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slicers/slicer1.xml" ContentType="application/vnd.ms-excel.slicer+xml"/>
  <Override PartName="/xl/charts/chartEx1.xml" ContentType="application/vnd.ms-office.chartex+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Data Science\Skillovilla\Structured Problem Solving\Capstone\Swiggy Funnel Analysis\SWIGGY FINAL CAPSTONE - MSUQ\"/>
    </mc:Choice>
  </mc:AlternateContent>
  <xr:revisionPtr revIDLastSave="0" documentId="13_ncr:1_{88F9783D-D8A7-4062-9899-363E9071926A}" xr6:coauthVersionLast="47" xr6:coauthVersionMax="47" xr10:uidLastSave="{00000000-0000-0000-0000-000000000000}"/>
  <bookViews>
    <workbookView xWindow="-108" yWindow="-108" windowWidth="23256" windowHeight="12456" activeTab="6" xr2:uid="{C3327BBF-5D7E-B842-AC68-8C3DBE1DE0AE}"/>
  </bookViews>
  <sheets>
    <sheet name="Session Details" sheetId="1" r:id="rId1"/>
    <sheet name="Channel wise traffic" sheetId="2" r:id="rId2"/>
    <sheet name="Sheet1" sheetId="4" state="hidden" r:id="rId3"/>
    <sheet name="Supporting Data" sheetId="3" r:id="rId4"/>
    <sheet name="Funnel Chart" sheetId="6" r:id="rId5"/>
    <sheet name="Charts" sheetId="9" r:id="rId6"/>
    <sheet name="Dashboard" sheetId="17" r:id="rId7"/>
    <sheet name="Rough work" sheetId="15" state="hidden" r:id="rId8"/>
    <sheet name="Complete Data" sheetId="8" state="hidden" r:id="rId9"/>
    <sheet name="Tables" sheetId="10" state="hidden" r:id="rId10"/>
    <sheet name="Session Details (2)" sheetId="5" state="hidden" r:id="rId11"/>
  </sheets>
  <definedNames>
    <definedName name="_xlnm._FilterDatabase" localSheetId="1" hidden="1">'Channel wise traffic'!$A$2:$O$369</definedName>
    <definedName name="_xlnm._FilterDatabase" localSheetId="8" hidden="1">'Complete Data'!$B$2:$AY$368</definedName>
    <definedName name="_xlnm._FilterDatabase" localSheetId="0" hidden="1">'Session Details'!$B$2:$T$368</definedName>
    <definedName name="_xlnm._FilterDatabase" localSheetId="10" hidden="1">'Session Details (2)'!$B$2:$T$368</definedName>
    <definedName name="_xlnm._FilterDatabase" localSheetId="2" hidden="1">Sheet1!$B$4:$P$43</definedName>
    <definedName name="_xlnm._FilterDatabase" localSheetId="3" hidden="1">'Supporting Data'!$A$2:$R$2</definedName>
    <definedName name="_xlnm._FilterDatabase" localSheetId="9" hidden="1">Tables!#REF!</definedName>
    <definedName name="_xlchart.v1.0" hidden="1">'Rough work'!$D$37</definedName>
    <definedName name="_xlchart.v1.1" hidden="1">'Rough work'!$F$38:$F$41</definedName>
    <definedName name="_xlchart.v1.2" hidden="1">'Rough work'!$G$38:$G$41</definedName>
    <definedName name="Slicer_Day">#N/A</definedName>
    <definedName name="Slicer_Months__Date">#N/A</definedName>
    <definedName name="Slicer_Quarters__Date">#N/A</definedName>
    <definedName name="Slicer_WeekDay">#N/A</definedName>
    <definedName name="Slicer_Years__Date">#N/A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 i="17" l="1"/>
  <c r="O16" i="15"/>
  <c r="O12" i="15"/>
  <c r="J11" i="17" s="1"/>
  <c r="O8" i="15"/>
  <c r="N6" i="17" s="1"/>
  <c r="O5" i="15"/>
  <c r="J6" i="17" s="1"/>
  <c r="R4" i="10" a="1"/>
  <c r="R4" i="10"/>
  <c r="R5" i="10" a="1"/>
  <c r="R5" i="10"/>
  <c r="R6" i="10" a="1"/>
  <c r="R6" i="10"/>
  <c r="R7" i="10" a="1"/>
  <c r="R7" i="10"/>
  <c r="R8" i="10" a="1"/>
  <c r="R8" i="10"/>
  <c r="R9" i="10" a="1"/>
  <c r="R9" i="10"/>
  <c r="R10" i="10" a="1"/>
  <c r="R10" i="10"/>
  <c r="R11" i="10" a="1"/>
  <c r="R11" i="10"/>
  <c r="R12" i="10" a="1"/>
  <c r="R12" i="10"/>
  <c r="R13" i="10" a="1"/>
  <c r="R13" i="10"/>
  <c r="R14" i="10" a="1"/>
  <c r="R14" i="10"/>
  <c r="R15" i="10" a="1"/>
  <c r="R15" i="10"/>
  <c r="R16" i="10" a="1"/>
  <c r="R16" i="10"/>
  <c r="R17" i="10" a="1"/>
  <c r="R17" i="10"/>
  <c r="R18" i="10" a="1"/>
  <c r="R18" i="10"/>
  <c r="R19" i="10" a="1"/>
  <c r="R19" i="10"/>
  <c r="R20" i="10" a="1"/>
  <c r="R20" i="10"/>
  <c r="R21" i="10" a="1"/>
  <c r="R21" i="10"/>
  <c r="R22" i="10" a="1"/>
  <c r="R22" i="10"/>
  <c r="R23" i="10" a="1"/>
  <c r="R23" i="10"/>
  <c r="R24" i="10" a="1"/>
  <c r="R24" i="10"/>
  <c r="R25" i="10" a="1"/>
  <c r="R25" i="10"/>
  <c r="R26" i="10" a="1"/>
  <c r="R26" i="10"/>
  <c r="R27" i="10" a="1"/>
  <c r="R27" i="10"/>
  <c r="R28" i="10" a="1"/>
  <c r="R28" i="10"/>
  <c r="R29" i="10" a="1"/>
  <c r="R29" i="10"/>
  <c r="R30" i="10" a="1"/>
  <c r="R30" i="10"/>
  <c r="R31" i="10" a="1"/>
  <c r="R31" i="10"/>
  <c r="R32" i="10" a="1"/>
  <c r="R32" i="10"/>
  <c r="R33" i="10" a="1"/>
  <c r="R33" i="10"/>
  <c r="R34" i="10" a="1"/>
  <c r="R34" i="10"/>
  <c r="R35" i="10" a="1"/>
  <c r="R35" i="10"/>
  <c r="R36" i="10" a="1"/>
  <c r="R36" i="10"/>
  <c r="R37" i="10" a="1"/>
  <c r="R37" i="10"/>
  <c r="R38" i="10" a="1"/>
  <c r="R38" i="10"/>
  <c r="R39" i="10" a="1"/>
  <c r="R39" i="10"/>
  <c r="R40" i="10" a="1"/>
  <c r="R40" i="10"/>
  <c r="R41" i="10" a="1"/>
  <c r="R41" i="10"/>
  <c r="R42" i="10" a="1"/>
  <c r="R42" i="10"/>
  <c r="R43" i="10" a="1"/>
  <c r="R43" i="10"/>
  <c r="R44" i="10" a="1"/>
  <c r="R44" i="10"/>
  <c r="R45" i="10" a="1"/>
  <c r="R45" i="10"/>
  <c r="R46" i="10" a="1"/>
  <c r="R46" i="10"/>
  <c r="R47" i="10" a="1"/>
  <c r="R47" i="10"/>
  <c r="R48" i="10" a="1"/>
  <c r="R48" i="10"/>
  <c r="R49" i="10" a="1"/>
  <c r="R49" i="10"/>
  <c r="R50" i="10" a="1"/>
  <c r="R50" i="10"/>
  <c r="R51" i="10" a="1"/>
  <c r="R51" i="10"/>
  <c r="R52" i="10" a="1"/>
  <c r="R52" i="10"/>
  <c r="R53" i="10" a="1"/>
  <c r="R53" i="10"/>
  <c r="R54" i="10" a="1"/>
  <c r="R54" i="10"/>
  <c r="R55" i="10" a="1"/>
  <c r="R55" i="10"/>
  <c r="R56" i="10" a="1"/>
  <c r="R56" i="10"/>
  <c r="R57" i="10" a="1"/>
  <c r="R57" i="10"/>
  <c r="R58" i="10" a="1"/>
  <c r="R58" i="10"/>
  <c r="R59" i="10" a="1"/>
  <c r="R59" i="10"/>
  <c r="R60" i="10" a="1"/>
  <c r="R60" i="10"/>
  <c r="R61" i="10" a="1"/>
  <c r="R61" i="10"/>
  <c r="R62" i="10" a="1"/>
  <c r="R62" i="10"/>
  <c r="R63" i="10" a="1"/>
  <c r="R63" i="10"/>
  <c r="R64" i="10" a="1"/>
  <c r="R64" i="10"/>
  <c r="R65" i="10" a="1"/>
  <c r="R65" i="10"/>
  <c r="R66" i="10" a="1"/>
  <c r="R66" i="10"/>
  <c r="R67" i="10" a="1"/>
  <c r="R67" i="10"/>
  <c r="R68" i="10" a="1"/>
  <c r="R68" i="10"/>
  <c r="R69" i="10" a="1"/>
  <c r="R69" i="10"/>
  <c r="R70" i="10" a="1"/>
  <c r="R70" i="10"/>
  <c r="R71" i="10" a="1"/>
  <c r="R71" i="10"/>
  <c r="R72" i="10" a="1"/>
  <c r="R72" i="10"/>
  <c r="R73" i="10" a="1"/>
  <c r="R73" i="10"/>
  <c r="R74" i="10" a="1"/>
  <c r="R74" i="10"/>
  <c r="R75" i="10" a="1"/>
  <c r="R75" i="10"/>
  <c r="R76" i="10" a="1"/>
  <c r="R76" i="10"/>
  <c r="R77" i="10" a="1"/>
  <c r="R77" i="10"/>
  <c r="R78" i="10" a="1"/>
  <c r="R78" i="10"/>
  <c r="R79" i="10" a="1"/>
  <c r="R79" i="10"/>
  <c r="R80" i="10" a="1"/>
  <c r="R80" i="10"/>
  <c r="R81" i="10" a="1"/>
  <c r="R81" i="10"/>
  <c r="R82" i="10" a="1"/>
  <c r="R82" i="10"/>
  <c r="R83" i="10" a="1"/>
  <c r="R83" i="10"/>
  <c r="R84" i="10" a="1"/>
  <c r="R84" i="10"/>
  <c r="R85" i="10" a="1"/>
  <c r="R85" i="10"/>
  <c r="R86" i="10" a="1"/>
  <c r="R86" i="10"/>
  <c r="R87" i="10" a="1"/>
  <c r="R87" i="10"/>
  <c r="R88" i="10" a="1"/>
  <c r="R88" i="10"/>
  <c r="R89" i="10" a="1"/>
  <c r="R89" i="10"/>
  <c r="R90" i="10" a="1"/>
  <c r="R90" i="10"/>
  <c r="R91" i="10" a="1"/>
  <c r="R91" i="10"/>
  <c r="R92" i="10" a="1"/>
  <c r="R92" i="10"/>
  <c r="R93" i="10" a="1"/>
  <c r="R93" i="10"/>
  <c r="R94" i="10" a="1"/>
  <c r="R94" i="10"/>
  <c r="R95" i="10" a="1"/>
  <c r="R95" i="10"/>
  <c r="R96" i="10" a="1"/>
  <c r="R96" i="10"/>
  <c r="R97" i="10" a="1"/>
  <c r="R97" i="10"/>
  <c r="R98" i="10" a="1"/>
  <c r="R98" i="10"/>
  <c r="R99" i="10" a="1"/>
  <c r="R99" i="10"/>
  <c r="R100" i="10" a="1"/>
  <c r="R100" i="10"/>
  <c r="R101" i="10" a="1"/>
  <c r="R101" i="10"/>
  <c r="R102" i="10" a="1"/>
  <c r="R102" i="10"/>
  <c r="R103" i="10" a="1"/>
  <c r="R103" i="10"/>
  <c r="R104" i="10" a="1"/>
  <c r="R104" i="10"/>
  <c r="R105" i="10" a="1"/>
  <c r="R105" i="10"/>
  <c r="R106" i="10" a="1"/>
  <c r="R106" i="10"/>
  <c r="R107" i="10" a="1"/>
  <c r="R107" i="10"/>
  <c r="R108" i="10" a="1"/>
  <c r="R108" i="10"/>
  <c r="R109" i="10" a="1"/>
  <c r="R109" i="10"/>
  <c r="R110" i="10" a="1"/>
  <c r="R110" i="10"/>
  <c r="R111" i="10" a="1"/>
  <c r="R111" i="10"/>
  <c r="R112" i="10" a="1"/>
  <c r="R112" i="10"/>
  <c r="R113" i="10" a="1"/>
  <c r="R113" i="10"/>
  <c r="R114" i="10" a="1"/>
  <c r="R114" i="10"/>
  <c r="R115" i="10" a="1"/>
  <c r="R115" i="10"/>
  <c r="R116" i="10" a="1"/>
  <c r="R116" i="10"/>
  <c r="R117" i="10" a="1"/>
  <c r="R117" i="10"/>
  <c r="R118" i="10" a="1"/>
  <c r="R118" i="10"/>
  <c r="R119" i="10" a="1"/>
  <c r="R119" i="10"/>
  <c r="R120" i="10" a="1"/>
  <c r="R120" i="10"/>
  <c r="R121" i="10" a="1"/>
  <c r="R121" i="10"/>
  <c r="R122" i="10" a="1"/>
  <c r="R122" i="10"/>
  <c r="R123" i="10" a="1"/>
  <c r="R123" i="10"/>
  <c r="R124" i="10" a="1"/>
  <c r="R124" i="10"/>
  <c r="R125" i="10" a="1"/>
  <c r="R125" i="10"/>
  <c r="R126" i="10" a="1"/>
  <c r="R126" i="10"/>
  <c r="R127" i="10" a="1"/>
  <c r="R127" i="10"/>
  <c r="R128" i="10" a="1"/>
  <c r="R128" i="10"/>
  <c r="R129" i="10" a="1"/>
  <c r="R129" i="10"/>
  <c r="R130" i="10" a="1"/>
  <c r="R130" i="10"/>
  <c r="R131" i="10" a="1"/>
  <c r="R131" i="10"/>
  <c r="R132" i="10" a="1"/>
  <c r="R132" i="10"/>
  <c r="R133" i="10" a="1"/>
  <c r="R133" i="10"/>
  <c r="R134" i="10" a="1"/>
  <c r="R134" i="10"/>
  <c r="R135" i="10" a="1"/>
  <c r="R135" i="10"/>
  <c r="R136" i="10" a="1"/>
  <c r="R136" i="10"/>
  <c r="R137" i="10" a="1"/>
  <c r="R137" i="10"/>
  <c r="R138" i="10" a="1"/>
  <c r="R138" i="10"/>
  <c r="R139" i="10" a="1"/>
  <c r="R139" i="10"/>
  <c r="R140" i="10" a="1"/>
  <c r="R140" i="10"/>
  <c r="R141" i="10" a="1"/>
  <c r="R141" i="10"/>
  <c r="R142" i="10" a="1"/>
  <c r="R142" i="10"/>
  <c r="R143" i="10" a="1"/>
  <c r="R143" i="10"/>
  <c r="R144" i="10" a="1"/>
  <c r="R144" i="10"/>
  <c r="R145" i="10" a="1"/>
  <c r="R145" i="10"/>
  <c r="R146" i="10" a="1"/>
  <c r="R146" i="10"/>
  <c r="R147" i="10" a="1"/>
  <c r="R147" i="10"/>
  <c r="R148" i="10" a="1"/>
  <c r="R148" i="10"/>
  <c r="R149" i="10" a="1"/>
  <c r="R149" i="10"/>
  <c r="R150" i="10" a="1"/>
  <c r="R150" i="10"/>
  <c r="R151" i="10" a="1"/>
  <c r="R151" i="10"/>
  <c r="R152" i="10" a="1"/>
  <c r="R152" i="10"/>
  <c r="R153" i="10" a="1"/>
  <c r="R153" i="10"/>
  <c r="R154" i="10" a="1"/>
  <c r="R154" i="10"/>
  <c r="R155" i="10" a="1"/>
  <c r="R155" i="10"/>
  <c r="R156" i="10" a="1"/>
  <c r="R156" i="10"/>
  <c r="R157" i="10" a="1"/>
  <c r="R157" i="10"/>
  <c r="R158" i="10" a="1"/>
  <c r="R158" i="10"/>
  <c r="R159" i="10" a="1"/>
  <c r="R159" i="10"/>
  <c r="R160" i="10" a="1"/>
  <c r="R160" i="10"/>
  <c r="R161" i="10" a="1"/>
  <c r="R161" i="10"/>
  <c r="R162" i="10" a="1"/>
  <c r="R162" i="10"/>
  <c r="R163" i="10" a="1"/>
  <c r="R163" i="10"/>
  <c r="R164" i="10" a="1"/>
  <c r="R164" i="10"/>
  <c r="R165" i="10" a="1"/>
  <c r="R165" i="10"/>
  <c r="R166" i="10" a="1"/>
  <c r="R166" i="10"/>
  <c r="R167" i="10" a="1"/>
  <c r="R167" i="10"/>
  <c r="R168" i="10" a="1"/>
  <c r="R168" i="10"/>
  <c r="R169" i="10" a="1"/>
  <c r="R169" i="10"/>
  <c r="R170" i="10" a="1"/>
  <c r="R170" i="10"/>
  <c r="R171" i="10" a="1"/>
  <c r="R171" i="10"/>
  <c r="R172" i="10" a="1"/>
  <c r="R172" i="10"/>
  <c r="R173" i="10" a="1"/>
  <c r="R173" i="10"/>
  <c r="R174" i="10" a="1"/>
  <c r="R174" i="10"/>
  <c r="R175" i="10" a="1"/>
  <c r="R175" i="10"/>
  <c r="R176" i="10" a="1"/>
  <c r="R176" i="10"/>
  <c r="R177" i="10" a="1"/>
  <c r="R177" i="10"/>
  <c r="R178" i="10" a="1"/>
  <c r="R178" i="10"/>
  <c r="R179" i="10" a="1"/>
  <c r="R179" i="10"/>
  <c r="R180" i="10" a="1"/>
  <c r="R180" i="10"/>
  <c r="R181" i="10" a="1"/>
  <c r="R181" i="10"/>
  <c r="R182" i="10" a="1"/>
  <c r="R182" i="10"/>
  <c r="R183" i="10" a="1"/>
  <c r="R183" i="10"/>
  <c r="R184" i="10" a="1"/>
  <c r="R184" i="10"/>
  <c r="R185" i="10" a="1"/>
  <c r="R185" i="10"/>
  <c r="R186" i="10" a="1"/>
  <c r="R186" i="10"/>
  <c r="R187" i="10" a="1"/>
  <c r="R187" i="10"/>
  <c r="R188" i="10" a="1"/>
  <c r="R188" i="10"/>
  <c r="R189" i="10" a="1"/>
  <c r="R189" i="10"/>
  <c r="R190" i="10" a="1"/>
  <c r="R190" i="10"/>
  <c r="R191" i="10" a="1"/>
  <c r="R191" i="10"/>
  <c r="R192" i="10" a="1"/>
  <c r="R192" i="10"/>
  <c r="R193" i="10" a="1"/>
  <c r="R193" i="10"/>
  <c r="R194" i="10" a="1"/>
  <c r="R194" i="10"/>
  <c r="R195" i="10" a="1"/>
  <c r="R195" i="10"/>
  <c r="R196" i="10" a="1"/>
  <c r="R196" i="10"/>
  <c r="R197" i="10" a="1"/>
  <c r="R197" i="10"/>
  <c r="R198" i="10" a="1"/>
  <c r="R198" i="10"/>
  <c r="R199" i="10" a="1"/>
  <c r="R199" i="10"/>
  <c r="R200" i="10" a="1"/>
  <c r="R200" i="10"/>
  <c r="R201" i="10" a="1"/>
  <c r="R201" i="10"/>
  <c r="R202" i="10" a="1"/>
  <c r="R202" i="10"/>
  <c r="R203" i="10" a="1"/>
  <c r="R203" i="10"/>
  <c r="R204" i="10" a="1"/>
  <c r="R204" i="10"/>
  <c r="R205" i="10" a="1"/>
  <c r="R205" i="10"/>
  <c r="R206" i="10" a="1"/>
  <c r="R206" i="10"/>
  <c r="R207" i="10" a="1"/>
  <c r="R207" i="10"/>
  <c r="R208" i="10" a="1"/>
  <c r="R208" i="10"/>
  <c r="R209" i="10" a="1"/>
  <c r="R209" i="10"/>
  <c r="R210" i="10" a="1"/>
  <c r="R210" i="10"/>
  <c r="R211" i="10" a="1"/>
  <c r="R211" i="10"/>
  <c r="R212" i="10" a="1"/>
  <c r="R212" i="10"/>
  <c r="R213" i="10" a="1"/>
  <c r="R213" i="10"/>
  <c r="R214" i="10" a="1"/>
  <c r="R214" i="10"/>
  <c r="R215" i="10" a="1"/>
  <c r="R215" i="10"/>
  <c r="R216" i="10" a="1"/>
  <c r="R216" i="10"/>
  <c r="R217" i="10" a="1"/>
  <c r="R217" i="10"/>
  <c r="R218" i="10" a="1"/>
  <c r="R218" i="10"/>
  <c r="R219" i="10" a="1"/>
  <c r="R219" i="10"/>
  <c r="R220" i="10" a="1"/>
  <c r="R220" i="10"/>
  <c r="R221" i="10" a="1"/>
  <c r="R221" i="10"/>
  <c r="R222" i="10" a="1"/>
  <c r="R222" i="10"/>
  <c r="R223" i="10" a="1"/>
  <c r="R223" i="10"/>
  <c r="R224" i="10" a="1"/>
  <c r="R224" i="10"/>
  <c r="R225" i="10" a="1"/>
  <c r="R225" i="10"/>
  <c r="R226" i="10" a="1"/>
  <c r="R226" i="10"/>
  <c r="R227" i="10" a="1"/>
  <c r="R227" i="10"/>
  <c r="R228" i="10" a="1"/>
  <c r="R228" i="10"/>
  <c r="R229" i="10" a="1"/>
  <c r="R229" i="10"/>
  <c r="R230" i="10" a="1"/>
  <c r="R230" i="10"/>
  <c r="R231" i="10" a="1"/>
  <c r="R231" i="10"/>
  <c r="R232" i="10" a="1"/>
  <c r="R232" i="10"/>
  <c r="R233" i="10" a="1"/>
  <c r="R233" i="10"/>
  <c r="R234" i="10" a="1"/>
  <c r="R234" i="10"/>
  <c r="R235" i="10" a="1"/>
  <c r="R235" i="10"/>
  <c r="R236" i="10" a="1"/>
  <c r="R236" i="10"/>
  <c r="R237" i="10" a="1"/>
  <c r="R237" i="10"/>
  <c r="R238" i="10" a="1"/>
  <c r="R238" i="10"/>
  <c r="R239" i="10" a="1"/>
  <c r="R239" i="10"/>
  <c r="R240" i="10" a="1"/>
  <c r="R240" i="10"/>
  <c r="R241" i="10" a="1"/>
  <c r="R241" i="10"/>
  <c r="R242" i="10" a="1"/>
  <c r="R242" i="10"/>
  <c r="R243" i="10" a="1"/>
  <c r="R243" i="10"/>
  <c r="R244" i="10" a="1"/>
  <c r="R244" i="10"/>
  <c r="R245" i="10" a="1"/>
  <c r="R245" i="10"/>
  <c r="R246" i="10" a="1"/>
  <c r="R246" i="10"/>
  <c r="R247" i="10" a="1"/>
  <c r="R247" i="10"/>
  <c r="R248" i="10" a="1"/>
  <c r="R248" i="10"/>
  <c r="R249" i="10" a="1"/>
  <c r="R249" i="10"/>
  <c r="R250" i="10" a="1"/>
  <c r="R250" i="10"/>
  <c r="R251" i="10" a="1"/>
  <c r="R251" i="10"/>
  <c r="R252" i="10" a="1"/>
  <c r="R252" i="10"/>
  <c r="R253" i="10" a="1"/>
  <c r="R253" i="10"/>
  <c r="R254" i="10" a="1"/>
  <c r="R254" i="10"/>
  <c r="R255" i="10" a="1"/>
  <c r="R255" i="10"/>
  <c r="R256" i="10" a="1"/>
  <c r="R256" i="10"/>
  <c r="R257" i="10" a="1"/>
  <c r="R257" i="10"/>
  <c r="R258" i="10" a="1"/>
  <c r="R258" i="10"/>
  <c r="R259" i="10" a="1"/>
  <c r="R259" i="10"/>
  <c r="R260" i="10" a="1"/>
  <c r="R260" i="10"/>
  <c r="R261" i="10" a="1"/>
  <c r="R261" i="10"/>
  <c r="R262" i="10" a="1"/>
  <c r="R262" i="10"/>
  <c r="R263" i="10" a="1"/>
  <c r="R263" i="10"/>
  <c r="R264" i="10" a="1"/>
  <c r="R264" i="10"/>
  <c r="R265" i="10" a="1"/>
  <c r="R265" i="10"/>
  <c r="R266" i="10" a="1"/>
  <c r="R266" i="10"/>
  <c r="R267" i="10" a="1"/>
  <c r="R267" i="10"/>
  <c r="R268" i="10" a="1"/>
  <c r="R268" i="10"/>
  <c r="R269" i="10" a="1"/>
  <c r="R269" i="10"/>
  <c r="R270" i="10" a="1"/>
  <c r="R270" i="10"/>
  <c r="R271" i="10" a="1"/>
  <c r="R271" i="10"/>
  <c r="R272" i="10" a="1"/>
  <c r="R272" i="10"/>
  <c r="R273" i="10" a="1"/>
  <c r="R273" i="10"/>
  <c r="R274" i="10" a="1"/>
  <c r="R274" i="10"/>
  <c r="R275" i="10" a="1"/>
  <c r="R275" i="10"/>
  <c r="R276" i="10" a="1"/>
  <c r="R276" i="10"/>
  <c r="R277" i="10" a="1"/>
  <c r="R277" i="10"/>
  <c r="R278" i="10" a="1"/>
  <c r="R278" i="10"/>
  <c r="R279" i="10" a="1"/>
  <c r="R279" i="10"/>
  <c r="R280" i="10" a="1"/>
  <c r="R280" i="10"/>
  <c r="R281" i="10" a="1"/>
  <c r="R281" i="10"/>
  <c r="R282" i="10" a="1"/>
  <c r="R282" i="10"/>
  <c r="R283" i="10" a="1"/>
  <c r="R283" i="10"/>
  <c r="R284" i="10" a="1"/>
  <c r="R284" i="10"/>
  <c r="R285" i="10" a="1"/>
  <c r="R285" i="10"/>
  <c r="R286" i="10" a="1"/>
  <c r="R286" i="10"/>
  <c r="R287" i="10" a="1"/>
  <c r="R287" i="10"/>
  <c r="R288" i="10" a="1"/>
  <c r="R288" i="10"/>
  <c r="R289" i="10" a="1"/>
  <c r="R289" i="10"/>
  <c r="R290" i="10" a="1"/>
  <c r="R290" i="10"/>
  <c r="R291" i="10" a="1"/>
  <c r="R291" i="10"/>
  <c r="R292" i="10" a="1"/>
  <c r="R292" i="10"/>
  <c r="R293" i="10" a="1"/>
  <c r="R293" i="10"/>
  <c r="R294" i="10" a="1"/>
  <c r="R294" i="10"/>
  <c r="R295" i="10" a="1"/>
  <c r="R295" i="10"/>
  <c r="R296" i="10" a="1"/>
  <c r="R296" i="10"/>
  <c r="R297" i="10" a="1"/>
  <c r="R297" i="10"/>
  <c r="R298" i="10" a="1"/>
  <c r="R298" i="10"/>
  <c r="R299" i="10" a="1"/>
  <c r="R299" i="10"/>
  <c r="R300" i="10" a="1"/>
  <c r="R300" i="10"/>
  <c r="R301" i="10" a="1"/>
  <c r="R301" i="10"/>
  <c r="R302" i="10" a="1"/>
  <c r="R302" i="10"/>
  <c r="R303" i="10" a="1"/>
  <c r="R303" i="10"/>
  <c r="R304" i="10" a="1"/>
  <c r="R304" i="10"/>
  <c r="R305" i="10" a="1"/>
  <c r="R305" i="10"/>
  <c r="R306" i="10" a="1"/>
  <c r="R306" i="10"/>
  <c r="R307" i="10" a="1"/>
  <c r="R307" i="10"/>
  <c r="R308" i="10" a="1"/>
  <c r="R308" i="10"/>
  <c r="R309" i="10" a="1"/>
  <c r="R309" i="10"/>
  <c r="R310" i="10" a="1"/>
  <c r="R310" i="10"/>
  <c r="R311" i="10" a="1"/>
  <c r="R311" i="10"/>
  <c r="R312" i="10" a="1"/>
  <c r="R312" i="10"/>
  <c r="R313" i="10" a="1"/>
  <c r="R313" i="10"/>
  <c r="R314" i="10" a="1"/>
  <c r="R314" i="10"/>
  <c r="R315" i="10" a="1"/>
  <c r="R315" i="10"/>
  <c r="R316" i="10" a="1"/>
  <c r="R316" i="10"/>
  <c r="R317" i="10" a="1"/>
  <c r="R317" i="10"/>
  <c r="R318" i="10" a="1"/>
  <c r="R318" i="10"/>
  <c r="R319" i="10" a="1"/>
  <c r="R319" i="10"/>
  <c r="R320" i="10" a="1"/>
  <c r="R320" i="10"/>
  <c r="R321" i="10" a="1"/>
  <c r="R321" i="10"/>
  <c r="R322" i="10" a="1"/>
  <c r="R322" i="10"/>
  <c r="R323" i="10" a="1"/>
  <c r="R323" i="10"/>
  <c r="R324" i="10" a="1"/>
  <c r="R324" i="10"/>
  <c r="R325" i="10" a="1"/>
  <c r="R325" i="10"/>
  <c r="R326" i="10" a="1"/>
  <c r="R326" i="10"/>
  <c r="R327" i="10" a="1"/>
  <c r="R327" i="10"/>
  <c r="R328" i="10" a="1"/>
  <c r="R328" i="10"/>
  <c r="R329" i="10" a="1"/>
  <c r="R329" i="10"/>
  <c r="R330" i="10" a="1"/>
  <c r="R330" i="10"/>
  <c r="R331" i="10" a="1"/>
  <c r="R331" i="10"/>
  <c r="R332" i="10" a="1"/>
  <c r="R332" i="10"/>
  <c r="R333" i="10" a="1"/>
  <c r="R333" i="10"/>
  <c r="R334" i="10" a="1"/>
  <c r="R334" i="10"/>
  <c r="R335" i="10" a="1"/>
  <c r="R335" i="10"/>
  <c r="R336" i="10" a="1"/>
  <c r="R336" i="10"/>
  <c r="R337" i="10" a="1"/>
  <c r="R337" i="10"/>
  <c r="R338" i="10" a="1"/>
  <c r="R338" i="10"/>
  <c r="R339" i="10" a="1"/>
  <c r="R339" i="10"/>
  <c r="R340" i="10" a="1"/>
  <c r="R340" i="10"/>
  <c r="R341" i="10" a="1"/>
  <c r="R341" i="10"/>
  <c r="R342" i="10" a="1"/>
  <c r="R342" i="10"/>
  <c r="R343" i="10" a="1"/>
  <c r="R343" i="10"/>
  <c r="R344" i="10" a="1"/>
  <c r="R344" i="10"/>
  <c r="R345" i="10" a="1"/>
  <c r="R345" i="10"/>
  <c r="R346" i="10" a="1"/>
  <c r="R346" i="10"/>
  <c r="R347" i="10" a="1"/>
  <c r="R347" i="10"/>
  <c r="R348" i="10" a="1"/>
  <c r="R348" i="10"/>
  <c r="R349" i="10" a="1"/>
  <c r="R349" i="10"/>
  <c r="R350" i="10" a="1"/>
  <c r="R350" i="10"/>
  <c r="R351" i="10" a="1"/>
  <c r="R351" i="10"/>
  <c r="R352" i="10" a="1"/>
  <c r="R352" i="10"/>
  <c r="R353" i="10" a="1"/>
  <c r="R353" i="10"/>
  <c r="R354" i="10" a="1"/>
  <c r="R354" i="10"/>
  <c r="R355" i="10" a="1"/>
  <c r="R355" i="10"/>
  <c r="R356" i="10" a="1"/>
  <c r="R356" i="10"/>
  <c r="R357" i="10" a="1"/>
  <c r="R357" i="10"/>
  <c r="R358" i="10" a="1"/>
  <c r="R358" i="10"/>
  <c r="R359" i="10" a="1"/>
  <c r="R359" i="10"/>
  <c r="R360" i="10" a="1"/>
  <c r="R360" i="10"/>
  <c r="R361" i="10" a="1"/>
  <c r="R361" i="10"/>
  <c r="R362" i="10" a="1"/>
  <c r="R362" i="10"/>
  <c r="R363" i="10" a="1"/>
  <c r="R363" i="10"/>
  <c r="R364" i="10" a="1"/>
  <c r="R364" i="10"/>
  <c r="R365" i="10" a="1"/>
  <c r="R365" i="10"/>
  <c r="R366" i="10" a="1"/>
  <c r="R366" i="10"/>
  <c r="R367" i="10" a="1"/>
  <c r="R367" i="10"/>
  <c r="R368" i="10" a="1"/>
  <c r="R368" i="10"/>
  <c r="R3" i="10" a="1"/>
  <c r="R3" i="10" s="1"/>
  <c r="Q4" i="10" l="1"/>
  <c r="Q5" i="10"/>
  <c r="Q6" i="10"/>
  <c r="Q7" i="10"/>
  <c r="Q8" i="10"/>
  <c r="Q9" i="10"/>
  <c r="Q10"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Q102" i="10"/>
  <c r="Q103" i="10"/>
  <c r="Q104" i="10"/>
  <c r="Q105" i="10"/>
  <c r="Q106" i="10"/>
  <c r="Q107" i="10"/>
  <c r="Q108" i="10"/>
  <c r="Q109" i="10"/>
  <c r="Q110" i="10"/>
  <c r="Q111" i="10"/>
  <c r="Q112" i="10"/>
  <c r="Q113" i="10"/>
  <c r="Q114" i="10"/>
  <c r="Q115" i="10"/>
  <c r="Q116" i="10"/>
  <c r="Q117" i="10"/>
  <c r="Q118" i="10"/>
  <c r="Q119" i="10"/>
  <c r="Q120" i="10"/>
  <c r="Q121" i="10"/>
  <c r="Q122" i="10"/>
  <c r="Q123" i="10"/>
  <c r="Q124" i="10"/>
  <c r="Q125" i="10"/>
  <c r="Q126" i="10"/>
  <c r="Q127" i="10"/>
  <c r="Q128" i="10"/>
  <c r="Q129" i="10"/>
  <c r="Q130" i="10"/>
  <c r="Q131" i="10"/>
  <c r="Q132" i="10"/>
  <c r="Q133" i="10"/>
  <c r="Q134" i="10"/>
  <c r="Q135" i="10"/>
  <c r="Q136" i="10"/>
  <c r="Q137" i="10"/>
  <c r="Q138" i="10"/>
  <c r="Q139" i="10"/>
  <c r="Q140" i="10"/>
  <c r="Q141" i="10"/>
  <c r="Q142" i="10"/>
  <c r="Q143" i="10"/>
  <c r="Q144" i="10"/>
  <c r="Q145" i="10"/>
  <c r="Q146" i="10"/>
  <c r="Q147" i="10"/>
  <c r="Q148" i="10"/>
  <c r="Q149" i="10"/>
  <c r="Q150" i="10"/>
  <c r="Q151" i="10"/>
  <c r="Q152" i="10"/>
  <c r="Q153" i="10"/>
  <c r="Q154" i="10"/>
  <c r="Q155" i="10"/>
  <c r="Q156" i="10"/>
  <c r="Q157" i="10"/>
  <c r="Q158" i="10"/>
  <c r="Q159" i="10"/>
  <c r="Q160" i="10"/>
  <c r="Q161" i="10"/>
  <c r="Q162" i="10"/>
  <c r="Q163" i="10"/>
  <c r="Q164" i="10"/>
  <c r="Q165" i="10"/>
  <c r="Q166" i="10"/>
  <c r="Q167" i="10"/>
  <c r="Q168" i="10"/>
  <c r="Q169" i="10"/>
  <c r="Q170" i="10"/>
  <c r="Q171" i="10"/>
  <c r="Q172" i="10"/>
  <c r="Q173" i="10"/>
  <c r="Q174" i="10"/>
  <c r="Q175" i="10"/>
  <c r="Q176" i="10"/>
  <c r="Q177" i="10"/>
  <c r="Q178" i="10"/>
  <c r="Q179" i="10"/>
  <c r="Q180" i="10"/>
  <c r="Q181" i="10"/>
  <c r="Q182" i="10"/>
  <c r="Q183" i="10"/>
  <c r="Q184" i="10"/>
  <c r="Q185" i="10"/>
  <c r="Q186" i="10"/>
  <c r="Q187" i="10"/>
  <c r="Q188" i="10"/>
  <c r="Q189" i="10"/>
  <c r="Q190" i="10"/>
  <c r="Q191" i="10"/>
  <c r="Q192" i="10"/>
  <c r="Q193" i="10"/>
  <c r="Q194" i="10"/>
  <c r="Q195" i="10"/>
  <c r="Q196" i="10"/>
  <c r="Q197" i="10"/>
  <c r="Q198" i="10"/>
  <c r="Q199" i="10"/>
  <c r="Q200" i="10"/>
  <c r="Q201" i="10"/>
  <c r="Q202" i="10"/>
  <c r="Q203" i="10"/>
  <c r="Q204" i="10"/>
  <c r="Q205" i="10"/>
  <c r="Q206" i="10"/>
  <c r="Q207" i="10"/>
  <c r="Q208" i="10"/>
  <c r="Q209" i="10"/>
  <c r="Q210" i="10"/>
  <c r="Q211" i="10"/>
  <c r="Q212" i="10"/>
  <c r="Q213" i="10"/>
  <c r="Q214" i="10"/>
  <c r="Q215" i="10"/>
  <c r="Q216" i="10"/>
  <c r="Q217" i="10"/>
  <c r="Q218" i="10"/>
  <c r="Q219" i="10"/>
  <c r="Q220" i="10"/>
  <c r="Q221" i="10"/>
  <c r="Q222" i="10"/>
  <c r="Q223" i="10"/>
  <c r="Q224" i="10"/>
  <c r="Q225" i="10"/>
  <c r="Q226" i="10"/>
  <c r="Q227" i="10"/>
  <c r="Q228" i="10"/>
  <c r="Q229" i="10"/>
  <c r="Q230" i="10"/>
  <c r="Q231" i="10"/>
  <c r="Q232" i="10"/>
  <c r="Q233" i="10"/>
  <c r="Q234" i="10"/>
  <c r="Q235" i="10"/>
  <c r="Q236" i="10"/>
  <c r="Q237" i="10"/>
  <c r="Q238" i="10"/>
  <c r="Q239" i="10"/>
  <c r="Q240" i="10"/>
  <c r="Q241" i="10"/>
  <c r="Q242" i="10"/>
  <c r="Q243" i="10"/>
  <c r="Q244" i="10"/>
  <c r="Q245" i="10"/>
  <c r="Q246" i="10"/>
  <c r="Q247" i="10"/>
  <c r="Q248" i="10"/>
  <c r="Q249" i="10"/>
  <c r="Q250" i="10"/>
  <c r="Q251" i="10"/>
  <c r="Q252" i="10"/>
  <c r="Q253" i="10"/>
  <c r="Q254" i="10"/>
  <c r="Q255" i="10"/>
  <c r="Q256" i="10"/>
  <c r="Q257" i="10"/>
  <c r="Q258" i="10"/>
  <c r="Q259" i="10"/>
  <c r="Q260" i="10"/>
  <c r="Q261" i="10"/>
  <c r="Q262" i="10"/>
  <c r="Q263" i="10"/>
  <c r="Q264" i="10"/>
  <c r="Q265" i="10"/>
  <c r="Q266" i="10"/>
  <c r="Q267" i="10"/>
  <c r="Q268" i="10"/>
  <c r="Q269" i="10"/>
  <c r="Q270" i="10"/>
  <c r="Q271" i="10"/>
  <c r="Q272" i="10"/>
  <c r="Q273" i="10"/>
  <c r="Q274" i="10"/>
  <c r="Q275" i="10"/>
  <c r="Q276" i="10"/>
  <c r="Q277" i="10"/>
  <c r="Q278" i="10"/>
  <c r="Q279" i="10"/>
  <c r="Q280" i="10"/>
  <c r="Q281" i="10"/>
  <c r="Q282" i="10"/>
  <c r="Q283" i="10"/>
  <c r="Q284" i="10"/>
  <c r="Q285" i="10"/>
  <c r="Q286" i="10"/>
  <c r="Q287" i="10"/>
  <c r="Q288" i="10"/>
  <c r="Q289" i="10"/>
  <c r="Q290" i="10"/>
  <c r="Q291" i="10"/>
  <c r="Q292" i="10"/>
  <c r="Q293" i="10"/>
  <c r="Q294" i="10"/>
  <c r="Q295" i="10"/>
  <c r="Q296" i="10"/>
  <c r="Q297" i="10"/>
  <c r="Q298" i="10"/>
  <c r="Q299" i="10"/>
  <c r="Q300" i="10"/>
  <c r="Q301" i="10"/>
  <c r="Q302" i="10"/>
  <c r="Q303" i="10"/>
  <c r="Q304" i="10"/>
  <c r="Q305" i="10"/>
  <c r="Q306" i="10"/>
  <c r="Q307" i="10"/>
  <c r="Q308" i="10"/>
  <c r="Q309" i="10"/>
  <c r="Q310" i="10"/>
  <c r="Q311" i="10"/>
  <c r="Q312" i="10"/>
  <c r="Q313" i="10"/>
  <c r="Q314" i="10"/>
  <c r="Q315" i="10"/>
  <c r="Q316" i="10"/>
  <c r="Q317" i="10"/>
  <c r="Q318" i="10"/>
  <c r="Q319" i="10"/>
  <c r="Q320" i="10"/>
  <c r="Q321" i="10"/>
  <c r="Q322" i="10"/>
  <c r="Q323" i="10"/>
  <c r="Q324" i="10"/>
  <c r="Q325" i="10"/>
  <c r="Q326" i="10"/>
  <c r="Q327" i="10"/>
  <c r="Q328" i="10"/>
  <c r="Q329" i="10"/>
  <c r="Q330" i="10"/>
  <c r="Q331" i="10"/>
  <c r="Q332" i="10"/>
  <c r="Q333" i="10"/>
  <c r="Q334" i="10"/>
  <c r="Q335" i="10"/>
  <c r="Q336" i="10"/>
  <c r="Q337" i="10"/>
  <c r="Q338" i="10"/>
  <c r="Q339" i="10"/>
  <c r="Q340" i="10"/>
  <c r="Q341" i="10"/>
  <c r="Q342" i="10"/>
  <c r="Q343" i="10"/>
  <c r="Q344" i="10"/>
  <c r="Q345" i="10"/>
  <c r="Q346" i="10"/>
  <c r="Q347" i="10"/>
  <c r="Q348" i="10"/>
  <c r="Q349" i="10"/>
  <c r="Q350" i="10"/>
  <c r="Q351" i="10"/>
  <c r="Q352" i="10"/>
  <c r="Q353" i="10"/>
  <c r="Q354" i="10"/>
  <c r="Q355" i="10"/>
  <c r="Q356" i="10"/>
  <c r="Q357" i="10"/>
  <c r="Q358" i="10"/>
  <c r="Q359" i="10"/>
  <c r="Q360" i="10"/>
  <c r="Q361" i="10"/>
  <c r="Q362" i="10"/>
  <c r="Q363" i="10"/>
  <c r="Q364" i="10"/>
  <c r="Q365" i="10"/>
  <c r="Q366" i="10"/>
  <c r="Q367" i="10"/>
  <c r="Q368" i="10"/>
  <c r="Q3" i="10"/>
  <c r="M368" i="10"/>
  <c r="M367" i="10"/>
  <c r="M366" i="10"/>
  <c r="M365" i="10"/>
  <c r="M364" i="10"/>
  <c r="M363" i="10"/>
  <c r="M362" i="10"/>
  <c r="M361" i="10"/>
  <c r="M360" i="10"/>
  <c r="M359" i="10"/>
  <c r="M358" i="10"/>
  <c r="M357" i="10"/>
  <c r="M356" i="10"/>
  <c r="M355" i="10"/>
  <c r="M354" i="10"/>
  <c r="M353" i="10"/>
  <c r="M352" i="10"/>
  <c r="M351" i="10"/>
  <c r="M350" i="10"/>
  <c r="M349" i="10"/>
  <c r="M348" i="10"/>
  <c r="M347" i="10"/>
  <c r="M346" i="10"/>
  <c r="M345" i="10"/>
  <c r="M344" i="10"/>
  <c r="M343" i="10"/>
  <c r="M342" i="10"/>
  <c r="M341" i="10"/>
  <c r="M340" i="10"/>
  <c r="M339" i="10"/>
  <c r="M338" i="10"/>
  <c r="M337" i="10"/>
  <c r="M336" i="10"/>
  <c r="M335" i="10"/>
  <c r="M334" i="10"/>
  <c r="M333" i="10"/>
  <c r="M332" i="10"/>
  <c r="M331" i="10"/>
  <c r="M330" i="10"/>
  <c r="M329" i="10"/>
  <c r="M328" i="10"/>
  <c r="M327" i="10"/>
  <c r="M326" i="10"/>
  <c r="M325" i="10"/>
  <c r="M324" i="10"/>
  <c r="M323" i="10"/>
  <c r="M322" i="10"/>
  <c r="M321" i="10"/>
  <c r="M320" i="10"/>
  <c r="M319" i="10"/>
  <c r="M318" i="10"/>
  <c r="M317" i="10"/>
  <c r="M316" i="10"/>
  <c r="M315" i="10"/>
  <c r="M314" i="10"/>
  <c r="M313" i="10"/>
  <c r="M312" i="10"/>
  <c r="M311" i="10"/>
  <c r="M310" i="10"/>
  <c r="M309" i="10"/>
  <c r="M308" i="10"/>
  <c r="M307" i="10"/>
  <c r="M306" i="10"/>
  <c r="M305" i="10"/>
  <c r="M304" i="10"/>
  <c r="M303" i="10"/>
  <c r="M302" i="10"/>
  <c r="M301" i="10"/>
  <c r="M300" i="10"/>
  <c r="M299" i="10"/>
  <c r="M298" i="10"/>
  <c r="M297" i="10"/>
  <c r="M296" i="10"/>
  <c r="M295" i="10"/>
  <c r="M294" i="10"/>
  <c r="M293" i="10"/>
  <c r="M292" i="10"/>
  <c r="M291" i="10"/>
  <c r="M290" i="10"/>
  <c r="M289" i="10"/>
  <c r="M288" i="10"/>
  <c r="M287" i="10"/>
  <c r="M286" i="10"/>
  <c r="M285" i="10"/>
  <c r="M284" i="10"/>
  <c r="M283" i="10"/>
  <c r="M282" i="10"/>
  <c r="M281" i="10"/>
  <c r="M280" i="10"/>
  <c r="M279" i="10"/>
  <c r="M278" i="10"/>
  <c r="M277" i="10"/>
  <c r="M276" i="10"/>
  <c r="M275" i="10"/>
  <c r="M274" i="10"/>
  <c r="M273" i="10"/>
  <c r="M272" i="10"/>
  <c r="M271" i="10"/>
  <c r="M270" i="10"/>
  <c r="M269" i="10"/>
  <c r="M268" i="10"/>
  <c r="M267" i="10"/>
  <c r="M266" i="10"/>
  <c r="M265" i="10"/>
  <c r="M264" i="10"/>
  <c r="M263" i="10"/>
  <c r="M262" i="10"/>
  <c r="M261" i="10"/>
  <c r="M260" i="10"/>
  <c r="M259" i="10"/>
  <c r="M258" i="10"/>
  <c r="M257" i="10"/>
  <c r="M256" i="10"/>
  <c r="M255" i="10"/>
  <c r="M254" i="10"/>
  <c r="M253" i="10"/>
  <c r="M252" i="10"/>
  <c r="M251" i="10"/>
  <c r="M250" i="10"/>
  <c r="M249" i="10"/>
  <c r="M248" i="10"/>
  <c r="M247" i="10"/>
  <c r="M246" i="10"/>
  <c r="M245" i="10"/>
  <c r="M244" i="10"/>
  <c r="M243" i="10"/>
  <c r="M242" i="10"/>
  <c r="M241" i="10"/>
  <c r="M240" i="10"/>
  <c r="M239" i="10"/>
  <c r="M238" i="10"/>
  <c r="M237" i="10"/>
  <c r="M236" i="10"/>
  <c r="M235" i="10"/>
  <c r="M234" i="10"/>
  <c r="M233" i="10"/>
  <c r="M232" i="10"/>
  <c r="M231" i="10"/>
  <c r="M230" i="10"/>
  <c r="M229" i="10"/>
  <c r="M228" i="10"/>
  <c r="M227" i="10"/>
  <c r="M226" i="10"/>
  <c r="M225" i="10"/>
  <c r="M224" i="10"/>
  <c r="M223" i="10"/>
  <c r="M222" i="10"/>
  <c r="M221" i="10"/>
  <c r="M220" i="10"/>
  <c r="M219" i="10"/>
  <c r="M218" i="10"/>
  <c r="M217" i="10"/>
  <c r="M216" i="10"/>
  <c r="M215" i="10"/>
  <c r="M214" i="10"/>
  <c r="M213" i="10"/>
  <c r="M212" i="10"/>
  <c r="M211" i="10"/>
  <c r="M210" i="10"/>
  <c r="M209" i="10"/>
  <c r="M208" i="10"/>
  <c r="M207" i="10"/>
  <c r="M206" i="10"/>
  <c r="M205" i="10"/>
  <c r="M204" i="10"/>
  <c r="M203" i="10"/>
  <c r="M202" i="10"/>
  <c r="M201" i="10"/>
  <c r="M200" i="10"/>
  <c r="M199" i="10"/>
  <c r="M198" i="10"/>
  <c r="M197" i="10"/>
  <c r="M196" i="10"/>
  <c r="M195" i="10"/>
  <c r="M194" i="10"/>
  <c r="M193" i="10"/>
  <c r="M192" i="10"/>
  <c r="M191" i="10"/>
  <c r="M190" i="10"/>
  <c r="M189" i="10"/>
  <c r="M188" i="10"/>
  <c r="M187" i="10"/>
  <c r="M186" i="10"/>
  <c r="M185" i="10"/>
  <c r="M184" i="10"/>
  <c r="M183" i="10"/>
  <c r="M182" i="10"/>
  <c r="M181" i="10"/>
  <c r="M180" i="10"/>
  <c r="M179" i="10"/>
  <c r="M178" i="10"/>
  <c r="M177" i="10"/>
  <c r="M176" i="10"/>
  <c r="M175" i="10"/>
  <c r="M174" i="10"/>
  <c r="M173" i="10"/>
  <c r="M172" i="10"/>
  <c r="M171" i="10"/>
  <c r="M170" i="10"/>
  <c r="M169" i="10"/>
  <c r="M168" i="10"/>
  <c r="M167" i="10"/>
  <c r="M166" i="10"/>
  <c r="M165" i="10"/>
  <c r="M164" i="10"/>
  <c r="M163" i="10"/>
  <c r="M162" i="10"/>
  <c r="M161" i="10"/>
  <c r="M160" i="10"/>
  <c r="M159" i="10"/>
  <c r="M158" i="10"/>
  <c r="M157" i="10"/>
  <c r="M156" i="10"/>
  <c r="M155" i="10"/>
  <c r="M154" i="10"/>
  <c r="M153" i="10"/>
  <c r="M152" i="10"/>
  <c r="M151" i="10"/>
  <c r="M150" i="10"/>
  <c r="M149" i="10"/>
  <c r="M148" i="10"/>
  <c r="M147" i="10"/>
  <c r="M146" i="10"/>
  <c r="M145" i="10"/>
  <c r="M144" i="10"/>
  <c r="M143" i="10"/>
  <c r="M142" i="10"/>
  <c r="M141" i="10"/>
  <c r="M140" i="10"/>
  <c r="M139" i="10"/>
  <c r="M138" i="10"/>
  <c r="M137" i="10"/>
  <c r="M136" i="10"/>
  <c r="M135" i="10"/>
  <c r="M134" i="10"/>
  <c r="M133" i="10"/>
  <c r="M132" i="10"/>
  <c r="M131" i="10"/>
  <c r="M130" i="10"/>
  <c r="M129" i="10"/>
  <c r="M128" i="10"/>
  <c r="M127" i="10"/>
  <c r="M126" i="10"/>
  <c r="M125" i="10"/>
  <c r="M124" i="10"/>
  <c r="M123" i="10"/>
  <c r="M122" i="10"/>
  <c r="M121" i="10"/>
  <c r="M120" i="10"/>
  <c r="M119" i="10"/>
  <c r="M118" i="10"/>
  <c r="M117" i="10"/>
  <c r="M116" i="10"/>
  <c r="M115" i="10"/>
  <c r="M114" i="10"/>
  <c r="M113" i="10"/>
  <c r="M112" i="10"/>
  <c r="M111" i="10"/>
  <c r="M110"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30" i="10"/>
  <c r="M29" i="10"/>
  <c r="M28" i="10"/>
  <c r="M27" i="10"/>
  <c r="M26" i="10"/>
  <c r="M25" i="10"/>
  <c r="M24" i="10"/>
  <c r="M23" i="10"/>
  <c r="M22" i="10"/>
  <c r="M21" i="10"/>
  <c r="M20" i="10"/>
  <c r="M19" i="10"/>
  <c r="M18" i="10"/>
  <c r="M17" i="10"/>
  <c r="M16" i="10"/>
  <c r="M15" i="10"/>
  <c r="M14" i="10"/>
  <c r="M13" i="10"/>
  <c r="M12" i="10"/>
  <c r="M11" i="10"/>
  <c r="M10" i="10"/>
  <c r="M9" i="10"/>
  <c r="M8" i="10"/>
  <c r="M7" i="10"/>
  <c r="M6" i="10"/>
  <c r="M5" i="10"/>
  <c r="M4" i="10"/>
  <c r="M3"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11" i="10"/>
  <c r="J4" i="10"/>
  <c r="J5" i="10"/>
  <c r="J6" i="10"/>
  <c r="J7" i="10"/>
  <c r="J8" i="10"/>
  <c r="J3" i="10"/>
  <c r="G4" i="10"/>
  <c r="G5" i="10"/>
  <c r="G6" i="10"/>
  <c r="G7" i="10"/>
  <c r="G8" i="10"/>
  <c r="G9" i="10"/>
  <c r="G10"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3" i="10"/>
  <c r="D31" i="10"/>
  <c r="D32" i="10"/>
  <c r="D33" i="10"/>
  <c r="D34" i="10"/>
  <c r="D35" i="10"/>
  <c r="D36" i="10"/>
  <c r="D37" i="10"/>
  <c r="D38" i="10"/>
  <c r="D39" i="10"/>
  <c r="D40" i="10"/>
  <c r="D41" i="10"/>
  <c r="D42" i="10"/>
  <c r="D30" i="10"/>
  <c r="D4" i="10"/>
  <c r="D5" i="10"/>
  <c r="D6" i="10"/>
  <c r="D7" i="10"/>
  <c r="D8" i="10"/>
  <c r="D9" i="10"/>
  <c r="D10" i="10"/>
  <c r="D11" i="10"/>
  <c r="D12" i="10"/>
  <c r="D13" i="10"/>
  <c r="D14" i="10"/>
  <c r="D15" i="10"/>
  <c r="D16" i="10"/>
  <c r="D17" i="10"/>
  <c r="D18" i="10"/>
  <c r="D19" i="10"/>
  <c r="D20" i="10"/>
  <c r="D21" i="10"/>
  <c r="D22" i="10"/>
  <c r="D23" i="10"/>
  <c r="D24" i="10"/>
  <c r="D25" i="10"/>
  <c r="D26" i="10"/>
  <c r="D3" i="10"/>
  <c r="C42" i="10"/>
  <c r="C41" i="10"/>
  <c r="C40" i="10"/>
  <c r="C39" i="10"/>
  <c r="C38" i="10"/>
  <c r="C37" i="10"/>
  <c r="C36" i="10"/>
  <c r="C35" i="10"/>
  <c r="C34" i="10"/>
  <c r="C33" i="10"/>
  <c r="C32" i="10"/>
  <c r="C31" i="10"/>
  <c r="C30" i="10"/>
  <c r="C4" i="10"/>
  <c r="C5" i="10"/>
  <c r="C6" i="10"/>
  <c r="C7" i="10"/>
  <c r="C8" i="10"/>
  <c r="C9" i="10"/>
  <c r="C10" i="10"/>
  <c r="C11" i="10"/>
  <c r="C12" i="10"/>
  <c r="C13" i="10"/>
  <c r="C14" i="10"/>
  <c r="C15" i="10"/>
  <c r="C16" i="10"/>
  <c r="C17" i="10"/>
  <c r="C18" i="10"/>
  <c r="C19" i="10"/>
  <c r="C20" i="10"/>
  <c r="C21" i="10"/>
  <c r="C22" i="10"/>
  <c r="C23" i="10"/>
  <c r="C24" i="10"/>
  <c r="C25" i="10"/>
  <c r="C26" i="10"/>
  <c r="C3" i="10"/>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07" i="8"/>
  <c r="D308" i="8"/>
  <c r="D309" i="8"/>
  <c r="D310" i="8"/>
  <c r="D311" i="8"/>
  <c r="D312" i="8"/>
  <c r="D313" i="8"/>
  <c r="D314" i="8"/>
  <c r="D315" i="8"/>
  <c r="D316" i="8"/>
  <c r="D317" i="8"/>
  <c r="D318" i="8"/>
  <c r="D319" i="8"/>
  <c r="D320" i="8"/>
  <c r="D321" i="8"/>
  <c r="D322" i="8"/>
  <c r="D323" i="8"/>
  <c r="D324" i="8"/>
  <c r="D325" i="8"/>
  <c r="D326" i="8"/>
  <c r="D327" i="8"/>
  <c r="D328" i="8"/>
  <c r="D329" i="8"/>
  <c r="D330" i="8"/>
  <c r="D331" i="8"/>
  <c r="D332" i="8"/>
  <c r="D333"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 i="8"/>
  <c r="AY368" i="8"/>
  <c r="AW368" i="8"/>
  <c r="AU368" i="8"/>
  <c r="AS368" i="8"/>
  <c r="AQ368" i="8"/>
  <c r="AO368" i="8"/>
  <c r="AM368" i="8"/>
  <c r="AK368" i="8"/>
  <c r="AY367" i="8"/>
  <c r="AW367" i="8"/>
  <c r="AU367" i="8"/>
  <c r="AS367" i="8"/>
  <c r="AQ367" i="8"/>
  <c r="AO367" i="8"/>
  <c r="AM367" i="8"/>
  <c r="AK367" i="8"/>
  <c r="AY366" i="8"/>
  <c r="AW366" i="8"/>
  <c r="AU366" i="8"/>
  <c r="AS366" i="8"/>
  <c r="AQ366" i="8"/>
  <c r="AO366" i="8"/>
  <c r="AM366" i="8"/>
  <c r="AK366" i="8"/>
  <c r="AY365" i="8"/>
  <c r="AW365" i="8"/>
  <c r="AU365" i="8"/>
  <c r="AS365" i="8"/>
  <c r="AQ365" i="8"/>
  <c r="AO365" i="8"/>
  <c r="AM365" i="8"/>
  <c r="AK365" i="8"/>
  <c r="AY364" i="8"/>
  <c r="AW364" i="8"/>
  <c r="AU364" i="8"/>
  <c r="AS364" i="8"/>
  <c r="AQ364" i="8"/>
  <c r="AO364" i="8"/>
  <c r="AM364" i="8"/>
  <c r="AK364" i="8"/>
  <c r="AY363" i="8"/>
  <c r="AW363" i="8"/>
  <c r="AU363" i="8"/>
  <c r="AS363" i="8"/>
  <c r="AQ363" i="8"/>
  <c r="AO363" i="8"/>
  <c r="AM363" i="8"/>
  <c r="AK363" i="8"/>
  <c r="AY362" i="8"/>
  <c r="AW362" i="8"/>
  <c r="AU362" i="8"/>
  <c r="AS362" i="8"/>
  <c r="AQ362" i="8"/>
  <c r="AO362" i="8"/>
  <c r="AM362" i="8"/>
  <c r="AK362" i="8"/>
  <c r="AY361" i="8"/>
  <c r="AW361" i="8"/>
  <c r="AU361" i="8"/>
  <c r="AS361" i="8"/>
  <c r="AQ361" i="8"/>
  <c r="AO361" i="8"/>
  <c r="AM361" i="8"/>
  <c r="AK361" i="8"/>
  <c r="AY360" i="8"/>
  <c r="AW360" i="8"/>
  <c r="AU360" i="8"/>
  <c r="AS360" i="8"/>
  <c r="AQ360" i="8"/>
  <c r="AO360" i="8"/>
  <c r="AM360" i="8"/>
  <c r="AK360" i="8"/>
  <c r="AY359" i="8"/>
  <c r="AW359" i="8"/>
  <c r="AU359" i="8"/>
  <c r="AS359" i="8"/>
  <c r="AQ359" i="8"/>
  <c r="AO359" i="8"/>
  <c r="AM359" i="8"/>
  <c r="AK359" i="8"/>
  <c r="AY358" i="8"/>
  <c r="AW358" i="8"/>
  <c r="AU358" i="8"/>
  <c r="AS358" i="8"/>
  <c r="AQ358" i="8"/>
  <c r="AO358" i="8"/>
  <c r="AM358" i="8"/>
  <c r="AK358" i="8"/>
  <c r="AY357" i="8"/>
  <c r="AW357" i="8"/>
  <c r="AU357" i="8"/>
  <c r="AS357" i="8"/>
  <c r="AQ357" i="8"/>
  <c r="AO357" i="8"/>
  <c r="AM357" i="8"/>
  <c r="AK357" i="8"/>
  <c r="AY356" i="8"/>
  <c r="AW356" i="8"/>
  <c r="AU356" i="8"/>
  <c r="AS356" i="8"/>
  <c r="AQ356" i="8"/>
  <c r="AO356" i="8"/>
  <c r="AM356" i="8"/>
  <c r="AK356" i="8"/>
  <c r="AY355" i="8"/>
  <c r="AW355" i="8"/>
  <c r="AU355" i="8"/>
  <c r="AS355" i="8"/>
  <c r="AQ355" i="8"/>
  <c r="AO355" i="8"/>
  <c r="AM355" i="8"/>
  <c r="AK355" i="8"/>
  <c r="AY354" i="8"/>
  <c r="AW354" i="8"/>
  <c r="AU354" i="8"/>
  <c r="AS354" i="8"/>
  <c r="AQ354" i="8"/>
  <c r="AO354" i="8"/>
  <c r="AM354" i="8"/>
  <c r="AK354" i="8"/>
  <c r="AY353" i="8"/>
  <c r="AW353" i="8"/>
  <c r="AU353" i="8"/>
  <c r="AS353" i="8"/>
  <c r="AQ353" i="8"/>
  <c r="AO353" i="8"/>
  <c r="AM353" i="8"/>
  <c r="AK353" i="8"/>
  <c r="AY352" i="8"/>
  <c r="AW352" i="8"/>
  <c r="AU352" i="8"/>
  <c r="AS352" i="8"/>
  <c r="AQ352" i="8"/>
  <c r="AO352" i="8"/>
  <c r="AM352" i="8"/>
  <c r="AK352" i="8"/>
  <c r="AY351" i="8"/>
  <c r="AW351" i="8"/>
  <c r="AU351" i="8"/>
  <c r="AS351" i="8"/>
  <c r="AQ351" i="8"/>
  <c r="AO351" i="8"/>
  <c r="AM351" i="8"/>
  <c r="AK351" i="8"/>
  <c r="AY350" i="8"/>
  <c r="AW350" i="8"/>
  <c r="AU350" i="8"/>
  <c r="AS350" i="8"/>
  <c r="AQ350" i="8"/>
  <c r="AO350" i="8"/>
  <c r="AM350" i="8"/>
  <c r="AK350" i="8"/>
  <c r="AY349" i="8"/>
  <c r="AW349" i="8"/>
  <c r="AU349" i="8"/>
  <c r="AS349" i="8"/>
  <c r="AQ349" i="8"/>
  <c r="AO349" i="8"/>
  <c r="AM349" i="8"/>
  <c r="AK349" i="8"/>
  <c r="AY348" i="8"/>
  <c r="AW348" i="8"/>
  <c r="AU348" i="8"/>
  <c r="AS348" i="8"/>
  <c r="AQ348" i="8"/>
  <c r="AO348" i="8"/>
  <c r="AM348" i="8"/>
  <c r="AK348" i="8"/>
  <c r="AY347" i="8"/>
  <c r="AW347" i="8"/>
  <c r="AU347" i="8"/>
  <c r="AS347" i="8"/>
  <c r="AQ347" i="8"/>
  <c r="AO347" i="8"/>
  <c r="AM347" i="8"/>
  <c r="AK347" i="8"/>
  <c r="AY346" i="8"/>
  <c r="AW346" i="8"/>
  <c r="AU346" i="8"/>
  <c r="AS346" i="8"/>
  <c r="AQ346" i="8"/>
  <c r="AO346" i="8"/>
  <c r="AM346" i="8"/>
  <c r="AK346" i="8"/>
  <c r="AY345" i="8"/>
  <c r="AW345" i="8"/>
  <c r="AU345" i="8"/>
  <c r="AS345" i="8"/>
  <c r="AQ345" i="8"/>
  <c r="AO345" i="8"/>
  <c r="AM345" i="8"/>
  <c r="AK345" i="8"/>
  <c r="AY344" i="8"/>
  <c r="AW344" i="8"/>
  <c r="AU344" i="8"/>
  <c r="AS344" i="8"/>
  <c r="AQ344" i="8"/>
  <c r="AO344" i="8"/>
  <c r="AM344" i="8"/>
  <c r="AK344" i="8"/>
  <c r="AY343" i="8"/>
  <c r="AW343" i="8"/>
  <c r="AU343" i="8"/>
  <c r="AS343" i="8"/>
  <c r="AQ343" i="8"/>
  <c r="AO343" i="8"/>
  <c r="AM343" i="8"/>
  <c r="AK343" i="8"/>
  <c r="AY342" i="8"/>
  <c r="AW342" i="8"/>
  <c r="AU342" i="8"/>
  <c r="AS342" i="8"/>
  <c r="AQ342" i="8"/>
  <c r="AO342" i="8"/>
  <c r="AM342" i="8"/>
  <c r="AK342" i="8"/>
  <c r="AY341" i="8"/>
  <c r="AW341" i="8"/>
  <c r="AU341" i="8"/>
  <c r="AS341" i="8"/>
  <c r="AQ341" i="8"/>
  <c r="AO341" i="8"/>
  <c r="AM341" i="8"/>
  <c r="AK341" i="8"/>
  <c r="AY340" i="8"/>
  <c r="AW340" i="8"/>
  <c r="AU340" i="8"/>
  <c r="AS340" i="8"/>
  <c r="AQ340" i="8"/>
  <c r="AO340" i="8"/>
  <c r="AM340" i="8"/>
  <c r="AK340" i="8"/>
  <c r="AY339" i="8"/>
  <c r="AW339" i="8"/>
  <c r="AU339" i="8"/>
  <c r="AS339" i="8"/>
  <c r="AQ339" i="8"/>
  <c r="AO339" i="8"/>
  <c r="AM339" i="8"/>
  <c r="AK339" i="8"/>
  <c r="AY338" i="8"/>
  <c r="AW338" i="8"/>
  <c r="AU338" i="8"/>
  <c r="AS338" i="8"/>
  <c r="AQ338" i="8"/>
  <c r="AO338" i="8"/>
  <c r="AM338" i="8"/>
  <c r="AK338" i="8"/>
  <c r="AY337" i="8"/>
  <c r="AW337" i="8"/>
  <c r="AU337" i="8"/>
  <c r="AS337" i="8"/>
  <c r="AQ337" i="8"/>
  <c r="AO337" i="8"/>
  <c r="AM337" i="8"/>
  <c r="AK337" i="8"/>
  <c r="AY336" i="8"/>
  <c r="AW336" i="8"/>
  <c r="AU336" i="8"/>
  <c r="AS336" i="8"/>
  <c r="AQ336" i="8"/>
  <c r="AO336" i="8"/>
  <c r="AM336" i="8"/>
  <c r="AK336" i="8"/>
  <c r="AY335" i="8"/>
  <c r="AW335" i="8"/>
  <c r="AU335" i="8"/>
  <c r="AS335" i="8"/>
  <c r="AQ335" i="8"/>
  <c r="AO335" i="8"/>
  <c r="AM335" i="8"/>
  <c r="AK335" i="8"/>
  <c r="AY334" i="8"/>
  <c r="AW334" i="8"/>
  <c r="AU334" i="8"/>
  <c r="AS334" i="8"/>
  <c r="AQ334" i="8"/>
  <c r="AO334" i="8"/>
  <c r="AM334" i="8"/>
  <c r="AK334" i="8"/>
  <c r="AY333" i="8"/>
  <c r="AW333" i="8"/>
  <c r="AU333" i="8"/>
  <c r="AS333" i="8"/>
  <c r="AQ333" i="8"/>
  <c r="AO333" i="8"/>
  <c r="AM333" i="8"/>
  <c r="AK333" i="8"/>
  <c r="AY332" i="8"/>
  <c r="AW332" i="8"/>
  <c r="AU332" i="8"/>
  <c r="AS332" i="8"/>
  <c r="AQ332" i="8"/>
  <c r="AO332" i="8"/>
  <c r="AM332" i="8"/>
  <c r="AK332" i="8"/>
  <c r="AY331" i="8"/>
  <c r="AW331" i="8"/>
  <c r="AU331" i="8"/>
  <c r="AS331" i="8"/>
  <c r="AQ331" i="8"/>
  <c r="AO331" i="8"/>
  <c r="AM331" i="8"/>
  <c r="AK331" i="8"/>
  <c r="AY330" i="8"/>
  <c r="AW330" i="8"/>
  <c r="AU330" i="8"/>
  <c r="AS330" i="8"/>
  <c r="AQ330" i="8"/>
  <c r="AO330" i="8"/>
  <c r="AM330" i="8"/>
  <c r="AK330" i="8"/>
  <c r="AY329" i="8"/>
  <c r="AW329" i="8"/>
  <c r="AU329" i="8"/>
  <c r="AS329" i="8"/>
  <c r="AQ329" i="8"/>
  <c r="AO329" i="8"/>
  <c r="AM329" i="8"/>
  <c r="AK329" i="8"/>
  <c r="AY328" i="8"/>
  <c r="AW328" i="8"/>
  <c r="AU328" i="8"/>
  <c r="AS328" i="8"/>
  <c r="AQ328" i="8"/>
  <c r="AO328" i="8"/>
  <c r="AM328" i="8"/>
  <c r="AK328" i="8"/>
  <c r="AY327" i="8"/>
  <c r="AW327" i="8"/>
  <c r="AU327" i="8"/>
  <c r="AS327" i="8"/>
  <c r="AQ327" i="8"/>
  <c r="AO327" i="8"/>
  <c r="AM327" i="8"/>
  <c r="AK327" i="8"/>
  <c r="AY326" i="8"/>
  <c r="AW326" i="8"/>
  <c r="AU326" i="8"/>
  <c r="AS326" i="8"/>
  <c r="AQ326" i="8"/>
  <c r="AO326" i="8"/>
  <c r="AM326" i="8"/>
  <c r="AK326" i="8"/>
  <c r="AY325" i="8"/>
  <c r="AW325" i="8"/>
  <c r="AU325" i="8"/>
  <c r="AS325" i="8"/>
  <c r="AQ325" i="8"/>
  <c r="AO325" i="8"/>
  <c r="AM325" i="8"/>
  <c r="AK325" i="8"/>
  <c r="AY324" i="8"/>
  <c r="AW324" i="8"/>
  <c r="AU324" i="8"/>
  <c r="AS324" i="8"/>
  <c r="AQ324" i="8"/>
  <c r="AO324" i="8"/>
  <c r="AM324" i="8"/>
  <c r="AK324" i="8"/>
  <c r="AY323" i="8"/>
  <c r="AW323" i="8"/>
  <c r="AU323" i="8"/>
  <c r="AS323" i="8"/>
  <c r="AQ323" i="8"/>
  <c r="AO323" i="8"/>
  <c r="AM323" i="8"/>
  <c r="AK323" i="8"/>
  <c r="AY322" i="8"/>
  <c r="AW322" i="8"/>
  <c r="AU322" i="8"/>
  <c r="AS322" i="8"/>
  <c r="AQ322" i="8"/>
  <c r="AO322" i="8"/>
  <c r="AM322" i="8"/>
  <c r="AK322" i="8"/>
  <c r="AY321" i="8"/>
  <c r="AW321" i="8"/>
  <c r="AU321" i="8"/>
  <c r="AS321" i="8"/>
  <c r="AQ321" i="8"/>
  <c r="AO321" i="8"/>
  <c r="AM321" i="8"/>
  <c r="AK321" i="8"/>
  <c r="AY320" i="8"/>
  <c r="AW320" i="8"/>
  <c r="AU320" i="8"/>
  <c r="AS320" i="8"/>
  <c r="AQ320" i="8"/>
  <c r="AO320" i="8"/>
  <c r="AM320" i="8"/>
  <c r="AK320" i="8"/>
  <c r="AY319" i="8"/>
  <c r="AW319" i="8"/>
  <c r="AU319" i="8"/>
  <c r="AS319" i="8"/>
  <c r="AQ319" i="8"/>
  <c r="AO319" i="8"/>
  <c r="AM319" i="8"/>
  <c r="AK319" i="8"/>
  <c r="AY318" i="8"/>
  <c r="AW318" i="8"/>
  <c r="AU318" i="8"/>
  <c r="AS318" i="8"/>
  <c r="AQ318" i="8"/>
  <c r="AO318" i="8"/>
  <c r="AM318" i="8"/>
  <c r="AK318" i="8"/>
  <c r="AY317" i="8"/>
  <c r="AW317" i="8"/>
  <c r="AU317" i="8"/>
  <c r="AS317" i="8"/>
  <c r="AQ317" i="8"/>
  <c r="AO317" i="8"/>
  <c r="AM317" i="8"/>
  <c r="AK317" i="8"/>
  <c r="AY316" i="8"/>
  <c r="AW316" i="8"/>
  <c r="AU316" i="8"/>
  <c r="AS316" i="8"/>
  <c r="AQ316" i="8"/>
  <c r="AO316" i="8"/>
  <c r="AM316" i="8"/>
  <c r="AK316" i="8"/>
  <c r="AY315" i="8"/>
  <c r="AW315" i="8"/>
  <c r="AU315" i="8"/>
  <c r="AS315" i="8"/>
  <c r="AQ315" i="8"/>
  <c r="AO315" i="8"/>
  <c r="AM315" i="8"/>
  <c r="AK315" i="8"/>
  <c r="AY314" i="8"/>
  <c r="AW314" i="8"/>
  <c r="AU314" i="8"/>
  <c r="AS314" i="8"/>
  <c r="AQ314" i="8"/>
  <c r="AO314" i="8"/>
  <c r="AM314" i="8"/>
  <c r="AK314" i="8"/>
  <c r="AY313" i="8"/>
  <c r="AW313" i="8"/>
  <c r="AU313" i="8"/>
  <c r="AS313" i="8"/>
  <c r="AQ313" i="8"/>
  <c r="AO313" i="8"/>
  <c r="AM313" i="8"/>
  <c r="AK313" i="8"/>
  <c r="AY312" i="8"/>
  <c r="AW312" i="8"/>
  <c r="AU312" i="8"/>
  <c r="AS312" i="8"/>
  <c r="AQ312" i="8"/>
  <c r="AO312" i="8"/>
  <c r="AM312" i="8"/>
  <c r="AK312" i="8"/>
  <c r="AY311" i="8"/>
  <c r="AW311" i="8"/>
  <c r="AU311" i="8"/>
  <c r="AS311" i="8"/>
  <c r="AQ311" i="8"/>
  <c r="AO311" i="8"/>
  <c r="AM311" i="8"/>
  <c r="AK311" i="8"/>
  <c r="AY310" i="8"/>
  <c r="AW310" i="8"/>
  <c r="AU310" i="8"/>
  <c r="AS310" i="8"/>
  <c r="AQ310" i="8"/>
  <c r="AO310" i="8"/>
  <c r="AM310" i="8"/>
  <c r="AK310" i="8"/>
  <c r="AY309" i="8"/>
  <c r="AW309" i="8"/>
  <c r="AU309" i="8"/>
  <c r="AS309" i="8"/>
  <c r="AQ309" i="8"/>
  <c r="AO309" i="8"/>
  <c r="AM309" i="8"/>
  <c r="AK309" i="8"/>
  <c r="AY308" i="8"/>
  <c r="AW308" i="8"/>
  <c r="AU308" i="8"/>
  <c r="AS308" i="8"/>
  <c r="AQ308" i="8"/>
  <c r="AO308" i="8"/>
  <c r="AM308" i="8"/>
  <c r="AK308" i="8"/>
  <c r="AY307" i="8"/>
  <c r="AW307" i="8"/>
  <c r="AU307" i="8"/>
  <c r="AS307" i="8"/>
  <c r="AQ307" i="8"/>
  <c r="AO307" i="8"/>
  <c r="AM307" i="8"/>
  <c r="AK307" i="8"/>
  <c r="AY306" i="8"/>
  <c r="AW306" i="8"/>
  <c r="AU306" i="8"/>
  <c r="AS306" i="8"/>
  <c r="AQ306" i="8"/>
  <c r="AO306" i="8"/>
  <c r="AM306" i="8"/>
  <c r="AK306" i="8"/>
  <c r="AY305" i="8"/>
  <c r="AW305" i="8"/>
  <c r="AU305" i="8"/>
  <c r="AS305" i="8"/>
  <c r="AQ305" i="8"/>
  <c r="AO305" i="8"/>
  <c r="AM305" i="8"/>
  <c r="AK305" i="8"/>
  <c r="AY304" i="8"/>
  <c r="AW304" i="8"/>
  <c r="AU304" i="8"/>
  <c r="AS304" i="8"/>
  <c r="AQ304" i="8"/>
  <c r="AO304" i="8"/>
  <c r="AM304" i="8"/>
  <c r="AK304" i="8"/>
  <c r="AY303" i="8"/>
  <c r="AW303" i="8"/>
  <c r="AU303" i="8"/>
  <c r="AS303" i="8"/>
  <c r="AQ303" i="8"/>
  <c r="AO303" i="8"/>
  <c r="AM303" i="8"/>
  <c r="AK303" i="8"/>
  <c r="AY302" i="8"/>
  <c r="AW302" i="8"/>
  <c r="AU302" i="8"/>
  <c r="AS302" i="8"/>
  <c r="AQ302" i="8"/>
  <c r="AO302" i="8"/>
  <c r="AM302" i="8"/>
  <c r="AK302" i="8"/>
  <c r="AY301" i="8"/>
  <c r="AW301" i="8"/>
  <c r="AU301" i="8"/>
  <c r="AS301" i="8"/>
  <c r="AQ301" i="8"/>
  <c r="AO301" i="8"/>
  <c r="AM301" i="8"/>
  <c r="AK301" i="8"/>
  <c r="AY300" i="8"/>
  <c r="AW300" i="8"/>
  <c r="AU300" i="8"/>
  <c r="AS300" i="8"/>
  <c r="AQ300" i="8"/>
  <c r="AO300" i="8"/>
  <c r="AM300" i="8"/>
  <c r="AK300" i="8"/>
  <c r="AY299" i="8"/>
  <c r="AW299" i="8"/>
  <c r="AU299" i="8"/>
  <c r="AS299" i="8"/>
  <c r="AQ299" i="8"/>
  <c r="AO299" i="8"/>
  <c r="AM299" i="8"/>
  <c r="AK299" i="8"/>
  <c r="AY298" i="8"/>
  <c r="AW298" i="8"/>
  <c r="AU298" i="8"/>
  <c r="AS298" i="8"/>
  <c r="AQ298" i="8"/>
  <c r="AO298" i="8"/>
  <c r="AM298" i="8"/>
  <c r="AK298" i="8"/>
  <c r="AY297" i="8"/>
  <c r="AW297" i="8"/>
  <c r="AU297" i="8"/>
  <c r="AS297" i="8"/>
  <c r="AQ297" i="8"/>
  <c r="AO297" i="8"/>
  <c r="AM297" i="8"/>
  <c r="AK297" i="8"/>
  <c r="AY296" i="8"/>
  <c r="AW296" i="8"/>
  <c r="AU296" i="8"/>
  <c r="AS296" i="8"/>
  <c r="AQ296" i="8"/>
  <c r="AO296" i="8"/>
  <c r="AM296" i="8"/>
  <c r="AK296" i="8"/>
  <c r="AY295" i="8"/>
  <c r="AW295" i="8"/>
  <c r="AU295" i="8"/>
  <c r="AS295" i="8"/>
  <c r="AQ295" i="8"/>
  <c r="AO295" i="8"/>
  <c r="AM295" i="8"/>
  <c r="AK295" i="8"/>
  <c r="AY294" i="8"/>
  <c r="AW294" i="8"/>
  <c r="AU294" i="8"/>
  <c r="AS294" i="8"/>
  <c r="AQ294" i="8"/>
  <c r="AO294" i="8"/>
  <c r="AM294" i="8"/>
  <c r="AK294" i="8"/>
  <c r="AY293" i="8"/>
  <c r="AW293" i="8"/>
  <c r="AU293" i="8"/>
  <c r="AS293" i="8"/>
  <c r="AQ293" i="8"/>
  <c r="AO293" i="8"/>
  <c r="AM293" i="8"/>
  <c r="AK293" i="8"/>
  <c r="AY292" i="8"/>
  <c r="AW292" i="8"/>
  <c r="AU292" i="8"/>
  <c r="AS292" i="8"/>
  <c r="AQ292" i="8"/>
  <c r="AO292" i="8"/>
  <c r="AM292" i="8"/>
  <c r="AK292" i="8"/>
  <c r="AY291" i="8"/>
  <c r="AW291" i="8"/>
  <c r="AU291" i="8"/>
  <c r="AS291" i="8"/>
  <c r="AQ291" i="8"/>
  <c r="AO291" i="8"/>
  <c r="AM291" i="8"/>
  <c r="AK291" i="8"/>
  <c r="AY290" i="8"/>
  <c r="AW290" i="8"/>
  <c r="AU290" i="8"/>
  <c r="AS290" i="8"/>
  <c r="AQ290" i="8"/>
  <c r="AO290" i="8"/>
  <c r="AM290" i="8"/>
  <c r="AK290" i="8"/>
  <c r="AY289" i="8"/>
  <c r="AW289" i="8"/>
  <c r="AU289" i="8"/>
  <c r="AS289" i="8"/>
  <c r="AQ289" i="8"/>
  <c r="AO289" i="8"/>
  <c r="AM289" i="8"/>
  <c r="AK289" i="8"/>
  <c r="AY288" i="8"/>
  <c r="AW288" i="8"/>
  <c r="AU288" i="8"/>
  <c r="AS288" i="8"/>
  <c r="AQ288" i="8"/>
  <c r="AO288" i="8"/>
  <c r="AM288" i="8"/>
  <c r="AK288" i="8"/>
  <c r="AY287" i="8"/>
  <c r="AW287" i="8"/>
  <c r="AU287" i="8"/>
  <c r="AS287" i="8"/>
  <c r="AQ287" i="8"/>
  <c r="AO287" i="8"/>
  <c r="AM287" i="8"/>
  <c r="AK287" i="8"/>
  <c r="AY286" i="8"/>
  <c r="AW286" i="8"/>
  <c r="AU286" i="8"/>
  <c r="AS286" i="8"/>
  <c r="AQ286" i="8"/>
  <c r="AO286" i="8"/>
  <c r="AM286" i="8"/>
  <c r="AK286" i="8"/>
  <c r="AY285" i="8"/>
  <c r="AW285" i="8"/>
  <c r="AU285" i="8"/>
  <c r="AS285" i="8"/>
  <c r="AQ285" i="8"/>
  <c r="AO285" i="8"/>
  <c r="AM285" i="8"/>
  <c r="AK285" i="8"/>
  <c r="AY284" i="8"/>
  <c r="AW284" i="8"/>
  <c r="AU284" i="8"/>
  <c r="AS284" i="8"/>
  <c r="AQ284" i="8"/>
  <c r="AO284" i="8"/>
  <c r="AM284" i="8"/>
  <c r="AK284" i="8"/>
  <c r="AY283" i="8"/>
  <c r="AW283" i="8"/>
  <c r="AU283" i="8"/>
  <c r="AS283" i="8"/>
  <c r="AQ283" i="8"/>
  <c r="AO283" i="8"/>
  <c r="AM283" i="8"/>
  <c r="AK283" i="8"/>
  <c r="AY282" i="8"/>
  <c r="AW282" i="8"/>
  <c r="AU282" i="8"/>
  <c r="AS282" i="8"/>
  <c r="AQ282" i="8"/>
  <c r="AO282" i="8"/>
  <c r="AM282" i="8"/>
  <c r="AK282" i="8"/>
  <c r="AY281" i="8"/>
  <c r="AW281" i="8"/>
  <c r="AU281" i="8"/>
  <c r="AS281" i="8"/>
  <c r="AQ281" i="8"/>
  <c r="AO281" i="8"/>
  <c r="AM281" i="8"/>
  <c r="AK281" i="8"/>
  <c r="AY280" i="8"/>
  <c r="AW280" i="8"/>
  <c r="AU280" i="8"/>
  <c r="AS280" i="8"/>
  <c r="AQ280" i="8"/>
  <c r="AO280" i="8"/>
  <c r="AM280" i="8"/>
  <c r="AK280" i="8"/>
  <c r="AY279" i="8"/>
  <c r="AW279" i="8"/>
  <c r="AU279" i="8"/>
  <c r="AS279" i="8"/>
  <c r="AQ279" i="8"/>
  <c r="AO279" i="8"/>
  <c r="AM279" i="8"/>
  <c r="AK279" i="8"/>
  <c r="AY278" i="8"/>
  <c r="AW278" i="8"/>
  <c r="AU278" i="8"/>
  <c r="AS278" i="8"/>
  <c r="AQ278" i="8"/>
  <c r="AO278" i="8"/>
  <c r="AM278" i="8"/>
  <c r="AK278" i="8"/>
  <c r="AY277" i="8"/>
  <c r="AW277" i="8"/>
  <c r="AU277" i="8"/>
  <c r="AS277" i="8"/>
  <c r="AQ277" i="8"/>
  <c r="AO277" i="8"/>
  <c r="AM277" i="8"/>
  <c r="AK277" i="8"/>
  <c r="AY276" i="8"/>
  <c r="AW276" i="8"/>
  <c r="AU276" i="8"/>
  <c r="AS276" i="8"/>
  <c r="AQ276" i="8"/>
  <c r="AO276" i="8"/>
  <c r="AM276" i="8"/>
  <c r="AK276" i="8"/>
  <c r="AY275" i="8"/>
  <c r="AW275" i="8"/>
  <c r="AU275" i="8"/>
  <c r="AS275" i="8"/>
  <c r="AQ275" i="8"/>
  <c r="AO275" i="8"/>
  <c r="AM275" i="8"/>
  <c r="AK275" i="8"/>
  <c r="AY274" i="8"/>
  <c r="AW274" i="8"/>
  <c r="AU274" i="8"/>
  <c r="AS274" i="8"/>
  <c r="AQ274" i="8"/>
  <c r="AO274" i="8"/>
  <c r="AM274" i="8"/>
  <c r="AK274" i="8"/>
  <c r="AY273" i="8"/>
  <c r="AW273" i="8"/>
  <c r="AU273" i="8"/>
  <c r="AS273" i="8"/>
  <c r="AQ273" i="8"/>
  <c r="AO273" i="8"/>
  <c r="AM273" i="8"/>
  <c r="AK273" i="8"/>
  <c r="AY272" i="8"/>
  <c r="AW272" i="8"/>
  <c r="AU272" i="8"/>
  <c r="AS272" i="8"/>
  <c r="AQ272" i="8"/>
  <c r="AO272" i="8"/>
  <c r="AM272" i="8"/>
  <c r="AK272" i="8"/>
  <c r="AY271" i="8"/>
  <c r="AW271" i="8"/>
  <c r="AU271" i="8"/>
  <c r="AS271" i="8"/>
  <c r="AQ271" i="8"/>
  <c r="AO271" i="8"/>
  <c r="AM271" i="8"/>
  <c r="AK271" i="8"/>
  <c r="AY270" i="8"/>
  <c r="AW270" i="8"/>
  <c r="AU270" i="8"/>
  <c r="AS270" i="8"/>
  <c r="AQ270" i="8"/>
  <c r="AO270" i="8"/>
  <c r="AM270" i="8"/>
  <c r="AK270" i="8"/>
  <c r="AY269" i="8"/>
  <c r="AW269" i="8"/>
  <c r="AU269" i="8"/>
  <c r="AS269" i="8"/>
  <c r="AQ269" i="8"/>
  <c r="AO269" i="8"/>
  <c r="AM269" i="8"/>
  <c r="AK269" i="8"/>
  <c r="AY268" i="8"/>
  <c r="AW268" i="8"/>
  <c r="AU268" i="8"/>
  <c r="AS268" i="8"/>
  <c r="AQ268" i="8"/>
  <c r="AO268" i="8"/>
  <c r="AM268" i="8"/>
  <c r="AK268" i="8"/>
  <c r="AY267" i="8"/>
  <c r="AW267" i="8"/>
  <c r="AU267" i="8"/>
  <c r="AS267" i="8"/>
  <c r="AQ267" i="8"/>
  <c r="AO267" i="8"/>
  <c r="AM267" i="8"/>
  <c r="AK267" i="8"/>
  <c r="AY266" i="8"/>
  <c r="AW266" i="8"/>
  <c r="AU266" i="8"/>
  <c r="AS266" i="8"/>
  <c r="AQ266" i="8"/>
  <c r="AO266" i="8"/>
  <c r="AM266" i="8"/>
  <c r="AK266" i="8"/>
  <c r="AY265" i="8"/>
  <c r="AW265" i="8"/>
  <c r="AU265" i="8"/>
  <c r="AS265" i="8"/>
  <c r="AQ265" i="8"/>
  <c r="AO265" i="8"/>
  <c r="AM265" i="8"/>
  <c r="AK265" i="8"/>
  <c r="AY264" i="8"/>
  <c r="AW264" i="8"/>
  <c r="AU264" i="8"/>
  <c r="AS264" i="8"/>
  <c r="AQ264" i="8"/>
  <c r="AO264" i="8"/>
  <c r="AM264" i="8"/>
  <c r="AK264" i="8"/>
  <c r="AY263" i="8"/>
  <c r="AW263" i="8"/>
  <c r="AU263" i="8"/>
  <c r="AS263" i="8"/>
  <c r="AQ263" i="8"/>
  <c r="AO263" i="8"/>
  <c r="AM263" i="8"/>
  <c r="AK263" i="8"/>
  <c r="AY262" i="8"/>
  <c r="AW262" i="8"/>
  <c r="AU262" i="8"/>
  <c r="AS262" i="8"/>
  <c r="AQ262" i="8"/>
  <c r="AO262" i="8"/>
  <c r="AM262" i="8"/>
  <c r="AK262" i="8"/>
  <c r="AY261" i="8"/>
  <c r="AW261" i="8"/>
  <c r="AU261" i="8"/>
  <c r="AS261" i="8"/>
  <c r="AQ261" i="8"/>
  <c r="AO261" i="8"/>
  <c r="AM261" i="8"/>
  <c r="AK261" i="8"/>
  <c r="AY260" i="8"/>
  <c r="AW260" i="8"/>
  <c r="AU260" i="8"/>
  <c r="AS260" i="8"/>
  <c r="AQ260" i="8"/>
  <c r="AO260" i="8"/>
  <c r="AM260" i="8"/>
  <c r="AK260" i="8"/>
  <c r="AY259" i="8"/>
  <c r="AW259" i="8"/>
  <c r="AU259" i="8"/>
  <c r="AS259" i="8"/>
  <c r="AQ259" i="8"/>
  <c r="AO259" i="8"/>
  <c r="AM259" i="8"/>
  <c r="AK259" i="8"/>
  <c r="AY258" i="8"/>
  <c r="AW258" i="8"/>
  <c r="AU258" i="8"/>
  <c r="AS258" i="8"/>
  <c r="AQ258" i="8"/>
  <c r="AO258" i="8"/>
  <c r="AM258" i="8"/>
  <c r="AK258" i="8"/>
  <c r="AY257" i="8"/>
  <c r="AW257" i="8"/>
  <c r="AU257" i="8"/>
  <c r="AS257" i="8"/>
  <c r="AQ257" i="8"/>
  <c r="AO257" i="8"/>
  <c r="AM257" i="8"/>
  <c r="AK257" i="8"/>
  <c r="AY256" i="8"/>
  <c r="AW256" i="8"/>
  <c r="AU256" i="8"/>
  <c r="AS256" i="8"/>
  <c r="AQ256" i="8"/>
  <c r="AO256" i="8"/>
  <c r="AM256" i="8"/>
  <c r="AK256" i="8"/>
  <c r="AY255" i="8"/>
  <c r="AW255" i="8"/>
  <c r="AU255" i="8"/>
  <c r="AS255" i="8"/>
  <c r="AQ255" i="8"/>
  <c r="AO255" i="8"/>
  <c r="AM255" i="8"/>
  <c r="AK255" i="8"/>
  <c r="AY254" i="8"/>
  <c r="AW254" i="8"/>
  <c r="AU254" i="8"/>
  <c r="AS254" i="8"/>
  <c r="AQ254" i="8"/>
  <c r="AO254" i="8"/>
  <c r="AM254" i="8"/>
  <c r="AK254" i="8"/>
  <c r="AY253" i="8"/>
  <c r="AW253" i="8"/>
  <c r="AU253" i="8"/>
  <c r="AS253" i="8"/>
  <c r="AQ253" i="8"/>
  <c r="AO253" i="8"/>
  <c r="AM253" i="8"/>
  <c r="AK253" i="8"/>
  <c r="AY252" i="8"/>
  <c r="AW252" i="8"/>
  <c r="AU252" i="8"/>
  <c r="AS252" i="8"/>
  <c r="AQ252" i="8"/>
  <c r="AO252" i="8"/>
  <c r="AM252" i="8"/>
  <c r="AK252" i="8"/>
  <c r="AY251" i="8"/>
  <c r="AW251" i="8"/>
  <c r="AU251" i="8"/>
  <c r="AS251" i="8"/>
  <c r="AQ251" i="8"/>
  <c r="AO251" i="8"/>
  <c r="AM251" i="8"/>
  <c r="AK251" i="8"/>
  <c r="AY250" i="8"/>
  <c r="AW250" i="8"/>
  <c r="AU250" i="8"/>
  <c r="AS250" i="8"/>
  <c r="AQ250" i="8"/>
  <c r="AO250" i="8"/>
  <c r="AM250" i="8"/>
  <c r="AK250" i="8"/>
  <c r="AY249" i="8"/>
  <c r="AW249" i="8"/>
  <c r="AU249" i="8"/>
  <c r="AS249" i="8"/>
  <c r="AQ249" i="8"/>
  <c r="AO249" i="8"/>
  <c r="AM249" i="8"/>
  <c r="AK249" i="8"/>
  <c r="AY248" i="8"/>
  <c r="AW248" i="8"/>
  <c r="AU248" i="8"/>
  <c r="AS248" i="8"/>
  <c r="AQ248" i="8"/>
  <c r="AO248" i="8"/>
  <c r="AM248" i="8"/>
  <c r="AK248" i="8"/>
  <c r="AY247" i="8"/>
  <c r="AW247" i="8"/>
  <c r="AU247" i="8"/>
  <c r="AS247" i="8"/>
  <c r="AQ247" i="8"/>
  <c r="AO247" i="8"/>
  <c r="AM247" i="8"/>
  <c r="AK247" i="8"/>
  <c r="AY246" i="8"/>
  <c r="AW246" i="8"/>
  <c r="AU246" i="8"/>
  <c r="AS246" i="8"/>
  <c r="AQ246" i="8"/>
  <c r="AO246" i="8"/>
  <c r="AM246" i="8"/>
  <c r="AK246" i="8"/>
  <c r="AY245" i="8"/>
  <c r="AW245" i="8"/>
  <c r="AU245" i="8"/>
  <c r="AS245" i="8"/>
  <c r="AQ245" i="8"/>
  <c r="AO245" i="8"/>
  <c r="AM245" i="8"/>
  <c r="AK245" i="8"/>
  <c r="AY244" i="8"/>
  <c r="AW244" i="8"/>
  <c r="AU244" i="8"/>
  <c r="AS244" i="8"/>
  <c r="AQ244" i="8"/>
  <c r="AO244" i="8"/>
  <c r="AM244" i="8"/>
  <c r="AK244" i="8"/>
  <c r="AY243" i="8"/>
  <c r="AW243" i="8"/>
  <c r="AU243" i="8"/>
  <c r="AS243" i="8"/>
  <c r="AQ243" i="8"/>
  <c r="AO243" i="8"/>
  <c r="AM243" i="8"/>
  <c r="AK243" i="8"/>
  <c r="AY242" i="8"/>
  <c r="AW242" i="8"/>
  <c r="AU242" i="8"/>
  <c r="AS242" i="8"/>
  <c r="AQ242" i="8"/>
  <c r="AO242" i="8"/>
  <c r="AM242" i="8"/>
  <c r="AK242" i="8"/>
  <c r="AY241" i="8"/>
  <c r="AW241" i="8"/>
  <c r="AU241" i="8"/>
  <c r="AS241" i="8"/>
  <c r="AQ241" i="8"/>
  <c r="AO241" i="8"/>
  <c r="AM241" i="8"/>
  <c r="AK241" i="8"/>
  <c r="AY240" i="8"/>
  <c r="AW240" i="8"/>
  <c r="AU240" i="8"/>
  <c r="AS240" i="8"/>
  <c r="AQ240" i="8"/>
  <c r="AO240" i="8"/>
  <c r="AM240" i="8"/>
  <c r="AK240" i="8"/>
  <c r="AY239" i="8"/>
  <c r="AW239" i="8"/>
  <c r="AU239" i="8"/>
  <c r="AS239" i="8"/>
  <c r="AQ239" i="8"/>
  <c r="AO239" i="8"/>
  <c r="AM239" i="8"/>
  <c r="AK239" i="8"/>
  <c r="AY238" i="8"/>
  <c r="AW238" i="8"/>
  <c r="AU238" i="8"/>
  <c r="AS238" i="8"/>
  <c r="AQ238" i="8"/>
  <c r="AO238" i="8"/>
  <c r="AM238" i="8"/>
  <c r="AK238" i="8"/>
  <c r="AY237" i="8"/>
  <c r="AW237" i="8"/>
  <c r="AU237" i="8"/>
  <c r="AS237" i="8"/>
  <c r="AQ237" i="8"/>
  <c r="AO237" i="8"/>
  <c r="AM237" i="8"/>
  <c r="AK237" i="8"/>
  <c r="AY236" i="8"/>
  <c r="AW236" i="8"/>
  <c r="AU236" i="8"/>
  <c r="AS236" i="8"/>
  <c r="AQ236" i="8"/>
  <c r="AO236" i="8"/>
  <c r="AM236" i="8"/>
  <c r="AK236" i="8"/>
  <c r="AY235" i="8"/>
  <c r="AW235" i="8"/>
  <c r="AU235" i="8"/>
  <c r="AS235" i="8"/>
  <c r="AQ235" i="8"/>
  <c r="AO235" i="8"/>
  <c r="AM235" i="8"/>
  <c r="AK235" i="8"/>
  <c r="AY234" i="8"/>
  <c r="AW234" i="8"/>
  <c r="AU234" i="8"/>
  <c r="AS234" i="8"/>
  <c r="AQ234" i="8"/>
  <c r="AO234" i="8"/>
  <c r="AM234" i="8"/>
  <c r="AK234" i="8"/>
  <c r="AY233" i="8"/>
  <c r="AW233" i="8"/>
  <c r="AU233" i="8"/>
  <c r="AS233" i="8"/>
  <c r="AQ233" i="8"/>
  <c r="AO233" i="8"/>
  <c r="AM233" i="8"/>
  <c r="AK233" i="8"/>
  <c r="AY232" i="8"/>
  <c r="AW232" i="8"/>
  <c r="AU232" i="8"/>
  <c r="AS232" i="8"/>
  <c r="AQ232" i="8"/>
  <c r="AO232" i="8"/>
  <c r="AM232" i="8"/>
  <c r="AK232" i="8"/>
  <c r="AY231" i="8"/>
  <c r="AW231" i="8"/>
  <c r="AU231" i="8"/>
  <c r="AS231" i="8"/>
  <c r="AQ231" i="8"/>
  <c r="AO231" i="8"/>
  <c r="AM231" i="8"/>
  <c r="AK231" i="8"/>
  <c r="AY230" i="8"/>
  <c r="AW230" i="8"/>
  <c r="AU230" i="8"/>
  <c r="AS230" i="8"/>
  <c r="AQ230" i="8"/>
  <c r="AO230" i="8"/>
  <c r="AM230" i="8"/>
  <c r="AK230" i="8"/>
  <c r="AY229" i="8"/>
  <c r="AW229" i="8"/>
  <c r="AU229" i="8"/>
  <c r="AS229" i="8"/>
  <c r="AQ229" i="8"/>
  <c r="AO229" i="8"/>
  <c r="AM229" i="8"/>
  <c r="AK229" i="8"/>
  <c r="AY228" i="8"/>
  <c r="AW228" i="8"/>
  <c r="AU228" i="8"/>
  <c r="AS228" i="8"/>
  <c r="AQ228" i="8"/>
  <c r="AO228" i="8"/>
  <c r="AM228" i="8"/>
  <c r="AK228" i="8"/>
  <c r="AY227" i="8"/>
  <c r="AW227" i="8"/>
  <c r="AU227" i="8"/>
  <c r="AS227" i="8"/>
  <c r="AQ227" i="8"/>
  <c r="AO227" i="8"/>
  <c r="AM227" i="8"/>
  <c r="AK227" i="8"/>
  <c r="AY226" i="8"/>
  <c r="AW226" i="8"/>
  <c r="AU226" i="8"/>
  <c r="AS226" i="8"/>
  <c r="AQ226" i="8"/>
  <c r="AO226" i="8"/>
  <c r="AM226" i="8"/>
  <c r="AK226" i="8"/>
  <c r="AY225" i="8"/>
  <c r="AW225" i="8"/>
  <c r="AU225" i="8"/>
  <c r="AS225" i="8"/>
  <c r="AQ225" i="8"/>
  <c r="AO225" i="8"/>
  <c r="AM225" i="8"/>
  <c r="AK225" i="8"/>
  <c r="AY224" i="8"/>
  <c r="AW224" i="8"/>
  <c r="AU224" i="8"/>
  <c r="AS224" i="8"/>
  <c r="AQ224" i="8"/>
  <c r="AO224" i="8"/>
  <c r="AM224" i="8"/>
  <c r="AK224" i="8"/>
  <c r="AY223" i="8"/>
  <c r="AW223" i="8"/>
  <c r="AU223" i="8"/>
  <c r="AS223" i="8"/>
  <c r="AQ223" i="8"/>
  <c r="AO223" i="8"/>
  <c r="AM223" i="8"/>
  <c r="AK223" i="8"/>
  <c r="AY222" i="8"/>
  <c r="AW222" i="8"/>
  <c r="AU222" i="8"/>
  <c r="AS222" i="8"/>
  <c r="AQ222" i="8"/>
  <c r="AO222" i="8"/>
  <c r="AM222" i="8"/>
  <c r="AK222" i="8"/>
  <c r="AY221" i="8"/>
  <c r="AW221" i="8"/>
  <c r="AU221" i="8"/>
  <c r="AS221" i="8"/>
  <c r="AQ221" i="8"/>
  <c r="AO221" i="8"/>
  <c r="AM221" i="8"/>
  <c r="AK221" i="8"/>
  <c r="AY220" i="8"/>
  <c r="AW220" i="8"/>
  <c r="AU220" i="8"/>
  <c r="AS220" i="8"/>
  <c r="AQ220" i="8"/>
  <c r="AO220" i="8"/>
  <c r="AM220" i="8"/>
  <c r="AK220" i="8"/>
  <c r="AY219" i="8"/>
  <c r="AW219" i="8"/>
  <c r="AU219" i="8"/>
  <c r="AS219" i="8"/>
  <c r="AQ219" i="8"/>
  <c r="AO219" i="8"/>
  <c r="AM219" i="8"/>
  <c r="AK219" i="8"/>
  <c r="AY218" i="8"/>
  <c r="AW218" i="8"/>
  <c r="AU218" i="8"/>
  <c r="AS218" i="8"/>
  <c r="AQ218" i="8"/>
  <c r="AO218" i="8"/>
  <c r="AM218" i="8"/>
  <c r="AK218" i="8"/>
  <c r="AY217" i="8"/>
  <c r="AW217" i="8"/>
  <c r="AU217" i="8"/>
  <c r="AS217" i="8"/>
  <c r="AQ217" i="8"/>
  <c r="AO217" i="8"/>
  <c r="AM217" i="8"/>
  <c r="AK217" i="8"/>
  <c r="AY216" i="8"/>
  <c r="AW216" i="8"/>
  <c r="AU216" i="8"/>
  <c r="AS216" i="8"/>
  <c r="AQ216" i="8"/>
  <c r="AO216" i="8"/>
  <c r="AM216" i="8"/>
  <c r="AK216" i="8"/>
  <c r="AY215" i="8"/>
  <c r="AW215" i="8"/>
  <c r="AU215" i="8"/>
  <c r="AS215" i="8"/>
  <c r="AQ215" i="8"/>
  <c r="AO215" i="8"/>
  <c r="AM215" i="8"/>
  <c r="AK215" i="8"/>
  <c r="AY214" i="8"/>
  <c r="AW214" i="8"/>
  <c r="AU214" i="8"/>
  <c r="AS214" i="8"/>
  <c r="AQ214" i="8"/>
  <c r="AO214" i="8"/>
  <c r="AM214" i="8"/>
  <c r="AK214" i="8"/>
  <c r="AY213" i="8"/>
  <c r="AW213" i="8"/>
  <c r="AU213" i="8"/>
  <c r="AS213" i="8"/>
  <c r="AQ213" i="8"/>
  <c r="AO213" i="8"/>
  <c r="AM213" i="8"/>
  <c r="AK213" i="8"/>
  <c r="AY212" i="8"/>
  <c r="AW212" i="8"/>
  <c r="AU212" i="8"/>
  <c r="AS212" i="8"/>
  <c r="AQ212" i="8"/>
  <c r="AO212" i="8"/>
  <c r="AM212" i="8"/>
  <c r="AK212" i="8"/>
  <c r="AY211" i="8"/>
  <c r="AW211" i="8"/>
  <c r="AU211" i="8"/>
  <c r="AS211" i="8"/>
  <c r="AQ211" i="8"/>
  <c r="AO211" i="8"/>
  <c r="AM211" i="8"/>
  <c r="AK211" i="8"/>
  <c r="AY210" i="8"/>
  <c r="AW210" i="8"/>
  <c r="AU210" i="8"/>
  <c r="AS210" i="8"/>
  <c r="AQ210" i="8"/>
  <c r="AO210" i="8"/>
  <c r="AM210" i="8"/>
  <c r="AK210" i="8"/>
  <c r="AY209" i="8"/>
  <c r="AW209" i="8"/>
  <c r="AU209" i="8"/>
  <c r="AS209" i="8"/>
  <c r="AQ209" i="8"/>
  <c r="AO209" i="8"/>
  <c r="AM209" i="8"/>
  <c r="AK209" i="8"/>
  <c r="AY208" i="8"/>
  <c r="AW208" i="8"/>
  <c r="AU208" i="8"/>
  <c r="AS208" i="8"/>
  <c r="AQ208" i="8"/>
  <c r="AO208" i="8"/>
  <c r="AM208" i="8"/>
  <c r="AK208" i="8"/>
  <c r="AY207" i="8"/>
  <c r="AW207" i="8"/>
  <c r="AU207" i="8"/>
  <c r="AS207" i="8"/>
  <c r="AQ207" i="8"/>
  <c r="AO207" i="8"/>
  <c r="AM207" i="8"/>
  <c r="AK207" i="8"/>
  <c r="AY206" i="8"/>
  <c r="AW206" i="8"/>
  <c r="AU206" i="8"/>
  <c r="AS206" i="8"/>
  <c r="AQ206" i="8"/>
  <c r="AO206" i="8"/>
  <c r="AM206" i="8"/>
  <c r="AK206" i="8"/>
  <c r="AY205" i="8"/>
  <c r="AW205" i="8"/>
  <c r="AU205" i="8"/>
  <c r="AS205" i="8"/>
  <c r="AQ205" i="8"/>
  <c r="AO205" i="8"/>
  <c r="AM205" i="8"/>
  <c r="AK205" i="8"/>
  <c r="AY204" i="8"/>
  <c r="AW204" i="8"/>
  <c r="AU204" i="8"/>
  <c r="AS204" i="8"/>
  <c r="AQ204" i="8"/>
  <c r="AO204" i="8"/>
  <c r="AM204" i="8"/>
  <c r="AK204" i="8"/>
  <c r="AY203" i="8"/>
  <c r="AW203" i="8"/>
  <c r="AU203" i="8"/>
  <c r="AS203" i="8"/>
  <c r="AQ203" i="8"/>
  <c r="AO203" i="8"/>
  <c r="AM203" i="8"/>
  <c r="AK203" i="8"/>
  <c r="AY202" i="8"/>
  <c r="AW202" i="8"/>
  <c r="AU202" i="8"/>
  <c r="AS202" i="8"/>
  <c r="AQ202" i="8"/>
  <c r="AO202" i="8"/>
  <c r="AM202" i="8"/>
  <c r="AK202" i="8"/>
  <c r="AY201" i="8"/>
  <c r="AW201" i="8"/>
  <c r="AU201" i="8"/>
  <c r="AS201" i="8"/>
  <c r="AQ201" i="8"/>
  <c r="AO201" i="8"/>
  <c r="AM201" i="8"/>
  <c r="AK201" i="8"/>
  <c r="AY200" i="8"/>
  <c r="AW200" i="8"/>
  <c r="AU200" i="8"/>
  <c r="AS200" i="8"/>
  <c r="AQ200" i="8"/>
  <c r="AO200" i="8"/>
  <c r="AM200" i="8"/>
  <c r="AK200" i="8"/>
  <c r="AY199" i="8"/>
  <c r="AW199" i="8"/>
  <c r="AU199" i="8"/>
  <c r="AS199" i="8"/>
  <c r="AQ199" i="8"/>
  <c r="AO199" i="8"/>
  <c r="AM199" i="8"/>
  <c r="AK199" i="8"/>
  <c r="AY198" i="8"/>
  <c r="AW198" i="8"/>
  <c r="AU198" i="8"/>
  <c r="AS198" i="8"/>
  <c r="AQ198" i="8"/>
  <c r="AO198" i="8"/>
  <c r="AM198" i="8"/>
  <c r="AK198" i="8"/>
  <c r="AY197" i="8"/>
  <c r="AW197" i="8"/>
  <c r="AU197" i="8"/>
  <c r="AS197" i="8"/>
  <c r="AQ197" i="8"/>
  <c r="AO197" i="8"/>
  <c r="AM197" i="8"/>
  <c r="AK197" i="8"/>
  <c r="AY196" i="8"/>
  <c r="AW196" i="8"/>
  <c r="AU196" i="8"/>
  <c r="AS196" i="8"/>
  <c r="AQ196" i="8"/>
  <c r="AO196" i="8"/>
  <c r="AM196" i="8"/>
  <c r="AK196" i="8"/>
  <c r="AY195" i="8"/>
  <c r="AW195" i="8"/>
  <c r="AU195" i="8"/>
  <c r="AS195" i="8"/>
  <c r="AQ195" i="8"/>
  <c r="AO195" i="8"/>
  <c r="AM195" i="8"/>
  <c r="AK195" i="8"/>
  <c r="AY194" i="8"/>
  <c r="AW194" i="8"/>
  <c r="AU194" i="8"/>
  <c r="AS194" i="8"/>
  <c r="AQ194" i="8"/>
  <c r="AO194" i="8"/>
  <c r="AM194" i="8"/>
  <c r="AK194" i="8"/>
  <c r="AY193" i="8"/>
  <c r="AW193" i="8"/>
  <c r="AU193" i="8"/>
  <c r="AS193" i="8"/>
  <c r="AQ193" i="8"/>
  <c r="AO193" i="8"/>
  <c r="AM193" i="8"/>
  <c r="AK193" i="8"/>
  <c r="AY192" i="8"/>
  <c r="AW192" i="8"/>
  <c r="AU192" i="8"/>
  <c r="AS192" i="8"/>
  <c r="AQ192" i="8"/>
  <c r="AO192" i="8"/>
  <c r="AM192" i="8"/>
  <c r="AK192" i="8"/>
  <c r="AY191" i="8"/>
  <c r="AW191" i="8"/>
  <c r="AU191" i="8"/>
  <c r="AS191" i="8"/>
  <c r="AQ191" i="8"/>
  <c r="AO191" i="8"/>
  <c r="AM191" i="8"/>
  <c r="AK191" i="8"/>
  <c r="AY190" i="8"/>
  <c r="AW190" i="8"/>
  <c r="AU190" i="8"/>
  <c r="AS190" i="8"/>
  <c r="AQ190" i="8"/>
  <c r="AO190" i="8"/>
  <c r="AM190" i="8"/>
  <c r="AK190" i="8"/>
  <c r="AY189" i="8"/>
  <c r="AW189" i="8"/>
  <c r="AU189" i="8"/>
  <c r="AS189" i="8"/>
  <c r="AQ189" i="8"/>
  <c r="AO189" i="8"/>
  <c r="AM189" i="8"/>
  <c r="AK189" i="8"/>
  <c r="AY188" i="8"/>
  <c r="AW188" i="8"/>
  <c r="AU188" i="8"/>
  <c r="AS188" i="8"/>
  <c r="AQ188" i="8"/>
  <c r="AO188" i="8"/>
  <c r="AM188" i="8"/>
  <c r="AK188" i="8"/>
  <c r="AY187" i="8"/>
  <c r="AW187" i="8"/>
  <c r="AU187" i="8"/>
  <c r="AS187" i="8"/>
  <c r="AQ187" i="8"/>
  <c r="AO187" i="8"/>
  <c r="AM187" i="8"/>
  <c r="AK187" i="8"/>
  <c r="AY186" i="8"/>
  <c r="AW186" i="8"/>
  <c r="AU186" i="8"/>
  <c r="AS186" i="8"/>
  <c r="AQ186" i="8"/>
  <c r="AO186" i="8"/>
  <c r="AM186" i="8"/>
  <c r="AK186" i="8"/>
  <c r="AY185" i="8"/>
  <c r="AW185" i="8"/>
  <c r="AU185" i="8"/>
  <c r="AS185" i="8"/>
  <c r="AQ185" i="8"/>
  <c r="AO185" i="8"/>
  <c r="AM185" i="8"/>
  <c r="AK185" i="8"/>
  <c r="AY184" i="8"/>
  <c r="AW184" i="8"/>
  <c r="AU184" i="8"/>
  <c r="AS184" i="8"/>
  <c r="AQ184" i="8"/>
  <c r="AO184" i="8"/>
  <c r="AM184" i="8"/>
  <c r="AK184" i="8"/>
  <c r="AY183" i="8"/>
  <c r="AW183" i="8"/>
  <c r="AU183" i="8"/>
  <c r="AS183" i="8"/>
  <c r="AQ183" i="8"/>
  <c r="AO183" i="8"/>
  <c r="AM183" i="8"/>
  <c r="AK183" i="8"/>
  <c r="AY182" i="8"/>
  <c r="AW182" i="8"/>
  <c r="AU182" i="8"/>
  <c r="AS182" i="8"/>
  <c r="AQ182" i="8"/>
  <c r="AO182" i="8"/>
  <c r="AM182" i="8"/>
  <c r="AK182" i="8"/>
  <c r="AY181" i="8"/>
  <c r="AW181" i="8"/>
  <c r="AU181" i="8"/>
  <c r="AS181" i="8"/>
  <c r="AQ181" i="8"/>
  <c r="AO181" i="8"/>
  <c r="AM181" i="8"/>
  <c r="AK181" i="8"/>
  <c r="AY180" i="8"/>
  <c r="AW180" i="8"/>
  <c r="AU180" i="8"/>
  <c r="AS180" i="8"/>
  <c r="AQ180" i="8"/>
  <c r="AO180" i="8"/>
  <c r="AM180" i="8"/>
  <c r="AK180" i="8"/>
  <c r="AY179" i="8"/>
  <c r="AW179" i="8"/>
  <c r="AU179" i="8"/>
  <c r="AS179" i="8"/>
  <c r="AQ179" i="8"/>
  <c r="AO179" i="8"/>
  <c r="AM179" i="8"/>
  <c r="AK179" i="8"/>
  <c r="AY178" i="8"/>
  <c r="AW178" i="8"/>
  <c r="AU178" i="8"/>
  <c r="AS178" i="8"/>
  <c r="AQ178" i="8"/>
  <c r="AO178" i="8"/>
  <c r="AM178" i="8"/>
  <c r="AK178" i="8"/>
  <c r="AY177" i="8"/>
  <c r="AW177" i="8"/>
  <c r="AU177" i="8"/>
  <c r="AS177" i="8"/>
  <c r="AQ177" i="8"/>
  <c r="AO177" i="8"/>
  <c r="AM177" i="8"/>
  <c r="AK177" i="8"/>
  <c r="AY176" i="8"/>
  <c r="AW176" i="8"/>
  <c r="AU176" i="8"/>
  <c r="AS176" i="8"/>
  <c r="AQ176" i="8"/>
  <c r="AO176" i="8"/>
  <c r="AM176" i="8"/>
  <c r="AK176" i="8"/>
  <c r="AY175" i="8"/>
  <c r="AW175" i="8"/>
  <c r="AU175" i="8"/>
  <c r="AS175" i="8"/>
  <c r="AQ175" i="8"/>
  <c r="AO175" i="8"/>
  <c r="AM175" i="8"/>
  <c r="AK175" i="8"/>
  <c r="AY174" i="8"/>
  <c r="AW174" i="8"/>
  <c r="AU174" i="8"/>
  <c r="AS174" i="8"/>
  <c r="AQ174" i="8"/>
  <c r="AO174" i="8"/>
  <c r="AM174" i="8"/>
  <c r="AK174" i="8"/>
  <c r="AY173" i="8"/>
  <c r="AW173" i="8"/>
  <c r="AU173" i="8"/>
  <c r="AS173" i="8"/>
  <c r="AQ173" i="8"/>
  <c r="AO173" i="8"/>
  <c r="AM173" i="8"/>
  <c r="AK173" i="8"/>
  <c r="AY172" i="8"/>
  <c r="AW172" i="8"/>
  <c r="AU172" i="8"/>
  <c r="AS172" i="8"/>
  <c r="AQ172" i="8"/>
  <c r="AO172" i="8"/>
  <c r="AM172" i="8"/>
  <c r="AK172" i="8"/>
  <c r="AY171" i="8"/>
  <c r="AW171" i="8"/>
  <c r="AU171" i="8"/>
  <c r="AS171" i="8"/>
  <c r="AQ171" i="8"/>
  <c r="AO171" i="8"/>
  <c r="AM171" i="8"/>
  <c r="AK171" i="8"/>
  <c r="AY170" i="8"/>
  <c r="AW170" i="8"/>
  <c r="AU170" i="8"/>
  <c r="AS170" i="8"/>
  <c r="AQ170" i="8"/>
  <c r="AO170" i="8"/>
  <c r="AM170" i="8"/>
  <c r="AK170" i="8"/>
  <c r="AY169" i="8"/>
  <c r="AW169" i="8"/>
  <c r="AU169" i="8"/>
  <c r="AS169" i="8"/>
  <c r="AQ169" i="8"/>
  <c r="AO169" i="8"/>
  <c r="AM169" i="8"/>
  <c r="AK169" i="8"/>
  <c r="AY168" i="8"/>
  <c r="AW168" i="8"/>
  <c r="AU168" i="8"/>
  <c r="AS168" i="8"/>
  <c r="AQ168" i="8"/>
  <c r="AO168" i="8"/>
  <c r="AM168" i="8"/>
  <c r="AK168" i="8"/>
  <c r="AY167" i="8"/>
  <c r="AW167" i="8"/>
  <c r="AU167" i="8"/>
  <c r="AS167" i="8"/>
  <c r="AQ167" i="8"/>
  <c r="AO167" i="8"/>
  <c r="AM167" i="8"/>
  <c r="AK167" i="8"/>
  <c r="AY166" i="8"/>
  <c r="AW166" i="8"/>
  <c r="AU166" i="8"/>
  <c r="AS166" i="8"/>
  <c r="AQ166" i="8"/>
  <c r="AO166" i="8"/>
  <c r="AM166" i="8"/>
  <c r="AK166" i="8"/>
  <c r="AY165" i="8"/>
  <c r="AW165" i="8"/>
  <c r="AU165" i="8"/>
  <c r="AS165" i="8"/>
  <c r="AQ165" i="8"/>
  <c r="AO165" i="8"/>
  <c r="AM165" i="8"/>
  <c r="AK165" i="8"/>
  <c r="AY164" i="8"/>
  <c r="AW164" i="8"/>
  <c r="AU164" i="8"/>
  <c r="AS164" i="8"/>
  <c r="AQ164" i="8"/>
  <c r="AO164" i="8"/>
  <c r="AM164" i="8"/>
  <c r="AK164" i="8"/>
  <c r="AY163" i="8"/>
  <c r="AW163" i="8"/>
  <c r="AU163" i="8"/>
  <c r="AS163" i="8"/>
  <c r="AQ163" i="8"/>
  <c r="AO163" i="8"/>
  <c r="AM163" i="8"/>
  <c r="AK163" i="8"/>
  <c r="AY162" i="8"/>
  <c r="AW162" i="8"/>
  <c r="AU162" i="8"/>
  <c r="AS162" i="8"/>
  <c r="AQ162" i="8"/>
  <c r="AO162" i="8"/>
  <c r="AM162" i="8"/>
  <c r="AK162" i="8"/>
  <c r="AY161" i="8"/>
  <c r="AW161" i="8"/>
  <c r="AU161" i="8"/>
  <c r="AS161" i="8"/>
  <c r="AQ161" i="8"/>
  <c r="AO161" i="8"/>
  <c r="AM161" i="8"/>
  <c r="AK161" i="8"/>
  <c r="AY160" i="8"/>
  <c r="AW160" i="8"/>
  <c r="AU160" i="8"/>
  <c r="AS160" i="8"/>
  <c r="AQ160" i="8"/>
  <c r="AO160" i="8"/>
  <c r="AM160" i="8"/>
  <c r="AK160" i="8"/>
  <c r="AY159" i="8"/>
  <c r="AW159" i="8"/>
  <c r="AU159" i="8"/>
  <c r="AS159" i="8"/>
  <c r="AQ159" i="8"/>
  <c r="AO159" i="8"/>
  <c r="AM159" i="8"/>
  <c r="AK159" i="8"/>
  <c r="AY158" i="8"/>
  <c r="AW158" i="8"/>
  <c r="AU158" i="8"/>
  <c r="AS158" i="8"/>
  <c r="AQ158" i="8"/>
  <c r="AO158" i="8"/>
  <c r="AM158" i="8"/>
  <c r="AK158" i="8"/>
  <c r="AY157" i="8"/>
  <c r="AW157" i="8"/>
  <c r="AU157" i="8"/>
  <c r="AS157" i="8"/>
  <c r="AQ157" i="8"/>
  <c r="AO157" i="8"/>
  <c r="AM157" i="8"/>
  <c r="AK157" i="8"/>
  <c r="AY156" i="8"/>
  <c r="AW156" i="8"/>
  <c r="AU156" i="8"/>
  <c r="AS156" i="8"/>
  <c r="AQ156" i="8"/>
  <c r="AO156" i="8"/>
  <c r="AM156" i="8"/>
  <c r="AK156" i="8"/>
  <c r="AY155" i="8"/>
  <c r="AW155" i="8"/>
  <c r="AU155" i="8"/>
  <c r="AS155" i="8"/>
  <c r="AQ155" i="8"/>
  <c r="AO155" i="8"/>
  <c r="AM155" i="8"/>
  <c r="AK155" i="8"/>
  <c r="AY154" i="8"/>
  <c r="AW154" i="8"/>
  <c r="AU154" i="8"/>
  <c r="AS154" i="8"/>
  <c r="AQ154" i="8"/>
  <c r="AO154" i="8"/>
  <c r="AM154" i="8"/>
  <c r="AK154" i="8"/>
  <c r="AY153" i="8"/>
  <c r="AW153" i="8"/>
  <c r="AU153" i="8"/>
  <c r="AS153" i="8"/>
  <c r="AQ153" i="8"/>
  <c r="AO153" i="8"/>
  <c r="AM153" i="8"/>
  <c r="AK153" i="8"/>
  <c r="AY152" i="8"/>
  <c r="AW152" i="8"/>
  <c r="AU152" i="8"/>
  <c r="AS152" i="8"/>
  <c r="AQ152" i="8"/>
  <c r="AO152" i="8"/>
  <c r="AM152" i="8"/>
  <c r="AK152" i="8"/>
  <c r="AY151" i="8"/>
  <c r="AW151" i="8"/>
  <c r="AU151" i="8"/>
  <c r="AS151" i="8"/>
  <c r="AQ151" i="8"/>
  <c r="AO151" i="8"/>
  <c r="AM151" i="8"/>
  <c r="AK151" i="8"/>
  <c r="AY150" i="8"/>
  <c r="AW150" i="8"/>
  <c r="AU150" i="8"/>
  <c r="AS150" i="8"/>
  <c r="AQ150" i="8"/>
  <c r="AO150" i="8"/>
  <c r="AM150" i="8"/>
  <c r="AK150" i="8"/>
  <c r="AY149" i="8"/>
  <c r="AW149" i="8"/>
  <c r="AU149" i="8"/>
  <c r="AS149" i="8"/>
  <c r="AQ149" i="8"/>
  <c r="AO149" i="8"/>
  <c r="AM149" i="8"/>
  <c r="AK149" i="8"/>
  <c r="AY148" i="8"/>
  <c r="AW148" i="8"/>
  <c r="AU148" i="8"/>
  <c r="AS148" i="8"/>
  <c r="AQ148" i="8"/>
  <c r="AO148" i="8"/>
  <c r="AM148" i="8"/>
  <c r="AK148" i="8"/>
  <c r="AY147" i="8"/>
  <c r="AW147" i="8"/>
  <c r="AU147" i="8"/>
  <c r="AS147" i="8"/>
  <c r="AQ147" i="8"/>
  <c r="AO147" i="8"/>
  <c r="AM147" i="8"/>
  <c r="AK147" i="8"/>
  <c r="AY146" i="8"/>
  <c r="AW146" i="8"/>
  <c r="AU146" i="8"/>
  <c r="AS146" i="8"/>
  <c r="AQ146" i="8"/>
  <c r="AO146" i="8"/>
  <c r="AM146" i="8"/>
  <c r="AK146" i="8"/>
  <c r="AY145" i="8"/>
  <c r="AW145" i="8"/>
  <c r="AU145" i="8"/>
  <c r="AS145" i="8"/>
  <c r="AQ145" i="8"/>
  <c r="AO145" i="8"/>
  <c r="AM145" i="8"/>
  <c r="AK145" i="8"/>
  <c r="AY144" i="8"/>
  <c r="AW144" i="8"/>
  <c r="AU144" i="8"/>
  <c r="AS144" i="8"/>
  <c r="AQ144" i="8"/>
  <c r="AO144" i="8"/>
  <c r="AM144" i="8"/>
  <c r="AK144" i="8"/>
  <c r="AY143" i="8"/>
  <c r="AW143" i="8"/>
  <c r="AU143" i="8"/>
  <c r="AS143" i="8"/>
  <c r="AQ143" i="8"/>
  <c r="AO143" i="8"/>
  <c r="AM143" i="8"/>
  <c r="AK143" i="8"/>
  <c r="AY142" i="8"/>
  <c r="AW142" i="8"/>
  <c r="AU142" i="8"/>
  <c r="AS142" i="8"/>
  <c r="AQ142" i="8"/>
  <c r="AO142" i="8"/>
  <c r="AM142" i="8"/>
  <c r="AK142" i="8"/>
  <c r="AY141" i="8"/>
  <c r="AW141" i="8"/>
  <c r="AU141" i="8"/>
  <c r="AS141" i="8"/>
  <c r="AQ141" i="8"/>
  <c r="AO141" i="8"/>
  <c r="AM141" i="8"/>
  <c r="AK141" i="8"/>
  <c r="AY140" i="8"/>
  <c r="AW140" i="8"/>
  <c r="AU140" i="8"/>
  <c r="AS140" i="8"/>
  <c r="AQ140" i="8"/>
  <c r="AO140" i="8"/>
  <c r="AM140" i="8"/>
  <c r="AK140" i="8"/>
  <c r="AY139" i="8"/>
  <c r="AW139" i="8"/>
  <c r="AU139" i="8"/>
  <c r="AS139" i="8"/>
  <c r="AQ139" i="8"/>
  <c r="AO139" i="8"/>
  <c r="AM139" i="8"/>
  <c r="AK139" i="8"/>
  <c r="AY138" i="8"/>
  <c r="AW138" i="8"/>
  <c r="AU138" i="8"/>
  <c r="AS138" i="8"/>
  <c r="AQ138" i="8"/>
  <c r="AO138" i="8"/>
  <c r="AM138" i="8"/>
  <c r="AK138" i="8"/>
  <c r="AY137" i="8"/>
  <c r="AW137" i="8"/>
  <c r="AU137" i="8"/>
  <c r="AS137" i="8"/>
  <c r="AQ137" i="8"/>
  <c r="AO137" i="8"/>
  <c r="AM137" i="8"/>
  <c r="AK137" i="8"/>
  <c r="AY136" i="8"/>
  <c r="AW136" i="8"/>
  <c r="AU136" i="8"/>
  <c r="AS136" i="8"/>
  <c r="AQ136" i="8"/>
  <c r="AO136" i="8"/>
  <c r="AM136" i="8"/>
  <c r="AK136" i="8"/>
  <c r="AY135" i="8"/>
  <c r="AW135" i="8"/>
  <c r="AU135" i="8"/>
  <c r="AS135" i="8"/>
  <c r="AQ135" i="8"/>
  <c r="AO135" i="8"/>
  <c r="AM135" i="8"/>
  <c r="AK135" i="8"/>
  <c r="AY134" i="8"/>
  <c r="AW134" i="8"/>
  <c r="AU134" i="8"/>
  <c r="AS134" i="8"/>
  <c r="AQ134" i="8"/>
  <c r="AO134" i="8"/>
  <c r="AM134" i="8"/>
  <c r="AK134" i="8"/>
  <c r="AY133" i="8"/>
  <c r="AW133" i="8"/>
  <c r="AU133" i="8"/>
  <c r="AS133" i="8"/>
  <c r="AQ133" i="8"/>
  <c r="AO133" i="8"/>
  <c r="AM133" i="8"/>
  <c r="AK133" i="8"/>
  <c r="AY132" i="8"/>
  <c r="AW132" i="8"/>
  <c r="AU132" i="8"/>
  <c r="AS132" i="8"/>
  <c r="AQ132" i="8"/>
  <c r="AO132" i="8"/>
  <c r="AM132" i="8"/>
  <c r="AK132" i="8"/>
  <c r="AY131" i="8"/>
  <c r="AW131" i="8"/>
  <c r="AU131" i="8"/>
  <c r="AS131" i="8"/>
  <c r="AQ131" i="8"/>
  <c r="AO131" i="8"/>
  <c r="AM131" i="8"/>
  <c r="AK131" i="8"/>
  <c r="AY130" i="8"/>
  <c r="AW130" i="8"/>
  <c r="AU130" i="8"/>
  <c r="AS130" i="8"/>
  <c r="AQ130" i="8"/>
  <c r="AO130" i="8"/>
  <c r="AM130" i="8"/>
  <c r="AK130" i="8"/>
  <c r="AY129" i="8"/>
  <c r="AW129" i="8"/>
  <c r="AU129" i="8"/>
  <c r="AS129" i="8"/>
  <c r="AQ129" i="8"/>
  <c r="AO129" i="8"/>
  <c r="AM129" i="8"/>
  <c r="AK129" i="8"/>
  <c r="AY128" i="8"/>
  <c r="AW128" i="8"/>
  <c r="AU128" i="8"/>
  <c r="AS128" i="8"/>
  <c r="AQ128" i="8"/>
  <c r="AO128" i="8"/>
  <c r="AM128" i="8"/>
  <c r="AK128" i="8"/>
  <c r="AY127" i="8"/>
  <c r="AW127" i="8"/>
  <c r="AU127" i="8"/>
  <c r="AS127" i="8"/>
  <c r="AQ127" i="8"/>
  <c r="AO127" i="8"/>
  <c r="AM127" i="8"/>
  <c r="AK127" i="8"/>
  <c r="AY126" i="8"/>
  <c r="AW126" i="8"/>
  <c r="AU126" i="8"/>
  <c r="AS126" i="8"/>
  <c r="AQ126" i="8"/>
  <c r="AO126" i="8"/>
  <c r="AM126" i="8"/>
  <c r="AK126" i="8"/>
  <c r="AY125" i="8"/>
  <c r="AW125" i="8"/>
  <c r="AU125" i="8"/>
  <c r="AS125" i="8"/>
  <c r="AQ125" i="8"/>
  <c r="AO125" i="8"/>
  <c r="AM125" i="8"/>
  <c r="AK125" i="8"/>
  <c r="AY124" i="8"/>
  <c r="AW124" i="8"/>
  <c r="AU124" i="8"/>
  <c r="AS124" i="8"/>
  <c r="AQ124" i="8"/>
  <c r="AO124" i="8"/>
  <c r="AM124" i="8"/>
  <c r="AK124" i="8"/>
  <c r="AY123" i="8"/>
  <c r="AW123" i="8"/>
  <c r="AU123" i="8"/>
  <c r="AS123" i="8"/>
  <c r="AQ123" i="8"/>
  <c r="AO123" i="8"/>
  <c r="AM123" i="8"/>
  <c r="AK123" i="8"/>
  <c r="AY122" i="8"/>
  <c r="AW122" i="8"/>
  <c r="AU122" i="8"/>
  <c r="AS122" i="8"/>
  <c r="AQ122" i="8"/>
  <c r="AO122" i="8"/>
  <c r="AM122" i="8"/>
  <c r="AK122" i="8"/>
  <c r="AY121" i="8"/>
  <c r="AW121" i="8"/>
  <c r="AU121" i="8"/>
  <c r="AS121" i="8"/>
  <c r="AQ121" i="8"/>
  <c r="AO121" i="8"/>
  <c r="AM121" i="8"/>
  <c r="AK121" i="8"/>
  <c r="AY120" i="8"/>
  <c r="AW120" i="8"/>
  <c r="AU120" i="8"/>
  <c r="AS120" i="8"/>
  <c r="AQ120" i="8"/>
  <c r="AO120" i="8"/>
  <c r="AM120" i="8"/>
  <c r="AK120" i="8"/>
  <c r="AY119" i="8"/>
  <c r="AW119" i="8"/>
  <c r="AU119" i="8"/>
  <c r="AS119" i="8"/>
  <c r="AQ119" i="8"/>
  <c r="AO119" i="8"/>
  <c r="AM119" i="8"/>
  <c r="AK119" i="8"/>
  <c r="AY118" i="8"/>
  <c r="AW118" i="8"/>
  <c r="AU118" i="8"/>
  <c r="AS118" i="8"/>
  <c r="AQ118" i="8"/>
  <c r="AO118" i="8"/>
  <c r="AM118" i="8"/>
  <c r="AK118" i="8"/>
  <c r="AY117" i="8"/>
  <c r="AW117" i="8"/>
  <c r="AU117" i="8"/>
  <c r="AS117" i="8"/>
  <c r="AQ117" i="8"/>
  <c r="AO117" i="8"/>
  <c r="AM117" i="8"/>
  <c r="AK117" i="8"/>
  <c r="AY116" i="8"/>
  <c r="AW116" i="8"/>
  <c r="AU116" i="8"/>
  <c r="AS116" i="8"/>
  <c r="AQ116" i="8"/>
  <c r="AO116" i="8"/>
  <c r="AM116" i="8"/>
  <c r="AK116" i="8"/>
  <c r="AY115" i="8"/>
  <c r="AW115" i="8"/>
  <c r="AU115" i="8"/>
  <c r="AS115" i="8"/>
  <c r="AQ115" i="8"/>
  <c r="AO115" i="8"/>
  <c r="AM115" i="8"/>
  <c r="AK115" i="8"/>
  <c r="AY114" i="8"/>
  <c r="AW114" i="8"/>
  <c r="AU114" i="8"/>
  <c r="AS114" i="8"/>
  <c r="AQ114" i="8"/>
  <c r="AO114" i="8"/>
  <c r="AM114" i="8"/>
  <c r="AK114" i="8"/>
  <c r="AY113" i="8"/>
  <c r="AW113" i="8"/>
  <c r="AU113" i="8"/>
  <c r="AS113" i="8"/>
  <c r="AQ113" i="8"/>
  <c r="AO113" i="8"/>
  <c r="AM113" i="8"/>
  <c r="AK113" i="8"/>
  <c r="AY112" i="8"/>
  <c r="AW112" i="8"/>
  <c r="AU112" i="8"/>
  <c r="AS112" i="8"/>
  <c r="AQ112" i="8"/>
  <c r="AO112" i="8"/>
  <c r="AM112" i="8"/>
  <c r="AK112" i="8"/>
  <c r="AY111" i="8"/>
  <c r="AW111" i="8"/>
  <c r="AU111" i="8"/>
  <c r="AS111" i="8"/>
  <c r="AQ111" i="8"/>
  <c r="AO111" i="8"/>
  <c r="AM111" i="8"/>
  <c r="AK111" i="8"/>
  <c r="AY110" i="8"/>
  <c r="AW110" i="8"/>
  <c r="AU110" i="8"/>
  <c r="AS110" i="8"/>
  <c r="AQ110" i="8"/>
  <c r="AO110" i="8"/>
  <c r="AM110" i="8"/>
  <c r="AK110" i="8"/>
  <c r="AY109" i="8"/>
  <c r="AW109" i="8"/>
  <c r="AU109" i="8"/>
  <c r="AS109" i="8"/>
  <c r="AQ109" i="8"/>
  <c r="AO109" i="8"/>
  <c r="AM109" i="8"/>
  <c r="AK109" i="8"/>
  <c r="AY108" i="8"/>
  <c r="AW108" i="8"/>
  <c r="AU108" i="8"/>
  <c r="AS108" i="8"/>
  <c r="AQ108" i="8"/>
  <c r="AO108" i="8"/>
  <c r="AM108" i="8"/>
  <c r="AK108" i="8"/>
  <c r="AY107" i="8"/>
  <c r="AW107" i="8"/>
  <c r="AU107" i="8"/>
  <c r="AS107" i="8"/>
  <c r="AQ107" i="8"/>
  <c r="AO107" i="8"/>
  <c r="AM107" i="8"/>
  <c r="AK107" i="8"/>
  <c r="AY106" i="8"/>
  <c r="AW106" i="8"/>
  <c r="AU106" i="8"/>
  <c r="AS106" i="8"/>
  <c r="AQ106" i="8"/>
  <c r="AO106" i="8"/>
  <c r="AM106" i="8"/>
  <c r="AK106" i="8"/>
  <c r="AY105" i="8"/>
  <c r="AW105" i="8"/>
  <c r="AU105" i="8"/>
  <c r="AS105" i="8"/>
  <c r="AQ105" i="8"/>
  <c r="AO105" i="8"/>
  <c r="AM105" i="8"/>
  <c r="AK105" i="8"/>
  <c r="AY104" i="8"/>
  <c r="AW104" i="8"/>
  <c r="AU104" i="8"/>
  <c r="AS104" i="8"/>
  <c r="AQ104" i="8"/>
  <c r="AO104" i="8"/>
  <c r="AM104" i="8"/>
  <c r="AK104" i="8"/>
  <c r="AY103" i="8"/>
  <c r="AW103" i="8"/>
  <c r="AU103" i="8"/>
  <c r="AS103" i="8"/>
  <c r="AQ103" i="8"/>
  <c r="AO103" i="8"/>
  <c r="AM103" i="8"/>
  <c r="AK103" i="8"/>
  <c r="AY102" i="8"/>
  <c r="AW102" i="8"/>
  <c r="AU102" i="8"/>
  <c r="AS102" i="8"/>
  <c r="AQ102" i="8"/>
  <c r="AO102" i="8"/>
  <c r="AM102" i="8"/>
  <c r="AK102" i="8"/>
  <c r="AY101" i="8"/>
  <c r="AW101" i="8"/>
  <c r="AU101" i="8"/>
  <c r="AS101" i="8"/>
  <c r="AQ101" i="8"/>
  <c r="AO101" i="8"/>
  <c r="AM101" i="8"/>
  <c r="AK101" i="8"/>
  <c r="AY100" i="8"/>
  <c r="AW100" i="8"/>
  <c r="AU100" i="8"/>
  <c r="AS100" i="8"/>
  <c r="AQ100" i="8"/>
  <c r="AO100" i="8"/>
  <c r="AM100" i="8"/>
  <c r="AK100" i="8"/>
  <c r="AY99" i="8"/>
  <c r="AW99" i="8"/>
  <c r="AU99" i="8"/>
  <c r="AS99" i="8"/>
  <c r="AQ99" i="8"/>
  <c r="AO99" i="8"/>
  <c r="AM99" i="8"/>
  <c r="AK99" i="8"/>
  <c r="AY98" i="8"/>
  <c r="AW98" i="8"/>
  <c r="AU98" i="8"/>
  <c r="AS98" i="8"/>
  <c r="AQ98" i="8"/>
  <c r="AO98" i="8"/>
  <c r="AM98" i="8"/>
  <c r="AK98" i="8"/>
  <c r="AY97" i="8"/>
  <c r="AW97" i="8"/>
  <c r="AU97" i="8"/>
  <c r="AS97" i="8"/>
  <c r="AQ97" i="8"/>
  <c r="AO97" i="8"/>
  <c r="AM97" i="8"/>
  <c r="AK97" i="8"/>
  <c r="AY96" i="8"/>
  <c r="AW96" i="8"/>
  <c r="AU96" i="8"/>
  <c r="AS96" i="8"/>
  <c r="AQ96" i="8"/>
  <c r="AO96" i="8"/>
  <c r="AM96" i="8"/>
  <c r="AK96" i="8"/>
  <c r="AY95" i="8"/>
  <c r="AW95" i="8"/>
  <c r="AU95" i="8"/>
  <c r="AS95" i="8"/>
  <c r="AQ95" i="8"/>
  <c r="AO95" i="8"/>
  <c r="AM95" i="8"/>
  <c r="AK95" i="8"/>
  <c r="AY94" i="8"/>
  <c r="AW94" i="8"/>
  <c r="AU94" i="8"/>
  <c r="AS94" i="8"/>
  <c r="AQ94" i="8"/>
  <c r="AO94" i="8"/>
  <c r="AM94" i="8"/>
  <c r="AK94" i="8"/>
  <c r="AY93" i="8"/>
  <c r="AW93" i="8"/>
  <c r="AU93" i="8"/>
  <c r="AS93" i="8"/>
  <c r="AQ93" i="8"/>
  <c r="AO93" i="8"/>
  <c r="AM93" i="8"/>
  <c r="AK93" i="8"/>
  <c r="AY92" i="8"/>
  <c r="AW92" i="8"/>
  <c r="AU92" i="8"/>
  <c r="AS92" i="8"/>
  <c r="AQ92" i="8"/>
  <c r="AO92" i="8"/>
  <c r="AM92" i="8"/>
  <c r="AK92" i="8"/>
  <c r="AY91" i="8"/>
  <c r="AW91" i="8"/>
  <c r="AU91" i="8"/>
  <c r="AS91" i="8"/>
  <c r="AQ91" i="8"/>
  <c r="AO91" i="8"/>
  <c r="AM91" i="8"/>
  <c r="AK91" i="8"/>
  <c r="AY90" i="8"/>
  <c r="AW90" i="8"/>
  <c r="AU90" i="8"/>
  <c r="AS90" i="8"/>
  <c r="AQ90" i="8"/>
  <c r="AO90" i="8"/>
  <c r="AM90" i="8"/>
  <c r="AK90" i="8"/>
  <c r="AY89" i="8"/>
  <c r="AW89" i="8"/>
  <c r="AU89" i="8"/>
  <c r="AS89" i="8"/>
  <c r="AQ89" i="8"/>
  <c r="AO89" i="8"/>
  <c r="AM89" i="8"/>
  <c r="AK89" i="8"/>
  <c r="AY88" i="8"/>
  <c r="AW88" i="8"/>
  <c r="AU88" i="8"/>
  <c r="AS88" i="8"/>
  <c r="AQ88" i="8"/>
  <c r="AO88" i="8"/>
  <c r="AM88" i="8"/>
  <c r="AK88" i="8"/>
  <c r="AY87" i="8"/>
  <c r="AW87" i="8"/>
  <c r="AU87" i="8"/>
  <c r="AS87" i="8"/>
  <c r="AQ87" i="8"/>
  <c r="AO87" i="8"/>
  <c r="AM87" i="8"/>
  <c r="AK87" i="8"/>
  <c r="AY86" i="8"/>
  <c r="AW86" i="8"/>
  <c r="AU86" i="8"/>
  <c r="AS86" i="8"/>
  <c r="AQ86" i="8"/>
  <c r="AO86" i="8"/>
  <c r="AM86" i="8"/>
  <c r="AK86" i="8"/>
  <c r="AY85" i="8"/>
  <c r="AW85" i="8"/>
  <c r="AU85" i="8"/>
  <c r="AS85" i="8"/>
  <c r="AQ85" i="8"/>
  <c r="AO85" i="8"/>
  <c r="AM85" i="8"/>
  <c r="AK85" i="8"/>
  <c r="AY84" i="8"/>
  <c r="AW84" i="8"/>
  <c r="AU84" i="8"/>
  <c r="AS84" i="8"/>
  <c r="AQ84" i="8"/>
  <c r="AO84" i="8"/>
  <c r="AM84" i="8"/>
  <c r="AK84" i="8"/>
  <c r="AY83" i="8"/>
  <c r="AW83" i="8"/>
  <c r="AU83" i="8"/>
  <c r="AS83" i="8"/>
  <c r="AQ83" i="8"/>
  <c r="AO83" i="8"/>
  <c r="AM83" i="8"/>
  <c r="AK83" i="8"/>
  <c r="AY82" i="8"/>
  <c r="AW82" i="8"/>
  <c r="AU82" i="8"/>
  <c r="AS82" i="8"/>
  <c r="AQ82" i="8"/>
  <c r="AO82" i="8"/>
  <c r="AM82" i="8"/>
  <c r="AK82" i="8"/>
  <c r="AY81" i="8"/>
  <c r="AW81" i="8"/>
  <c r="AU81" i="8"/>
  <c r="AS81" i="8"/>
  <c r="AQ81" i="8"/>
  <c r="AO81" i="8"/>
  <c r="AM81" i="8"/>
  <c r="AK81" i="8"/>
  <c r="AY80" i="8"/>
  <c r="AW80" i="8"/>
  <c r="AU80" i="8"/>
  <c r="AS80" i="8"/>
  <c r="AQ80" i="8"/>
  <c r="AO80" i="8"/>
  <c r="AM80" i="8"/>
  <c r="AK80" i="8"/>
  <c r="AY79" i="8"/>
  <c r="AW79" i="8"/>
  <c r="AU79" i="8"/>
  <c r="AS79" i="8"/>
  <c r="AQ79" i="8"/>
  <c r="AO79" i="8"/>
  <c r="AM79" i="8"/>
  <c r="AK79" i="8"/>
  <c r="AY78" i="8"/>
  <c r="AW78" i="8"/>
  <c r="AU78" i="8"/>
  <c r="AS78" i="8"/>
  <c r="AQ78" i="8"/>
  <c r="AO78" i="8"/>
  <c r="AM78" i="8"/>
  <c r="AK78" i="8"/>
  <c r="AY77" i="8"/>
  <c r="AW77" i="8"/>
  <c r="AU77" i="8"/>
  <c r="AS77" i="8"/>
  <c r="AQ77" i="8"/>
  <c r="AO77" i="8"/>
  <c r="AM77" i="8"/>
  <c r="AK77" i="8"/>
  <c r="AY76" i="8"/>
  <c r="AW76" i="8"/>
  <c r="AU76" i="8"/>
  <c r="AS76" i="8"/>
  <c r="AQ76" i="8"/>
  <c r="AO76" i="8"/>
  <c r="AM76" i="8"/>
  <c r="AK76" i="8"/>
  <c r="AY75" i="8"/>
  <c r="AW75" i="8"/>
  <c r="AU75" i="8"/>
  <c r="AS75" i="8"/>
  <c r="AQ75" i="8"/>
  <c r="AO75" i="8"/>
  <c r="AM75" i="8"/>
  <c r="AK75" i="8"/>
  <c r="AY74" i="8"/>
  <c r="AW74" i="8"/>
  <c r="AU74" i="8"/>
  <c r="AS74" i="8"/>
  <c r="AQ74" i="8"/>
  <c r="AO74" i="8"/>
  <c r="AM74" i="8"/>
  <c r="AK74" i="8"/>
  <c r="AY73" i="8"/>
  <c r="AW73" i="8"/>
  <c r="AU73" i="8"/>
  <c r="AS73" i="8"/>
  <c r="AQ73" i="8"/>
  <c r="AO73" i="8"/>
  <c r="AM73" i="8"/>
  <c r="AK73" i="8"/>
  <c r="AY72" i="8"/>
  <c r="AW72" i="8"/>
  <c r="AU72" i="8"/>
  <c r="AS72" i="8"/>
  <c r="AQ72" i="8"/>
  <c r="AO72" i="8"/>
  <c r="AM72" i="8"/>
  <c r="AK72" i="8"/>
  <c r="AY71" i="8"/>
  <c r="AW71" i="8"/>
  <c r="AU71" i="8"/>
  <c r="AS71" i="8"/>
  <c r="AQ71" i="8"/>
  <c r="AO71" i="8"/>
  <c r="AM71" i="8"/>
  <c r="AK71" i="8"/>
  <c r="AY70" i="8"/>
  <c r="AW70" i="8"/>
  <c r="AU70" i="8"/>
  <c r="AS70" i="8"/>
  <c r="AQ70" i="8"/>
  <c r="AO70" i="8"/>
  <c r="AM70" i="8"/>
  <c r="AK70" i="8"/>
  <c r="AY69" i="8"/>
  <c r="AW69" i="8"/>
  <c r="AU69" i="8"/>
  <c r="AS69" i="8"/>
  <c r="AQ69" i="8"/>
  <c r="AO69" i="8"/>
  <c r="AM69" i="8"/>
  <c r="AK69" i="8"/>
  <c r="AY68" i="8"/>
  <c r="AW68" i="8"/>
  <c r="AU68" i="8"/>
  <c r="AS68" i="8"/>
  <c r="AQ68" i="8"/>
  <c r="AO68" i="8"/>
  <c r="AM68" i="8"/>
  <c r="AK68" i="8"/>
  <c r="AY67" i="8"/>
  <c r="AW67" i="8"/>
  <c r="AU67" i="8"/>
  <c r="AS67" i="8"/>
  <c r="AQ67" i="8"/>
  <c r="AO67" i="8"/>
  <c r="AM67" i="8"/>
  <c r="AK67" i="8"/>
  <c r="AY66" i="8"/>
  <c r="AW66" i="8"/>
  <c r="AU66" i="8"/>
  <c r="AS66" i="8"/>
  <c r="AQ66" i="8"/>
  <c r="AO66" i="8"/>
  <c r="AM66" i="8"/>
  <c r="AK66" i="8"/>
  <c r="AY65" i="8"/>
  <c r="AW65" i="8"/>
  <c r="AU65" i="8"/>
  <c r="AS65" i="8"/>
  <c r="AQ65" i="8"/>
  <c r="AO65" i="8"/>
  <c r="AM65" i="8"/>
  <c r="AK65" i="8"/>
  <c r="AY64" i="8"/>
  <c r="AW64" i="8"/>
  <c r="AU64" i="8"/>
  <c r="AS64" i="8"/>
  <c r="AQ64" i="8"/>
  <c r="AO64" i="8"/>
  <c r="AM64" i="8"/>
  <c r="AK64" i="8"/>
  <c r="AY63" i="8"/>
  <c r="AW63" i="8"/>
  <c r="AU63" i="8"/>
  <c r="AS63" i="8"/>
  <c r="AQ63" i="8"/>
  <c r="AO63" i="8"/>
  <c r="AM63" i="8"/>
  <c r="AK63" i="8"/>
  <c r="AY62" i="8"/>
  <c r="AW62" i="8"/>
  <c r="AU62" i="8"/>
  <c r="AS62" i="8"/>
  <c r="AQ62" i="8"/>
  <c r="AO62" i="8"/>
  <c r="AM62" i="8"/>
  <c r="AK62" i="8"/>
  <c r="AY61" i="8"/>
  <c r="AW61" i="8"/>
  <c r="AU61" i="8"/>
  <c r="AS61" i="8"/>
  <c r="AQ61" i="8"/>
  <c r="AO61" i="8"/>
  <c r="AM61" i="8"/>
  <c r="AK61" i="8"/>
  <c r="AY60" i="8"/>
  <c r="AW60" i="8"/>
  <c r="AU60" i="8"/>
  <c r="AS60" i="8"/>
  <c r="AQ60" i="8"/>
  <c r="AO60" i="8"/>
  <c r="AM60" i="8"/>
  <c r="AK60" i="8"/>
  <c r="AY59" i="8"/>
  <c r="AW59" i="8"/>
  <c r="AU59" i="8"/>
  <c r="AS59" i="8"/>
  <c r="AQ59" i="8"/>
  <c r="AO59" i="8"/>
  <c r="AM59" i="8"/>
  <c r="AK59" i="8"/>
  <c r="AY58" i="8"/>
  <c r="AW58" i="8"/>
  <c r="AU58" i="8"/>
  <c r="AS58" i="8"/>
  <c r="AQ58" i="8"/>
  <c r="AO58" i="8"/>
  <c r="AM58" i="8"/>
  <c r="AK58" i="8"/>
  <c r="AY57" i="8"/>
  <c r="AW57" i="8"/>
  <c r="AU57" i="8"/>
  <c r="AS57" i="8"/>
  <c r="AQ57" i="8"/>
  <c r="AO57" i="8"/>
  <c r="AM57" i="8"/>
  <c r="AK57" i="8"/>
  <c r="AY56" i="8"/>
  <c r="AW56" i="8"/>
  <c r="AU56" i="8"/>
  <c r="AS56" i="8"/>
  <c r="AQ56" i="8"/>
  <c r="AO56" i="8"/>
  <c r="AM56" i="8"/>
  <c r="AK56" i="8"/>
  <c r="AY55" i="8"/>
  <c r="AW55" i="8"/>
  <c r="AU55" i="8"/>
  <c r="AS55" i="8"/>
  <c r="AQ55" i="8"/>
  <c r="AO55" i="8"/>
  <c r="AM55" i="8"/>
  <c r="AK55" i="8"/>
  <c r="AY54" i="8"/>
  <c r="AW54" i="8"/>
  <c r="AU54" i="8"/>
  <c r="AS54" i="8"/>
  <c r="AQ54" i="8"/>
  <c r="AO54" i="8"/>
  <c r="AM54" i="8"/>
  <c r="AK54" i="8"/>
  <c r="AY53" i="8"/>
  <c r="AW53" i="8"/>
  <c r="AU53" i="8"/>
  <c r="AS53" i="8"/>
  <c r="AQ53" i="8"/>
  <c r="AO53" i="8"/>
  <c r="AM53" i="8"/>
  <c r="AK53" i="8"/>
  <c r="AY52" i="8"/>
  <c r="AW52" i="8"/>
  <c r="AU52" i="8"/>
  <c r="AS52" i="8"/>
  <c r="AQ52" i="8"/>
  <c r="AO52" i="8"/>
  <c r="AM52" i="8"/>
  <c r="AK52" i="8"/>
  <c r="AY51" i="8"/>
  <c r="AW51" i="8"/>
  <c r="AU51" i="8"/>
  <c r="AS51" i="8"/>
  <c r="AQ51" i="8"/>
  <c r="AO51" i="8"/>
  <c r="AM51" i="8"/>
  <c r="AK51" i="8"/>
  <c r="AY50" i="8"/>
  <c r="AW50" i="8"/>
  <c r="AU50" i="8"/>
  <c r="AS50" i="8"/>
  <c r="AQ50" i="8"/>
  <c r="AO50" i="8"/>
  <c r="AM50" i="8"/>
  <c r="AK50" i="8"/>
  <c r="AY49" i="8"/>
  <c r="AW49" i="8"/>
  <c r="AU49" i="8"/>
  <c r="AS49" i="8"/>
  <c r="AQ49" i="8"/>
  <c r="AO49" i="8"/>
  <c r="AM49" i="8"/>
  <c r="AK49" i="8"/>
  <c r="AY48" i="8"/>
  <c r="AW48" i="8"/>
  <c r="AU48" i="8"/>
  <c r="AS48" i="8"/>
  <c r="AQ48" i="8"/>
  <c r="AO48" i="8"/>
  <c r="AM48" i="8"/>
  <c r="AK48" i="8"/>
  <c r="AY47" i="8"/>
  <c r="AW47" i="8"/>
  <c r="AU47" i="8"/>
  <c r="AS47" i="8"/>
  <c r="AQ47" i="8"/>
  <c r="AO47" i="8"/>
  <c r="AM47" i="8"/>
  <c r="AK47" i="8"/>
  <c r="AY46" i="8"/>
  <c r="AW46" i="8"/>
  <c r="AU46" i="8"/>
  <c r="AS46" i="8"/>
  <c r="AQ46" i="8"/>
  <c r="AO46" i="8"/>
  <c r="AM46" i="8"/>
  <c r="AK46" i="8"/>
  <c r="AY45" i="8"/>
  <c r="AW45" i="8"/>
  <c r="AU45" i="8"/>
  <c r="AS45" i="8"/>
  <c r="AQ45" i="8"/>
  <c r="AO45" i="8"/>
  <c r="AM45" i="8"/>
  <c r="AK45" i="8"/>
  <c r="AY44" i="8"/>
  <c r="AW44" i="8"/>
  <c r="AU44" i="8"/>
  <c r="AS44" i="8"/>
  <c r="AQ44" i="8"/>
  <c r="AO44" i="8"/>
  <c r="AM44" i="8"/>
  <c r="AK44" i="8"/>
  <c r="AY43" i="8"/>
  <c r="AW43" i="8"/>
  <c r="AU43" i="8"/>
  <c r="AS43" i="8"/>
  <c r="AQ43" i="8"/>
  <c r="AO43" i="8"/>
  <c r="AM43" i="8"/>
  <c r="AK43" i="8"/>
  <c r="AY42" i="8"/>
  <c r="AW42" i="8"/>
  <c r="AU42" i="8"/>
  <c r="AS42" i="8"/>
  <c r="AQ42" i="8"/>
  <c r="AO42" i="8"/>
  <c r="AM42" i="8"/>
  <c r="AK42" i="8"/>
  <c r="AY41" i="8"/>
  <c r="AW41" i="8"/>
  <c r="AU41" i="8"/>
  <c r="AS41" i="8"/>
  <c r="AQ41" i="8"/>
  <c r="AO41" i="8"/>
  <c r="AM41" i="8"/>
  <c r="AK41" i="8"/>
  <c r="AY40" i="8"/>
  <c r="AW40" i="8"/>
  <c r="AU40" i="8"/>
  <c r="AS40" i="8"/>
  <c r="AQ40" i="8"/>
  <c r="AO40" i="8"/>
  <c r="AM40" i="8"/>
  <c r="AK40" i="8"/>
  <c r="AY39" i="8"/>
  <c r="AW39" i="8"/>
  <c r="AU39" i="8"/>
  <c r="AS39" i="8"/>
  <c r="AQ39" i="8"/>
  <c r="AO39" i="8"/>
  <c r="AM39" i="8"/>
  <c r="AK39" i="8"/>
  <c r="AY38" i="8"/>
  <c r="AW38" i="8"/>
  <c r="AU38" i="8"/>
  <c r="AS38" i="8"/>
  <c r="AQ38" i="8"/>
  <c r="AO38" i="8"/>
  <c r="AM38" i="8"/>
  <c r="AK38" i="8"/>
  <c r="AY37" i="8"/>
  <c r="AW37" i="8"/>
  <c r="AU37" i="8"/>
  <c r="AS37" i="8"/>
  <c r="AQ37" i="8"/>
  <c r="AO37" i="8"/>
  <c r="AM37" i="8"/>
  <c r="AK37" i="8"/>
  <c r="AY36" i="8"/>
  <c r="AW36" i="8"/>
  <c r="AU36" i="8"/>
  <c r="AS36" i="8"/>
  <c r="AQ36" i="8"/>
  <c r="AO36" i="8"/>
  <c r="AM36" i="8"/>
  <c r="AK36" i="8"/>
  <c r="AY35" i="8"/>
  <c r="AW35" i="8"/>
  <c r="AU35" i="8"/>
  <c r="AS35" i="8"/>
  <c r="AQ35" i="8"/>
  <c r="AO35" i="8"/>
  <c r="AM35" i="8"/>
  <c r="AK35" i="8"/>
  <c r="AY34" i="8"/>
  <c r="AW34" i="8"/>
  <c r="AU34" i="8"/>
  <c r="AS34" i="8"/>
  <c r="AQ34" i="8"/>
  <c r="AO34" i="8"/>
  <c r="AM34" i="8"/>
  <c r="AK34" i="8"/>
  <c r="AY33" i="8"/>
  <c r="AW33" i="8"/>
  <c r="AU33" i="8"/>
  <c r="AS33" i="8"/>
  <c r="AQ33" i="8"/>
  <c r="AO33" i="8"/>
  <c r="AM33" i="8"/>
  <c r="AK33" i="8"/>
  <c r="AY32" i="8"/>
  <c r="AW32" i="8"/>
  <c r="AU32" i="8"/>
  <c r="AS32" i="8"/>
  <c r="AQ32" i="8"/>
  <c r="AO32" i="8"/>
  <c r="AM32" i="8"/>
  <c r="AK32" i="8"/>
  <c r="AY31" i="8"/>
  <c r="AW31" i="8"/>
  <c r="AU31" i="8"/>
  <c r="AS31" i="8"/>
  <c r="AQ31" i="8"/>
  <c r="AO31" i="8"/>
  <c r="AM31" i="8"/>
  <c r="AK31" i="8"/>
  <c r="AY30" i="8"/>
  <c r="AW30" i="8"/>
  <c r="AU30" i="8"/>
  <c r="AS30" i="8"/>
  <c r="AQ30" i="8"/>
  <c r="AO30" i="8"/>
  <c r="AM30" i="8"/>
  <c r="AK30" i="8"/>
  <c r="AY29" i="8"/>
  <c r="AW29" i="8"/>
  <c r="AU29" i="8"/>
  <c r="AS29" i="8"/>
  <c r="AQ29" i="8"/>
  <c r="AO29" i="8"/>
  <c r="AM29" i="8"/>
  <c r="AK29" i="8"/>
  <c r="AY28" i="8"/>
  <c r="AW28" i="8"/>
  <c r="AU28" i="8"/>
  <c r="AS28" i="8"/>
  <c r="AQ28" i="8"/>
  <c r="AO28" i="8"/>
  <c r="AM28" i="8"/>
  <c r="AK28" i="8"/>
  <c r="AY27" i="8"/>
  <c r="AW27" i="8"/>
  <c r="AU27" i="8"/>
  <c r="AS27" i="8"/>
  <c r="AQ27" i="8"/>
  <c r="AO27" i="8"/>
  <c r="AM27" i="8"/>
  <c r="AK27" i="8"/>
  <c r="AY26" i="8"/>
  <c r="AW26" i="8"/>
  <c r="AU26" i="8"/>
  <c r="AS26" i="8"/>
  <c r="AQ26" i="8"/>
  <c r="AO26" i="8"/>
  <c r="AM26" i="8"/>
  <c r="AK26" i="8"/>
  <c r="AY25" i="8"/>
  <c r="AW25" i="8"/>
  <c r="AU25" i="8"/>
  <c r="AS25" i="8"/>
  <c r="AQ25" i="8"/>
  <c r="AO25" i="8"/>
  <c r="AM25" i="8"/>
  <c r="AK25" i="8"/>
  <c r="AY24" i="8"/>
  <c r="AW24" i="8"/>
  <c r="AU24" i="8"/>
  <c r="AS24" i="8"/>
  <c r="AQ24" i="8"/>
  <c r="AO24" i="8"/>
  <c r="AM24" i="8"/>
  <c r="AK24" i="8"/>
  <c r="AY23" i="8"/>
  <c r="AW23" i="8"/>
  <c r="AU23" i="8"/>
  <c r="AS23" i="8"/>
  <c r="AQ23" i="8"/>
  <c r="AO23" i="8"/>
  <c r="AM23" i="8"/>
  <c r="AK23" i="8"/>
  <c r="AY22" i="8"/>
  <c r="AW22" i="8"/>
  <c r="AU22" i="8"/>
  <c r="AS22" i="8"/>
  <c r="AQ22" i="8"/>
  <c r="AO22" i="8"/>
  <c r="AM22" i="8"/>
  <c r="AK22" i="8"/>
  <c r="AY21" i="8"/>
  <c r="AW21" i="8"/>
  <c r="AU21" i="8"/>
  <c r="AS21" i="8"/>
  <c r="AQ21" i="8"/>
  <c r="AO21" i="8"/>
  <c r="AM21" i="8"/>
  <c r="AK21" i="8"/>
  <c r="AY20" i="8"/>
  <c r="AW20" i="8"/>
  <c r="AU20" i="8"/>
  <c r="AS20" i="8"/>
  <c r="AQ20" i="8"/>
  <c r="AO20" i="8"/>
  <c r="AM20" i="8"/>
  <c r="AK20" i="8"/>
  <c r="AY19" i="8"/>
  <c r="AW19" i="8"/>
  <c r="AU19" i="8"/>
  <c r="AS19" i="8"/>
  <c r="AQ19" i="8"/>
  <c r="AO19" i="8"/>
  <c r="AM19" i="8"/>
  <c r="AK19" i="8"/>
  <c r="AY18" i="8"/>
  <c r="AW18" i="8"/>
  <c r="AU18" i="8"/>
  <c r="AS18" i="8"/>
  <c r="AQ18" i="8"/>
  <c r="AO18" i="8"/>
  <c r="AM18" i="8"/>
  <c r="AK18" i="8"/>
  <c r="AY17" i="8"/>
  <c r="AW17" i="8"/>
  <c r="AU17" i="8"/>
  <c r="AS17" i="8"/>
  <c r="AQ17" i="8"/>
  <c r="AO17" i="8"/>
  <c r="AM17" i="8"/>
  <c r="AK17" i="8"/>
  <c r="AY16" i="8"/>
  <c r="AW16" i="8"/>
  <c r="AU16" i="8"/>
  <c r="AS16" i="8"/>
  <c r="AQ16" i="8"/>
  <c r="AO16" i="8"/>
  <c r="AM16" i="8"/>
  <c r="AK16" i="8"/>
  <c r="AY15" i="8"/>
  <c r="AW15" i="8"/>
  <c r="AU15" i="8"/>
  <c r="AS15" i="8"/>
  <c r="AQ15" i="8"/>
  <c r="AO15" i="8"/>
  <c r="AM15" i="8"/>
  <c r="AK15" i="8"/>
  <c r="AY14" i="8"/>
  <c r="AW14" i="8"/>
  <c r="AU14" i="8"/>
  <c r="AS14" i="8"/>
  <c r="AQ14" i="8"/>
  <c r="AO14" i="8"/>
  <c r="AM14" i="8"/>
  <c r="AK14" i="8"/>
  <c r="AY13" i="8"/>
  <c r="AW13" i="8"/>
  <c r="AU13" i="8"/>
  <c r="AS13" i="8"/>
  <c r="AQ13" i="8"/>
  <c r="AO13" i="8"/>
  <c r="AM13" i="8"/>
  <c r="AK13" i="8"/>
  <c r="AY12" i="8"/>
  <c r="AW12" i="8"/>
  <c r="AU12" i="8"/>
  <c r="AS12" i="8"/>
  <c r="AQ12" i="8"/>
  <c r="AO12" i="8"/>
  <c r="AM12" i="8"/>
  <c r="AK12" i="8"/>
  <c r="AY11" i="8"/>
  <c r="AW11" i="8"/>
  <c r="AU11" i="8"/>
  <c r="AS11" i="8"/>
  <c r="AQ11" i="8"/>
  <c r="AO11" i="8"/>
  <c r="AM11" i="8"/>
  <c r="AK11" i="8"/>
  <c r="AY10" i="8"/>
  <c r="AW10" i="8"/>
  <c r="AU10" i="8"/>
  <c r="AS10" i="8"/>
  <c r="AQ10" i="8"/>
  <c r="AO10" i="8"/>
  <c r="AM10" i="8"/>
  <c r="AK10" i="8"/>
  <c r="AH368" i="8"/>
  <c r="AG368" i="8"/>
  <c r="AF368" i="8"/>
  <c r="AE368" i="8"/>
  <c r="AD368" i="8"/>
  <c r="AC368" i="8"/>
  <c r="AB368" i="8"/>
  <c r="AA368" i="8"/>
  <c r="Z368" i="8"/>
  <c r="AH367" i="8"/>
  <c r="AG367" i="8"/>
  <c r="AF367" i="8"/>
  <c r="AE367" i="8"/>
  <c r="AD367" i="8"/>
  <c r="AC367" i="8"/>
  <c r="AB367" i="8"/>
  <c r="AA367" i="8"/>
  <c r="Z367" i="8"/>
  <c r="AH366" i="8"/>
  <c r="AG366" i="8"/>
  <c r="AF366" i="8"/>
  <c r="AE366" i="8"/>
  <c r="AD366" i="8"/>
  <c r="AC366" i="8"/>
  <c r="AB366" i="8"/>
  <c r="AA366" i="8"/>
  <c r="Z366" i="8"/>
  <c r="AH365" i="8"/>
  <c r="AI365" i="8" s="1"/>
  <c r="AG365" i="8"/>
  <c r="AF365" i="8"/>
  <c r="AE365" i="8"/>
  <c r="AD365" i="8"/>
  <c r="AC365" i="8"/>
  <c r="AB365" i="8"/>
  <c r="AA365" i="8"/>
  <c r="Z365" i="8"/>
  <c r="AH364" i="8"/>
  <c r="AG364" i="8"/>
  <c r="AF364" i="8"/>
  <c r="AE364" i="8"/>
  <c r="AD364" i="8"/>
  <c r="AC364" i="8"/>
  <c r="AB364" i="8"/>
  <c r="AA364" i="8"/>
  <c r="Z364" i="8"/>
  <c r="AH363" i="8"/>
  <c r="AI363" i="8" s="1"/>
  <c r="AG363" i="8"/>
  <c r="AF363" i="8"/>
  <c r="AE363" i="8"/>
  <c r="AD363" i="8"/>
  <c r="AC363" i="8"/>
  <c r="AB363" i="8"/>
  <c r="AA363" i="8"/>
  <c r="Z363" i="8"/>
  <c r="AH362" i="8"/>
  <c r="AG362" i="8"/>
  <c r="AF362" i="8"/>
  <c r="AE362" i="8"/>
  <c r="AD362" i="8"/>
  <c r="AC362" i="8"/>
  <c r="AB362" i="8"/>
  <c r="AA362" i="8"/>
  <c r="Z362" i="8"/>
  <c r="AH361" i="8"/>
  <c r="AG361" i="8"/>
  <c r="AF361" i="8"/>
  <c r="AE361" i="8"/>
  <c r="AD361" i="8"/>
  <c r="AC361" i="8"/>
  <c r="AB361" i="8"/>
  <c r="AA361" i="8"/>
  <c r="Z361" i="8"/>
  <c r="AH360" i="8"/>
  <c r="AG360" i="8"/>
  <c r="AF360" i="8"/>
  <c r="AE360" i="8"/>
  <c r="AD360" i="8"/>
  <c r="AC360" i="8"/>
  <c r="AB360" i="8"/>
  <c r="AA360" i="8"/>
  <c r="Z360" i="8"/>
  <c r="AH359" i="8"/>
  <c r="AI359" i="8" s="1"/>
  <c r="AG359" i="8"/>
  <c r="AF359" i="8"/>
  <c r="AE359" i="8"/>
  <c r="AD359" i="8"/>
  <c r="AC359" i="8"/>
  <c r="AB359" i="8"/>
  <c r="AA359" i="8"/>
  <c r="Z359" i="8"/>
  <c r="AH358" i="8"/>
  <c r="AG358" i="8"/>
  <c r="AF358" i="8"/>
  <c r="AE358" i="8"/>
  <c r="AD358" i="8"/>
  <c r="AC358" i="8"/>
  <c r="AB358" i="8"/>
  <c r="AA358" i="8"/>
  <c r="Z358" i="8"/>
  <c r="AH357" i="8"/>
  <c r="AG357" i="8"/>
  <c r="AF357" i="8"/>
  <c r="AE357" i="8"/>
  <c r="AD357" i="8"/>
  <c r="AC357" i="8"/>
  <c r="AB357" i="8"/>
  <c r="AA357" i="8"/>
  <c r="Z357" i="8"/>
  <c r="AH356" i="8"/>
  <c r="AG356" i="8"/>
  <c r="AF356" i="8"/>
  <c r="AE356" i="8"/>
  <c r="AD356" i="8"/>
  <c r="AC356" i="8"/>
  <c r="AB356" i="8"/>
  <c r="AA356" i="8"/>
  <c r="Z356" i="8"/>
  <c r="AH355" i="8"/>
  <c r="AG355" i="8"/>
  <c r="AF355" i="8"/>
  <c r="AE355" i="8"/>
  <c r="AD355" i="8"/>
  <c r="AC355" i="8"/>
  <c r="AB355" i="8"/>
  <c r="AA355" i="8"/>
  <c r="Z355" i="8"/>
  <c r="AH354" i="8"/>
  <c r="AG354" i="8"/>
  <c r="AF354" i="8"/>
  <c r="AE354" i="8"/>
  <c r="AD354" i="8"/>
  <c r="AC354" i="8"/>
  <c r="AB354" i="8"/>
  <c r="AA354" i="8"/>
  <c r="Z354" i="8"/>
  <c r="AH353" i="8"/>
  <c r="AG353" i="8"/>
  <c r="AF353" i="8"/>
  <c r="AE353" i="8"/>
  <c r="AD353" i="8"/>
  <c r="AC353" i="8"/>
  <c r="AB353" i="8"/>
  <c r="AA353" i="8"/>
  <c r="Z353" i="8"/>
  <c r="AH352" i="8"/>
  <c r="AG352" i="8"/>
  <c r="AF352" i="8"/>
  <c r="AE352" i="8"/>
  <c r="AD352" i="8"/>
  <c r="AC352" i="8"/>
  <c r="AB352" i="8"/>
  <c r="AA352" i="8"/>
  <c r="Z352" i="8"/>
  <c r="AH351" i="8"/>
  <c r="AG351" i="8"/>
  <c r="AF351" i="8"/>
  <c r="AE351" i="8"/>
  <c r="AD351" i="8"/>
  <c r="AC351" i="8"/>
  <c r="AB351" i="8"/>
  <c r="AA351" i="8"/>
  <c r="Z351" i="8"/>
  <c r="AH350" i="8"/>
  <c r="AG350" i="8"/>
  <c r="AF350" i="8"/>
  <c r="AE350" i="8"/>
  <c r="AD350" i="8"/>
  <c r="AC350" i="8"/>
  <c r="AB350" i="8"/>
  <c r="AA350" i="8"/>
  <c r="Z350" i="8"/>
  <c r="AH349" i="8"/>
  <c r="AG349" i="8"/>
  <c r="AF349" i="8"/>
  <c r="AE349" i="8"/>
  <c r="AD349" i="8"/>
  <c r="AC349" i="8"/>
  <c r="AB349" i="8"/>
  <c r="AA349" i="8"/>
  <c r="Z349" i="8"/>
  <c r="AH348" i="8"/>
  <c r="AG348" i="8"/>
  <c r="AF348" i="8"/>
  <c r="AE348" i="8"/>
  <c r="AD348" i="8"/>
  <c r="AC348" i="8"/>
  <c r="AB348" i="8"/>
  <c r="AA348" i="8"/>
  <c r="Z348" i="8"/>
  <c r="AH347" i="8"/>
  <c r="AG347" i="8"/>
  <c r="AF347" i="8"/>
  <c r="AE347" i="8"/>
  <c r="AD347" i="8"/>
  <c r="AC347" i="8"/>
  <c r="AB347" i="8"/>
  <c r="AA347" i="8"/>
  <c r="Z347" i="8"/>
  <c r="AH346" i="8"/>
  <c r="AG346" i="8"/>
  <c r="AF346" i="8"/>
  <c r="AE346" i="8"/>
  <c r="AD346" i="8"/>
  <c r="AC346" i="8"/>
  <c r="AB346" i="8"/>
  <c r="AA346" i="8"/>
  <c r="Z346" i="8"/>
  <c r="AH345" i="8"/>
  <c r="AG345" i="8"/>
  <c r="AF345" i="8"/>
  <c r="AE345" i="8"/>
  <c r="AD345" i="8"/>
  <c r="AC345" i="8"/>
  <c r="AB345" i="8"/>
  <c r="AA345" i="8"/>
  <c r="Z345" i="8"/>
  <c r="AH344" i="8"/>
  <c r="AG344" i="8"/>
  <c r="AF344" i="8"/>
  <c r="AE344" i="8"/>
  <c r="AD344" i="8"/>
  <c r="AC344" i="8"/>
  <c r="AB344" i="8"/>
  <c r="AA344" i="8"/>
  <c r="Z344" i="8"/>
  <c r="AH343" i="8"/>
  <c r="AI343" i="8" s="1"/>
  <c r="AG343" i="8"/>
  <c r="AF343" i="8"/>
  <c r="AE343" i="8"/>
  <c r="AD343" i="8"/>
  <c r="AC343" i="8"/>
  <c r="AB343" i="8"/>
  <c r="AA343" i="8"/>
  <c r="Z343" i="8"/>
  <c r="AH342" i="8"/>
  <c r="AG342" i="8"/>
  <c r="AF342" i="8"/>
  <c r="AE342" i="8"/>
  <c r="AD342" i="8"/>
  <c r="AC342" i="8"/>
  <c r="AB342" i="8"/>
  <c r="AA342" i="8"/>
  <c r="Z342" i="8"/>
  <c r="AH341" i="8"/>
  <c r="AG341" i="8"/>
  <c r="AF341" i="8"/>
  <c r="AE341" i="8"/>
  <c r="AD341" i="8"/>
  <c r="AC341" i="8"/>
  <c r="AB341" i="8"/>
  <c r="AA341" i="8"/>
  <c r="Z341" i="8"/>
  <c r="AH340" i="8"/>
  <c r="AG340" i="8"/>
  <c r="AF340" i="8"/>
  <c r="AE340" i="8"/>
  <c r="AD340" i="8"/>
  <c r="AC340" i="8"/>
  <c r="AB340" i="8"/>
  <c r="AA340" i="8"/>
  <c r="Z340" i="8"/>
  <c r="AH339" i="8"/>
  <c r="AG339" i="8"/>
  <c r="AF339" i="8"/>
  <c r="AE339" i="8"/>
  <c r="AD339" i="8"/>
  <c r="AC339" i="8"/>
  <c r="AB339" i="8"/>
  <c r="AA339" i="8"/>
  <c r="Z339" i="8"/>
  <c r="AH338" i="8"/>
  <c r="AG338" i="8"/>
  <c r="AF338" i="8"/>
  <c r="AE338" i="8"/>
  <c r="AD338" i="8"/>
  <c r="AC338" i="8"/>
  <c r="AB338" i="8"/>
  <c r="AA338" i="8"/>
  <c r="Z338" i="8"/>
  <c r="AH337" i="8"/>
  <c r="AG337" i="8"/>
  <c r="AF337" i="8"/>
  <c r="AE337" i="8"/>
  <c r="AD337" i="8"/>
  <c r="AC337" i="8"/>
  <c r="AB337" i="8"/>
  <c r="AA337" i="8"/>
  <c r="Z337" i="8"/>
  <c r="AH336" i="8"/>
  <c r="AG336" i="8"/>
  <c r="AF336" i="8"/>
  <c r="AE336" i="8"/>
  <c r="AD336" i="8"/>
  <c r="AC336" i="8"/>
  <c r="AB336" i="8"/>
  <c r="AA336" i="8"/>
  <c r="Z336" i="8"/>
  <c r="AH335" i="8"/>
  <c r="AI335" i="8" s="1"/>
  <c r="AG335" i="8"/>
  <c r="AF335" i="8"/>
  <c r="AE335" i="8"/>
  <c r="AD335" i="8"/>
  <c r="AC335" i="8"/>
  <c r="AB335" i="8"/>
  <c r="AA335" i="8"/>
  <c r="Z335" i="8"/>
  <c r="AH334" i="8"/>
  <c r="AG334" i="8"/>
  <c r="AF334" i="8"/>
  <c r="AE334" i="8"/>
  <c r="AD334" i="8"/>
  <c r="AC334" i="8"/>
  <c r="AB334" i="8"/>
  <c r="AA334" i="8"/>
  <c r="Z334" i="8"/>
  <c r="AH333" i="8"/>
  <c r="AG333" i="8"/>
  <c r="AF333" i="8"/>
  <c r="AE333" i="8"/>
  <c r="AD333" i="8"/>
  <c r="AC333" i="8"/>
  <c r="AB333" i="8"/>
  <c r="AA333" i="8"/>
  <c r="Z333" i="8"/>
  <c r="AH332" i="8"/>
  <c r="AG332" i="8"/>
  <c r="AF332" i="8"/>
  <c r="AE332" i="8"/>
  <c r="AD332" i="8"/>
  <c r="AC332" i="8"/>
  <c r="AB332" i="8"/>
  <c r="AA332" i="8"/>
  <c r="Z332" i="8"/>
  <c r="AH331" i="8"/>
  <c r="AG331" i="8"/>
  <c r="AF331" i="8"/>
  <c r="AE331" i="8"/>
  <c r="AD331" i="8"/>
  <c r="AC331" i="8"/>
  <c r="AB331" i="8"/>
  <c r="AA331" i="8"/>
  <c r="Z331" i="8"/>
  <c r="AH330" i="8"/>
  <c r="AG330" i="8"/>
  <c r="AF330" i="8"/>
  <c r="AE330" i="8"/>
  <c r="AD330" i="8"/>
  <c r="AC330" i="8"/>
  <c r="AB330" i="8"/>
  <c r="AA330" i="8"/>
  <c r="Z330" i="8"/>
  <c r="AH329" i="8"/>
  <c r="AG329" i="8"/>
  <c r="AF329" i="8"/>
  <c r="AE329" i="8"/>
  <c r="AD329" i="8"/>
  <c r="AC329" i="8"/>
  <c r="AB329" i="8"/>
  <c r="AA329" i="8"/>
  <c r="Z329" i="8"/>
  <c r="AH328" i="8"/>
  <c r="AG328" i="8"/>
  <c r="AF328" i="8"/>
  <c r="AE328" i="8"/>
  <c r="AD328" i="8"/>
  <c r="AC328" i="8"/>
  <c r="AB328" i="8"/>
  <c r="AA328" i="8"/>
  <c r="Z328" i="8"/>
  <c r="AH327" i="8"/>
  <c r="AI327" i="8" s="1"/>
  <c r="AG327" i="8"/>
  <c r="AF327" i="8"/>
  <c r="AE327" i="8"/>
  <c r="AD327" i="8"/>
  <c r="AC327" i="8"/>
  <c r="AB327" i="8"/>
  <c r="AA327" i="8"/>
  <c r="Z327" i="8"/>
  <c r="AH326" i="8"/>
  <c r="AG326" i="8"/>
  <c r="AF326" i="8"/>
  <c r="AE326" i="8"/>
  <c r="AD326" i="8"/>
  <c r="AC326" i="8"/>
  <c r="AB326" i="8"/>
  <c r="AA326" i="8"/>
  <c r="Z326" i="8"/>
  <c r="AH325" i="8"/>
  <c r="AG325" i="8"/>
  <c r="AF325" i="8"/>
  <c r="AE325" i="8"/>
  <c r="AD325" i="8"/>
  <c r="AC325" i="8"/>
  <c r="AB325" i="8"/>
  <c r="AA325" i="8"/>
  <c r="Z325" i="8"/>
  <c r="AH324" i="8"/>
  <c r="AG324" i="8"/>
  <c r="AF324" i="8"/>
  <c r="AE324" i="8"/>
  <c r="AD324" i="8"/>
  <c r="AC324" i="8"/>
  <c r="AB324" i="8"/>
  <c r="AA324" i="8"/>
  <c r="Z324" i="8"/>
  <c r="AH323" i="8"/>
  <c r="AG323" i="8"/>
  <c r="AF323" i="8"/>
  <c r="AE323" i="8"/>
  <c r="AD323" i="8"/>
  <c r="AC323" i="8"/>
  <c r="AB323" i="8"/>
  <c r="AA323" i="8"/>
  <c r="Z323" i="8"/>
  <c r="AH322" i="8"/>
  <c r="AI322" i="8" s="1"/>
  <c r="AG322" i="8"/>
  <c r="AF322" i="8"/>
  <c r="AE322" i="8"/>
  <c r="AD322" i="8"/>
  <c r="AC322" i="8"/>
  <c r="AB322" i="8"/>
  <c r="AA322" i="8"/>
  <c r="Z322" i="8"/>
  <c r="AH321" i="8"/>
  <c r="AG321" i="8"/>
  <c r="AF321" i="8"/>
  <c r="AE321" i="8"/>
  <c r="AD321" i="8"/>
  <c r="AC321" i="8"/>
  <c r="AB321" i="8"/>
  <c r="AA321" i="8"/>
  <c r="Z321" i="8"/>
  <c r="AH320" i="8"/>
  <c r="AG320" i="8"/>
  <c r="AF320" i="8"/>
  <c r="AE320" i="8"/>
  <c r="AD320" i="8"/>
  <c r="AC320" i="8"/>
  <c r="AB320" i="8"/>
  <c r="AA320" i="8"/>
  <c r="Z320" i="8"/>
  <c r="AH319" i="8"/>
  <c r="AG319" i="8"/>
  <c r="AF319" i="8"/>
  <c r="AE319" i="8"/>
  <c r="AD319" i="8"/>
  <c r="AC319" i="8"/>
  <c r="AB319" i="8"/>
  <c r="AA319" i="8"/>
  <c r="Z319" i="8"/>
  <c r="AH318" i="8"/>
  <c r="AG318" i="8"/>
  <c r="AF318" i="8"/>
  <c r="AE318" i="8"/>
  <c r="AD318" i="8"/>
  <c r="AC318" i="8"/>
  <c r="AB318" i="8"/>
  <c r="AA318" i="8"/>
  <c r="Z318" i="8"/>
  <c r="AH317" i="8"/>
  <c r="AI317" i="8" s="1"/>
  <c r="AG317" i="8"/>
  <c r="AF317" i="8"/>
  <c r="AE317" i="8"/>
  <c r="AD317" i="8"/>
  <c r="AC317" i="8"/>
  <c r="AB317" i="8"/>
  <c r="AA317" i="8"/>
  <c r="Z317" i="8"/>
  <c r="AH316" i="8"/>
  <c r="AG316" i="8"/>
  <c r="AF316" i="8"/>
  <c r="AE316" i="8"/>
  <c r="AD316" i="8"/>
  <c r="AC316" i="8"/>
  <c r="AB316" i="8"/>
  <c r="AA316" i="8"/>
  <c r="Z316" i="8"/>
  <c r="AH315" i="8"/>
  <c r="AG315" i="8"/>
  <c r="AF315" i="8"/>
  <c r="AE315" i="8"/>
  <c r="AD315" i="8"/>
  <c r="AC315" i="8"/>
  <c r="AB315" i="8"/>
  <c r="AA315" i="8"/>
  <c r="Z315" i="8"/>
  <c r="AH314" i="8"/>
  <c r="AG314" i="8"/>
  <c r="AF314" i="8"/>
  <c r="AE314" i="8"/>
  <c r="AD314" i="8"/>
  <c r="AC314" i="8"/>
  <c r="AB314" i="8"/>
  <c r="AA314" i="8"/>
  <c r="Z314" i="8"/>
  <c r="AH313" i="8"/>
  <c r="AG313" i="8"/>
  <c r="AF313" i="8"/>
  <c r="AE313" i="8"/>
  <c r="AD313" i="8"/>
  <c r="AC313" i="8"/>
  <c r="AB313" i="8"/>
  <c r="AA313" i="8"/>
  <c r="Z313" i="8"/>
  <c r="AH312" i="8"/>
  <c r="AG312" i="8"/>
  <c r="AF312" i="8"/>
  <c r="AE312" i="8"/>
  <c r="AD312" i="8"/>
  <c r="AC312" i="8"/>
  <c r="AB312" i="8"/>
  <c r="AA312" i="8"/>
  <c r="Z312" i="8"/>
  <c r="AH311" i="8"/>
  <c r="AI311" i="8" s="1"/>
  <c r="AG311" i="8"/>
  <c r="AF311" i="8"/>
  <c r="AE311" i="8"/>
  <c r="AD311" i="8"/>
  <c r="AC311" i="8"/>
  <c r="AB311" i="8"/>
  <c r="AA311" i="8"/>
  <c r="Z311" i="8"/>
  <c r="AH310" i="8"/>
  <c r="AG310" i="8"/>
  <c r="AF310" i="8"/>
  <c r="AE310" i="8"/>
  <c r="AD310" i="8"/>
  <c r="AC310" i="8"/>
  <c r="AB310" i="8"/>
  <c r="AA310" i="8"/>
  <c r="Z310" i="8"/>
  <c r="AH309" i="8"/>
  <c r="AG309" i="8"/>
  <c r="AF309" i="8"/>
  <c r="AE309" i="8"/>
  <c r="AD309" i="8"/>
  <c r="AC309" i="8"/>
  <c r="AB309" i="8"/>
  <c r="AA309" i="8"/>
  <c r="Z309" i="8"/>
  <c r="AH308" i="8"/>
  <c r="AG308" i="8"/>
  <c r="AF308" i="8"/>
  <c r="AE308" i="8"/>
  <c r="AD308" i="8"/>
  <c r="AC308" i="8"/>
  <c r="AB308" i="8"/>
  <c r="AA308" i="8"/>
  <c r="Z308" i="8"/>
  <c r="AH307" i="8"/>
  <c r="AG307" i="8"/>
  <c r="AF307" i="8"/>
  <c r="AE307" i="8"/>
  <c r="AD307" i="8"/>
  <c r="AC307" i="8"/>
  <c r="AB307" i="8"/>
  <c r="AA307" i="8"/>
  <c r="Z307" i="8"/>
  <c r="AH306" i="8"/>
  <c r="AI306" i="8" s="1"/>
  <c r="AG306" i="8"/>
  <c r="AF306" i="8"/>
  <c r="AE306" i="8"/>
  <c r="AD306" i="8"/>
  <c r="AC306" i="8"/>
  <c r="AB306" i="8"/>
  <c r="AA306" i="8"/>
  <c r="Z306" i="8"/>
  <c r="AH305" i="8"/>
  <c r="AG305" i="8"/>
  <c r="AF305" i="8"/>
  <c r="AE305" i="8"/>
  <c r="AD305" i="8"/>
  <c r="AC305" i="8"/>
  <c r="AB305" i="8"/>
  <c r="AA305" i="8"/>
  <c r="Z305" i="8"/>
  <c r="AH304" i="8"/>
  <c r="AG304" i="8"/>
  <c r="AF304" i="8"/>
  <c r="AE304" i="8"/>
  <c r="AD304" i="8"/>
  <c r="AC304" i="8"/>
  <c r="AB304" i="8"/>
  <c r="AA304" i="8"/>
  <c r="Z304" i="8"/>
  <c r="AH303" i="8"/>
  <c r="AG303" i="8"/>
  <c r="AF303" i="8"/>
  <c r="AE303" i="8"/>
  <c r="AD303" i="8"/>
  <c r="AC303" i="8"/>
  <c r="AB303" i="8"/>
  <c r="AA303" i="8"/>
  <c r="Z303" i="8"/>
  <c r="AH302" i="8"/>
  <c r="AG302" i="8"/>
  <c r="AF302" i="8"/>
  <c r="AE302" i="8"/>
  <c r="AD302" i="8"/>
  <c r="AC302" i="8"/>
  <c r="AB302" i="8"/>
  <c r="AA302" i="8"/>
  <c r="Z302" i="8"/>
  <c r="AH301" i="8"/>
  <c r="AI301" i="8" s="1"/>
  <c r="AG301" i="8"/>
  <c r="AF301" i="8"/>
  <c r="AE301" i="8"/>
  <c r="AD301" i="8"/>
  <c r="AC301" i="8"/>
  <c r="AB301" i="8"/>
  <c r="AA301" i="8"/>
  <c r="Z301" i="8"/>
  <c r="AH300" i="8"/>
  <c r="AG300" i="8"/>
  <c r="AF300" i="8"/>
  <c r="AE300" i="8"/>
  <c r="AD300" i="8"/>
  <c r="AC300" i="8"/>
  <c r="AB300" i="8"/>
  <c r="AA300" i="8"/>
  <c r="Z300" i="8"/>
  <c r="AH299" i="8"/>
  <c r="AG299" i="8"/>
  <c r="AF299" i="8"/>
  <c r="AE299" i="8"/>
  <c r="AD299" i="8"/>
  <c r="AC299" i="8"/>
  <c r="AB299" i="8"/>
  <c r="AA299" i="8"/>
  <c r="Z299" i="8"/>
  <c r="AH298" i="8"/>
  <c r="AG298" i="8"/>
  <c r="AF298" i="8"/>
  <c r="AE298" i="8"/>
  <c r="AD298" i="8"/>
  <c r="AC298" i="8"/>
  <c r="AB298" i="8"/>
  <c r="AA298" i="8"/>
  <c r="Z298" i="8"/>
  <c r="AH297" i="8"/>
  <c r="AG297" i="8"/>
  <c r="AF297" i="8"/>
  <c r="AE297" i="8"/>
  <c r="AD297" i="8"/>
  <c r="AC297" i="8"/>
  <c r="AB297" i="8"/>
  <c r="AA297" i="8"/>
  <c r="Z297" i="8"/>
  <c r="AH296" i="8"/>
  <c r="AG296" i="8"/>
  <c r="AF296" i="8"/>
  <c r="AE296" i="8"/>
  <c r="AD296" i="8"/>
  <c r="AC296" i="8"/>
  <c r="AB296" i="8"/>
  <c r="AA296" i="8"/>
  <c r="Z296" i="8"/>
  <c r="AH295" i="8"/>
  <c r="AG295" i="8"/>
  <c r="AF295" i="8"/>
  <c r="AE295" i="8"/>
  <c r="AD295" i="8"/>
  <c r="AC295" i="8"/>
  <c r="AB295" i="8"/>
  <c r="AA295" i="8"/>
  <c r="Z295" i="8"/>
  <c r="AH294" i="8"/>
  <c r="AG294" i="8"/>
  <c r="AF294" i="8"/>
  <c r="AE294" i="8"/>
  <c r="AD294" i="8"/>
  <c r="AC294" i="8"/>
  <c r="AB294" i="8"/>
  <c r="AA294" i="8"/>
  <c r="Z294" i="8"/>
  <c r="AH293" i="8"/>
  <c r="AG293" i="8"/>
  <c r="AF293" i="8"/>
  <c r="AE293" i="8"/>
  <c r="AD293" i="8"/>
  <c r="AC293" i="8"/>
  <c r="AB293" i="8"/>
  <c r="AA293" i="8"/>
  <c r="Z293" i="8"/>
  <c r="AH292" i="8"/>
  <c r="AG292" i="8"/>
  <c r="AF292" i="8"/>
  <c r="AE292" i="8"/>
  <c r="AD292" i="8"/>
  <c r="AC292" i="8"/>
  <c r="AB292" i="8"/>
  <c r="AA292" i="8"/>
  <c r="Z292" i="8"/>
  <c r="AH291" i="8"/>
  <c r="AG291" i="8"/>
  <c r="AF291" i="8"/>
  <c r="AE291" i="8"/>
  <c r="AD291" i="8"/>
  <c r="AC291" i="8"/>
  <c r="AB291" i="8"/>
  <c r="AA291" i="8"/>
  <c r="Z291" i="8"/>
  <c r="AH290" i="8"/>
  <c r="AI290" i="8" s="1"/>
  <c r="AG290" i="8"/>
  <c r="AF290" i="8"/>
  <c r="AE290" i="8"/>
  <c r="AD290" i="8"/>
  <c r="AC290" i="8"/>
  <c r="AB290" i="8"/>
  <c r="AA290" i="8"/>
  <c r="Z290" i="8"/>
  <c r="AH289" i="8"/>
  <c r="AG289" i="8"/>
  <c r="AF289" i="8"/>
  <c r="AE289" i="8"/>
  <c r="AD289" i="8"/>
  <c r="AC289" i="8"/>
  <c r="AB289" i="8"/>
  <c r="AA289" i="8"/>
  <c r="Z289" i="8"/>
  <c r="AH288" i="8"/>
  <c r="AG288" i="8"/>
  <c r="AF288" i="8"/>
  <c r="AE288" i="8"/>
  <c r="AD288" i="8"/>
  <c r="AC288" i="8"/>
  <c r="AB288" i="8"/>
  <c r="AA288" i="8"/>
  <c r="Z288" i="8"/>
  <c r="AH287" i="8"/>
  <c r="AI287" i="8" s="1"/>
  <c r="AG287" i="8"/>
  <c r="AF287" i="8"/>
  <c r="AE287" i="8"/>
  <c r="AD287" i="8"/>
  <c r="AC287" i="8"/>
  <c r="AB287" i="8"/>
  <c r="AA287" i="8"/>
  <c r="Z287" i="8"/>
  <c r="AH286" i="8"/>
  <c r="AG286" i="8"/>
  <c r="AF286" i="8"/>
  <c r="AE286" i="8"/>
  <c r="AD286" i="8"/>
  <c r="AC286" i="8"/>
  <c r="AB286" i="8"/>
  <c r="AA286" i="8"/>
  <c r="Z286" i="8"/>
  <c r="AH285" i="8"/>
  <c r="AG285" i="8"/>
  <c r="AF285" i="8"/>
  <c r="AE285" i="8"/>
  <c r="AD285" i="8"/>
  <c r="AC285" i="8"/>
  <c r="AB285" i="8"/>
  <c r="AA285" i="8"/>
  <c r="Z285" i="8"/>
  <c r="AH284" i="8"/>
  <c r="AG284" i="8"/>
  <c r="AF284" i="8"/>
  <c r="AE284" i="8"/>
  <c r="AD284" i="8"/>
  <c r="AC284" i="8"/>
  <c r="AB284" i="8"/>
  <c r="AA284" i="8"/>
  <c r="Z284" i="8"/>
  <c r="AH283" i="8"/>
  <c r="AG283" i="8"/>
  <c r="AF283" i="8"/>
  <c r="AE283" i="8"/>
  <c r="AD283" i="8"/>
  <c r="AC283" i="8"/>
  <c r="AB283" i="8"/>
  <c r="AA283" i="8"/>
  <c r="Z283" i="8"/>
  <c r="AH282" i="8"/>
  <c r="AG282" i="8"/>
  <c r="AF282" i="8"/>
  <c r="AE282" i="8"/>
  <c r="AD282" i="8"/>
  <c r="AC282" i="8"/>
  <c r="AB282" i="8"/>
  <c r="AA282" i="8"/>
  <c r="Z282" i="8"/>
  <c r="AH281" i="8"/>
  <c r="AG281" i="8"/>
  <c r="AF281" i="8"/>
  <c r="AE281" i="8"/>
  <c r="AD281" i="8"/>
  <c r="AC281" i="8"/>
  <c r="AB281" i="8"/>
  <c r="AA281" i="8"/>
  <c r="Z281" i="8"/>
  <c r="AH280" i="8"/>
  <c r="AG280" i="8"/>
  <c r="AF280" i="8"/>
  <c r="AE280" i="8"/>
  <c r="AD280" i="8"/>
  <c r="AC280" i="8"/>
  <c r="AB280" i="8"/>
  <c r="AA280" i="8"/>
  <c r="Z280" i="8"/>
  <c r="AH279" i="8"/>
  <c r="AI279" i="8" s="1"/>
  <c r="AG279" i="8"/>
  <c r="AF279" i="8"/>
  <c r="AE279" i="8"/>
  <c r="AD279" i="8"/>
  <c r="AC279" i="8"/>
  <c r="AB279" i="8"/>
  <c r="AA279" i="8"/>
  <c r="Z279" i="8"/>
  <c r="AH278" i="8"/>
  <c r="AG278" i="8"/>
  <c r="AF278" i="8"/>
  <c r="AE278" i="8"/>
  <c r="AD278" i="8"/>
  <c r="AC278" i="8"/>
  <c r="AB278" i="8"/>
  <c r="AA278" i="8"/>
  <c r="Z278" i="8"/>
  <c r="AH277" i="8"/>
  <c r="AG277" i="8"/>
  <c r="AF277" i="8"/>
  <c r="AE277" i="8"/>
  <c r="AD277" i="8"/>
  <c r="AC277" i="8"/>
  <c r="AB277" i="8"/>
  <c r="AA277" i="8"/>
  <c r="Z277" i="8"/>
  <c r="AH276" i="8"/>
  <c r="AG276" i="8"/>
  <c r="AF276" i="8"/>
  <c r="AE276" i="8"/>
  <c r="AD276" i="8"/>
  <c r="AC276" i="8"/>
  <c r="AB276" i="8"/>
  <c r="AA276" i="8"/>
  <c r="Z276" i="8"/>
  <c r="AH275" i="8"/>
  <c r="AG275" i="8"/>
  <c r="AF275" i="8"/>
  <c r="AE275" i="8"/>
  <c r="AD275" i="8"/>
  <c r="AC275" i="8"/>
  <c r="AB275" i="8"/>
  <c r="AA275" i="8"/>
  <c r="Z275" i="8"/>
  <c r="AH274" i="8"/>
  <c r="AI274" i="8" s="1"/>
  <c r="AG274" i="8"/>
  <c r="AF274" i="8"/>
  <c r="AE274" i="8"/>
  <c r="AD274" i="8"/>
  <c r="AC274" i="8"/>
  <c r="AB274" i="8"/>
  <c r="AA274" i="8"/>
  <c r="Z274" i="8"/>
  <c r="AH273" i="8"/>
  <c r="AG273" i="8"/>
  <c r="AF273" i="8"/>
  <c r="AE273" i="8"/>
  <c r="AD273" i="8"/>
  <c r="AC273" i="8"/>
  <c r="AB273" i="8"/>
  <c r="AA273" i="8"/>
  <c r="Z273" i="8"/>
  <c r="AH272" i="8"/>
  <c r="AG272" i="8"/>
  <c r="AF272" i="8"/>
  <c r="AE272" i="8"/>
  <c r="AD272" i="8"/>
  <c r="AC272" i="8"/>
  <c r="AB272" i="8"/>
  <c r="AA272" i="8"/>
  <c r="Z272" i="8"/>
  <c r="AH271" i="8"/>
  <c r="AG271" i="8"/>
  <c r="AF271" i="8"/>
  <c r="AE271" i="8"/>
  <c r="AD271" i="8"/>
  <c r="AC271" i="8"/>
  <c r="AB271" i="8"/>
  <c r="AA271" i="8"/>
  <c r="Z271" i="8"/>
  <c r="AH270" i="8"/>
  <c r="AG270" i="8"/>
  <c r="AF270" i="8"/>
  <c r="AE270" i="8"/>
  <c r="AD270" i="8"/>
  <c r="AC270" i="8"/>
  <c r="AB270" i="8"/>
  <c r="AA270" i="8"/>
  <c r="Z270" i="8"/>
  <c r="AH269" i="8"/>
  <c r="AI269" i="8" s="1"/>
  <c r="AG269" i="8"/>
  <c r="AF269" i="8"/>
  <c r="AE269" i="8"/>
  <c r="AD269" i="8"/>
  <c r="AC269" i="8"/>
  <c r="AB269" i="8"/>
  <c r="AA269" i="8"/>
  <c r="Z269" i="8"/>
  <c r="AH268" i="8"/>
  <c r="AG268" i="8"/>
  <c r="AF268" i="8"/>
  <c r="AE268" i="8"/>
  <c r="AD268" i="8"/>
  <c r="AC268" i="8"/>
  <c r="AB268" i="8"/>
  <c r="AA268" i="8"/>
  <c r="Z268" i="8"/>
  <c r="AH267" i="8"/>
  <c r="AG267" i="8"/>
  <c r="AF267" i="8"/>
  <c r="AE267" i="8"/>
  <c r="AD267" i="8"/>
  <c r="AC267" i="8"/>
  <c r="AB267" i="8"/>
  <c r="AA267" i="8"/>
  <c r="Z267" i="8"/>
  <c r="AH266" i="8"/>
  <c r="AG266" i="8"/>
  <c r="AF266" i="8"/>
  <c r="AE266" i="8"/>
  <c r="AD266" i="8"/>
  <c r="AC266" i="8"/>
  <c r="AB266" i="8"/>
  <c r="AA266" i="8"/>
  <c r="Z266" i="8"/>
  <c r="AH265" i="8"/>
  <c r="AG265" i="8"/>
  <c r="AF265" i="8"/>
  <c r="AE265" i="8"/>
  <c r="AD265" i="8"/>
  <c r="AC265" i="8"/>
  <c r="AB265" i="8"/>
  <c r="AA265" i="8"/>
  <c r="Z265" i="8"/>
  <c r="AH264" i="8"/>
  <c r="AG264" i="8"/>
  <c r="AF264" i="8"/>
  <c r="AE264" i="8"/>
  <c r="AD264" i="8"/>
  <c r="AC264" i="8"/>
  <c r="AB264" i="8"/>
  <c r="AA264" i="8"/>
  <c r="Z264" i="8"/>
  <c r="AH263" i="8"/>
  <c r="AG263" i="8"/>
  <c r="AF263" i="8"/>
  <c r="AE263" i="8"/>
  <c r="AD263" i="8"/>
  <c r="AC263" i="8"/>
  <c r="AB263" i="8"/>
  <c r="AA263" i="8"/>
  <c r="Z263" i="8"/>
  <c r="AH262" i="8"/>
  <c r="AG262" i="8"/>
  <c r="AF262" i="8"/>
  <c r="AE262" i="8"/>
  <c r="AD262" i="8"/>
  <c r="AC262" i="8"/>
  <c r="AB262" i="8"/>
  <c r="AA262" i="8"/>
  <c r="Z262" i="8"/>
  <c r="AH261" i="8"/>
  <c r="AG261" i="8"/>
  <c r="AF261" i="8"/>
  <c r="AE261" i="8"/>
  <c r="AD261" i="8"/>
  <c r="AC261" i="8"/>
  <c r="AB261" i="8"/>
  <c r="AA261" i="8"/>
  <c r="Z261" i="8"/>
  <c r="AH260" i="8"/>
  <c r="AG260" i="8"/>
  <c r="AF260" i="8"/>
  <c r="AE260" i="8"/>
  <c r="AD260" i="8"/>
  <c r="AC260" i="8"/>
  <c r="AB260" i="8"/>
  <c r="AA260" i="8"/>
  <c r="Z260" i="8"/>
  <c r="AH259" i="8"/>
  <c r="AG259" i="8"/>
  <c r="AF259" i="8"/>
  <c r="AE259" i="8"/>
  <c r="AD259" i="8"/>
  <c r="AC259" i="8"/>
  <c r="AB259" i="8"/>
  <c r="AA259" i="8"/>
  <c r="Z259" i="8"/>
  <c r="AH258" i="8"/>
  <c r="AI258" i="8" s="1"/>
  <c r="AG258" i="8"/>
  <c r="AF258" i="8"/>
  <c r="AE258" i="8"/>
  <c r="AD258" i="8"/>
  <c r="AC258" i="8"/>
  <c r="AB258" i="8"/>
  <c r="AA258" i="8"/>
  <c r="Z258" i="8"/>
  <c r="AH257" i="8"/>
  <c r="AG257" i="8"/>
  <c r="AF257" i="8"/>
  <c r="AE257" i="8"/>
  <c r="AD257" i="8"/>
  <c r="AC257" i="8"/>
  <c r="AB257" i="8"/>
  <c r="AA257" i="8"/>
  <c r="Z257" i="8"/>
  <c r="AH256" i="8"/>
  <c r="AG256" i="8"/>
  <c r="AF256" i="8"/>
  <c r="AE256" i="8"/>
  <c r="AD256" i="8"/>
  <c r="AC256" i="8"/>
  <c r="AB256" i="8"/>
  <c r="AA256" i="8"/>
  <c r="Z256" i="8"/>
  <c r="AH255" i="8"/>
  <c r="AI255" i="8" s="1"/>
  <c r="AG255" i="8"/>
  <c r="AF255" i="8"/>
  <c r="AE255" i="8"/>
  <c r="AD255" i="8"/>
  <c r="AC255" i="8"/>
  <c r="AB255" i="8"/>
  <c r="AA255" i="8"/>
  <c r="Z255" i="8"/>
  <c r="AH254" i="8"/>
  <c r="AI254" i="8" s="1"/>
  <c r="AG254" i="8"/>
  <c r="AF254" i="8"/>
  <c r="AE254" i="8"/>
  <c r="AD254" i="8"/>
  <c r="AC254" i="8"/>
  <c r="AB254" i="8"/>
  <c r="AA254" i="8"/>
  <c r="Z254" i="8"/>
  <c r="AH253" i="8"/>
  <c r="AI253" i="8" s="1"/>
  <c r="AG253" i="8"/>
  <c r="AF253" i="8"/>
  <c r="AE253" i="8"/>
  <c r="AD253" i="8"/>
  <c r="AC253" i="8"/>
  <c r="AB253" i="8"/>
  <c r="AA253" i="8"/>
  <c r="Z253" i="8"/>
  <c r="AH252" i="8"/>
  <c r="AG252" i="8"/>
  <c r="AF252" i="8"/>
  <c r="AE252" i="8"/>
  <c r="AD252" i="8"/>
  <c r="AC252" i="8"/>
  <c r="AB252" i="8"/>
  <c r="AA252" i="8"/>
  <c r="Z252" i="8"/>
  <c r="AH251" i="8"/>
  <c r="AG251" i="8"/>
  <c r="AF251" i="8"/>
  <c r="AE251" i="8"/>
  <c r="AD251" i="8"/>
  <c r="AC251" i="8"/>
  <c r="AB251" i="8"/>
  <c r="AA251" i="8"/>
  <c r="Z251" i="8"/>
  <c r="AH250" i="8"/>
  <c r="AG250" i="8"/>
  <c r="AF250" i="8"/>
  <c r="AE250" i="8"/>
  <c r="AD250" i="8"/>
  <c r="AC250" i="8"/>
  <c r="AB250" i="8"/>
  <c r="AA250" i="8"/>
  <c r="Z250" i="8"/>
  <c r="AH249" i="8"/>
  <c r="AG249" i="8"/>
  <c r="AF249" i="8"/>
  <c r="AE249" i="8"/>
  <c r="AD249" i="8"/>
  <c r="AC249" i="8"/>
  <c r="AB249" i="8"/>
  <c r="AA249" i="8"/>
  <c r="Z249" i="8"/>
  <c r="AH248" i="8"/>
  <c r="AG248" i="8"/>
  <c r="AF248" i="8"/>
  <c r="AE248" i="8"/>
  <c r="AD248" i="8"/>
  <c r="AC248" i="8"/>
  <c r="AB248" i="8"/>
  <c r="AA248" i="8"/>
  <c r="Z248" i="8"/>
  <c r="AH247" i="8"/>
  <c r="AG247" i="8"/>
  <c r="AF247" i="8"/>
  <c r="AE247" i="8"/>
  <c r="AD247" i="8"/>
  <c r="AC247" i="8"/>
  <c r="AB247" i="8"/>
  <c r="AA247" i="8"/>
  <c r="Z247" i="8"/>
  <c r="AH246" i="8"/>
  <c r="AG246" i="8"/>
  <c r="AF246" i="8"/>
  <c r="AE246" i="8"/>
  <c r="AD246" i="8"/>
  <c r="AC246" i="8"/>
  <c r="AB246" i="8"/>
  <c r="AA246" i="8"/>
  <c r="Z246" i="8"/>
  <c r="AH245" i="8"/>
  <c r="AG245" i="8"/>
  <c r="AF245" i="8"/>
  <c r="AE245" i="8"/>
  <c r="AD245" i="8"/>
  <c r="AC245" i="8"/>
  <c r="AB245" i="8"/>
  <c r="AA245" i="8"/>
  <c r="Z245" i="8"/>
  <c r="AH244" i="8"/>
  <c r="AG244" i="8"/>
  <c r="AF244" i="8"/>
  <c r="AE244" i="8"/>
  <c r="AD244" i="8"/>
  <c r="AC244" i="8"/>
  <c r="AB244" i="8"/>
  <c r="AA244" i="8"/>
  <c r="Z244" i="8"/>
  <c r="AH243" i="8"/>
  <c r="AG243" i="8"/>
  <c r="AF243" i="8"/>
  <c r="AE243" i="8"/>
  <c r="AD243" i="8"/>
  <c r="AC243" i="8"/>
  <c r="AB243" i="8"/>
  <c r="AA243" i="8"/>
  <c r="Z243" i="8"/>
  <c r="AH242" i="8"/>
  <c r="AG242" i="8"/>
  <c r="AF242" i="8"/>
  <c r="AE242" i="8"/>
  <c r="AD242" i="8"/>
  <c r="AC242" i="8"/>
  <c r="AB242" i="8"/>
  <c r="AA242" i="8"/>
  <c r="Z242" i="8"/>
  <c r="AH241" i="8"/>
  <c r="AG241" i="8"/>
  <c r="AF241" i="8"/>
  <c r="AE241" i="8"/>
  <c r="AD241" i="8"/>
  <c r="AC241" i="8"/>
  <c r="AB241" i="8"/>
  <c r="AA241" i="8"/>
  <c r="Z241" i="8"/>
  <c r="AH240" i="8"/>
  <c r="AG240" i="8"/>
  <c r="AF240" i="8"/>
  <c r="AE240" i="8"/>
  <c r="AD240" i="8"/>
  <c r="AC240" i="8"/>
  <c r="AB240" i="8"/>
  <c r="AA240" i="8"/>
  <c r="Z240" i="8"/>
  <c r="AH239" i="8"/>
  <c r="AG239" i="8"/>
  <c r="AF239" i="8"/>
  <c r="AE239" i="8"/>
  <c r="AD239" i="8"/>
  <c r="AC239" i="8"/>
  <c r="AB239" i="8"/>
  <c r="AA239" i="8"/>
  <c r="Z239" i="8"/>
  <c r="AH238" i="8"/>
  <c r="AG238" i="8"/>
  <c r="AF238" i="8"/>
  <c r="AE238" i="8"/>
  <c r="AD238" i="8"/>
  <c r="AC238" i="8"/>
  <c r="AB238" i="8"/>
  <c r="AA238" i="8"/>
  <c r="Z238" i="8"/>
  <c r="AH237" i="8"/>
  <c r="AI237" i="8" s="1"/>
  <c r="AG237" i="8"/>
  <c r="AF237" i="8"/>
  <c r="AE237" i="8"/>
  <c r="AD237" i="8"/>
  <c r="AC237" i="8"/>
  <c r="AB237" i="8"/>
  <c r="AA237" i="8"/>
  <c r="Z237" i="8"/>
  <c r="AH236" i="8"/>
  <c r="AG236" i="8"/>
  <c r="AF236" i="8"/>
  <c r="AE236" i="8"/>
  <c r="AD236" i="8"/>
  <c r="AC236" i="8"/>
  <c r="AB236" i="8"/>
  <c r="AA236" i="8"/>
  <c r="Z236" i="8"/>
  <c r="AH235" i="8"/>
  <c r="AG235" i="8"/>
  <c r="AF235" i="8"/>
  <c r="AE235" i="8"/>
  <c r="AD235" i="8"/>
  <c r="AC235" i="8"/>
  <c r="AB235" i="8"/>
  <c r="AA235" i="8"/>
  <c r="Z235" i="8"/>
  <c r="AH234" i="8"/>
  <c r="AG234" i="8"/>
  <c r="AF234" i="8"/>
  <c r="AE234" i="8"/>
  <c r="AD234" i="8"/>
  <c r="AC234" i="8"/>
  <c r="AB234" i="8"/>
  <c r="AA234" i="8"/>
  <c r="Z234" i="8"/>
  <c r="AH233" i="8"/>
  <c r="AG233" i="8"/>
  <c r="AF233" i="8"/>
  <c r="AE233" i="8"/>
  <c r="AD233" i="8"/>
  <c r="AC233" i="8"/>
  <c r="AB233" i="8"/>
  <c r="AA233" i="8"/>
  <c r="Z233" i="8"/>
  <c r="AH232" i="8"/>
  <c r="AG232" i="8"/>
  <c r="AF232" i="8"/>
  <c r="AE232" i="8"/>
  <c r="AD232" i="8"/>
  <c r="AC232" i="8"/>
  <c r="AB232" i="8"/>
  <c r="AA232" i="8"/>
  <c r="Z232" i="8"/>
  <c r="AH231" i="8"/>
  <c r="AI231" i="8" s="1"/>
  <c r="AG231" i="8"/>
  <c r="AF231" i="8"/>
  <c r="AE231" i="8"/>
  <c r="AD231" i="8"/>
  <c r="AC231" i="8"/>
  <c r="AB231" i="8"/>
  <c r="AA231" i="8"/>
  <c r="Z231" i="8"/>
  <c r="AH230" i="8"/>
  <c r="AG230" i="8"/>
  <c r="AF230" i="8"/>
  <c r="AE230" i="8"/>
  <c r="AD230" i="8"/>
  <c r="AC230" i="8"/>
  <c r="AB230" i="8"/>
  <c r="AA230" i="8"/>
  <c r="Z230" i="8"/>
  <c r="AH229" i="8"/>
  <c r="AG229" i="8"/>
  <c r="AF229" i="8"/>
  <c r="AE229" i="8"/>
  <c r="AD229" i="8"/>
  <c r="AC229" i="8"/>
  <c r="AB229" i="8"/>
  <c r="AA229" i="8"/>
  <c r="Z229" i="8"/>
  <c r="AH228" i="8"/>
  <c r="AG228" i="8"/>
  <c r="AF228" i="8"/>
  <c r="AE228" i="8"/>
  <c r="AD228" i="8"/>
  <c r="AC228" i="8"/>
  <c r="AB228" i="8"/>
  <c r="AA228" i="8"/>
  <c r="Z228" i="8"/>
  <c r="AH227" i="8"/>
  <c r="AG227" i="8"/>
  <c r="AF227" i="8"/>
  <c r="AE227" i="8"/>
  <c r="AD227" i="8"/>
  <c r="AC227" i="8"/>
  <c r="AB227" i="8"/>
  <c r="AA227" i="8"/>
  <c r="Z227" i="8"/>
  <c r="AH226" i="8"/>
  <c r="AI226" i="8" s="1"/>
  <c r="AG226" i="8"/>
  <c r="AF226" i="8"/>
  <c r="AE226" i="8"/>
  <c r="AD226" i="8"/>
  <c r="AC226" i="8"/>
  <c r="AB226" i="8"/>
  <c r="AA226" i="8"/>
  <c r="Z226" i="8"/>
  <c r="AH225" i="8"/>
  <c r="AG225" i="8"/>
  <c r="AF225" i="8"/>
  <c r="AE225" i="8"/>
  <c r="AD225" i="8"/>
  <c r="AC225" i="8"/>
  <c r="AB225" i="8"/>
  <c r="AA225" i="8"/>
  <c r="Z225" i="8"/>
  <c r="AH224" i="8"/>
  <c r="AG224" i="8"/>
  <c r="AF224" i="8"/>
  <c r="AE224" i="8"/>
  <c r="AD224" i="8"/>
  <c r="AC224" i="8"/>
  <c r="AB224" i="8"/>
  <c r="AA224" i="8"/>
  <c r="Z224" i="8"/>
  <c r="AH223" i="8"/>
  <c r="AG223" i="8"/>
  <c r="AF223" i="8"/>
  <c r="AE223" i="8"/>
  <c r="AD223" i="8"/>
  <c r="AC223" i="8"/>
  <c r="AB223" i="8"/>
  <c r="AA223" i="8"/>
  <c r="Z223" i="8"/>
  <c r="AH222" i="8"/>
  <c r="AI222" i="8" s="1"/>
  <c r="AG222" i="8"/>
  <c r="AF222" i="8"/>
  <c r="AE222" i="8"/>
  <c r="AD222" i="8"/>
  <c r="AC222" i="8"/>
  <c r="AB222" i="8"/>
  <c r="AA222" i="8"/>
  <c r="Z222" i="8"/>
  <c r="AH221" i="8"/>
  <c r="AI221" i="8" s="1"/>
  <c r="AG221" i="8"/>
  <c r="AF221" i="8"/>
  <c r="AE221" i="8"/>
  <c r="AD221" i="8"/>
  <c r="AC221" i="8"/>
  <c r="AB221" i="8"/>
  <c r="AA221" i="8"/>
  <c r="Z221" i="8"/>
  <c r="AH220" i="8"/>
  <c r="AG220" i="8"/>
  <c r="AF220" i="8"/>
  <c r="AE220" i="8"/>
  <c r="AD220" i="8"/>
  <c r="AC220" i="8"/>
  <c r="AB220" i="8"/>
  <c r="AA220" i="8"/>
  <c r="Z220" i="8"/>
  <c r="AH219" i="8"/>
  <c r="AG219" i="8"/>
  <c r="AF219" i="8"/>
  <c r="AE219" i="8"/>
  <c r="AD219" i="8"/>
  <c r="AC219" i="8"/>
  <c r="AB219" i="8"/>
  <c r="AA219" i="8"/>
  <c r="Z219" i="8"/>
  <c r="AH218" i="8"/>
  <c r="AG218" i="8"/>
  <c r="AF218" i="8"/>
  <c r="AE218" i="8"/>
  <c r="AD218" i="8"/>
  <c r="AC218" i="8"/>
  <c r="AB218" i="8"/>
  <c r="AA218" i="8"/>
  <c r="Z218" i="8"/>
  <c r="AH217" i="8"/>
  <c r="AG217" i="8"/>
  <c r="AF217" i="8"/>
  <c r="AE217" i="8"/>
  <c r="AD217" i="8"/>
  <c r="AC217" i="8"/>
  <c r="AB217" i="8"/>
  <c r="AA217" i="8"/>
  <c r="Z217" i="8"/>
  <c r="AH216" i="8"/>
  <c r="AG216" i="8"/>
  <c r="AF216" i="8"/>
  <c r="AE216" i="8"/>
  <c r="AD216" i="8"/>
  <c r="AC216" i="8"/>
  <c r="AB216" i="8"/>
  <c r="AA216" i="8"/>
  <c r="Z216" i="8"/>
  <c r="AH215" i="8"/>
  <c r="AI215" i="8" s="1"/>
  <c r="AG215" i="8"/>
  <c r="AF215" i="8"/>
  <c r="AE215" i="8"/>
  <c r="AD215" i="8"/>
  <c r="AC215" i="8"/>
  <c r="AB215" i="8"/>
  <c r="AA215" i="8"/>
  <c r="Z215" i="8"/>
  <c r="AH214" i="8"/>
  <c r="AG214" i="8"/>
  <c r="AF214" i="8"/>
  <c r="AE214" i="8"/>
  <c r="AD214" i="8"/>
  <c r="AC214" i="8"/>
  <c r="AB214" i="8"/>
  <c r="AA214" i="8"/>
  <c r="Z214" i="8"/>
  <c r="AH213" i="8"/>
  <c r="AG213" i="8"/>
  <c r="AF213" i="8"/>
  <c r="AE213" i="8"/>
  <c r="AD213" i="8"/>
  <c r="AC213" i="8"/>
  <c r="AB213" i="8"/>
  <c r="AA213" i="8"/>
  <c r="Z213" i="8"/>
  <c r="AH212" i="8"/>
  <c r="AG212" i="8"/>
  <c r="AF212" i="8"/>
  <c r="AE212" i="8"/>
  <c r="AD212" i="8"/>
  <c r="AC212" i="8"/>
  <c r="AB212" i="8"/>
  <c r="AA212" i="8"/>
  <c r="Z212" i="8"/>
  <c r="AH211" i="8"/>
  <c r="AG211" i="8"/>
  <c r="AF211" i="8"/>
  <c r="AE211" i="8"/>
  <c r="AD211" i="8"/>
  <c r="AC211" i="8"/>
  <c r="AB211" i="8"/>
  <c r="AA211" i="8"/>
  <c r="Z211" i="8"/>
  <c r="AH210" i="8"/>
  <c r="AG210" i="8"/>
  <c r="AF210" i="8"/>
  <c r="AE210" i="8"/>
  <c r="AD210" i="8"/>
  <c r="AC210" i="8"/>
  <c r="AB210" i="8"/>
  <c r="AA210" i="8"/>
  <c r="Z210" i="8"/>
  <c r="AH209" i="8"/>
  <c r="AG209" i="8"/>
  <c r="AF209" i="8"/>
  <c r="AE209" i="8"/>
  <c r="AD209" i="8"/>
  <c r="AC209" i="8"/>
  <c r="AB209" i="8"/>
  <c r="AA209" i="8"/>
  <c r="Z209" i="8"/>
  <c r="AH208" i="8"/>
  <c r="AG208" i="8"/>
  <c r="AF208" i="8"/>
  <c r="AE208" i="8"/>
  <c r="AD208" i="8"/>
  <c r="AC208" i="8"/>
  <c r="AB208" i="8"/>
  <c r="AA208" i="8"/>
  <c r="Z208" i="8"/>
  <c r="AH207" i="8"/>
  <c r="AG207" i="8"/>
  <c r="AF207" i="8"/>
  <c r="AE207" i="8"/>
  <c r="AD207" i="8"/>
  <c r="AC207" i="8"/>
  <c r="AB207" i="8"/>
  <c r="AA207" i="8"/>
  <c r="Z207" i="8"/>
  <c r="AH206" i="8"/>
  <c r="AG206" i="8"/>
  <c r="AF206" i="8"/>
  <c r="AE206" i="8"/>
  <c r="AD206" i="8"/>
  <c r="AC206" i="8"/>
  <c r="AB206" i="8"/>
  <c r="AA206" i="8"/>
  <c r="Z206" i="8"/>
  <c r="AH205" i="8"/>
  <c r="AI205" i="8" s="1"/>
  <c r="AG205" i="8"/>
  <c r="AF205" i="8"/>
  <c r="AE205" i="8"/>
  <c r="AD205" i="8"/>
  <c r="AC205" i="8"/>
  <c r="AB205" i="8"/>
  <c r="AA205" i="8"/>
  <c r="Z205" i="8"/>
  <c r="AH204" i="8"/>
  <c r="AG204" i="8"/>
  <c r="AF204" i="8"/>
  <c r="AE204" i="8"/>
  <c r="AD204" i="8"/>
  <c r="AC204" i="8"/>
  <c r="AB204" i="8"/>
  <c r="AA204" i="8"/>
  <c r="Z204" i="8"/>
  <c r="AH203" i="8"/>
  <c r="AG203" i="8"/>
  <c r="AF203" i="8"/>
  <c r="AE203" i="8"/>
  <c r="AD203" i="8"/>
  <c r="AC203" i="8"/>
  <c r="AB203" i="8"/>
  <c r="AA203" i="8"/>
  <c r="Z203" i="8"/>
  <c r="AH202" i="8"/>
  <c r="AG202" i="8"/>
  <c r="AF202" i="8"/>
  <c r="AE202" i="8"/>
  <c r="AD202" i="8"/>
  <c r="AC202" i="8"/>
  <c r="AB202" i="8"/>
  <c r="AA202" i="8"/>
  <c r="Z202" i="8"/>
  <c r="AH201" i="8"/>
  <c r="AG201" i="8"/>
  <c r="AF201" i="8"/>
  <c r="AE201" i="8"/>
  <c r="AD201" i="8"/>
  <c r="AC201" i="8"/>
  <c r="AB201" i="8"/>
  <c r="AA201" i="8"/>
  <c r="Z201" i="8"/>
  <c r="AH200" i="8"/>
  <c r="AG200" i="8"/>
  <c r="AF200" i="8"/>
  <c r="AE200" i="8"/>
  <c r="AD200" i="8"/>
  <c r="AC200" i="8"/>
  <c r="AB200" i="8"/>
  <c r="AA200" i="8"/>
  <c r="Z200" i="8"/>
  <c r="AH199" i="8"/>
  <c r="AI199" i="8" s="1"/>
  <c r="AG199" i="8"/>
  <c r="AF199" i="8"/>
  <c r="AE199" i="8"/>
  <c r="AD199" i="8"/>
  <c r="AC199" i="8"/>
  <c r="AB199" i="8"/>
  <c r="AA199" i="8"/>
  <c r="Z199" i="8"/>
  <c r="AH198" i="8"/>
  <c r="AG198" i="8"/>
  <c r="AF198" i="8"/>
  <c r="AE198" i="8"/>
  <c r="AD198" i="8"/>
  <c r="AC198" i="8"/>
  <c r="AB198" i="8"/>
  <c r="AA198" i="8"/>
  <c r="Z198" i="8"/>
  <c r="AH197" i="8"/>
  <c r="AG197" i="8"/>
  <c r="AF197" i="8"/>
  <c r="AE197" i="8"/>
  <c r="AD197" i="8"/>
  <c r="AC197" i="8"/>
  <c r="AB197" i="8"/>
  <c r="AA197" i="8"/>
  <c r="Z197" i="8"/>
  <c r="AH196" i="8"/>
  <c r="AG196" i="8"/>
  <c r="AF196" i="8"/>
  <c r="AE196" i="8"/>
  <c r="AD196" i="8"/>
  <c r="AC196" i="8"/>
  <c r="AB196" i="8"/>
  <c r="AA196" i="8"/>
  <c r="Z196" i="8"/>
  <c r="AH195" i="8"/>
  <c r="AG195" i="8"/>
  <c r="AF195" i="8"/>
  <c r="AE195" i="8"/>
  <c r="AD195" i="8"/>
  <c r="AC195" i="8"/>
  <c r="AB195" i="8"/>
  <c r="AA195" i="8"/>
  <c r="Z195" i="8"/>
  <c r="AH194" i="8"/>
  <c r="AI194" i="8" s="1"/>
  <c r="AG194" i="8"/>
  <c r="AF194" i="8"/>
  <c r="AE194" i="8"/>
  <c r="AD194" i="8"/>
  <c r="AC194" i="8"/>
  <c r="AB194" i="8"/>
  <c r="AA194" i="8"/>
  <c r="Z194" i="8"/>
  <c r="AH193" i="8"/>
  <c r="AG193" i="8"/>
  <c r="AF193" i="8"/>
  <c r="AE193" i="8"/>
  <c r="AD193" i="8"/>
  <c r="AC193" i="8"/>
  <c r="AB193" i="8"/>
  <c r="AA193" i="8"/>
  <c r="Z193" i="8"/>
  <c r="AH192" i="8"/>
  <c r="AG192" i="8"/>
  <c r="AF192" i="8"/>
  <c r="AE192" i="8"/>
  <c r="AD192" i="8"/>
  <c r="AC192" i="8"/>
  <c r="AB192" i="8"/>
  <c r="AA192" i="8"/>
  <c r="Z192" i="8"/>
  <c r="AH191" i="8"/>
  <c r="AG191" i="8"/>
  <c r="AF191" i="8"/>
  <c r="AE191" i="8"/>
  <c r="AD191" i="8"/>
  <c r="AC191" i="8"/>
  <c r="AB191" i="8"/>
  <c r="AA191" i="8"/>
  <c r="Z191" i="8"/>
  <c r="AH190" i="8"/>
  <c r="AI190" i="8" s="1"/>
  <c r="AG190" i="8"/>
  <c r="AF190" i="8"/>
  <c r="AE190" i="8"/>
  <c r="AD190" i="8"/>
  <c r="AC190" i="8"/>
  <c r="AB190" i="8"/>
  <c r="AA190" i="8"/>
  <c r="Z190" i="8"/>
  <c r="AH189" i="8"/>
  <c r="AI189" i="8" s="1"/>
  <c r="AG189" i="8"/>
  <c r="AF189" i="8"/>
  <c r="AE189" i="8"/>
  <c r="AD189" i="8"/>
  <c r="AC189" i="8"/>
  <c r="AB189" i="8"/>
  <c r="AA189" i="8"/>
  <c r="Z189" i="8"/>
  <c r="AH188" i="8"/>
  <c r="AG188" i="8"/>
  <c r="AF188" i="8"/>
  <c r="AE188" i="8"/>
  <c r="AD188" i="8"/>
  <c r="AC188" i="8"/>
  <c r="AB188" i="8"/>
  <c r="AA188" i="8"/>
  <c r="Z188" i="8"/>
  <c r="AH187" i="8"/>
  <c r="AG187" i="8"/>
  <c r="AF187" i="8"/>
  <c r="AE187" i="8"/>
  <c r="AD187" i="8"/>
  <c r="AC187" i="8"/>
  <c r="AB187" i="8"/>
  <c r="AA187" i="8"/>
  <c r="Z187" i="8"/>
  <c r="AH186" i="8"/>
  <c r="AG186" i="8"/>
  <c r="AF186" i="8"/>
  <c r="AE186" i="8"/>
  <c r="AD186" i="8"/>
  <c r="AC186" i="8"/>
  <c r="AB186" i="8"/>
  <c r="AA186" i="8"/>
  <c r="Z186" i="8"/>
  <c r="AH185" i="8"/>
  <c r="AG185" i="8"/>
  <c r="AF185" i="8"/>
  <c r="AE185" i="8"/>
  <c r="AD185" i="8"/>
  <c r="AC185" i="8"/>
  <c r="AB185" i="8"/>
  <c r="AA185" i="8"/>
  <c r="Z185" i="8"/>
  <c r="AH184" i="8"/>
  <c r="AG184" i="8"/>
  <c r="AF184" i="8"/>
  <c r="AE184" i="8"/>
  <c r="AD184" i="8"/>
  <c r="AC184" i="8"/>
  <c r="AB184" i="8"/>
  <c r="AA184" i="8"/>
  <c r="Z184" i="8"/>
  <c r="AH183" i="8"/>
  <c r="AI183" i="8" s="1"/>
  <c r="AG183" i="8"/>
  <c r="AF183" i="8"/>
  <c r="AE183" i="8"/>
  <c r="AD183" i="8"/>
  <c r="AC183" i="8"/>
  <c r="AB183" i="8"/>
  <c r="AA183" i="8"/>
  <c r="Z183" i="8"/>
  <c r="AH182" i="8"/>
  <c r="AG182" i="8"/>
  <c r="AF182" i="8"/>
  <c r="AE182" i="8"/>
  <c r="AD182" i="8"/>
  <c r="AC182" i="8"/>
  <c r="AB182" i="8"/>
  <c r="AA182" i="8"/>
  <c r="Z182" i="8"/>
  <c r="AH181" i="8"/>
  <c r="AG181" i="8"/>
  <c r="AF181" i="8"/>
  <c r="AE181" i="8"/>
  <c r="AD181" i="8"/>
  <c r="AC181" i="8"/>
  <c r="AB181" i="8"/>
  <c r="AA181" i="8"/>
  <c r="Z181" i="8"/>
  <c r="AH180" i="8"/>
  <c r="AG180" i="8"/>
  <c r="AF180" i="8"/>
  <c r="AE180" i="8"/>
  <c r="AD180" i="8"/>
  <c r="AC180" i="8"/>
  <c r="AB180" i="8"/>
  <c r="AA180" i="8"/>
  <c r="Z180" i="8"/>
  <c r="AH179" i="8"/>
  <c r="AG179" i="8"/>
  <c r="AF179" i="8"/>
  <c r="AE179" i="8"/>
  <c r="AD179" i="8"/>
  <c r="AC179" i="8"/>
  <c r="AB179" i="8"/>
  <c r="AA179" i="8"/>
  <c r="Z179" i="8"/>
  <c r="AH178" i="8"/>
  <c r="AG178" i="8"/>
  <c r="AF178" i="8"/>
  <c r="AE178" i="8"/>
  <c r="AD178" i="8"/>
  <c r="AC178" i="8"/>
  <c r="AB178" i="8"/>
  <c r="AA178" i="8"/>
  <c r="Z178" i="8"/>
  <c r="AH177" i="8"/>
  <c r="AG177" i="8"/>
  <c r="AF177" i="8"/>
  <c r="AE177" i="8"/>
  <c r="AD177" i="8"/>
  <c r="AC177" i="8"/>
  <c r="AB177" i="8"/>
  <c r="AA177" i="8"/>
  <c r="Z177" i="8"/>
  <c r="AH176" i="8"/>
  <c r="AG176" i="8"/>
  <c r="AF176" i="8"/>
  <c r="AE176" i="8"/>
  <c r="AD176" i="8"/>
  <c r="AC176" i="8"/>
  <c r="AB176" i="8"/>
  <c r="AA176" i="8"/>
  <c r="Z176" i="8"/>
  <c r="AH175" i="8"/>
  <c r="AG175" i="8"/>
  <c r="AF175" i="8"/>
  <c r="AE175" i="8"/>
  <c r="AD175" i="8"/>
  <c r="AC175" i="8"/>
  <c r="AB175" i="8"/>
  <c r="AA175" i="8"/>
  <c r="Z175" i="8"/>
  <c r="AH174" i="8"/>
  <c r="AG174" i="8"/>
  <c r="AF174" i="8"/>
  <c r="AE174" i="8"/>
  <c r="AD174" i="8"/>
  <c r="AC174" i="8"/>
  <c r="AB174" i="8"/>
  <c r="AA174" i="8"/>
  <c r="Z174" i="8"/>
  <c r="AH173" i="8"/>
  <c r="AI173" i="8" s="1"/>
  <c r="AG173" i="8"/>
  <c r="AF173" i="8"/>
  <c r="AE173" i="8"/>
  <c r="AD173" i="8"/>
  <c r="AC173" i="8"/>
  <c r="AB173" i="8"/>
  <c r="AA173" i="8"/>
  <c r="Z173" i="8"/>
  <c r="AH172" i="8"/>
  <c r="AG172" i="8"/>
  <c r="AF172" i="8"/>
  <c r="AE172" i="8"/>
  <c r="AD172" i="8"/>
  <c r="AC172" i="8"/>
  <c r="AB172" i="8"/>
  <c r="AA172" i="8"/>
  <c r="Z172" i="8"/>
  <c r="AH171" i="8"/>
  <c r="AG171" i="8"/>
  <c r="AF171" i="8"/>
  <c r="AE171" i="8"/>
  <c r="AD171" i="8"/>
  <c r="AC171" i="8"/>
  <c r="AB171" i="8"/>
  <c r="AA171" i="8"/>
  <c r="Z171" i="8"/>
  <c r="AH170" i="8"/>
  <c r="AG170" i="8"/>
  <c r="AF170" i="8"/>
  <c r="AE170" i="8"/>
  <c r="AD170" i="8"/>
  <c r="AC170" i="8"/>
  <c r="AB170" i="8"/>
  <c r="AA170" i="8"/>
  <c r="Z170" i="8"/>
  <c r="AH169" i="8"/>
  <c r="AG169" i="8"/>
  <c r="AF169" i="8"/>
  <c r="AE169" i="8"/>
  <c r="AD169" i="8"/>
  <c r="AC169" i="8"/>
  <c r="AB169" i="8"/>
  <c r="AA169" i="8"/>
  <c r="Z169" i="8"/>
  <c r="AH168" i="8"/>
  <c r="AG168" i="8"/>
  <c r="AF168" i="8"/>
  <c r="AE168" i="8"/>
  <c r="AD168" i="8"/>
  <c r="AC168" i="8"/>
  <c r="AB168" i="8"/>
  <c r="AA168" i="8"/>
  <c r="Z168" i="8"/>
  <c r="AH167" i="8"/>
  <c r="AI167" i="8" s="1"/>
  <c r="AG167" i="8"/>
  <c r="AF167" i="8"/>
  <c r="AE167" i="8"/>
  <c r="AD167" i="8"/>
  <c r="AC167" i="8"/>
  <c r="AB167" i="8"/>
  <c r="AA167" i="8"/>
  <c r="Z167" i="8"/>
  <c r="AH166" i="8"/>
  <c r="AG166" i="8"/>
  <c r="AF166" i="8"/>
  <c r="AE166" i="8"/>
  <c r="AD166" i="8"/>
  <c r="AC166" i="8"/>
  <c r="AB166" i="8"/>
  <c r="AA166" i="8"/>
  <c r="Z166" i="8"/>
  <c r="AH165" i="8"/>
  <c r="AG165" i="8"/>
  <c r="AF165" i="8"/>
  <c r="AE165" i="8"/>
  <c r="AD165" i="8"/>
  <c r="AC165" i="8"/>
  <c r="AB165" i="8"/>
  <c r="AA165" i="8"/>
  <c r="Z165" i="8"/>
  <c r="AH164" i="8"/>
  <c r="AG164" i="8"/>
  <c r="AF164" i="8"/>
  <c r="AE164" i="8"/>
  <c r="AD164" i="8"/>
  <c r="AC164" i="8"/>
  <c r="AB164" i="8"/>
  <c r="AA164" i="8"/>
  <c r="Z164" i="8"/>
  <c r="AH163" i="8"/>
  <c r="AG163" i="8"/>
  <c r="AF163" i="8"/>
  <c r="AE163" i="8"/>
  <c r="AD163" i="8"/>
  <c r="AC163" i="8"/>
  <c r="AB163" i="8"/>
  <c r="AA163" i="8"/>
  <c r="Z163" i="8"/>
  <c r="AH162" i="8"/>
  <c r="AG162" i="8"/>
  <c r="AF162" i="8"/>
  <c r="AE162" i="8"/>
  <c r="AD162" i="8"/>
  <c r="AC162" i="8"/>
  <c r="AB162" i="8"/>
  <c r="AA162" i="8"/>
  <c r="Z162" i="8"/>
  <c r="AH161" i="8"/>
  <c r="AG161" i="8"/>
  <c r="AF161" i="8"/>
  <c r="AE161" i="8"/>
  <c r="AD161" i="8"/>
  <c r="AC161" i="8"/>
  <c r="AB161" i="8"/>
  <c r="AA161" i="8"/>
  <c r="Z161" i="8"/>
  <c r="AH160" i="8"/>
  <c r="AG160" i="8"/>
  <c r="AF160" i="8"/>
  <c r="AE160" i="8"/>
  <c r="AD160" i="8"/>
  <c r="AC160" i="8"/>
  <c r="AB160" i="8"/>
  <c r="AA160" i="8"/>
  <c r="Z160" i="8"/>
  <c r="AH159" i="8"/>
  <c r="AG159" i="8"/>
  <c r="AF159" i="8"/>
  <c r="AE159" i="8"/>
  <c r="AD159" i="8"/>
  <c r="AC159" i="8"/>
  <c r="AB159" i="8"/>
  <c r="AA159" i="8"/>
  <c r="Z159" i="8"/>
  <c r="AH158" i="8"/>
  <c r="AI158" i="8" s="1"/>
  <c r="AG158" i="8"/>
  <c r="AF158" i="8"/>
  <c r="AE158" i="8"/>
  <c r="AD158" i="8"/>
  <c r="AC158" i="8"/>
  <c r="AB158" i="8"/>
  <c r="AA158" i="8"/>
  <c r="Z158" i="8"/>
  <c r="AH157" i="8"/>
  <c r="AI157" i="8" s="1"/>
  <c r="AG157" i="8"/>
  <c r="AF157" i="8"/>
  <c r="AE157" i="8"/>
  <c r="AD157" i="8"/>
  <c r="AC157" i="8"/>
  <c r="AB157" i="8"/>
  <c r="AA157" i="8"/>
  <c r="Z157" i="8"/>
  <c r="AH156" i="8"/>
  <c r="AG156" i="8"/>
  <c r="AF156" i="8"/>
  <c r="AE156" i="8"/>
  <c r="AD156" i="8"/>
  <c r="AC156" i="8"/>
  <c r="AB156" i="8"/>
  <c r="AA156" i="8"/>
  <c r="Z156" i="8"/>
  <c r="AH155" i="8"/>
  <c r="AG155" i="8"/>
  <c r="AF155" i="8"/>
  <c r="AE155" i="8"/>
  <c r="AD155" i="8"/>
  <c r="AC155" i="8"/>
  <c r="AB155" i="8"/>
  <c r="AA155" i="8"/>
  <c r="Z155" i="8"/>
  <c r="AH154" i="8"/>
  <c r="AG154" i="8"/>
  <c r="AF154" i="8"/>
  <c r="AE154" i="8"/>
  <c r="AD154" i="8"/>
  <c r="AC154" i="8"/>
  <c r="AB154" i="8"/>
  <c r="AA154" i="8"/>
  <c r="Z154" i="8"/>
  <c r="AH153" i="8"/>
  <c r="AG153" i="8"/>
  <c r="AF153" i="8"/>
  <c r="AE153" i="8"/>
  <c r="AD153" i="8"/>
  <c r="AC153" i="8"/>
  <c r="AB153" i="8"/>
  <c r="AA153" i="8"/>
  <c r="Z153" i="8"/>
  <c r="AH152" i="8"/>
  <c r="AG152" i="8"/>
  <c r="AF152" i="8"/>
  <c r="AE152" i="8"/>
  <c r="AD152" i="8"/>
  <c r="AC152" i="8"/>
  <c r="AB152" i="8"/>
  <c r="AA152" i="8"/>
  <c r="Z152" i="8"/>
  <c r="AH151" i="8"/>
  <c r="AI151" i="8" s="1"/>
  <c r="AG151" i="8"/>
  <c r="AF151" i="8"/>
  <c r="AE151" i="8"/>
  <c r="AD151" i="8"/>
  <c r="AC151" i="8"/>
  <c r="AB151" i="8"/>
  <c r="AA151" i="8"/>
  <c r="Z151" i="8"/>
  <c r="AH150" i="8"/>
  <c r="AG150" i="8"/>
  <c r="AF150" i="8"/>
  <c r="AE150" i="8"/>
  <c r="AD150" i="8"/>
  <c r="AC150" i="8"/>
  <c r="AB150" i="8"/>
  <c r="AA150" i="8"/>
  <c r="Z150" i="8"/>
  <c r="AH149" i="8"/>
  <c r="AG149" i="8"/>
  <c r="AF149" i="8"/>
  <c r="AE149" i="8"/>
  <c r="AD149" i="8"/>
  <c r="AC149" i="8"/>
  <c r="AB149" i="8"/>
  <c r="AA149" i="8"/>
  <c r="Z149" i="8"/>
  <c r="AH148" i="8"/>
  <c r="AG148" i="8"/>
  <c r="AF148" i="8"/>
  <c r="AE148" i="8"/>
  <c r="AD148" i="8"/>
  <c r="AC148" i="8"/>
  <c r="AB148" i="8"/>
  <c r="AA148" i="8"/>
  <c r="Z148" i="8"/>
  <c r="AH147" i="8"/>
  <c r="AG147" i="8"/>
  <c r="AF147" i="8"/>
  <c r="AE147" i="8"/>
  <c r="AD147" i="8"/>
  <c r="AC147" i="8"/>
  <c r="AB147" i="8"/>
  <c r="AA147" i="8"/>
  <c r="Z147" i="8"/>
  <c r="AH146" i="8"/>
  <c r="AG146" i="8"/>
  <c r="AF146" i="8"/>
  <c r="AE146" i="8"/>
  <c r="AD146" i="8"/>
  <c r="AC146" i="8"/>
  <c r="AB146" i="8"/>
  <c r="AA146" i="8"/>
  <c r="Z146" i="8"/>
  <c r="AH145" i="8"/>
  <c r="AG145" i="8"/>
  <c r="AF145" i="8"/>
  <c r="AE145" i="8"/>
  <c r="AD145" i="8"/>
  <c r="AC145" i="8"/>
  <c r="AB145" i="8"/>
  <c r="AA145" i="8"/>
  <c r="Z145" i="8"/>
  <c r="AH144" i="8"/>
  <c r="AG144" i="8"/>
  <c r="AF144" i="8"/>
  <c r="AE144" i="8"/>
  <c r="AD144" i="8"/>
  <c r="AC144" i="8"/>
  <c r="AB144" i="8"/>
  <c r="AA144" i="8"/>
  <c r="Z144" i="8"/>
  <c r="AH143" i="8"/>
  <c r="AG143" i="8"/>
  <c r="AF143" i="8"/>
  <c r="AE143" i="8"/>
  <c r="AD143" i="8"/>
  <c r="AC143" i="8"/>
  <c r="AB143" i="8"/>
  <c r="AA143" i="8"/>
  <c r="Z143" i="8"/>
  <c r="AH142" i="8"/>
  <c r="AG142" i="8"/>
  <c r="AF142" i="8"/>
  <c r="AE142" i="8"/>
  <c r="AD142" i="8"/>
  <c r="AC142" i="8"/>
  <c r="AB142" i="8"/>
  <c r="AA142" i="8"/>
  <c r="Z142" i="8"/>
  <c r="AH141" i="8"/>
  <c r="AI141" i="8" s="1"/>
  <c r="AG141" i="8"/>
  <c r="AF141" i="8"/>
  <c r="AE141" i="8"/>
  <c r="AD141" i="8"/>
  <c r="AC141" i="8"/>
  <c r="AB141" i="8"/>
  <c r="AA141" i="8"/>
  <c r="Z141" i="8"/>
  <c r="AH140" i="8"/>
  <c r="AG140" i="8"/>
  <c r="AF140" i="8"/>
  <c r="AE140" i="8"/>
  <c r="AD140" i="8"/>
  <c r="AC140" i="8"/>
  <c r="AB140" i="8"/>
  <c r="AA140" i="8"/>
  <c r="Z140" i="8"/>
  <c r="AH139" i="8"/>
  <c r="AG139" i="8"/>
  <c r="AF139" i="8"/>
  <c r="AE139" i="8"/>
  <c r="AD139" i="8"/>
  <c r="AC139" i="8"/>
  <c r="AB139" i="8"/>
  <c r="AA139" i="8"/>
  <c r="Z139" i="8"/>
  <c r="AH138" i="8"/>
  <c r="AG138" i="8"/>
  <c r="AF138" i="8"/>
  <c r="AE138" i="8"/>
  <c r="AD138" i="8"/>
  <c r="AC138" i="8"/>
  <c r="AB138" i="8"/>
  <c r="AA138" i="8"/>
  <c r="Z138" i="8"/>
  <c r="AH137" i="8"/>
  <c r="AG137" i="8"/>
  <c r="AF137" i="8"/>
  <c r="AE137" i="8"/>
  <c r="AD137" i="8"/>
  <c r="AC137" i="8"/>
  <c r="AB137" i="8"/>
  <c r="AA137" i="8"/>
  <c r="Z137" i="8"/>
  <c r="AH136" i="8"/>
  <c r="AG136" i="8"/>
  <c r="AF136" i="8"/>
  <c r="AE136" i="8"/>
  <c r="AD136" i="8"/>
  <c r="AC136" i="8"/>
  <c r="AB136" i="8"/>
  <c r="AA136" i="8"/>
  <c r="Z136" i="8"/>
  <c r="AH135" i="8"/>
  <c r="AI135" i="8" s="1"/>
  <c r="AG135" i="8"/>
  <c r="AF135" i="8"/>
  <c r="AE135" i="8"/>
  <c r="AD135" i="8"/>
  <c r="AC135" i="8"/>
  <c r="AB135" i="8"/>
  <c r="AA135" i="8"/>
  <c r="Z135" i="8"/>
  <c r="AH134" i="8"/>
  <c r="AG134" i="8"/>
  <c r="AF134" i="8"/>
  <c r="AE134" i="8"/>
  <c r="AD134" i="8"/>
  <c r="AC134" i="8"/>
  <c r="AB134" i="8"/>
  <c r="AA134" i="8"/>
  <c r="Z134" i="8"/>
  <c r="AH133" i="8"/>
  <c r="AG133" i="8"/>
  <c r="AF133" i="8"/>
  <c r="AE133" i="8"/>
  <c r="AD133" i="8"/>
  <c r="AC133" i="8"/>
  <c r="AB133" i="8"/>
  <c r="AA133" i="8"/>
  <c r="Z133" i="8"/>
  <c r="AH132" i="8"/>
  <c r="AG132" i="8"/>
  <c r="AF132" i="8"/>
  <c r="AE132" i="8"/>
  <c r="AD132" i="8"/>
  <c r="AC132" i="8"/>
  <c r="AB132" i="8"/>
  <c r="AA132" i="8"/>
  <c r="Z132" i="8"/>
  <c r="AH131" i="8"/>
  <c r="AG131" i="8"/>
  <c r="AF131" i="8"/>
  <c r="AE131" i="8"/>
  <c r="AD131" i="8"/>
  <c r="AC131" i="8"/>
  <c r="AB131" i="8"/>
  <c r="AA131" i="8"/>
  <c r="Z131" i="8"/>
  <c r="AH130" i="8"/>
  <c r="AI130" i="8" s="1"/>
  <c r="AG130" i="8"/>
  <c r="AF130" i="8"/>
  <c r="AE130" i="8"/>
  <c r="AD130" i="8"/>
  <c r="AC130" i="8"/>
  <c r="AB130" i="8"/>
  <c r="AA130" i="8"/>
  <c r="Z130" i="8"/>
  <c r="AH129" i="8"/>
  <c r="AG129" i="8"/>
  <c r="AF129" i="8"/>
  <c r="AE129" i="8"/>
  <c r="AD129" i="8"/>
  <c r="AC129" i="8"/>
  <c r="AB129" i="8"/>
  <c r="AA129" i="8"/>
  <c r="Z129" i="8"/>
  <c r="AH128" i="8"/>
  <c r="AG128" i="8"/>
  <c r="AF128" i="8"/>
  <c r="AE128" i="8"/>
  <c r="AD128" i="8"/>
  <c r="AC128" i="8"/>
  <c r="AB128" i="8"/>
  <c r="AA128" i="8"/>
  <c r="Z128" i="8"/>
  <c r="AH127" i="8"/>
  <c r="AG127" i="8"/>
  <c r="AF127" i="8"/>
  <c r="AE127" i="8"/>
  <c r="AD127" i="8"/>
  <c r="AC127" i="8"/>
  <c r="AB127" i="8"/>
  <c r="AA127" i="8"/>
  <c r="Z127" i="8"/>
  <c r="AH126" i="8"/>
  <c r="AG126" i="8"/>
  <c r="AF126" i="8"/>
  <c r="AE126" i="8"/>
  <c r="AD126" i="8"/>
  <c r="AC126" i="8"/>
  <c r="AB126" i="8"/>
  <c r="AA126" i="8"/>
  <c r="Z126" i="8"/>
  <c r="AH125" i="8"/>
  <c r="AI125" i="8" s="1"/>
  <c r="AG125" i="8"/>
  <c r="AF125" i="8"/>
  <c r="AE125" i="8"/>
  <c r="AD125" i="8"/>
  <c r="AC125" i="8"/>
  <c r="AB125" i="8"/>
  <c r="AA125" i="8"/>
  <c r="Z125" i="8"/>
  <c r="AH124" i="8"/>
  <c r="AG124" i="8"/>
  <c r="AF124" i="8"/>
  <c r="AE124" i="8"/>
  <c r="AD124" i="8"/>
  <c r="AC124" i="8"/>
  <c r="AB124" i="8"/>
  <c r="AA124" i="8"/>
  <c r="Z124" i="8"/>
  <c r="AH123" i="8"/>
  <c r="AG123" i="8"/>
  <c r="AF123" i="8"/>
  <c r="AE123" i="8"/>
  <c r="AD123" i="8"/>
  <c r="AC123" i="8"/>
  <c r="AB123" i="8"/>
  <c r="AA123" i="8"/>
  <c r="Z123" i="8"/>
  <c r="AH122" i="8"/>
  <c r="AG122" i="8"/>
  <c r="AF122" i="8"/>
  <c r="AE122" i="8"/>
  <c r="AD122" i="8"/>
  <c r="AC122" i="8"/>
  <c r="AB122" i="8"/>
  <c r="AA122" i="8"/>
  <c r="Z122" i="8"/>
  <c r="AH121" i="8"/>
  <c r="AG121" i="8"/>
  <c r="AF121" i="8"/>
  <c r="AE121" i="8"/>
  <c r="AD121" i="8"/>
  <c r="AC121" i="8"/>
  <c r="AB121" i="8"/>
  <c r="AA121" i="8"/>
  <c r="Z121" i="8"/>
  <c r="AH120" i="8"/>
  <c r="AG120" i="8"/>
  <c r="AF120" i="8"/>
  <c r="AE120" i="8"/>
  <c r="AD120" i="8"/>
  <c r="AC120" i="8"/>
  <c r="AB120" i="8"/>
  <c r="AA120" i="8"/>
  <c r="Z120" i="8"/>
  <c r="AH119" i="8"/>
  <c r="AI119" i="8" s="1"/>
  <c r="AG119" i="8"/>
  <c r="AF119" i="8"/>
  <c r="AE119" i="8"/>
  <c r="AD119" i="8"/>
  <c r="AC119" i="8"/>
  <c r="AB119" i="8"/>
  <c r="AA119" i="8"/>
  <c r="Z119" i="8"/>
  <c r="AH118" i="8"/>
  <c r="AG118" i="8"/>
  <c r="AF118" i="8"/>
  <c r="AE118" i="8"/>
  <c r="AD118" i="8"/>
  <c r="AC118" i="8"/>
  <c r="AB118" i="8"/>
  <c r="AA118" i="8"/>
  <c r="Z118" i="8"/>
  <c r="AH117" i="8"/>
  <c r="AG117" i="8"/>
  <c r="AF117" i="8"/>
  <c r="AE117" i="8"/>
  <c r="AD117" i="8"/>
  <c r="AC117" i="8"/>
  <c r="AB117" i="8"/>
  <c r="AA117" i="8"/>
  <c r="Z117" i="8"/>
  <c r="AH116" i="8"/>
  <c r="AG116" i="8"/>
  <c r="AF116" i="8"/>
  <c r="AE116" i="8"/>
  <c r="AD116" i="8"/>
  <c r="AC116" i="8"/>
  <c r="AB116" i="8"/>
  <c r="AA116" i="8"/>
  <c r="Z116" i="8"/>
  <c r="AH115" i="8"/>
  <c r="AG115" i="8"/>
  <c r="AF115" i="8"/>
  <c r="AE115" i="8"/>
  <c r="AD115" i="8"/>
  <c r="AC115" i="8"/>
  <c r="AB115" i="8"/>
  <c r="AA115" i="8"/>
  <c r="Z115" i="8"/>
  <c r="AH114" i="8"/>
  <c r="AG114" i="8"/>
  <c r="AF114" i="8"/>
  <c r="AE114" i="8"/>
  <c r="AD114" i="8"/>
  <c r="AC114" i="8"/>
  <c r="AB114" i="8"/>
  <c r="AA114" i="8"/>
  <c r="Z114" i="8"/>
  <c r="AH113" i="8"/>
  <c r="AG113" i="8"/>
  <c r="AF113" i="8"/>
  <c r="AE113" i="8"/>
  <c r="AD113" i="8"/>
  <c r="AC113" i="8"/>
  <c r="AB113" i="8"/>
  <c r="AA113" i="8"/>
  <c r="Z113" i="8"/>
  <c r="AH112" i="8"/>
  <c r="AG112" i="8"/>
  <c r="AF112" i="8"/>
  <c r="AE112" i="8"/>
  <c r="AD112" i="8"/>
  <c r="AC112" i="8"/>
  <c r="AB112" i="8"/>
  <c r="AA112" i="8"/>
  <c r="Z112" i="8"/>
  <c r="AH111" i="8"/>
  <c r="AG111" i="8"/>
  <c r="AF111" i="8"/>
  <c r="AE111" i="8"/>
  <c r="AD111" i="8"/>
  <c r="AC111" i="8"/>
  <c r="AB111" i="8"/>
  <c r="AA111" i="8"/>
  <c r="Z111" i="8"/>
  <c r="AH110" i="8"/>
  <c r="AG110" i="8"/>
  <c r="AF110" i="8"/>
  <c r="AE110" i="8"/>
  <c r="AD110" i="8"/>
  <c r="AC110" i="8"/>
  <c r="AB110" i="8"/>
  <c r="AA110" i="8"/>
  <c r="Z110" i="8"/>
  <c r="AH109" i="8"/>
  <c r="AI109" i="8" s="1"/>
  <c r="AG109" i="8"/>
  <c r="AF109" i="8"/>
  <c r="AE109" i="8"/>
  <c r="AD109" i="8"/>
  <c r="AC109" i="8"/>
  <c r="AB109" i="8"/>
  <c r="AA109" i="8"/>
  <c r="Z109" i="8"/>
  <c r="AH108" i="8"/>
  <c r="AG108" i="8"/>
  <c r="AF108" i="8"/>
  <c r="AE108" i="8"/>
  <c r="AD108" i="8"/>
  <c r="AC108" i="8"/>
  <c r="AB108" i="8"/>
  <c r="AA108" i="8"/>
  <c r="Z108" i="8"/>
  <c r="AH107" i="8"/>
  <c r="AG107" i="8"/>
  <c r="AF107" i="8"/>
  <c r="AE107" i="8"/>
  <c r="AD107" i="8"/>
  <c r="AC107" i="8"/>
  <c r="AB107" i="8"/>
  <c r="AA107" i="8"/>
  <c r="Z107" i="8"/>
  <c r="AH106" i="8"/>
  <c r="AG106" i="8"/>
  <c r="AF106" i="8"/>
  <c r="AE106" i="8"/>
  <c r="AD106" i="8"/>
  <c r="AC106" i="8"/>
  <c r="AB106" i="8"/>
  <c r="AA106" i="8"/>
  <c r="Z106" i="8"/>
  <c r="AH105" i="8"/>
  <c r="AG105" i="8"/>
  <c r="AF105" i="8"/>
  <c r="AE105" i="8"/>
  <c r="AD105" i="8"/>
  <c r="AC105" i="8"/>
  <c r="AB105" i="8"/>
  <c r="AA105" i="8"/>
  <c r="Z105" i="8"/>
  <c r="AH104" i="8"/>
  <c r="AG104" i="8"/>
  <c r="AF104" i="8"/>
  <c r="AE104" i="8"/>
  <c r="AD104" i="8"/>
  <c r="AC104" i="8"/>
  <c r="AB104" i="8"/>
  <c r="AA104" i="8"/>
  <c r="Z104" i="8"/>
  <c r="AH103" i="8"/>
  <c r="AG103" i="8"/>
  <c r="AF103" i="8"/>
  <c r="AE103" i="8"/>
  <c r="AD103" i="8"/>
  <c r="AC103" i="8"/>
  <c r="AB103" i="8"/>
  <c r="AA103" i="8"/>
  <c r="Z103" i="8"/>
  <c r="AH102" i="8"/>
  <c r="AG102" i="8"/>
  <c r="AF102" i="8"/>
  <c r="AE102" i="8"/>
  <c r="AD102" i="8"/>
  <c r="AC102" i="8"/>
  <c r="AB102" i="8"/>
  <c r="AA102" i="8"/>
  <c r="Z102" i="8"/>
  <c r="AH101" i="8"/>
  <c r="AG101" i="8"/>
  <c r="AF101" i="8"/>
  <c r="AE101" i="8"/>
  <c r="AD101" i="8"/>
  <c r="AC101" i="8"/>
  <c r="AB101" i="8"/>
  <c r="AA101" i="8"/>
  <c r="Z101" i="8"/>
  <c r="AH100" i="8"/>
  <c r="AG100" i="8"/>
  <c r="AF100" i="8"/>
  <c r="AE100" i="8"/>
  <c r="AD100" i="8"/>
  <c r="AC100" i="8"/>
  <c r="AB100" i="8"/>
  <c r="AA100" i="8"/>
  <c r="Z100" i="8"/>
  <c r="AH99" i="8"/>
  <c r="AG99" i="8"/>
  <c r="AF99" i="8"/>
  <c r="AE99" i="8"/>
  <c r="AD99" i="8"/>
  <c r="AC99" i="8"/>
  <c r="AB99" i="8"/>
  <c r="AA99" i="8"/>
  <c r="Z99" i="8"/>
  <c r="AH98" i="8"/>
  <c r="AI98" i="8" s="1"/>
  <c r="AG98" i="8"/>
  <c r="AF98" i="8"/>
  <c r="AE98" i="8"/>
  <c r="AD98" i="8"/>
  <c r="AC98" i="8"/>
  <c r="AB98" i="8"/>
  <c r="AA98" i="8"/>
  <c r="Z98" i="8"/>
  <c r="AH97" i="8"/>
  <c r="AG97" i="8"/>
  <c r="AF97" i="8"/>
  <c r="AE97" i="8"/>
  <c r="AD97" i="8"/>
  <c r="AC97" i="8"/>
  <c r="AB97" i="8"/>
  <c r="AA97" i="8"/>
  <c r="Z97" i="8"/>
  <c r="AH96" i="8"/>
  <c r="AG96" i="8"/>
  <c r="AF96" i="8"/>
  <c r="AE96" i="8"/>
  <c r="AD96" i="8"/>
  <c r="AC96" i="8"/>
  <c r="AB96" i="8"/>
  <c r="AA96" i="8"/>
  <c r="Z96" i="8"/>
  <c r="AH95" i="8"/>
  <c r="AG95" i="8"/>
  <c r="AF95" i="8"/>
  <c r="AE95" i="8"/>
  <c r="AD95" i="8"/>
  <c r="AC95" i="8"/>
  <c r="AB95" i="8"/>
  <c r="AA95" i="8"/>
  <c r="Z95" i="8"/>
  <c r="AH94" i="8"/>
  <c r="AI94" i="8" s="1"/>
  <c r="AG94" i="8"/>
  <c r="AF94" i="8"/>
  <c r="AE94" i="8"/>
  <c r="AD94" i="8"/>
  <c r="AC94" i="8"/>
  <c r="AB94" i="8"/>
  <c r="AA94" i="8"/>
  <c r="Z94" i="8"/>
  <c r="AH93" i="8"/>
  <c r="AI93" i="8" s="1"/>
  <c r="AG93" i="8"/>
  <c r="AF93" i="8"/>
  <c r="AE93" i="8"/>
  <c r="AD93" i="8"/>
  <c r="AC93" i="8"/>
  <c r="AB93" i="8"/>
  <c r="AA93" i="8"/>
  <c r="Z93" i="8"/>
  <c r="AH92" i="8"/>
  <c r="AG92" i="8"/>
  <c r="AF92" i="8"/>
  <c r="AE92" i="8"/>
  <c r="AD92" i="8"/>
  <c r="AC92" i="8"/>
  <c r="AB92" i="8"/>
  <c r="AA92" i="8"/>
  <c r="Z92" i="8"/>
  <c r="AH91" i="8"/>
  <c r="AG91" i="8"/>
  <c r="AF91" i="8"/>
  <c r="AE91" i="8"/>
  <c r="AD91" i="8"/>
  <c r="AC91" i="8"/>
  <c r="AB91" i="8"/>
  <c r="AA91" i="8"/>
  <c r="Z91" i="8"/>
  <c r="AH90" i="8"/>
  <c r="AG90" i="8"/>
  <c r="AF90" i="8"/>
  <c r="AE90" i="8"/>
  <c r="AD90" i="8"/>
  <c r="AC90" i="8"/>
  <c r="AB90" i="8"/>
  <c r="AA90" i="8"/>
  <c r="Z90" i="8"/>
  <c r="AH89" i="8"/>
  <c r="AG89" i="8"/>
  <c r="AF89" i="8"/>
  <c r="AE89" i="8"/>
  <c r="AD89" i="8"/>
  <c r="AC89" i="8"/>
  <c r="AB89" i="8"/>
  <c r="AA89" i="8"/>
  <c r="Z89" i="8"/>
  <c r="AH88" i="8"/>
  <c r="AG88" i="8"/>
  <c r="AF88" i="8"/>
  <c r="AE88" i="8"/>
  <c r="AD88" i="8"/>
  <c r="AC88" i="8"/>
  <c r="AB88" i="8"/>
  <c r="AA88" i="8"/>
  <c r="Z88" i="8"/>
  <c r="AH87" i="8"/>
  <c r="AG87" i="8"/>
  <c r="AF87" i="8"/>
  <c r="AE87" i="8"/>
  <c r="AD87" i="8"/>
  <c r="AC87" i="8"/>
  <c r="AB87" i="8"/>
  <c r="AA87" i="8"/>
  <c r="Z87" i="8"/>
  <c r="AH86" i="8"/>
  <c r="AG86" i="8"/>
  <c r="AF86" i="8"/>
  <c r="AE86" i="8"/>
  <c r="AD86" i="8"/>
  <c r="AC86" i="8"/>
  <c r="AB86" i="8"/>
  <c r="AA86" i="8"/>
  <c r="Z86" i="8"/>
  <c r="AH85" i="8"/>
  <c r="AG85" i="8"/>
  <c r="AF85" i="8"/>
  <c r="AE85" i="8"/>
  <c r="AD85" i="8"/>
  <c r="AC85" i="8"/>
  <c r="AB85" i="8"/>
  <c r="AA85" i="8"/>
  <c r="Z85" i="8"/>
  <c r="AH84" i="8"/>
  <c r="AG84" i="8"/>
  <c r="AF84" i="8"/>
  <c r="AE84" i="8"/>
  <c r="AD84" i="8"/>
  <c r="AC84" i="8"/>
  <c r="AB84" i="8"/>
  <c r="AA84" i="8"/>
  <c r="Z84" i="8"/>
  <c r="AH83" i="8"/>
  <c r="AG83" i="8"/>
  <c r="AF83" i="8"/>
  <c r="AE83" i="8"/>
  <c r="AD83" i="8"/>
  <c r="AC83" i="8"/>
  <c r="AB83" i="8"/>
  <c r="AA83" i="8"/>
  <c r="Z83" i="8"/>
  <c r="AH82" i="8"/>
  <c r="AG82" i="8"/>
  <c r="AF82" i="8"/>
  <c r="AE82" i="8"/>
  <c r="AD82" i="8"/>
  <c r="AC82" i="8"/>
  <c r="AB82" i="8"/>
  <c r="AA82" i="8"/>
  <c r="Z82" i="8"/>
  <c r="AH81" i="8"/>
  <c r="AG81" i="8"/>
  <c r="AF81" i="8"/>
  <c r="AE81" i="8"/>
  <c r="AD81" i="8"/>
  <c r="AC81" i="8"/>
  <c r="AB81" i="8"/>
  <c r="AA81" i="8"/>
  <c r="Z81" i="8"/>
  <c r="AH80" i="8"/>
  <c r="AG80" i="8"/>
  <c r="AF80" i="8"/>
  <c r="AE80" i="8"/>
  <c r="AD80" i="8"/>
  <c r="AC80" i="8"/>
  <c r="AB80" i="8"/>
  <c r="AA80" i="8"/>
  <c r="Z80" i="8"/>
  <c r="AH79" i="8"/>
  <c r="AG79" i="8"/>
  <c r="AF79" i="8"/>
  <c r="AE79" i="8"/>
  <c r="AD79" i="8"/>
  <c r="AC79" i="8"/>
  <c r="AB79" i="8"/>
  <c r="AA79" i="8"/>
  <c r="Z79" i="8"/>
  <c r="AH78" i="8"/>
  <c r="AG78" i="8"/>
  <c r="AF78" i="8"/>
  <c r="AE78" i="8"/>
  <c r="AD78" i="8"/>
  <c r="AC78" i="8"/>
  <c r="AB78" i="8"/>
  <c r="AA78" i="8"/>
  <c r="Z78" i="8"/>
  <c r="AH77" i="8"/>
  <c r="AG77" i="8"/>
  <c r="AF77" i="8"/>
  <c r="AE77" i="8"/>
  <c r="AD77" i="8"/>
  <c r="AC77" i="8"/>
  <c r="AB77" i="8"/>
  <c r="AA77" i="8"/>
  <c r="Z77" i="8"/>
  <c r="AH76" i="8"/>
  <c r="AG76" i="8"/>
  <c r="AF76" i="8"/>
  <c r="AE76" i="8"/>
  <c r="AD76" i="8"/>
  <c r="AC76" i="8"/>
  <c r="AB76" i="8"/>
  <c r="AA76" i="8"/>
  <c r="Z76" i="8"/>
  <c r="AH75" i="8"/>
  <c r="AG75" i="8"/>
  <c r="AF75" i="8"/>
  <c r="AE75" i="8"/>
  <c r="AD75" i="8"/>
  <c r="AC75" i="8"/>
  <c r="AB75" i="8"/>
  <c r="AA75" i="8"/>
  <c r="Z75" i="8"/>
  <c r="AH74" i="8"/>
  <c r="AG74" i="8"/>
  <c r="AF74" i="8"/>
  <c r="AE74" i="8"/>
  <c r="AD74" i="8"/>
  <c r="AC74" i="8"/>
  <c r="AB74" i="8"/>
  <c r="AA74" i="8"/>
  <c r="Z74" i="8"/>
  <c r="AH73" i="8"/>
  <c r="AG73" i="8"/>
  <c r="AF73" i="8"/>
  <c r="AE73" i="8"/>
  <c r="AD73" i="8"/>
  <c r="AC73" i="8"/>
  <c r="AB73" i="8"/>
  <c r="AA73" i="8"/>
  <c r="Z73" i="8"/>
  <c r="AH72" i="8"/>
  <c r="AG72" i="8"/>
  <c r="AF72" i="8"/>
  <c r="AE72" i="8"/>
  <c r="AD72" i="8"/>
  <c r="AC72" i="8"/>
  <c r="AB72" i="8"/>
  <c r="AA72" i="8"/>
  <c r="Z72" i="8"/>
  <c r="AH71" i="8"/>
  <c r="AI71" i="8" s="1"/>
  <c r="AG71" i="8"/>
  <c r="AF71" i="8"/>
  <c r="AE71" i="8"/>
  <c r="AD71" i="8"/>
  <c r="AC71" i="8"/>
  <c r="AB71" i="8"/>
  <c r="AA71" i="8"/>
  <c r="Z71" i="8"/>
  <c r="AH70" i="8"/>
  <c r="AG70" i="8"/>
  <c r="AF70" i="8"/>
  <c r="AE70" i="8"/>
  <c r="AD70" i="8"/>
  <c r="AC70" i="8"/>
  <c r="AB70" i="8"/>
  <c r="AA70" i="8"/>
  <c r="Z70" i="8"/>
  <c r="AH69" i="8"/>
  <c r="AG69" i="8"/>
  <c r="AF69" i="8"/>
  <c r="AE69" i="8"/>
  <c r="AD69" i="8"/>
  <c r="AC69" i="8"/>
  <c r="AB69" i="8"/>
  <c r="AA69" i="8"/>
  <c r="Z69" i="8"/>
  <c r="AH68" i="8"/>
  <c r="AG68" i="8"/>
  <c r="AF68" i="8"/>
  <c r="AE68" i="8"/>
  <c r="AD68" i="8"/>
  <c r="AC68" i="8"/>
  <c r="AB68" i="8"/>
  <c r="AA68" i="8"/>
  <c r="Z68" i="8"/>
  <c r="AH67" i="8"/>
  <c r="AG67" i="8"/>
  <c r="AF67" i="8"/>
  <c r="AE67" i="8"/>
  <c r="AD67" i="8"/>
  <c r="AC67" i="8"/>
  <c r="AB67" i="8"/>
  <c r="AA67" i="8"/>
  <c r="Z67" i="8"/>
  <c r="AH66" i="8"/>
  <c r="AI66" i="8" s="1"/>
  <c r="AG66" i="8"/>
  <c r="AF66" i="8"/>
  <c r="AE66" i="8"/>
  <c r="AD66" i="8"/>
  <c r="AC66" i="8"/>
  <c r="AB66" i="8"/>
  <c r="AA66" i="8"/>
  <c r="Z66" i="8"/>
  <c r="AH65" i="8"/>
  <c r="AG65" i="8"/>
  <c r="AF65" i="8"/>
  <c r="AE65" i="8"/>
  <c r="AD65" i="8"/>
  <c r="AC65" i="8"/>
  <c r="AB65" i="8"/>
  <c r="AA65" i="8"/>
  <c r="Z65" i="8"/>
  <c r="AH64" i="8"/>
  <c r="AG64" i="8"/>
  <c r="AF64" i="8"/>
  <c r="AE64" i="8"/>
  <c r="AD64" i="8"/>
  <c r="AC64" i="8"/>
  <c r="AB64" i="8"/>
  <c r="AA64" i="8"/>
  <c r="Z64" i="8"/>
  <c r="AH63" i="8"/>
  <c r="AG63" i="8"/>
  <c r="AF63" i="8"/>
  <c r="AE63" i="8"/>
  <c r="AD63" i="8"/>
  <c r="AC63" i="8"/>
  <c r="AB63" i="8"/>
  <c r="AA63" i="8"/>
  <c r="Z63" i="8"/>
  <c r="AH62" i="8"/>
  <c r="AI62" i="8" s="1"/>
  <c r="AG62" i="8"/>
  <c r="AF62" i="8"/>
  <c r="AE62" i="8"/>
  <c r="AD62" i="8"/>
  <c r="AC62" i="8"/>
  <c r="AB62" i="8"/>
  <c r="AA62" i="8"/>
  <c r="Z62" i="8"/>
  <c r="AH61" i="8"/>
  <c r="AG61" i="8"/>
  <c r="AF61" i="8"/>
  <c r="AE61" i="8"/>
  <c r="AD61" i="8"/>
  <c r="AC61" i="8"/>
  <c r="AB61" i="8"/>
  <c r="AA61" i="8"/>
  <c r="Z61" i="8"/>
  <c r="AH60" i="8"/>
  <c r="AG60" i="8"/>
  <c r="AF60" i="8"/>
  <c r="AE60" i="8"/>
  <c r="AD60" i="8"/>
  <c r="AC60" i="8"/>
  <c r="AB60" i="8"/>
  <c r="AA60" i="8"/>
  <c r="Z60" i="8"/>
  <c r="AH59" i="8"/>
  <c r="AG59" i="8"/>
  <c r="AF59" i="8"/>
  <c r="AE59" i="8"/>
  <c r="AD59" i="8"/>
  <c r="AC59" i="8"/>
  <c r="AB59" i="8"/>
  <c r="AA59" i="8"/>
  <c r="Z59" i="8"/>
  <c r="AH58" i="8"/>
  <c r="AG58" i="8"/>
  <c r="AF58" i="8"/>
  <c r="AE58" i="8"/>
  <c r="AD58" i="8"/>
  <c r="AC58" i="8"/>
  <c r="AB58" i="8"/>
  <c r="AA58" i="8"/>
  <c r="Z58" i="8"/>
  <c r="AH57" i="8"/>
  <c r="AG57" i="8"/>
  <c r="AF57" i="8"/>
  <c r="AE57" i="8"/>
  <c r="AD57" i="8"/>
  <c r="AC57" i="8"/>
  <c r="AB57" i="8"/>
  <c r="AA57" i="8"/>
  <c r="Z57" i="8"/>
  <c r="AH56" i="8"/>
  <c r="AG56" i="8"/>
  <c r="AF56" i="8"/>
  <c r="AE56" i="8"/>
  <c r="AD56" i="8"/>
  <c r="AC56" i="8"/>
  <c r="AB56" i="8"/>
  <c r="AA56" i="8"/>
  <c r="Z56" i="8"/>
  <c r="AH55" i="8"/>
  <c r="AI55" i="8" s="1"/>
  <c r="AG55" i="8"/>
  <c r="AF55" i="8"/>
  <c r="AE55" i="8"/>
  <c r="AD55" i="8"/>
  <c r="AC55" i="8"/>
  <c r="AB55" i="8"/>
  <c r="AA55" i="8"/>
  <c r="Z55" i="8"/>
  <c r="AH54" i="8"/>
  <c r="AG54" i="8"/>
  <c r="AF54" i="8"/>
  <c r="AE54" i="8"/>
  <c r="AD54" i="8"/>
  <c r="AC54" i="8"/>
  <c r="AB54" i="8"/>
  <c r="AA54" i="8"/>
  <c r="Z54" i="8"/>
  <c r="AH53" i="8"/>
  <c r="AG53" i="8"/>
  <c r="AF53" i="8"/>
  <c r="AE53" i="8"/>
  <c r="AD53" i="8"/>
  <c r="AC53" i="8"/>
  <c r="AB53" i="8"/>
  <c r="AA53" i="8"/>
  <c r="Z53" i="8"/>
  <c r="AH52" i="8"/>
  <c r="AG52" i="8"/>
  <c r="AF52" i="8"/>
  <c r="AE52" i="8"/>
  <c r="AD52" i="8"/>
  <c r="AC52" i="8"/>
  <c r="AB52" i="8"/>
  <c r="AA52" i="8"/>
  <c r="Z52" i="8"/>
  <c r="AH51" i="8"/>
  <c r="AG51" i="8"/>
  <c r="AF51" i="8"/>
  <c r="AE51" i="8"/>
  <c r="AD51" i="8"/>
  <c r="AC51" i="8"/>
  <c r="AB51" i="8"/>
  <c r="AA51" i="8"/>
  <c r="Z51" i="8"/>
  <c r="AH50" i="8"/>
  <c r="AI50" i="8" s="1"/>
  <c r="AG50" i="8"/>
  <c r="AF50" i="8"/>
  <c r="AE50" i="8"/>
  <c r="AD50" i="8"/>
  <c r="AC50" i="8"/>
  <c r="AB50" i="8"/>
  <c r="AA50" i="8"/>
  <c r="Z50" i="8"/>
  <c r="AH49" i="8"/>
  <c r="AG49" i="8"/>
  <c r="AF49" i="8"/>
  <c r="AE49" i="8"/>
  <c r="AD49" i="8"/>
  <c r="AC49" i="8"/>
  <c r="AB49" i="8"/>
  <c r="AA49" i="8"/>
  <c r="Z49" i="8"/>
  <c r="AH48" i="8"/>
  <c r="AG48" i="8"/>
  <c r="AF48" i="8"/>
  <c r="AE48" i="8"/>
  <c r="AD48" i="8"/>
  <c r="AC48" i="8"/>
  <c r="AB48" i="8"/>
  <c r="AA48" i="8"/>
  <c r="Z48" i="8"/>
  <c r="AH47" i="8"/>
  <c r="AG47" i="8"/>
  <c r="AF47" i="8"/>
  <c r="AE47" i="8"/>
  <c r="AD47" i="8"/>
  <c r="AC47" i="8"/>
  <c r="AB47" i="8"/>
  <c r="AA47" i="8"/>
  <c r="Z47" i="8"/>
  <c r="AH46" i="8"/>
  <c r="AG46" i="8"/>
  <c r="AF46" i="8"/>
  <c r="AE46" i="8"/>
  <c r="AD46" i="8"/>
  <c r="AC46" i="8"/>
  <c r="AB46" i="8"/>
  <c r="AA46" i="8"/>
  <c r="Z46" i="8"/>
  <c r="AH45" i="8"/>
  <c r="AI45" i="8" s="1"/>
  <c r="AG45" i="8"/>
  <c r="AF45" i="8"/>
  <c r="AE45" i="8"/>
  <c r="AD45" i="8"/>
  <c r="AC45" i="8"/>
  <c r="AB45" i="8"/>
  <c r="AA45" i="8"/>
  <c r="Z45" i="8"/>
  <c r="AH44" i="8"/>
  <c r="AG44" i="8"/>
  <c r="AF44" i="8"/>
  <c r="AE44" i="8"/>
  <c r="AD44" i="8"/>
  <c r="AC44" i="8"/>
  <c r="AB44" i="8"/>
  <c r="AA44" i="8"/>
  <c r="Z44" i="8"/>
  <c r="AH43" i="8"/>
  <c r="AG43" i="8"/>
  <c r="AF43" i="8"/>
  <c r="AE43" i="8"/>
  <c r="AD43" i="8"/>
  <c r="AC43" i="8"/>
  <c r="AB43" i="8"/>
  <c r="AA43" i="8"/>
  <c r="Z43" i="8"/>
  <c r="AH42" i="8"/>
  <c r="AG42" i="8"/>
  <c r="AF42" i="8"/>
  <c r="AE42" i="8"/>
  <c r="AD42" i="8"/>
  <c r="AC42" i="8"/>
  <c r="AB42" i="8"/>
  <c r="AA42" i="8"/>
  <c r="Z42" i="8"/>
  <c r="AH41" i="8"/>
  <c r="AG41" i="8"/>
  <c r="AF41" i="8"/>
  <c r="AE41" i="8"/>
  <c r="AD41" i="8"/>
  <c r="AC41" i="8"/>
  <c r="AB41" i="8"/>
  <c r="AA41" i="8"/>
  <c r="Z41" i="8"/>
  <c r="AH40" i="8"/>
  <c r="AG40" i="8"/>
  <c r="AF40" i="8"/>
  <c r="AE40" i="8"/>
  <c r="AD40" i="8"/>
  <c r="AC40" i="8"/>
  <c r="AB40" i="8"/>
  <c r="AA40" i="8"/>
  <c r="Z40" i="8"/>
  <c r="AH39" i="8"/>
  <c r="AI39" i="8" s="1"/>
  <c r="AG39" i="8"/>
  <c r="AF39" i="8"/>
  <c r="AE39" i="8"/>
  <c r="AD39" i="8"/>
  <c r="AC39" i="8"/>
  <c r="AB39" i="8"/>
  <c r="AA39" i="8"/>
  <c r="Z39" i="8"/>
  <c r="AH38" i="8"/>
  <c r="AG38" i="8"/>
  <c r="AF38" i="8"/>
  <c r="AE38" i="8"/>
  <c r="AD38" i="8"/>
  <c r="AC38" i="8"/>
  <c r="AB38" i="8"/>
  <c r="AA38" i="8"/>
  <c r="Z38" i="8"/>
  <c r="AH37" i="8"/>
  <c r="AG37" i="8"/>
  <c r="AF37" i="8"/>
  <c r="AE37" i="8"/>
  <c r="AD37" i="8"/>
  <c r="AC37" i="8"/>
  <c r="AB37" i="8"/>
  <c r="AA37" i="8"/>
  <c r="Z37" i="8"/>
  <c r="AH36" i="8"/>
  <c r="AG36" i="8"/>
  <c r="AF36" i="8"/>
  <c r="AE36" i="8"/>
  <c r="AD36" i="8"/>
  <c r="AC36" i="8"/>
  <c r="AB36" i="8"/>
  <c r="AA36" i="8"/>
  <c r="Z36" i="8"/>
  <c r="AH35" i="8"/>
  <c r="AG35" i="8"/>
  <c r="AF35" i="8"/>
  <c r="AE35" i="8"/>
  <c r="AD35" i="8"/>
  <c r="AC35" i="8"/>
  <c r="AB35" i="8"/>
  <c r="AA35" i="8"/>
  <c r="Z35" i="8"/>
  <c r="AH34" i="8"/>
  <c r="AI34" i="8" s="1"/>
  <c r="AG34" i="8"/>
  <c r="AF34" i="8"/>
  <c r="AE34" i="8"/>
  <c r="AD34" i="8"/>
  <c r="AC34" i="8"/>
  <c r="AB34" i="8"/>
  <c r="AA34" i="8"/>
  <c r="Z34" i="8"/>
  <c r="AH33" i="8"/>
  <c r="AG33" i="8"/>
  <c r="AF33" i="8"/>
  <c r="AE33" i="8"/>
  <c r="AD33" i="8"/>
  <c r="AC33" i="8"/>
  <c r="AB33" i="8"/>
  <c r="AA33" i="8"/>
  <c r="Z33" i="8"/>
  <c r="AH32" i="8"/>
  <c r="AG32" i="8"/>
  <c r="AF32" i="8"/>
  <c r="AE32" i="8"/>
  <c r="AD32" i="8"/>
  <c r="AC32" i="8"/>
  <c r="AB32" i="8"/>
  <c r="AA32" i="8"/>
  <c r="Z32" i="8"/>
  <c r="AH31" i="8"/>
  <c r="AG31" i="8"/>
  <c r="AF31" i="8"/>
  <c r="AE31" i="8"/>
  <c r="AD31" i="8"/>
  <c r="AC31" i="8"/>
  <c r="AB31" i="8"/>
  <c r="AA31" i="8"/>
  <c r="Z31" i="8"/>
  <c r="AH30" i="8"/>
  <c r="AI30" i="8" s="1"/>
  <c r="AG30" i="8"/>
  <c r="AF30" i="8"/>
  <c r="AE30" i="8"/>
  <c r="AD30" i="8"/>
  <c r="AC30" i="8"/>
  <c r="AB30" i="8"/>
  <c r="AA30" i="8"/>
  <c r="Z30" i="8"/>
  <c r="AH29" i="8"/>
  <c r="AI29" i="8" s="1"/>
  <c r="AG29" i="8"/>
  <c r="AF29" i="8"/>
  <c r="AE29" i="8"/>
  <c r="AD29" i="8"/>
  <c r="AC29" i="8"/>
  <c r="AB29" i="8"/>
  <c r="AA29" i="8"/>
  <c r="Z29" i="8"/>
  <c r="AH28" i="8"/>
  <c r="AG28" i="8"/>
  <c r="AF28" i="8"/>
  <c r="AE28" i="8"/>
  <c r="AD28" i="8"/>
  <c r="AC28" i="8"/>
  <c r="AB28" i="8"/>
  <c r="AA28" i="8"/>
  <c r="Z28" i="8"/>
  <c r="AH27" i="8"/>
  <c r="AG27" i="8"/>
  <c r="AF27" i="8"/>
  <c r="AE27" i="8"/>
  <c r="AD27" i="8"/>
  <c r="AC27" i="8"/>
  <c r="AB27" i="8"/>
  <c r="AA27" i="8"/>
  <c r="Z27" i="8"/>
  <c r="AH26" i="8"/>
  <c r="AG26" i="8"/>
  <c r="AF26" i="8"/>
  <c r="AE26" i="8"/>
  <c r="AD26" i="8"/>
  <c r="AC26" i="8"/>
  <c r="AB26" i="8"/>
  <c r="AA26" i="8"/>
  <c r="Z26" i="8"/>
  <c r="AH25" i="8"/>
  <c r="AG25" i="8"/>
  <c r="AF25" i="8"/>
  <c r="AE25" i="8"/>
  <c r="AD25" i="8"/>
  <c r="AC25" i="8"/>
  <c r="AB25" i="8"/>
  <c r="AA25" i="8"/>
  <c r="Z25" i="8"/>
  <c r="AH24" i="8"/>
  <c r="AG24" i="8"/>
  <c r="AF24" i="8"/>
  <c r="AE24" i="8"/>
  <c r="AD24" i="8"/>
  <c r="AC24" i="8"/>
  <c r="AB24" i="8"/>
  <c r="AA24" i="8"/>
  <c r="Z24" i="8"/>
  <c r="AH23" i="8"/>
  <c r="AI23" i="8" s="1"/>
  <c r="AG23" i="8"/>
  <c r="AF23" i="8"/>
  <c r="AE23" i="8"/>
  <c r="AD23" i="8"/>
  <c r="AC23" i="8"/>
  <c r="AB23" i="8"/>
  <c r="AA23" i="8"/>
  <c r="Z23" i="8"/>
  <c r="AH22" i="8"/>
  <c r="AG22" i="8"/>
  <c r="AF22" i="8"/>
  <c r="AE22" i="8"/>
  <c r="AD22" i="8"/>
  <c r="AC22" i="8"/>
  <c r="AB22" i="8"/>
  <c r="AA22" i="8"/>
  <c r="Z22" i="8"/>
  <c r="AH21" i="8"/>
  <c r="AG21" i="8"/>
  <c r="AF21" i="8"/>
  <c r="AE21" i="8"/>
  <c r="AD21" i="8"/>
  <c r="AC21" i="8"/>
  <c r="AB21" i="8"/>
  <c r="AA21" i="8"/>
  <c r="Z21" i="8"/>
  <c r="AH20" i="8"/>
  <c r="AG20" i="8"/>
  <c r="AF20" i="8"/>
  <c r="AE20" i="8"/>
  <c r="AD20" i="8"/>
  <c r="AC20" i="8"/>
  <c r="AB20" i="8"/>
  <c r="AA20" i="8"/>
  <c r="Z20" i="8"/>
  <c r="AH19" i="8"/>
  <c r="AG19" i="8"/>
  <c r="AF19" i="8"/>
  <c r="AE19" i="8"/>
  <c r="AD19" i="8"/>
  <c r="AC19" i="8"/>
  <c r="AB19" i="8"/>
  <c r="AA19" i="8"/>
  <c r="Z19" i="8"/>
  <c r="AH18" i="8"/>
  <c r="AI18" i="8" s="1"/>
  <c r="AG18" i="8"/>
  <c r="AF18" i="8"/>
  <c r="AE18" i="8"/>
  <c r="AD18" i="8"/>
  <c r="AC18" i="8"/>
  <c r="AB18" i="8"/>
  <c r="AA18" i="8"/>
  <c r="Z18" i="8"/>
  <c r="AH17" i="8"/>
  <c r="AG17" i="8"/>
  <c r="AF17" i="8"/>
  <c r="AE17" i="8"/>
  <c r="AD17" i="8"/>
  <c r="AC17" i="8"/>
  <c r="AB17" i="8"/>
  <c r="AA17" i="8"/>
  <c r="Z17" i="8"/>
  <c r="AH16" i="8"/>
  <c r="AG16" i="8"/>
  <c r="AF16" i="8"/>
  <c r="AE16" i="8"/>
  <c r="AD16" i="8"/>
  <c r="AC16" i="8"/>
  <c r="AB16" i="8"/>
  <c r="AA16" i="8"/>
  <c r="Z16" i="8"/>
  <c r="AH15" i="8"/>
  <c r="AG15" i="8"/>
  <c r="AF15" i="8"/>
  <c r="AE15" i="8"/>
  <c r="AD15" i="8"/>
  <c r="AC15" i="8"/>
  <c r="AB15" i="8"/>
  <c r="AA15" i="8"/>
  <c r="Z15" i="8"/>
  <c r="AH14" i="8"/>
  <c r="AG14" i="8"/>
  <c r="AF14" i="8"/>
  <c r="AE14" i="8"/>
  <c r="AD14" i="8"/>
  <c r="AC14" i="8"/>
  <c r="AB14" i="8"/>
  <c r="AA14" i="8"/>
  <c r="Z14" i="8"/>
  <c r="AH13" i="8"/>
  <c r="AG13" i="8"/>
  <c r="AF13" i="8"/>
  <c r="AE13" i="8"/>
  <c r="AD13" i="8"/>
  <c r="AC13" i="8"/>
  <c r="AB13" i="8"/>
  <c r="AA13" i="8"/>
  <c r="Z13" i="8"/>
  <c r="AH12" i="8"/>
  <c r="AG12" i="8"/>
  <c r="AF12" i="8"/>
  <c r="AE12" i="8"/>
  <c r="AD12" i="8"/>
  <c r="AC12" i="8"/>
  <c r="AB12" i="8"/>
  <c r="AA12" i="8"/>
  <c r="Z12" i="8"/>
  <c r="AH11" i="8"/>
  <c r="AG11" i="8"/>
  <c r="AF11" i="8"/>
  <c r="AE11" i="8"/>
  <c r="AD11" i="8"/>
  <c r="AC11" i="8"/>
  <c r="AB11" i="8"/>
  <c r="AA11" i="8"/>
  <c r="Z11" i="8"/>
  <c r="AH10" i="8"/>
  <c r="AG10" i="8"/>
  <c r="AF10" i="8"/>
  <c r="AE10" i="8"/>
  <c r="AD10" i="8"/>
  <c r="AC10" i="8"/>
  <c r="AB10" i="8"/>
  <c r="AA10" i="8"/>
  <c r="Z10" i="8"/>
  <c r="AH9" i="8"/>
  <c r="AH8" i="8"/>
  <c r="AH7" i="8"/>
  <c r="AH6" i="8"/>
  <c r="AI13" i="8" s="1"/>
  <c r="AH5" i="8"/>
  <c r="AH4" i="8"/>
  <c r="AH3" i="8"/>
  <c r="Q368" i="8"/>
  <c r="P368" i="8"/>
  <c r="O368" i="8"/>
  <c r="N368" i="8"/>
  <c r="L368" i="8"/>
  <c r="K368" i="8"/>
  <c r="J368" i="8"/>
  <c r="C368" i="8"/>
  <c r="Q367" i="8"/>
  <c r="P367" i="8"/>
  <c r="O367" i="8"/>
  <c r="S367" i="8" s="1"/>
  <c r="N367" i="8"/>
  <c r="R367" i="8" s="1"/>
  <c r="L367" i="8"/>
  <c r="K367" i="8"/>
  <c r="J367" i="8"/>
  <c r="C367" i="8"/>
  <c r="Q366" i="8"/>
  <c r="P366" i="8"/>
  <c r="O366" i="8"/>
  <c r="N366" i="8"/>
  <c r="L366" i="8"/>
  <c r="K366" i="8"/>
  <c r="J366" i="8"/>
  <c r="C366" i="8"/>
  <c r="Q365" i="8"/>
  <c r="P365" i="8"/>
  <c r="O365" i="8"/>
  <c r="S365" i="8" s="1"/>
  <c r="N365" i="8"/>
  <c r="R365" i="8" s="1"/>
  <c r="L365" i="8"/>
  <c r="K365" i="8"/>
  <c r="J365" i="8"/>
  <c r="C365" i="8"/>
  <c r="Q364" i="8"/>
  <c r="P364" i="8"/>
  <c r="O364" i="8"/>
  <c r="N364" i="8"/>
  <c r="L364" i="8"/>
  <c r="K364" i="8"/>
  <c r="J364" i="8"/>
  <c r="C364" i="8"/>
  <c r="Q363" i="8"/>
  <c r="P363" i="8"/>
  <c r="O363" i="8"/>
  <c r="S363" i="8" s="1"/>
  <c r="N363" i="8"/>
  <c r="L363" i="8"/>
  <c r="K363" i="8"/>
  <c r="J363" i="8"/>
  <c r="C363" i="8"/>
  <c r="Q362" i="8"/>
  <c r="P362" i="8"/>
  <c r="O362" i="8"/>
  <c r="N362" i="8"/>
  <c r="L362" i="8"/>
  <c r="K362" i="8"/>
  <c r="J362" i="8"/>
  <c r="C362" i="8"/>
  <c r="Q361" i="8"/>
  <c r="P361" i="8"/>
  <c r="O361" i="8"/>
  <c r="S361" i="8" s="1"/>
  <c r="N361" i="8"/>
  <c r="L361" i="8"/>
  <c r="K361" i="8"/>
  <c r="J361" i="8"/>
  <c r="C361" i="8"/>
  <c r="Q360" i="8"/>
  <c r="P360" i="8"/>
  <c r="O360" i="8"/>
  <c r="N360" i="8"/>
  <c r="L360" i="8"/>
  <c r="K360" i="8"/>
  <c r="J360" i="8"/>
  <c r="C360" i="8"/>
  <c r="Q359" i="8"/>
  <c r="P359" i="8"/>
  <c r="O359" i="8"/>
  <c r="S359" i="8" s="1"/>
  <c r="N359" i="8"/>
  <c r="L359" i="8"/>
  <c r="K359" i="8"/>
  <c r="J359" i="8"/>
  <c r="C359" i="8"/>
  <c r="Q358" i="8"/>
  <c r="P358" i="8"/>
  <c r="O358" i="8"/>
  <c r="N358" i="8"/>
  <c r="L358" i="8"/>
  <c r="K358" i="8"/>
  <c r="J358" i="8"/>
  <c r="C358" i="8"/>
  <c r="Q357" i="8"/>
  <c r="P357" i="8"/>
  <c r="O357" i="8"/>
  <c r="N357" i="8"/>
  <c r="R357" i="8" s="1"/>
  <c r="L357" i="8"/>
  <c r="K357" i="8"/>
  <c r="J357" i="8"/>
  <c r="C357" i="8"/>
  <c r="Q356" i="8"/>
  <c r="P356" i="8"/>
  <c r="O356" i="8"/>
  <c r="N356" i="8"/>
  <c r="L356" i="8"/>
  <c r="K356" i="8"/>
  <c r="J356" i="8"/>
  <c r="C356" i="8"/>
  <c r="Q355" i="8"/>
  <c r="P355" i="8"/>
  <c r="O355" i="8"/>
  <c r="N355" i="8"/>
  <c r="R355" i="8" s="1"/>
  <c r="L355" i="8"/>
  <c r="K355" i="8"/>
  <c r="J355" i="8"/>
  <c r="C355" i="8"/>
  <c r="Q354" i="8"/>
  <c r="P354" i="8"/>
  <c r="O354" i="8"/>
  <c r="N354" i="8"/>
  <c r="L354" i="8"/>
  <c r="K354" i="8"/>
  <c r="J354" i="8"/>
  <c r="C354" i="8"/>
  <c r="Q353" i="8"/>
  <c r="P353" i="8"/>
  <c r="O353" i="8"/>
  <c r="N353" i="8"/>
  <c r="L353" i="8"/>
  <c r="K353" i="8"/>
  <c r="J353" i="8"/>
  <c r="C353" i="8"/>
  <c r="Q352" i="8"/>
  <c r="P352" i="8"/>
  <c r="O352" i="8"/>
  <c r="N352" i="8"/>
  <c r="L352" i="8"/>
  <c r="K352" i="8"/>
  <c r="J352" i="8"/>
  <c r="C352" i="8"/>
  <c r="Q351" i="8"/>
  <c r="P351" i="8"/>
  <c r="O351" i="8"/>
  <c r="N351" i="8"/>
  <c r="R351" i="8" s="1"/>
  <c r="L351" i="8"/>
  <c r="K351" i="8"/>
  <c r="J351" i="8"/>
  <c r="C351" i="8"/>
  <c r="Q350" i="8"/>
  <c r="P350" i="8"/>
  <c r="O350" i="8"/>
  <c r="N350" i="8"/>
  <c r="L350" i="8"/>
  <c r="K350" i="8"/>
  <c r="J350" i="8"/>
  <c r="C350" i="8"/>
  <c r="Q349" i="8"/>
  <c r="P349" i="8"/>
  <c r="O349" i="8"/>
  <c r="N349" i="8"/>
  <c r="L349" i="8"/>
  <c r="K349" i="8"/>
  <c r="J349" i="8"/>
  <c r="C349" i="8"/>
  <c r="Q348" i="8"/>
  <c r="P348" i="8"/>
  <c r="O348" i="8"/>
  <c r="N348" i="8"/>
  <c r="L348" i="8"/>
  <c r="K348" i="8"/>
  <c r="J348" i="8"/>
  <c r="C348" i="8"/>
  <c r="Q347" i="8"/>
  <c r="P347" i="8"/>
  <c r="T347" i="8" s="1"/>
  <c r="O347" i="8"/>
  <c r="N347" i="8"/>
  <c r="L347" i="8"/>
  <c r="K347" i="8"/>
  <c r="J347" i="8"/>
  <c r="C347" i="8"/>
  <c r="Q346" i="8"/>
  <c r="P346" i="8"/>
  <c r="O346" i="8"/>
  <c r="N346" i="8"/>
  <c r="L346" i="8"/>
  <c r="K346" i="8"/>
  <c r="J346" i="8"/>
  <c r="C346" i="8"/>
  <c r="Q345" i="8"/>
  <c r="P345" i="8"/>
  <c r="O345" i="8"/>
  <c r="S345" i="8" s="1"/>
  <c r="N345" i="8"/>
  <c r="L345" i="8"/>
  <c r="K345" i="8"/>
  <c r="J345" i="8"/>
  <c r="C345" i="8"/>
  <c r="Q344" i="8"/>
  <c r="P344" i="8"/>
  <c r="O344" i="8"/>
  <c r="N344" i="8"/>
  <c r="L344" i="8"/>
  <c r="K344" i="8"/>
  <c r="J344" i="8"/>
  <c r="C344" i="8"/>
  <c r="Q343" i="8"/>
  <c r="P343" i="8"/>
  <c r="O343" i="8"/>
  <c r="S343" i="8" s="1"/>
  <c r="N343" i="8"/>
  <c r="L343" i="8"/>
  <c r="K343" i="8"/>
  <c r="J343" i="8"/>
  <c r="C343" i="8"/>
  <c r="Q342" i="8"/>
  <c r="P342" i="8"/>
  <c r="O342" i="8"/>
  <c r="N342" i="8"/>
  <c r="L342" i="8"/>
  <c r="K342" i="8"/>
  <c r="J342" i="8"/>
  <c r="C342" i="8"/>
  <c r="Q341" i="8"/>
  <c r="P341" i="8"/>
  <c r="T341" i="8" s="1"/>
  <c r="O341" i="8"/>
  <c r="N341" i="8"/>
  <c r="L341" i="8"/>
  <c r="K341" i="8"/>
  <c r="J341" i="8"/>
  <c r="C341" i="8"/>
  <c r="Q340" i="8"/>
  <c r="P340" i="8"/>
  <c r="O340" i="8"/>
  <c r="N340" i="8"/>
  <c r="L340" i="8"/>
  <c r="K340" i="8"/>
  <c r="J340" i="8"/>
  <c r="C340" i="8"/>
  <c r="Q339" i="8"/>
  <c r="P339" i="8"/>
  <c r="O339" i="8"/>
  <c r="N339" i="8"/>
  <c r="L339" i="8"/>
  <c r="K339" i="8"/>
  <c r="J339" i="8"/>
  <c r="C339" i="8"/>
  <c r="Q338" i="8"/>
  <c r="P338" i="8"/>
  <c r="O338" i="8"/>
  <c r="N338" i="8"/>
  <c r="L338" i="8"/>
  <c r="K338" i="8"/>
  <c r="J338" i="8"/>
  <c r="C338" i="8"/>
  <c r="Q337" i="8"/>
  <c r="P337" i="8"/>
  <c r="O337" i="8"/>
  <c r="N337" i="8"/>
  <c r="L337" i="8"/>
  <c r="K337" i="8"/>
  <c r="J337" i="8"/>
  <c r="C337" i="8"/>
  <c r="Q336" i="8"/>
  <c r="P336" i="8"/>
  <c r="O336" i="8"/>
  <c r="N336" i="8"/>
  <c r="L336" i="8"/>
  <c r="K336" i="8"/>
  <c r="J336" i="8"/>
  <c r="C336" i="8"/>
  <c r="Q335" i="8"/>
  <c r="P335" i="8"/>
  <c r="O335" i="8"/>
  <c r="N335" i="8"/>
  <c r="L335" i="8"/>
  <c r="K335" i="8"/>
  <c r="J335" i="8"/>
  <c r="C335" i="8"/>
  <c r="Q334" i="8"/>
  <c r="P334" i="8"/>
  <c r="O334" i="8"/>
  <c r="N334" i="8"/>
  <c r="L334" i="8"/>
  <c r="K334" i="8"/>
  <c r="J334" i="8"/>
  <c r="C334" i="8"/>
  <c r="Q333" i="8"/>
  <c r="P333" i="8"/>
  <c r="O333" i="8"/>
  <c r="N333" i="8"/>
  <c r="L333" i="8"/>
  <c r="K333" i="8"/>
  <c r="J333" i="8"/>
  <c r="C333" i="8"/>
  <c r="Q332" i="8"/>
  <c r="P332" i="8"/>
  <c r="O332" i="8"/>
  <c r="N332" i="8"/>
  <c r="L332" i="8"/>
  <c r="K332" i="8"/>
  <c r="J332" i="8"/>
  <c r="C332" i="8"/>
  <c r="Q331" i="8"/>
  <c r="P331" i="8"/>
  <c r="O331" i="8"/>
  <c r="N331" i="8"/>
  <c r="R331" i="8" s="1"/>
  <c r="L331" i="8"/>
  <c r="K331" i="8"/>
  <c r="J331" i="8"/>
  <c r="C331" i="8"/>
  <c r="Q330" i="8"/>
  <c r="P330" i="8"/>
  <c r="O330" i="8"/>
  <c r="N330" i="8"/>
  <c r="L330" i="8"/>
  <c r="K330" i="8"/>
  <c r="J330" i="8"/>
  <c r="C330" i="8"/>
  <c r="Q329" i="8"/>
  <c r="P329" i="8"/>
  <c r="O329" i="8"/>
  <c r="N329" i="8"/>
  <c r="L329" i="8"/>
  <c r="K329" i="8"/>
  <c r="J329" i="8"/>
  <c r="C329" i="8"/>
  <c r="Q328" i="8"/>
  <c r="P328" i="8"/>
  <c r="O328" i="8"/>
  <c r="N328" i="8"/>
  <c r="L328" i="8"/>
  <c r="K328" i="8"/>
  <c r="J328" i="8"/>
  <c r="C328" i="8"/>
  <c r="Q327" i="8"/>
  <c r="P327" i="8"/>
  <c r="T327" i="8" s="1"/>
  <c r="O327" i="8"/>
  <c r="N327" i="8"/>
  <c r="L327" i="8"/>
  <c r="K327" i="8"/>
  <c r="J327" i="8"/>
  <c r="C327" i="8"/>
  <c r="Q326" i="8"/>
  <c r="P326" i="8"/>
  <c r="O326" i="8"/>
  <c r="N326" i="8"/>
  <c r="L326" i="8"/>
  <c r="K326" i="8"/>
  <c r="J326" i="8"/>
  <c r="C326" i="8"/>
  <c r="Q325" i="8"/>
  <c r="P325" i="8"/>
  <c r="O325" i="8"/>
  <c r="N325" i="8"/>
  <c r="L325" i="8"/>
  <c r="K325" i="8"/>
  <c r="J325" i="8"/>
  <c r="C325" i="8"/>
  <c r="Q324" i="8"/>
  <c r="P324" i="8"/>
  <c r="O324" i="8"/>
  <c r="N324" i="8"/>
  <c r="L324" i="8"/>
  <c r="K324" i="8"/>
  <c r="J324" i="8"/>
  <c r="C324" i="8"/>
  <c r="Q323" i="8"/>
  <c r="P323" i="8"/>
  <c r="O323" i="8"/>
  <c r="N323" i="8"/>
  <c r="R323" i="8" s="1"/>
  <c r="L323" i="8"/>
  <c r="K323" i="8"/>
  <c r="J323" i="8"/>
  <c r="C323" i="8"/>
  <c r="Q322" i="8"/>
  <c r="P322" i="8"/>
  <c r="O322" i="8"/>
  <c r="N322" i="8"/>
  <c r="L322" i="8"/>
  <c r="K322" i="8"/>
  <c r="J322" i="8"/>
  <c r="C322" i="8"/>
  <c r="Q321" i="8"/>
  <c r="P321" i="8"/>
  <c r="T321" i="8" s="1"/>
  <c r="O321" i="8"/>
  <c r="S321" i="8" s="1"/>
  <c r="N321" i="8"/>
  <c r="R321" i="8" s="1"/>
  <c r="L321" i="8"/>
  <c r="K321" i="8"/>
  <c r="J321" i="8"/>
  <c r="C321" i="8"/>
  <c r="Q320" i="8"/>
  <c r="P320" i="8"/>
  <c r="O320" i="8"/>
  <c r="N320" i="8"/>
  <c r="L320" i="8"/>
  <c r="K320" i="8"/>
  <c r="J320" i="8"/>
  <c r="C320" i="8"/>
  <c r="Q319" i="8"/>
  <c r="P319" i="8"/>
  <c r="O319" i="8"/>
  <c r="S319" i="8" s="1"/>
  <c r="N319" i="8"/>
  <c r="R319" i="8" s="1"/>
  <c r="L319" i="8"/>
  <c r="K319" i="8"/>
  <c r="J319" i="8"/>
  <c r="C319" i="8"/>
  <c r="Q318" i="8"/>
  <c r="P318" i="8"/>
  <c r="O318" i="8"/>
  <c r="N318" i="8"/>
  <c r="L318" i="8"/>
  <c r="K318" i="8"/>
  <c r="J318" i="8"/>
  <c r="C318" i="8"/>
  <c r="Q317" i="8"/>
  <c r="P317" i="8"/>
  <c r="T317" i="8" s="1"/>
  <c r="O317" i="8"/>
  <c r="N317" i="8"/>
  <c r="L317" i="8"/>
  <c r="K317" i="8"/>
  <c r="J317" i="8"/>
  <c r="C317" i="8"/>
  <c r="Q316" i="8"/>
  <c r="P316" i="8"/>
  <c r="O316" i="8"/>
  <c r="N316" i="8"/>
  <c r="L316" i="8"/>
  <c r="K316" i="8"/>
  <c r="J316" i="8"/>
  <c r="C316" i="8"/>
  <c r="Q315" i="8"/>
  <c r="P315" i="8"/>
  <c r="O315" i="8"/>
  <c r="S315" i="8" s="1"/>
  <c r="N315" i="8"/>
  <c r="L315" i="8"/>
  <c r="K315" i="8"/>
  <c r="J315" i="8"/>
  <c r="C315" i="8"/>
  <c r="Q314" i="8"/>
  <c r="P314" i="8"/>
  <c r="O314" i="8"/>
  <c r="N314" i="8"/>
  <c r="L314" i="8"/>
  <c r="K314" i="8"/>
  <c r="J314" i="8"/>
  <c r="C314" i="8"/>
  <c r="Q313" i="8"/>
  <c r="P313" i="8"/>
  <c r="T313" i="8" s="1"/>
  <c r="O313" i="8"/>
  <c r="N313" i="8"/>
  <c r="R313" i="8" s="1"/>
  <c r="L313" i="8"/>
  <c r="K313" i="8"/>
  <c r="J313" i="8"/>
  <c r="C313" i="8"/>
  <c r="Q312" i="8"/>
  <c r="P312" i="8"/>
  <c r="O312" i="8"/>
  <c r="N312" i="8"/>
  <c r="L312" i="8"/>
  <c r="K312" i="8"/>
  <c r="J312" i="8"/>
  <c r="C312" i="8"/>
  <c r="Q311" i="8"/>
  <c r="P311" i="8"/>
  <c r="O311" i="8"/>
  <c r="N311" i="8"/>
  <c r="R311" i="8" s="1"/>
  <c r="L311" i="8"/>
  <c r="K311" i="8"/>
  <c r="J311" i="8"/>
  <c r="C311" i="8"/>
  <c r="Q310" i="8"/>
  <c r="P310" i="8"/>
  <c r="O310" i="8"/>
  <c r="N310" i="8"/>
  <c r="L310" i="8"/>
  <c r="K310" i="8"/>
  <c r="J310" i="8"/>
  <c r="C310" i="8"/>
  <c r="Q309" i="8"/>
  <c r="P309" i="8"/>
  <c r="T309" i="8" s="1"/>
  <c r="O309" i="8"/>
  <c r="S309" i="8" s="1"/>
  <c r="N309" i="8"/>
  <c r="L309" i="8"/>
  <c r="K309" i="8"/>
  <c r="J309" i="8"/>
  <c r="C309" i="8"/>
  <c r="Q308" i="8"/>
  <c r="P308" i="8"/>
  <c r="O308" i="8"/>
  <c r="N308" i="8"/>
  <c r="L308" i="8"/>
  <c r="K308" i="8"/>
  <c r="J308" i="8"/>
  <c r="C308" i="8"/>
  <c r="Q307" i="8"/>
  <c r="P307" i="8"/>
  <c r="O307" i="8"/>
  <c r="N307" i="8"/>
  <c r="L307" i="8"/>
  <c r="K307" i="8"/>
  <c r="J307" i="8"/>
  <c r="C307" i="8"/>
  <c r="Q306" i="8"/>
  <c r="P306" i="8"/>
  <c r="O306" i="8"/>
  <c r="N306" i="8"/>
  <c r="L306" i="8"/>
  <c r="K306" i="8"/>
  <c r="J306" i="8"/>
  <c r="C306" i="8"/>
  <c r="Q305" i="8"/>
  <c r="P305" i="8"/>
  <c r="O305" i="8"/>
  <c r="S305" i="8" s="1"/>
  <c r="N305" i="8"/>
  <c r="L305" i="8"/>
  <c r="K305" i="8"/>
  <c r="J305" i="8"/>
  <c r="C305" i="8"/>
  <c r="Q304" i="8"/>
  <c r="P304" i="8"/>
  <c r="O304" i="8"/>
  <c r="N304" i="8"/>
  <c r="L304" i="8"/>
  <c r="K304" i="8"/>
  <c r="J304" i="8"/>
  <c r="C304" i="8"/>
  <c r="Q303" i="8"/>
  <c r="P303" i="8"/>
  <c r="O303" i="8"/>
  <c r="N303" i="8"/>
  <c r="L303" i="8"/>
  <c r="K303" i="8"/>
  <c r="J303" i="8"/>
  <c r="C303" i="8"/>
  <c r="Q302" i="8"/>
  <c r="P302" i="8"/>
  <c r="O302" i="8"/>
  <c r="N302" i="8"/>
  <c r="L302" i="8"/>
  <c r="K302" i="8"/>
  <c r="J302" i="8"/>
  <c r="C302" i="8"/>
  <c r="Q301" i="8"/>
  <c r="P301" i="8"/>
  <c r="O301" i="8"/>
  <c r="N301" i="8"/>
  <c r="L301" i="8"/>
  <c r="K301" i="8"/>
  <c r="J301" i="8"/>
  <c r="C301" i="8"/>
  <c r="Q300" i="8"/>
  <c r="P300" i="8"/>
  <c r="O300" i="8"/>
  <c r="N300" i="8"/>
  <c r="L300" i="8"/>
  <c r="K300" i="8"/>
  <c r="J300" i="8"/>
  <c r="C300" i="8"/>
  <c r="Q299" i="8"/>
  <c r="P299" i="8"/>
  <c r="O299" i="8"/>
  <c r="N299" i="8"/>
  <c r="L299" i="8"/>
  <c r="K299" i="8"/>
  <c r="J299" i="8"/>
  <c r="C299" i="8"/>
  <c r="Q298" i="8"/>
  <c r="P298" i="8"/>
  <c r="O298" i="8"/>
  <c r="N298" i="8"/>
  <c r="L298" i="8"/>
  <c r="K298" i="8"/>
  <c r="J298" i="8"/>
  <c r="C298" i="8"/>
  <c r="Q297" i="8"/>
  <c r="P297" i="8"/>
  <c r="O297" i="8"/>
  <c r="N297" i="8"/>
  <c r="L297" i="8"/>
  <c r="K297" i="8"/>
  <c r="J297" i="8"/>
  <c r="C297" i="8"/>
  <c r="Q296" i="8"/>
  <c r="P296" i="8"/>
  <c r="O296" i="8"/>
  <c r="N296" i="8"/>
  <c r="L296" i="8"/>
  <c r="K296" i="8"/>
  <c r="J296" i="8"/>
  <c r="C296" i="8"/>
  <c r="Q295" i="8"/>
  <c r="P295" i="8"/>
  <c r="O295" i="8"/>
  <c r="N295" i="8"/>
  <c r="L295" i="8"/>
  <c r="K295" i="8"/>
  <c r="J295" i="8"/>
  <c r="C295" i="8"/>
  <c r="Q294" i="8"/>
  <c r="P294" i="8"/>
  <c r="O294" i="8"/>
  <c r="N294" i="8"/>
  <c r="L294" i="8"/>
  <c r="K294" i="8"/>
  <c r="J294" i="8"/>
  <c r="C294" i="8"/>
  <c r="Q293" i="8"/>
  <c r="P293" i="8"/>
  <c r="T293" i="8" s="1"/>
  <c r="O293" i="8"/>
  <c r="N293" i="8"/>
  <c r="L293" i="8"/>
  <c r="K293" i="8"/>
  <c r="J293" i="8"/>
  <c r="C293" i="8"/>
  <c r="Q292" i="8"/>
  <c r="P292" i="8"/>
  <c r="O292" i="8"/>
  <c r="N292" i="8"/>
  <c r="L292" i="8"/>
  <c r="K292" i="8"/>
  <c r="J292" i="8"/>
  <c r="C292" i="8"/>
  <c r="Q291" i="8"/>
  <c r="P291" i="8"/>
  <c r="O291" i="8"/>
  <c r="N291" i="8"/>
  <c r="R291" i="8" s="1"/>
  <c r="L291" i="8"/>
  <c r="K291" i="8"/>
  <c r="J291" i="8"/>
  <c r="C291" i="8"/>
  <c r="Q290" i="8"/>
  <c r="P290" i="8"/>
  <c r="O290" i="8"/>
  <c r="N290" i="8"/>
  <c r="L290" i="8"/>
  <c r="K290" i="8"/>
  <c r="J290" i="8"/>
  <c r="C290" i="8"/>
  <c r="Q289" i="8"/>
  <c r="P289" i="8"/>
  <c r="O289" i="8"/>
  <c r="N289" i="8"/>
  <c r="L289" i="8"/>
  <c r="K289" i="8"/>
  <c r="J289" i="8"/>
  <c r="C289" i="8"/>
  <c r="Q288" i="8"/>
  <c r="P288" i="8"/>
  <c r="O288" i="8"/>
  <c r="N288" i="8"/>
  <c r="L288" i="8"/>
  <c r="K288" i="8"/>
  <c r="J288" i="8"/>
  <c r="C288" i="8"/>
  <c r="Q287" i="8"/>
  <c r="P287" i="8"/>
  <c r="O287" i="8"/>
  <c r="S287" i="8" s="1"/>
  <c r="N287" i="8"/>
  <c r="R287" i="8" s="1"/>
  <c r="L287" i="8"/>
  <c r="K287" i="8"/>
  <c r="J287" i="8"/>
  <c r="C287" i="8"/>
  <c r="Q286" i="8"/>
  <c r="P286" i="8"/>
  <c r="O286" i="8"/>
  <c r="N286" i="8"/>
  <c r="L286" i="8"/>
  <c r="K286" i="8"/>
  <c r="J286" i="8"/>
  <c r="C286" i="8"/>
  <c r="Q285" i="8"/>
  <c r="P285" i="8"/>
  <c r="T285" i="8" s="1"/>
  <c r="O285" i="8"/>
  <c r="S285" i="8" s="1"/>
  <c r="N285" i="8"/>
  <c r="R285" i="8" s="1"/>
  <c r="L285" i="8"/>
  <c r="K285" i="8"/>
  <c r="J285" i="8"/>
  <c r="C285" i="8"/>
  <c r="Q284" i="8"/>
  <c r="P284" i="8"/>
  <c r="O284" i="8"/>
  <c r="N284" i="8"/>
  <c r="L284" i="8"/>
  <c r="K284" i="8"/>
  <c r="J284" i="8"/>
  <c r="C284" i="8"/>
  <c r="Q283" i="8"/>
  <c r="P283" i="8"/>
  <c r="O283" i="8"/>
  <c r="N283" i="8"/>
  <c r="L283" i="8"/>
  <c r="K283" i="8"/>
  <c r="J283" i="8"/>
  <c r="C283" i="8"/>
  <c r="Q282" i="8"/>
  <c r="P282" i="8"/>
  <c r="O282" i="8"/>
  <c r="N282" i="8"/>
  <c r="L282" i="8"/>
  <c r="K282" i="8"/>
  <c r="J282" i="8"/>
  <c r="C282" i="8"/>
  <c r="Q281" i="8"/>
  <c r="P281" i="8"/>
  <c r="O281" i="8"/>
  <c r="S281" i="8" s="1"/>
  <c r="N281" i="8"/>
  <c r="L281" i="8"/>
  <c r="K281" i="8"/>
  <c r="J281" i="8"/>
  <c r="C281" i="8"/>
  <c r="Q280" i="8"/>
  <c r="P280" i="8"/>
  <c r="O280" i="8"/>
  <c r="N280" i="8"/>
  <c r="L280" i="8"/>
  <c r="K280" i="8"/>
  <c r="J280" i="8"/>
  <c r="C280" i="8"/>
  <c r="Q279" i="8"/>
  <c r="P279" i="8"/>
  <c r="O279" i="8"/>
  <c r="N279" i="8"/>
  <c r="L279" i="8"/>
  <c r="K279" i="8"/>
  <c r="J279" i="8"/>
  <c r="C279" i="8"/>
  <c r="Q278" i="8"/>
  <c r="P278" i="8"/>
  <c r="O278" i="8"/>
  <c r="N278" i="8"/>
  <c r="L278" i="8"/>
  <c r="K278" i="8"/>
  <c r="J278" i="8"/>
  <c r="C278" i="8"/>
  <c r="Q277" i="8"/>
  <c r="P277" i="8"/>
  <c r="O277" i="8"/>
  <c r="S277" i="8" s="1"/>
  <c r="N277" i="8"/>
  <c r="L277" i="8"/>
  <c r="K277" i="8"/>
  <c r="J277" i="8"/>
  <c r="C277" i="8"/>
  <c r="Q276" i="8"/>
  <c r="P276" i="8"/>
  <c r="O276" i="8"/>
  <c r="N276" i="8"/>
  <c r="L276" i="8"/>
  <c r="K276" i="8"/>
  <c r="J276" i="8"/>
  <c r="C276" i="8"/>
  <c r="Q275" i="8"/>
  <c r="P275" i="8"/>
  <c r="O275" i="8"/>
  <c r="S275" i="8" s="1"/>
  <c r="N275" i="8"/>
  <c r="L275" i="8"/>
  <c r="K275" i="8"/>
  <c r="J275" i="8"/>
  <c r="C275" i="8"/>
  <c r="Q274" i="8"/>
  <c r="P274" i="8"/>
  <c r="O274" i="8"/>
  <c r="N274" i="8"/>
  <c r="L274" i="8"/>
  <c r="K274" i="8"/>
  <c r="J274" i="8"/>
  <c r="C274" i="8"/>
  <c r="Q273" i="8"/>
  <c r="P273" i="8"/>
  <c r="O273" i="8"/>
  <c r="S280" i="8" s="1"/>
  <c r="N273" i="8"/>
  <c r="L273" i="8"/>
  <c r="K273" i="8"/>
  <c r="J273" i="8"/>
  <c r="C273" i="8"/>
  <c r="Q272" i="8"/>
  <c r="P272" i="8"/>
  <c r="O272" i="8"/>
  <c r="N272" i="8"/>
  <c r="L272" i="8"/>
  <c r="K272" i="8"/>
  <c r="J272" i="8"/>
  <c r="C272" i="8"/>
  <c r="Q271" i="8"/>
  <c r="P271" i="8"/>
  <c r="O271" i="8"/>
  <c r="N271" i="8"/>
  <c r="L271" i="8"/>
  <c r="K271" i="8"/>
  <c r="J271" i="8"/>
  <c r="C271" i="8"/>
  <c r="Q270" i="8"/>
  <c r="P270" i="8"/>
  <c r="O270" i="8"/>
  <c r="N270" i="8"/>
  <c r="L270" i="8"/>
  <c r="K270" i="8"/>
  <c r="J270" i="8"/>
  <c r="C270" i="8"/>
  <c r="Q269" i="8"/>
  <c r="P269" i="8"/>
  <c r="O269" i="8"/>
  <c r="N269" i="8"/>
  <c r="L269" i="8"/>
  <c r="K269" i="8"/>
  <c r="J269" i="8"/>
  <c r="C269" i="8"/>
  <c r="Q268" i="8"/>
  <c r="P268" i="8"/>
  <c r="O268" i="8"/>
  <c r="N268" i="8"/>
  <c r="L268" i="8"/>
  <c r="K268" i="8"/>
  <c r="J268" i="8"/>
  <c r="C268" i="8"/>
  <c r="Q267" i="8"/>
  <c r="P267" i="8"/>
  <c r="O267" i="8"/>
  <c r="N267" i="8"/>
  <c r="L267" i="8"/>
  <c r="K267" i="8"/>
  <c r="J267" i="8"/>
  <c r="C267" i="8"/>
  <c r="Q266" i="8"/>
  <c r="P266" i="8"/>
  <c r="O266" i="8"/>
  <c r="N266" i="8"/>
  <c r="L266" i="8"/>
  <c r="K266" i="8"/>
  <c r="J266" i="8"/>
  <c r="C266" i="8"/>
  <c r="Q265" i="8"/>
  <c r="P265" i="8"/>
  <c r="O265" i="8"/>
  <c r="N265" i="8"/>
  <c r="L265" i="8"/>
  <c r="K265" i="8"/>
  <c r="J265" i="8"/>
  <c r="C265" i="8"/>
  <c r="Q264" i="8"/>
  <c r="P264" i="8"/>
  <c r="O264" i="8"/>
  <c r="N264" i="8"/>
  <c r="L264" i="8"/>
  <c r="K264" i="8"/>
  <c r="J264" i="8"/>
  <c r="C264" i="8"/>
  <c r="Q263" i="8"/>
  <c r="P263" i="8"/>
  <c r="O263" i="8"/>
  <c r="N263" i="8"/>
  <c r="L263" i="8"/>
  <c r="K263" i="8"/>
  <c r="J263" i="8"/>
  <c r="C263" i="8"/>
  <c r="Q262" i="8"/>
  <c r="P262" i="8"/>
  <c r="O262" i="8"/>
  <c r="N262" i="8"/>
  <c r="L262" i="8"/>
  <c r="K262" i="8"/>
  <c r="J262" i="8"/>
  <c r="C262" i="8"/>
  <c r="Q261" i="8"/>
  <c r="P261" i="8"/>
  <c r="T261" i="8" s="1"/>
  <c r="O261" i="8"/>
  <c r="N261" i="8"/>
  <c r="L261" i="8"/>
  <c r="K261" i="8"/>
  <c r="J261" i="8"/>
  <c r="C261" i="8"/>
  <c r="Q260" i="8"/>
  <c r="P260" i="8"/>
  <c r="O260" i="8"/>
  <c r="N260" i="8"/>
  <c r="L260" i="8"/>
  <c r="K260" i="8"/>
  <c r="J260" i="8"/>
  <c r="C260" i="8"/>
  <c r="Q259" i="8"/>
  <c r="P259" i="8"/>
  <c r="O259" i="8"/>
  <c r="N259" i="8"/>
  <c r="L259" i="8"/>
  <c r="K259" i="8"/>
  <c r="J259" i="8"/>
  <c r="C259" i="8"/>
  <c r="Q258" i="8"/>
  <c r="P258" i="8"/>
  <c r="O258" i="8"/>
  <c r="N258" i="8"/>
  <c r="L258" i="8"/>
  <c r="K258" i="8"/>
  <c r="J258" i="8"/>
  <c r="C258" i="8"/>
  <c r="Q257" i="8"/>
  <c r="P257" i="8"/>
  <c r="T257" i="8" s="1"/>
  <c r="O257" i="8"/>
  <c r="N257" i="8"/>
  <c r="L257" i="8"/>
  <c r="K257" i="8"/>
  <c r="J257" i="8"/>
  <c r="C257" i="8"/>
  <c r="Q256" i="8"/>
  <c r="P256" i="8"/>
  <c r="O256" i="8"/>
  <c r="N256" i="8"/>
  <c r="L256" i="8"/>
  <c r="K256" i="8"/>
  <c r="J256" i="8"/>
  <c r="C256" i="8"/>
  <c r="Q255" i="8"/>
  <c r="P255" i="8"/>
  <c r="O255" i="8"/>
  <c r="N255" i="8"/>
  <c r="L255" i="8"/>
  <c r="K255" i="8"/>
  <c r="J255" i="8"/>
  <c r="C255" i="8"/>
  <c r="Q254" i="8"/>
  <c r="P254" i="8"/>
  <c r="O254" i="8"/>
  <c r="N254" i="8"/>
  <c r="L254" i="8"/>
  <c r="K254" i="8"/>
  <c r="J254" i="8"/>
  <c r="C254" i="8"/>
  <c r="Q253" i="8"/>
  <c r="P253" i="8"/>
  <c r="O253" i="8"/>
  <c r="N253" i="8"/>
  <c r="L253" i="8"/>
  <c r="K253" i="8"/>
  <c r="J253" i="8"/>
  <c r="C253" i="8"/>
  <c r="Q252" i="8"/>
  <c r="P252" i="8"/>
  <c r="O252" i="8"/>
  <c r="N252" i="8"/>
  <c r="L252" i="8"/>
  <c r="K252" i="8"/>
  <c r="J252" i="8"/>
  <c r="C252" i="8"/>
  <c r="Q251" i="8"/>
  <c r="P251" i="8"/>
  <c r="O251" i="8"/>
  <c r="N251" i="8"/>
  <c r="L251" i="8"/>
  <c r="K251" i="8"/>
  <c r="J251" i="8"/>
  <c r="C251" i="8"/>
  <c r="Q250" i="8"/>
  <c r="P250" i="8"/>
  <c r="O250" i="8"/>
  <c r="N250" i="8"/>
  <c r="L250" i="8"/>
  <c r="K250" i="8"/>
  <c r="J250" i="8"/>
  <c r="C250" i="8"/>
  <c r="Q249" i="8"/>
  <c r="P249" i="8"/>
  <c r="O249" i="8"/>
  <c r="N249" i="8"/>
  <c r="L249" i="8"/>
  <c r="K249" i="8"/>
  <c r="J249" i="8"/>
  <c r="C249" i="8"/>
  <c r="Q248" i="8"/>
  <c r="P248" i="8"/>
  <c r="O248" i="8"/>
  <c r="N248" i="8"/>
  <c r="L248" i="8"/>
  <c r="K248" i="8"/>
  <c r="J248" i="8"/>
  <c r="C248" i="8"/>
  <c r="Q247" i="8"/>
  <c r="P247" i="8"/>
  <c r="O247" i="8"/>
  <c r="S247" i="8" s="1"/>
  <c r="N247" i="8"/>
  <c r="L247" i="8"/>
  <c r="K247" i="8"/>
  <c r="J247" i="8"/>
  <c r="C247" i="8"/>
  <c r="Q246" i="8"/>
  <c r="P246" i="8"/>
  <c r="O246" i="8"/>
  <c r="N246" i="8"/>
  <c r="L246" i="8"/>
  <c r="K246" i="8"/>
  <c r="J246" i="8"/>
  <c r="C246" i="8"/>
  <c r="Q245" i="8"/>
  <c r="P245" i="8"/>
  <c r="T245" i="8" s="1"/>
  <c r="O245" i="8"/>
  <c r="S245" i="8" s="1"/>
  <c r="N245" i="8"/>
  <c r="L245" i="8"/>
  <c r="K245" i="8"/>
  <c r="J245" i="8"/>
  <c r="C245" i="8"/>
  <c r="Q244" i="8"/>
  <c r="P244" i="8"/>
  <c r="O244" i="8"/>
  <c r="N244" i="8"/>
  <c r="L244" i="8"/>
  <c r="K244" i="8"/>
  <c r="J244" i="8"/>
  <c r="C244" i="8"/>
  <c r="Q243" i="8"/>
  <c r="P243" i="8"/>
  <c r="T243" i="8" s="1"/>
  <c r="O243" i="8"/>
  <c r="N243" i="8"/>
  <c r="L243" i="8"/>
  <c r="K243" i="8"/>
  <c r="J243" i="8"/>
  <c r="C243" i="8"/>
  <c r="Q242" i="8"/>
  <c r="P242" i="8"/>
  <c r="O242" i="8"/>
  <c r="N242" i="8"/>
  <c r="L242" i="8"/>
  <c r="K242" i="8"/>
  <c r="J242" i="8"/>
  <c r="C242" i="8"/>
  <c r="Q241" i="8"/>
  <c r="P241" i="8"/>
  <c r="O241" i="8"/>
  <c r="N241" i="8"/>
  <c r="L241" i="8"/>
  <c r="K241" i="8"/>
  <c r="J241" i="8"/>
  <c r="C241" i="8"/>
  <c r="Q240" i="8"/>
  <c r="P240" i="8"/>
  <c r="O240" i="8"/>
  <c r="N240" i="8"/>
  <c r="L240" i="8"/>
  <c r="K240" i="8"/>
  <c r="J240" i="8"/>
  <c r="C240" i="8"/>
  <c r="Q239" i="8"/>
  <c r="P239" i="8"/>
  <c r="O239" i="8"/>
  <c r="S239" i="8" s="1"/>
  <c r="N239" i="8"/>
  <c r="L239" i="8"/>
  <c r="K239" i="8"/>
  <c r="J239" i="8"/>
  <c r="C239" i="8"/>
  <c r="Q238" i="8"/>
  <c r="P238" i="8"/>
  <c r="O238" i="8"/>
  <c r="N238" i="8"/>
  <c r="L238" i="8"/>
  <c r="K238" i="8"/>
  <c r="J238" i="8"/>
  <c r="C238" i="8"/>
  <c r="Q237" i="8"/>
  <c r="P237" i="8"/>
  <c r="O237" i="8"/>
  <c r="N237" i="8"/>
  <c r="L237" i="8"/>
  <c r="K237" i="8"/>
  <c r="J237" i="8"/>
  <c r="C237" i="8"/>
  <c r="Q236" i="8"/>
  <c r="P236" i="8"/>
  <c r="O236" i="8"/>
  <c r="N236" i="8"/>
  <c r="L236" i="8"/>
  <c r="K236" i="8"/>
  <c r="J236" i="8"/>
  <c r="C236" i="8"/>
  <c r="Q235" i="8"/>
  <c r="P235" i="8"/>
  <c r="O235" i="8"/>
  <c r="N235" i="8"/>
  <c r="L235" i="8"/>
  <c r="K235" i="8"/>
  <c r="J235" i="8"/>
  <c r="C235" i="8"/>
  <c r="Q234" i="8"/>
  <c r="P234" i="8"/>
  <c r="O234" i="8"/>
  <c r="N234" i="8"/>
  <c r="L234" i="8"/>
  <c r="K234" i="8"/>
  <c r="J234" i="8"/>
  <c r="C234" i="8"/>
  <c r="Q233" i="8"/>
  <c r="P233" i="8"/>
  <c r="O233" i="8"/>
  <c r="N233" i="8"/>
  <c r="L233" i="8"/>
  <c r="K233" i="8"/>
  <c r="J233" i="8"/>
  <c r="C233" i="8"/>
  <c r="Q232" i="8"/>
  <c r="P232" i="8"/>
  <c r="O232" i="8"/>
  <c r="N232" i="8"/>
  <c r="L232" i="8"/>
  <c r="K232" i="8"/>
  <c r="J232" i="8"/>
  <c r="C232" i="8"/>
  <c r="Q231" i="8"/>
  <c r="P231" i="8"/>
  <c r="O231" i="8"/>
  <c r="N231" i="8"/>
  <c r="L231" i="8"/>
  <c r="K231" i="8"/>
  <c r="J231" i="8"/>
  <c r="C231" i="8"/>
  <c r="Q230" i="8"/>
  <c r="P230" i="8"/>
  <c r="O230" i="8"/>
  <c r="N230" i="8"/>
  <c r="L230" i="8"/>
  <c r="K230" i="8"/>
  <c r="J230" i="8"/>
  <c r="C230" i="8"/>
  <c r="Q229" i="8"/>
  <c r="P229" i="8"/>
  <c r="O229" i="8"/>
  <c r="N229" i="8"/>
  <c r="L229" i="8"/>
  <c r="K229" i="8"/>
  <c r="J229" i="8"/>
  <c r="C229" i="8"/>
  <c r="Q228" i="8"/>
  <c r="P228" i="8"/>
  <c r="O228" i="8"/>
  <c r="N228" i="8"/>
  <c r="L228" i="8"/>
  <c r="K228" i="8"/>
  <c r="J228" i="8"/>
  <c r="C228" i="8"/>
  <c r="Q227" i="8"/>
  <c r="P227" i="8"/>
  <c r="O227" i="8"/>
  <c r="N227" i="8"/>
  <c r="L227" i="8"/>
  <c r="K227" i="8"/>
  <c r="J227" i="8"/>
  <c r="C227" i="8"/>
  <c r="Q226" i="8"/>
  <c r="P226" i="8"/>
  <c r="O226" i="8"/>
  <c r="N226" i="8"/>
  <c r="L226" i="8"/>
  <c r="K226" i="8"/>
  <c r="J226" i="8"/>
  <c r="C226" i="8"/>
  <c r="Q225" i="8"/>
  <c r="P225" i="8"/>
  <c r="O225" i="8"/>
  <c r="N225" i="8"/>
  <c r="L225" i="8"/>
  <c r="K225" i="8"/>
  <c r="J225" i="8"/>
  <c r="C225" i="8"/>
  <c r="Q224" i="8"/>
  <c r="P224" i="8"/>
  <c r="O224" i="8"/>
  <c r="N224" i="8"/>
  <c r="L224" i="8"/>
  <c r="K224" i="8"/>
  <c r="J224" i="8"/>
  <c r="C224" i="8"/>
  <c r="Q223" i="8"/>
  <c r="P223" i="8"/>
  <c r="O223" i="8"/>
  <c r="N223" i="8"/>
  <c r="L223" i="8"/>
  <c r="K223" i="8"/>
  <c r="J223" i="8"/>
  <c r="C223" i="8"/>
  <c r="Q222" i="8"/>
  <c r="P222" i="8"/>
  <c r="O222" i="8"/>
  <c r="N222" i="8"/>
  <c r="L222" i="8"/>
  <c r="K222" i="8"/>
  <c r="J222" i="8"/>
  <c r="C222" i="8"/>
  <c r="Q221" i="8"/>
  <c r="P221" i="8"/>
  <c r="O221" i="8"/>
  <c r="N221" i="8"/>
  <c r="L221" i="8"/>
  <c r="K221" i="8"/>
  <c r="J221" i="8"/>
  <c r="C221" i="8"/>
  <c r="Q220" i="8"/>
  <c r="P220" i="8"/>
  <c r="O220" i="8"/>
  <c r="N220" i="8"/>
  <c r="L220" i="8"/>
  <c r="K220" i="8"/>
  <c r="J220" i="8"/>
  <c r="C220" i="8"/>
  <c r="Q219" i="8"/>
  <c r="P219" i="8"/>
  <c r="O219" i="8"/>
  <c r="N219" i="8"/>
  <c r="L219" i="8"/>
  <c r="K219" i="8"/>
  <c r="J219" i="8"/>
  <c r="C219" i="8"/>
  <c r="Q218" i="8"/>
  <c r="P218" i="8"/>
  <c r="O218" i="8"/>
  <c r="N218" i="8"/>
  <c r="L218" i="8"/>
  <c r="K218" i="8"/>
  <c r="J218" i="8"/>
  <c r="C218" i="8"/>
  <c r="Q217" i="8"/>
  <c r="P217" i="8"/>
  <c r="O217" i="8"/>
  <c r="N217" i="8"/>
  <c r="L217" i="8"/>
  <c r="K217" i="8"/>
  <c r="J217" i="8"/>
  <c r="C217" i="8"/>
  <c r="Q216" i="8"/>
  <c r="P216" i="8"/>
  <c r="O216" i="8"/>
  <c r="N216" i="8"/>
  <c r="L216" i="8"/>
  <c r="K216" i="8"/>
  <c r="J216" i="8"/>
  <c r="C216" i="8"/>
  <c r="Q215" i="8"/>
  <c r="P215" i="8"/>
  <c r="O215" i="8"/>
  <c r="N215" i="8"/>
  <c r="L215" i="8"/>
  <c r="K215" i="8"/>
  <c r="J215" i="8"/>
  <c r="C215" i="8"/>
  <c r="Q214" i="8"/>
  <c r="P214" i="8"/>
  <c r="O214" i="8"/>
  <c r="N214" i="8"/>
  <c r="L214" i="8"/>
  <c r="K214" i="8"/>
  <c r="J214" i="8"/>
  <c r="C214" i="8"/>
  <c r="Q213" i="8"/>
  <c r="P213" i="8"/>
  <c r="O213" i="8"/>
  <c r="N213" i="8"/>
  <c r="L213" i="8"/>
  <c r="K213" i="8"/>
  <c r="J213" i="8"/>
  <c r="C213" i="8"/>
  <c r="Q212" i="8"/>
  <c r="P212" i="8"/>
  <c r="O212" i="8"/>
  <c r="N212" i="8"/>
  <c r="L212" i="8"/>
  <c r="K212" i="8"/>
  <c r="J212" i="8"/>
  <c r="C212" i="8"/>
  <c r="Q211" i="8"/>
  <c r="P211" i="8"/>
  <c r="T211" i="8" s="1"/>
  <c r="O211" i="8"/>
  <c r="N211" i="8"/>
  <c r="R211" i="8" s="1"/>
  <c r="L211" i="8"/>
  <c r="K211" i="8"/>
  <c r="J211" i="8"/>
  <c r="C211" i="8"/>
  <c r="Q210" i="8"/>
  <c r="P210" i="8"/>
  <c r="O210" i="8"/>
  <c r="N210" i="8"/>
  <c r="L210" i="8"/>
  <c r="K210" i="8"/>
  <c r="J210" i="8"/>
  <c r="C210" i="8"/>
  <c r="Q209" i="8"/>
  <c r="P209" i="8"/>
  <c r="O209" i="8"/>
  <c r="N209" i="8"/>
  <c r="L209" i="8"/>
  <c r="K209" i="8"/>
  <c r="J209" i="8"/>
  <c r="C209" i="8"/>
  <c r="Q208" i="8"/>
  <c r="P208" i="8"/>
  <c r="O208" i="8"/>
  <c r="N208" i="8"/>
  <c r="L208" i="8"/>
  <c r="K208" i="8"/>
  <c r="J208" i="8"/>
  <c r="C208" i="8"/>
  <c r="Q207" i="8"/>
  <c r="P207" i="8"/>
  <c r="O207" i="8"/>
  <c r="N207" i="8"/>
  <c r="L207" i="8"/>
  <c r="K207" i="8"/>
  <c r="J207" i="8"/>
  <c r="C207" i="8"/>
  <c r="Q206" i="8"/>
  <c r="P206" i="8"/>
  <c r="O206" i="8"/>
  <c r="N206" i="8"/>
  <c r="L206" i="8"/>
  <c r="K206" i="8"/>
  <c r="J206" i="8"/>
  <c r="C206" i="8"/>
  <c r="Q205" i="8"/>
  <c r="P205" i="8"/>
  <c r="O205" i="8"/>
  <c r="N205" i="8"/>
  <c r="L205" i="8"/>
  <c r="K205" i="8"/>
  <c r="J205" i="8"/>
  <c r="C205" i="8"/>
  <c r="Q204" i="8"/>
  <c r="P204" i="8"/>
  <c r="O204" i="8"/>
  <c r="N204" i="8"/>
  <c r="L204" i="8"/>
  <c r="K204" i="8"/>
  <c r="J204" i="8"/>
  <c r="C204" i="8"/>
  <c r="Q203" i="8"/>
  <c r="P203" i="8"/>
  <c r="O203" i="8"/>
  <c r="N203" i="8"/>
  <c r="R203" i="8" s="1"/>
  <c r="L203" i="8"/>
  <c r="K203" i="8"/>
  <c r="J203" i="8"/>
  <c r="C203" i="8"/>
  <c r="Q202" i="8"/>
  <c r="P202" i="8"/>
  <c r="O202" i="8"/>
  <c r="N202" i="8"/>
  <c r="L202" i="8"/>
  <c r="K202" i="8"/>
  <c r="J202" i="8"/>
  <c r="C202" i="8"/>
  <c r="Q201" i="8"/>
  <c r="P201" i="8"/>
  <c r="O201" i="8"/>
  <c r="N201" i="8"/>
  <c r="L201" i="8"/>
  <c r="K201" i="8"/>
  <c r="J201" i="8"/>
  <c r="C201" i="8"/>
  <c r="Q200" i="8"/>
  <c r="P200" i="8"/>
  <c r="O200" i="8"/>
  <c r="N200" i="8"/>
  <c r="L200" i="8"/>
  <c r="K200" i="8"/>
  <c r="J200" i="8"/>
  <c r="C200" i="8"/>
  <c r="Q199" i="8"/>
  <c r="P199" i="8"/>
  <c r="O199" i="8"/>
  <c r="N199" i="8"/>
  <c r="R199" i="8" s="1"/>
  <c r="L199" i="8"/>
  <c r="K199" i="8"/>
  <c r="J199" i="8"/>
  <c r="C199" i="8"/>
  <c r="Q198" i="8"/>
  <c r="P198" i="8"/>
  <c r="O198" i="8"/>
  <c r="N198" i="8"/>
  <c r="L198" i="8"/>
  <c r="K198" i="8"/>
  <c r="J198" i="8"/>
  <c r="C198" i="8"/>
  <c r="Q197" i="8"/>
  <c r="P197" i="8"/>
  <c r="O197" i="8"/>
  <c r="N197" i="8"/>
  <c r="R197" i="8" s="1"/>
  <c r="L197" i="8"/>
  <c r="K197" i="8"/>
  <c r="J197" i="8"/>
  <c r="C197" i="8"/>
  <c r="Q196" i="8"/>
  <c r="P196" i="8"/>
  <c r="O196" i="8"/>
  <c r="N196" i="8"/>
  <c r="L196" i="8"/>
  <c r="K196" i="8"/>
  <c r="J196" i="8"/>
  <c r="C196" i="8"/>
  <c r="Q195" i="8"/>
  <c r="P195" i="8"/>
  <c r="O195" i="8"/>
  <c r="N195" i="8"/>
  <c r="R195" i="8" s="1"/>
  <c r="L195" i="8"/>
  <c r="K195" i="8"/>
  <c r="J195" i="8"/>
  <c r="C195" i="8"/>
  <c r="Q194" i="8"/>
  <c r="P194" i="8"/>
  <c r="O194" i="8"/>
  <c r="N194" i="8"/>
  <c r="L194" i="8"/>
  <c r="K194" i="8"/>
  <c r="J194" i="8"/>
  <c r="C194" i="8"/>
  <c r="Q193" i="8"/>
  <c r="P193" i="8"/>
  <c r="O193" i="8"/>
  <c r="N193" i="8"/>
  <c r="L193" i="8"/>
  <c r="K193" i="8"/>
  <c r="J193" i="8"/>
  <c r="C193" i="8"/>
  <c r="Q192" i="8"/>
  <c r="P192" i="8"/>
  <c r="O192" i="8"/>
  <c r="N192" i="8"/>
  <c r="L192" i="8"/>
  <c r="K192" i="8"/>
  <c r="J192" i="8"/>
  <c r="C192" i="8"/>
  <c r="Q191" i="8"/>
  <c r="P191" i="8"/>
  <c r="O191" i="8"/>
  <c r="N191" i="8"/>
  <c r="R191" i="8" s="1"/>
  <c r="L191" i="8"/>
  <c r="K191" i="8"/>
  <c r="J191" i="8"/>
  <c r="C191" i="8"/>
  <c r="Q190" i="8"/>
  <c r="P190" i="8"/>
  <c r="O190" i="8"/>
  <c r="N190" i="8"/>
  <c r="L190" i="8"/>
  <c r="K190" i="8"/>
  <c r="J190" i="8"/>
  <c r="C190" i="8"/>
  <c r="Q189" i="8"/>
  <c r="P189" i="8"/>
  <c r="O189" i="8"/>
  <c r="N189" i="8"/>
  <c r="L189" i="8"/>
  <c r="K189" i="8"/>
  <c r="J189" i="8"/>
  <c r="C189" i="8"/>
  <c r="Q188" i="8"/>
  <c r="P188" i="8"/>
  <c r="O188" i="8"/>
  <c r="N188" i="8"/>
  <c r="L188" i="8"/>
  <c r="K188" i="8"/>
  <c r="J188" i="8"/>
  <c r="C188" i="8"/>
  <c r="Q187" i="8"/>
  <c r="P187" i="8"/>
  <c r="O187" i="8"/>
  <c r="N187" i="8"/>
  <c r="R187" i="8" s="1"/>
  <c r="L187" i="8"/>
  <c r="K187" i="8"/>
  <c r="J187" i="8"/>
  <c r="C187" i="8"/>
  <c r="Q186" i="8"/>
  <c r="P186" i="8"/>
  <c r="O186" i="8"/>
  <c r="N186" i="8"/>
  <c r="L186" i="8"/>
  <c r="K186" i="8"/>
  <c r="J186" i="8"/>
  <c r="C186" i="8"/>
  <c r="Q185" i="8"/>
  <c r="P185" i="8"/>
  <c r="O185" i="8"/>
  <c r="N185" i="8"/>
  <c r="L185" i="8"/>
  <c r="K185" i="8"/>
  <c r="J185" i="8"/>
  <c r="C185" i="8"/>
  <c r="Q184" i="8"/>
  <c r="P184" i="8"/>
  <c r="O184" i="8"/>
  <c r="N184" i="8"/>
  <c r="L184" i="8"/>
  <c r="K184" i="8"/>
  <c r="J184" i="8"/>
  <c r="C184" i="8"/>
  <c r="Q183" i="8"/>
  <c r="P183" i="8"/>
  <c r="O183" i="8"/>
  <c r="N183" i="8"/>
  <c r="R183" i="8" s="1"/>
  <c r="L183" i="8"/>
  <c r="K183" i="8"/>
  <c r="J183" i="8"/>
  <c r="C183" i="8"/>
  <c r="Q182" i="8"/>
  <c r="P182" i="8"/>
  <c r="O182" i="8"/>
  <c r="N182" i="8"/>
  <c r="L182" i="8"/>
  <c r="K182" i="8"/>
  <c r="J182" i="8"/>
  <c r="C182" i="8"/>
  <c r="Q181" i="8"/>
  <c r="P181" i="8"/>
  <c r="O181" i="8"/>
  <c r="N181" i="8"/>
  <c r="L181" i="8"/>
  <c r="K181" i="8"/>
  <c r="J181" i="8"/>
  <c r="C181" i="8"/>
  <c r="Q180" i="8"/>
  <c r="P180" i="8"/>
  <c r="O180" i="8"/>
  <c r="N180" i="8"/>
  <c r="L180" i="8"/>
  <c r="K180" i="8"/>
  <c r="J180" i="8"/>
  <c r="C180" i="8"/>
  <c r="Q179" i="8"/>
  <c r="P179" i="8"/>
  <c r="O179" i="8"/>
  <c r="S179" i="8" s="1"/>
  <c r="N179" i="8"/>
  <c r="L179" i="8"/>
  <c r="K179" i="8"/>
  <c r="J179" i="8"/>
  <c r="C179" i="8"/>
  <c r="Q178" i="8"/>
  <c r="P178" i="8"/>
  <c r="O178" i="8"/>
  <c r="N178" i="8"/>
  <c r="L178" i="8"/>
  <c r="K178" i="8"/>
  <c r="J178" i="8"/>
  <c r="C178" i="8"/>
  <c r="Q177" i="8"/>
  <c r="P177" i="8"/>
  <c r="O177" i="8"/>
  <c r="N177" i="8"/>
  <c r="L177" i="8"/>
  <c r="K177" i="8"/>
  <c r="J177" i="8"/>
  <c r="C177" i="8"/>
  <c r="Q176" i="8"/>
  <c r="P176" i="8"/>
  <c r="O176" i="8"/>
  <c r="N176" i="8"/>
  <c r="L176" i="8"/>
  <c r="K176" i="8"/>
  <c r="J176" i="8"/>
  <c r="C176" i="8"/>
  <c r="Q175" i="8"/>
  <c r="P175" i="8"/>
  <c r="O175" i="8"/>
  <c r="N175" i="8"/>
  <c r="L175" i="8"/>
  <c r="K175" i="8"/>
  <c r="J175" i="8"/>
  <c r="C175" i="8"/>
  <c r="Q174" i="8"/>
  <c r="P174" i="8"/>
  <c r="O174" i="8"/>
  <c r="N174" i="8"/>
  <c r="L174" i="8"/>
  <c r="K174" i="8"/>
  <c r="J174" i="8"/>
  <c r="C174" i="8"/>
  <c r="Q173" i="8"/>
  <c r="P173" i="8"/>
  <c r="O173" i="8"/>
  <c r="N173" i="8"/>
  <c r="L173" i="8"/>
  <c r="K173" i="8"/>
  <c r="J173" i="8"/>
  <c r="C173" i="8"/>
  <c r="Q172" i="8"/>
  <c r="P172" i="8"/>
  <c r="O172" i="8"/>
  <c r="N172" i="8"/>
  <c r="L172" i="8"/>
  <c r="K172" i="8"/>
  <c r="J172" i="8"/>
  <c r="C172" i="8"/>
  <c r="Q171" i="8"/>
  <c r="P171" i="8"/>
  <c r="O171" i="8"/>
  <c r="N171" i="8"/>
  <c r="L171" i="8"/>
  <c r="K171" i="8"/>
  <c r="J171" i="8"/>
  <c r="C171" i="8"/>
  <c r="Q170" i="8"/>
  <c r="P170" i="8"/>
  <c r="O170" i="8"/>
  <c r="N170" i="8"/>
  <c r="L170" i="8"/>
  <c r="K170" i="8"/>
  <c r="J170" i="8"/>
  <c r="C170" i="8"/>
  <c r="Q169" i="8"/>
  <c r="P169" i="8"/>
  <c r="T169" i="8" s="1"/>
  <c r="O169" i="8"/>
  <c r="N169" i="8"/>
  <c r="R169" i="8" s="1"/>
  <c r="L169" i="8"/>
  <c r="K169" i="8"/>
  <c r="J169" i="8"/>
  <c r="C169" i="8"/>
  <c r="Q168" i="8"/>
  <c r="P168" i="8"/>
  <c r="O168" i="8"/>
  <c r="N168" i="8"/>
  <c r="L168" i="8"/>
  <c r="K168" i="8"/>
  <c r="J168" i="8"/>
  <c r="C168" i="8"/>
  <c r="Q167" i="8"/>
  <c r="P167" i="8"/>
  <c r="O167" i="8"/>
  <c r="S167" i="8" s="1"/>
  <c r="N167" i="8"/>
  <c r="L167" i="8"/>
  <c r="K167" i="8"/>
  <c r="J167" i="8"/>
  <c r="C167" i="8"/>
  <c r="Q166" i="8"/>
  <c r="P166" i="8"/>
  <c r="O166" i="8"/>
  <c r="N166" i="8"/>
  <c r="L166" i="8"/>
  <c r="K166" i="8"/>
  <c r="J166" i="8"/>
  <c r="C166" i="8"/>
  <c r="Q165" i="8"/>
  <c r="P165" i="8"/>
  <c r="O165" i="8"/>
  <c r="N165" i="8"/>
  <c r="L165" i="8"/>
  <c r="K165" i="8"/>
  <c r="J165" i="8"/>
  <c r="C165" i="8"/>
  <c r="Q164" i="8"/>
  <c r="P164" i="8"/>
  <c r="O164" i="8"/>
  <c r="N164" i="8"/>
  <c r="L164" i="8"/>
  <c r="K164" i="8"/>
  <c r="J164" i="8"/>
  <c r="C164" i="8"/>
  <c r="Q163" i="8"/>
  <c r="P163" i="8"/>
  <c r="T163" i="8" s="1"/>
  <c r="O163" i="8"/>
  <c r="N163" i="8"/>
  <c r="L163" i="8"/>
  <c r="K163" i="8"/>
  <c r="J163" i="8"/>
  <c r="C163" i="8"/>
  <c r="Q162" i="8"/>
  <c r="P162" i="8"/>
  <c r="O162" i="8"/>
  <c r="N162" i="8"/>
  <c r="L162" i="8"/>
  <c r="K162" i="8"/>
  <c r="J162" i="8"/>
  <c r="C162" i="8"/>
  <c r="Q161" i="8"/>
  <c r="P161" i="8"/>
  <c r="T161" i="8" s="1"/>
  <c r="O161" i="8"/>
  <c r="S161" i="8" s="1"/>
  <c r="N161" i="8"/>
  <c r="L161" i="8"/>
  <c r="K161" i="8"/>
  <c r="J161" i="8"/>
  <c r="C161" i="8"/>
  <c r="Q160" i="8"/>
  <c r="P160" i="8"/>
  <c r="O160" i="8"/>
  <c r="N160" i="8"/>
  <c r="L160" i="8"/>
  <c r="K160" i="8"/>
  <c r="J160" i="8"/>
  <c r="C160" i="8"/>
  <c r="Q159" i="8"/>
  <c r="P159" i="8"/>
  <c r="O159" i="8"/>
  <c r="S159" i="8" s="1"/>
  <c r="N159" i="8"/>
  <c r="L159" i="8"/>
  <c r="K159" i="8"/>
  <c r="J159" i="8"/>
  <c r="C159" i="8"/>
  <c r="Q158" i="8"/>
  <c r="P158" i="8"/>
  <c r="O158" i="8"/>
  <c r="N158" i="8"/>
  <c r="L158" i="8"/>
  <c r="K158" i="8"/>
  <c r="J158" i="8"/>
  <c r="C158" i="8"/>
  <c r="Q157" i="8"/>
  <c r="P157" i="8"/>
  <c r="T157" i="8" s="1"/>
  <c r="O157" i="8"/>
  <c r="S157" i="8" s="1"/>
  <c r="N157" i="8"/>
  <c r="L157" i="8"/>
  <c r="K157" i="8"/>
  <c r="J157" i="8"/>
  <c r="C157" i="8"/>
  <c r="Q156" i="8"/>
  <c r="P156" i="8"/>
  <c r="O156" i="8"/>
  <c r="N156" i="8"/>
  <c r="L156" i="8"/>
  <c r="K156" i="8"/>
  <c r="J156" i="8"/>
  <c r="C156" i="8"/>
  <c r="Q155" i="8"/>
  <c r="P155" i="8"/>
  <c r="T155" i="8" s="1"/>
  <c r="O155" i="8"/>
  <c r="N155" i="8"/>
  <c r="L155" i="8"/>
  <c r="K155" i="8"/>
  <c r="J155" i="8"/>
  <c r="C155" i="8"/>
  <c r="Q154" i="8"/>
  <c r="P154" i="8"/>
  <c r="O154" i="8"/>
  <c r="N154" i="8"/>
  <c r="L154" i="8"/>
  <c r="K154" i="8"/>
  <c r="J154" i="8"/>
  <c r="C154" i="8"/>
  <c r="Q153" i="8"/>
  <c r="P153" i="8"/>
  <c r="T153" i="8" s="1"/>
  <c r="O153" i="8"/>
  <c r="S153" i="8" s="1"/>
  <c r="N153" i="8"/>
  <c r="L153" i="8"/>
  <c r="K153" i="8"/>
  <c r="J153" i="8"/>
  <c r="C153" i="8"/>
  <c r="Q152" i="8"/>
  <c r="P152" i="8"/>
  <c r="O152" i="8"/>
  <c r="N152" i="8"/>
  <c r="L152" i="8"/>
  <c r="K152" i="8"/>
  <c r="J152" i="8"/>
  <c r="C152" i="8"/>
  <c r="Q151" i="8"/>
  <c r="P151" i="8"/>
  <c r="T151" i="8" s="1"/>
  <c r="O151" i="8"/>
  <c r="N151" i="8"/>
  <c r="L151" i="8"/>
  <c r="K151" i="8"/>
  <c r="J151" i="8"/>
  <c r="C151" i="8"/>
  <c r="Q150" i="8"/>
  <c r="P150" i="8"/>
  <c r="O150" i="8"/>
  <c r="N150" i="8"/>
  <c r="L150" i="8"/>
  <c r="K150" i="8"/>
  <c r="J150" i="8"/>
  <c r="C150" i="8"/>
  <c r="Q149" i="8"/>
  <c r="P149" i="8"/>
  <c r="O149" i="8"/>
  <c r="S149" i="8" s="1"/>
  <c r="N149" i="8"/>
  <c r="L149" i="8"/>
  <c r="K149" i="8"/>
  <c r="J149" i="8"/>
  <c r="C149" i="8"/>
  <c r="Q148" i="8"/>
  <c r="P148" i="8"/>
  <c r="O148" i="8"/>
  <c r="N148" i="8"/>
  <c r="L148" i="8"/>
  <c r="K148" i="8"/>
  <c r="J148" i="8"/>
  <c r="C148" i="8"/>
  <c r="Q147" i="8"/>
  <c r="P147" i="8"/>
  <c r="O147" i="8"/>
  <c r="N147" i="8"/>
  <c r="L147" i="8"/>
  <c r="K147" i="8"/>
  <c r="J147" i="8"/>
  <c r="C147" i="8"/>
  <c r="Q146" i="8"/>
  <c r="P146" i="8"/>
  <c r="O146" i="8"/>
  <c r="N146" i="8"/>
  <c r="L146" i="8"/>
  <c r="K146" i="8"/>
  <c r="J146" i="8"/>
  <c r="C146" i="8"/>
  <c r="Q145" i="8"/>
  <c r="P145" i="8"/>
  <c r="O145" i="8"/>
  <c r="N145" i="8"/>
  <c r="L145" i="8"/>
  <c r="K145" i="8"/>
  <c r="J145" i="8"/>
  <c r="C145" i="8"/>
  <c r="Q144" i="8"/>
  <c r="P144" i="8"/>
  <c r="O144" i="8"/>
  <c r="N144" i="8"/>
  <c r="L144" i="8"/>
  <c r="K144" i="8"/>
  <c r="J144" i="8"/>
  <c r="C144" i="8"/>
  <c r="Q143" i="8"/>
  <c r="P143" i="8"/>
  <c r="O143" i="8"/>
  <c r="N143" i="8"/>
  <c r="L143" i="8"/>
  <c r="K143" i="8"/>
  <c r="J143" i="8"/>
  <c r="C143" i="8"/>
  <c r="Q142" i="8"/>
  <c r="P142" i="8"/>
  <c r="O142" i="8"/>
  <c r="N142" i="8"/>
  <c r="L142" i="8"/>
  <c r="K142" i="8"/>
  <c r="J142" i="8"/>
  <c r="C142" i="8"/>
  <c r="Q141" i="8"/>
  <c r="P141" i="8"/>
  <c r="T148" i="8" s="1"/>
  <c r="O141" i="8"/>
  <c r="N141" i="8"/>
  <c r="L141" i="8"/>
  <c r="K141" i="8"/>
  <c r="J141" i="8"/>
  <c r="C141" i="8"/>
  <c r="Q140" i="8"/>
  <c r="P140" i="8"/>
  <c r="O140" i="8"/>
  <c r="N140" i="8"/>
  <c r="L140" i="8"/>
  <c r="K140" i="8"/>
  <c r="J140" i="8"/>
  <c r="C140" i="8"/>
  <c r="Q139" i="8"/>
  <c r="P139" i="8"/>
  <c r="O139" i="8"/>
  <c r="S139" i="8" s="1"/>
  <c r="N139" i="8"/>
  <c r="L139" i="8"/>
  <c r="K139" i="8"/>
  <c r="J139" i="8"/>
  <c r="C139" i="8"/>
  <c r="Q138" i="8"/>
  <c r="P138" i="8"/>
  <c r="O138" i="8"/>
  <c r="N138" i="8"/>
  <c r="L138" i="8"/>
  <c r="K138" i="8"/>
  <c r="J138" i="8"/>
  <c r="C138" i="8"/>
  <c r="Q137" i="8"/>
  <c r="P137" i="8"/>
  <c r="O137" i="8"/>
  <c r="N137" i="8"/>
  <c r="L137" i="8"/>
  <c r="K137" i="8"/>
  <c r="J137" i="8"/>
  <c r="C137" i="8"/>
  <c r="Q136" i="8"/>
  <c r="P136" i="8"/>
  <c r="O136" i="8"/>
  <c r="N136" i="8"/>
  <c r="L136" i="8"/>
  <c r="K136" i="8"/>
  <c r="J136" i="8"/>
  <c r="C136" i="8"/>
  <c r="Q135" i="8"/>
  <c r="P135" i="8"/>
  <c r="O135" i="8"/>
  <c r="S135" i="8" s="1"/>
  <c r="N135" i="8"/>
  <c r="R135" i="8" s="1"/>
  <c r="L135" i="8"/>
  <c r="K135" i="8"/>
  <c r="J135" i="8"/>
  <c r="C135" i="8"/>
  <c r="Q134" i="8"/>
  <c r="P134" i="8"/>
  <c r="O134" i="8"/>
  <c r="N134" i="8"/>
  <c r="L134" i="8"/>
  <c r="K134" i="8"/>
  <c r="J134" i="8"/>
  <c r="C134" i="8"/>
  <c r="Q133" i="8"/>
  <c r="P133" i="8"/>
  <c r="T133" i="8" s="1"/>
  <c r="O133" i="8"/>
  <c r="S133" i="8" s="1"/>
  <c r="N133" i="8"/>
  <c r="L133" i="8"/>
  <c r="K133" i="8"/>
  <c r="J133" i="8"/>
  <c r="C133" i="8"/>
  <c r="Q132" i="8"/>
  <c r="P132" i="8"/>
  <c r="O132" i="8"/>
  <c r="N132" i="8"/>
  <c r="L132" i="8"/>
  <c r="K132" i="8"/>
  <c r="J132" i="8"/>
  <c r="C132" i="8"/>
  <c r="Q131" i="8"/>
  <c r="P131" i="8"/>
  <c r="O131" i="8"/>
  <c r="N131" i="8"/>
  <c r="L131" i="8"/>
  <c r="K131" i="8"/>
  <c r="J131" i="8"/>
  <c r="C131" i="8"/>
  <c r="Q130" i="8"/>
  <c r="P130" i="8"/>
  <c r="O130" i="8"/>
  <c r="N130" i="8"/>
  <c r="L130" i="8"/>
  <c r="K130" i="8"/>
  <c r="J130" i="8"/>
  <c r="C130" i="8"/>
  <c r="Q129" i="8"/>
  <c r="P129" i="8"/>
  <c r="O129" i="8"/>
  <c r="N129" i="8"/>
  <c r="R129" i="8" s="1"/>
  <c r="L129" i="8"/>
  <c r="K129" i="8"/>
  <c r="J129" i="8"/>
  <c r="C129" i="8"/>
  <c r="Q128" i="8"/>
  <c r="P128" i="8"/>
  <c r="O128" i="8"/>
  <c r="N128" i="8"/>
  <c r="L128" i="8"/>
  <c r="K128" i="8"/>
  <c r="J128" i="8"/>
  <c r="C128" i="8"/>
  <c r="Q127" i="8"/>
  <c r="P127" i="8"/>
  <c r="O127" i="8"/>
  <c r="N127" i="8"/>
  <c r="L127" i="8"/>
  <c r="K127" i="8"/>
  <c r="J127" i="8"/>
  <c r="C127" i="8"/>
  <c r="Q126" i="8"/>
  <c r="P126" i="8"/>
  <c r="O126" i="8"/>
  <c r="N126" i="8"/>
  <c r="L126" i="8"/>
  <c r="K126" i="8"/>
  <c r="J126" i="8"/>
  <c r="C126" i="8"/>
  <c r="Q125" i="8"/>
  <c r="P125" i="8"/>
  <c r="O125" i="8"/>
  <c r="S125" i="8" s="1"/>
  <c r="N125" i="8"/>
  <c r="L125" i="8"/>
  <c r="K125" i="8"/>
  <c r="J125" i="8"/>
  <c r="C125" i="8"/>
  <c r="Q124" i="8"/>
  <c r="P124" i="8"/>
  <c r="O124" i="8"/>
  <c r="N124" i="8"/>
  <c r="L124" i="8"/>
  <c r="K124" i="8"/>
  <c r="J124" i="8"/>
  <c r="C124" i="8"/>
  <c r="Q123" i="8"/>
  <c r="P123" i="8"/>
  <c r="O123" i="8"/>
  <c r="N123" i="8"/>
  <c r="L123" i="8"/>
  <c r="K123" i="8"/>
  <c r="J123" i="8"/>
  <c r="C123" i="8"/>
  <c r="Q122" i="8"/>
  <c r="P122" i="8"/>
  <c r="O122" i="8"/>
  <c r="N122" i="8"/>
  <c r="L122" i="8"/>
  <c r="K122" i="8"/>
  <c r="J122" i="8"/>
  <c r="C122" i="8"/>
  <c r="Q121" i="8"/>
  <c r="P121" i="8"/>
  <c r="O121" i="8"/>
  <c r="N121" i="8"/>
  <c r="R128" i="8" s="1"/>
  <c r="L121" i="8"/>
  <c r="K121" i="8"/>
  <c r="J121" i="8"/>
  <c r="C121" i="8"/>
  <c r="Q120" i="8"/>
  <c r="P120" i="8"/>
  <c r="O120" i="8"/>
  <c r="N120" i="8"/>
  <c r="L120" i="8"/>
  <c r="K120" i="8"/>
  <c r="J120" i="8"/>
  <c r="C120" i="8"/>
  <c r="Q119" i="8"/>
  <c r="P119" i="8"/>
  <c r="O119" i="8"/>
  <c r="N119" i="8"/>
  <c r="L119" i="8"/>
  <c r="K119" i="8"/>
  <c r="J119" i="8"/>
  <c r="C119" i="8"/>
  <c r="Q118" i="8"/>
  <c r="P118" i="8"/>
  <c r="O118" i="8"/>
  <c r="N118" i="8"/>
  <c r="L118" i="8"/>
  <c r="K118" i="8"/>
  <c r="J118" i="8"/>
  <c r="C118" i="8"/>
  <c r="Q117" i="8"/>
  <c r="P117" i="8"/>
  <c r="O117" i="8"/>
  <c r="N117" i="8"/>
  <c r="L117" i="8"/>
  <c r="K117" i="8"/>
  <c r="J117" i="8"/>
  <c r="C117" i="8"/>
  <c r="Q116" i="8"/>
  <c r="P116" i="8"/>
  <c r="O116" i="8"/>
  <c r="N116" i="8"/>
  <c r="L116" i="8"/>
  <c r="K116" i="8"/>
  <c r="J116" i="8"/>
  <c r="C116" i="8"/>
  <c r="Q115" i="8"/>
  <c r="P115" i="8"/>
  <c r="T115" i="8" s="1"/>
  <c r="O115" i="8"/>
  <c r="N115" i="8"/>
  <c r="L115" i="8"/>
  <c r="K115" i="8"/>
  <c r="J115" i="8"/>
  <c r="C115" i="8"/>
  <c r="Q114" i="8"/>
  <c r="P114" i="8"/>
  <c r="O114" i="8"/>
  <c r="N114" i="8"/>
  <c r="L114" i="8"/>
  <c r="K114" i="8"/>
  <c r="J114" i="8"/>
  <c r="C114" i="8"/>
  <c r="Q113" i="8"/>
  <c r="P113" i="8"/>
  <c r="O113" i="8"/>
  <c r="N113" i="8"/>
  <c r="L113" i="8"/>
  <c r="K113" i="8"/>
  <c r="J113" i="8"/>
  <c r="C113" i="8"/>
  <c r="Q112" i="8"/>
  <c r="P112" i="8"/>
  <c r="O112" i="8"/>
  <c r="N112" i="8"/>
  <c r="L112" i="8"/>
  <c r="K112" i="8"/>
  <c r="J112" i="8"/>
  <c r="C112" i="8"/>
  <c r="Q111" i="8"/>
  <c r="P111" i="8"/>
  <c r="O111" i="8"/>
  <c r="N111" i="8"/>
  <c r="L111" i="8"/>
  <c r="K111" i="8"/>
  <c r="J111" i="8"/>
  <c r="C111" i="8"/>
  <c r="Q110" i="8"/>
  <c r="P110" i="8"/>
  <c r="O110" i="8"/>
  <c r="N110" i="8"/>
  <c r="L110" i="8"/>
  <c r="K110" i="8"/>
  <c r="J110" i="8"/>
  <c r="C110" i="8"/>
  <c r="Q109" i="8"/>
  <c r="P109" i="8"/>
  <c r="O109" i="8"/>
  <c r="N109" i="8"/>
  <c r="L109" i="8"/>
  <c r="K109" i="8"/>
  <c r="J109" i="8"/>
  <c r="C109" i="8"/>
  <c r="Q108" i="8"/>
  <c r="P108" i="8"/>
  <c r="O108" i="8"/>
  <c r="N108" i="8"/>
  <c r="L108" i="8"/>
  <c r="K108" i="8"/>
  <c r="J108" i="8"/>
  <c r="C108" i="8"/>
  <c r="Q107" i="8"/>
  <c r="P107" i="8"/>
  <c r="O107" i="8"/>
  <c r="N107" i="8"/>
  <c r="L107" i="8"/>
  <c r="K107" i="8"/>
  <c r="J107" i="8"/>
  <c r="C107" i="8"/>
  <c r="Q106" i="8"/>
  <c r="P106" i="8"/>
  <c r="O106" i="8"/>
  <c r="N106" i="8"/>
  <c r="L106" i="8"/>
  <c r="K106" i="8"/>
  <c r="J106" i="8"/>
  <c r="C106" i="8"/>
  <c r="Q105" i="8"/>
  <c r="P105" i="8"/>
  <c r="O105" i="8"/>
  <c r="N105" i="8"/>
  <c r="L105" i="8"/>
  <c r="K105" i="8"/>
  <c r="J105" i="8"/>
  <c r="C105" i="8"/>
  <c r="Q104" i="8"/>
  <c r="P104" i="8"/>
  <c r="O104" i="8"/>
  <c r="N104" i="8"/>
  <c r="L104" i="8"/>
  <c r="K104" i="8"/>
  <c r="J104" i="8"/>
  <c r="C104" i="8"/>
  <c r="Q103" i="8"/>
  <c r="P103" i="8"/>
  <c r="O103" i="8"/>
  <c r="N103" i="8"/>
  <c r="L103" i="8"/>
  <c r="K103" i="8"/>
  <c r="J103" i="8"/>
  <c r="C103" i="8"/>
  <c r="Q102" i="8"/>
  <c r="P102" i="8"/>
  <c r="O102" i="8"/>
  <c r="N102" i="8"/>
  <c r="L102" i="8"/>
  <c r="K102" i="8"/>
  <c r="J102" i="8"/>
  <c r="C102" i="8"/>
  <c r="Q101" i="8"/>
  <c r="P101" i="8"/>
  <c r="O101" i="8"/>
  <c r="N101" i="8"/>
  <c r="L101" i="8"/>
  <c r="K101" i="8"/>
  <c r="J101" i="8"/>
  <c r="C101" i="8"/>
  <c r="Q100" i="8"/>
  <c r="P100" i="8"/>
  <c r="O100" i="8"/>
  <c r="N100" i="8"/>
  <c r="L100" i="8"/>
  <c r="K100" i="8"/>
  <c r="J100" i="8"/>
  <c r="C100" i="8"/>
  <c r="Q99" i="8"/>
  <c r="P99" i="8"/>
  <c r="O99" i="8"/>
  <c r="N99" i="8"/>
  <c r="L99" i="8"/>
  <c r="K99" i="8"/>
  <c r="J99" i="8"/>
  <c r="C99" i="8"/>
  <c r="Q98" i="8"/>
  <c r="P98" i="8"/>
  <c r="O98" i="8"/>
  <c r="N98" i="8"/>
  <c r="L98" i="8"/>
  <c r="K98" i="8"/>
  <c r="J98" i="8"/>
  <c r="C98" i="8"/>
  <c r="Q97" i="8"/>
  <c r="P97" i="8"/>
  <c r="O97" i="8"/>
  <c r="N97" i="8"/>
  <c r="L97" i="8"/>
  <c r="K97" i="8"/>
  <c r="J97" i="8"/>
  <c r="C97" i="8"/>
  <c r="Q96" i="8"/>
  <c r="P96" i="8"/>
  <c r="O96" i="8"/>
  <c r="N96" i="8"/>
  <c r="L96" i="8"/>
  <c r="K96" i="8"/>
  <c r="J96" i="8"/>
  <c r="C96" i="8"/>
  <c r="Q95" i="8"/>
  <c r="P95" i="8"/>
  <c r="O95" i="8"/>
  <c r="N95" i="8"/>
  <c r="L95" i="8"/>
  <c r="K95" i="8"/>
  <c r="J95" i="8"/>
  <c r="C95" i="8"/>
  <c r="Q94" i="8"/>
  <c r="P94" i="8"/>
  <c r="O94" i="8"/>
  <c r="N94" i="8"/>
  <c r="L94" i="8"/>
  <c r="K94" i="8"/>
  <c r="J94" i="8"/>
  <c r="C94" i="8"/>
  <c r="Q93" i="8"/>
  <c r="P93" i="8"/>
  <c r="O93" i="8"/>
  <c r="N93" i="8"/>
  <c r="L93" i="8"/>
  <c r="K93" i="8"/>
  <c r="J93" i="8"/>
  <c r="C93" i="8"/>
  <c r="Q92" i="8"/>
  <c r="P92" i="8"/>
  <c r="O92" i="8"/>
  <c r="N92" i="8"/>
  <c r="L92" i="8"/>
  <c r="K92" i="8"/>
  <c r="J92" i="8"/>
  <c r="C92" i="8"/>
  <c r="Q91" i="8"/>
  <c r="P91" i="8"/>
  <c r="O91" i="8"/>
  <c r="N91" i="8"/>
  <c r="L91" i="8"/>
  <c r="K91" i="8"/>
  <c r="J91" i="8"/>
  <c r="C91" i="8"/>
  <c r="Q90" i="8"/>
  <c r="P90" i="8"/>
  <c r="O90" i="8"/>
  <c r="N90" i="8"/>
  <c r="L90" i="8"/>
  <c r="K90" i="8"/>
  <c r="J90" i="8"/>
  <c r="C90" i="8"/>
  <c r="Q89" i="8"/>
  <c r="P89" i="8"/>
  <c r="O89" i="8"/>
  <c r="N89" i="8"/>
  <c r="R89" i="8" s="1"/>
  <c r="L89" i="8"/>
  <c r="K89" i="8"/>
  <c r="J89" i="8"/>
  <c r="C89" i="8"/>
  <c r="Q88" i="8"/>
  <c r="P88" i="8"/>
  <c r="O88" i="8"/>
  <c r="N88" i="8"/>
  <c r="L88" i="8"/>
  <c r="K88" i="8"/>
  <c r="J88" i="8"/>
  <c r="C88" i="8"/>
  <c r="Q87" i="8"/>
  <c r="P87" i="8"/>
  <c r="O87" i="8"/>
  <c r="N87" i="8"/>
  <c r="L87" i="8"/>
  <c r="K87" i="8"/>
  <c r="J87" i="8"/>
  <c r="C87" i="8"/>
  <c r="Q86" i="8"/>
  <c r="P86" i="8"/>
  <c r="O86" i="8"/>
  <c r="N86" i="8"/>
  <c r="L86" i="8"/>
  <c r="K86" i="8"/>
  <c r="J86" i="8"/>
  <c r="C86" i="8"/>
  <c r="Q85" i="8"/>
  <c r="P85" i="8"/>
  <c r="O85" i="8"/>
  <c r="N85" i="8"/>
  <c r="L85" i="8"/>
  <c r="K85" i="8"/>
  <c r="J85" i="8"/>
  <c r="C85" i="8"/>
  <c r="Q84" i="8"/>
  <c r="P84" i="8"/>
  <c r="O84" i="8"/>
  <c r="N84" i="8"/>
  <c r="L84" i="8"/>
  <c r="K84" i="8"/>
  <c r="J84" i="8"/>
  <c r="C84" i="8"/>
  <c r="Q83" i="8"/>
  <c r="P83" i="8"/>
  <c r="O83" i="8"/>
  <c r="N83" i="8"/>
  <c r="L83" i="8"/>
  <c r="K83" i="8"/>
  <c r="J83" i="8"/>
  <c r="C83" i="8"/>
  <c r="Q82" i="8"/>
  <c r="P82" i="8"/>
  <c r="O82" i="8"/>
  <c r="N82" i="8"/>
  <c r="L82" i="8"/>
  <c r="K82" i="8"/>
  <c r="J82" i="8"/>
  <c r="C82" i="8"/>
  <c r="Q81" i="8"/>
  <c r="P81" i="8"/>
  <c r="O81" i="8"/>
  <c r="N81" i="8"/>
  <c r="L81" i="8"/>
  <c r="K81" i="8"/>
  <c r="J81" i="8"/>
  <c r="C81" i="8"/>
  <c r="Q80" i="8"/>
  <c r="P80" i="8"/>
  <c r="O80" i="8"/>
  <c r="N80" i="8"/>
  <c r="L80" i="8"/>
  <c r="K80" i="8"/>
  <c r="J80" i="8"/>
  <c r="C80" i="8"/>
  <c r="Q79" i="8"/>
  <c r="P79" i="8"/>
  <c r="O79" i="8"/>
  <c r="N79" i="8"/>
  <c r="L79" i="8"/>
  <c r="K79" i="8"/>
  <c r="J79" i="8"/>
  <c r="C79" i="8"/>
  <c r="Q78" i="8"/>
  <c r="P78" i="8"/>
  <c r="O78" i="8"/>
  <c r="N78" i="8"/>
  <c r="L78" i="8"/>
  <c r="K78" i="8"/>
  <c r="J78" i="8"/>
  <c r="C78" i="8"/>
  <c r="Q77" i="8"/>
  <c r="P77" i="8"/>
  <c r="O77" i="8"/>
  <c r="N77" i="8"/>
  <c r="L77" i="8"/>
  <c r="K77" i="8"/>
  <c r="J77" i="8"/>
  <c r="C77" i="8"/>
  <c r="Q76" i="8"/>
  <c r="P76" i="8"/>
  <c r="O76" i="8"/>
  <c r="N76" i="8"/>
  <c r="L76" i="8"/>
  <c r="K76" i="8"/>
  <c r="J76" i="8"/>
  <c r="C76" i="8"/>
  <c r="Q75" i="8"/>
  <c r="P75" i="8"/>
  <c r="O75" i="8"/>
  <c r="N75" i="8"/>
  <c r="L75" i="8"/>
  <c r="K75" i="8"/>
  <c r="J75" i="8"/>
  <c r="C75" i="8"/>
  <c r="Q74" i="8"/>
  <c r="P74" i="8"/>
  <c r="O74" i="8"/>
  <c r="N74" i="8"/>
  <c r="L74" i="8"/>
  <c r="K74" i="8"/>
  <c r="J74" i="8"/>
  <c r="C74" i="8"/>
  <c r="Q73" i="8"/>
  <c r="P73" i="8"/>
  <c r="O73" i="8"/>
  <c r="N73" i="8"/>
  <c r="L73" i="8"/>
  <c r="K73" i="8"/>
  <c r="J73" i="8"/>
  <c r="C73" i="8"/>
  <c r="Q72" i="8"/>
  <c r="P72" i="8"/>
  <c r="O72" i="8"/>
  <c r="N72" i="8"/>
  <c r="L72" i="8"/>
  <c r="K72" i="8"/>
  <c r="J72" i="8"/>
  <c r="C72" i="8"/>
  <c r="Q71" i="8"/>
  <c r="P71" i="8"/>
  <c r="O71" i="8"/>
  <c r="N71" i="8"/>
  <c r="L71" i="8"/>
  <c r="K71" i="8"/>
  <c r="J71" i="8"/>
  <c r="C71" i="8"/>
  <c r="Q70" i="8"/>
  <c r="P70" i="8"/>
  <c r="O70" i="8"/>
  <c r="N70" i="8"/>
  <c r="L70" i="8"/>
  <c r="K70" i="8"/>
  <c r="J70" i="8"/>
  <c r="C70" i="8"/>
  <c r="Q69" i="8"/>
  <c r="P69" i="8"/>
  <c r="O69" i="8"/>
  <c r="N69" i="8"/>
  <c r="L69" i="8"/>
  <c r="K69" i="8"/>
  <c r="J69" i="8"/>
  <c r="C69" i="8"/>
  <c r="Q68" i="8"/>
  <c r="P68" i="8"/>
  <c r="O68" i="8"/>
  <c r="N68" i="8"/>
  <c r="L68" i="8"/>
  <c r="K68" i="8"/>
  <c r="J68" i="8"/>
  <c r="C68" i="8"/>
  <c r="Q67" i="8"/>
  <c r="P67" i="8"/>
  <c r="O67" i="8"/>
  <c r="N67" i="8"/>
  <c r="L67" i="8"/>
  <c r="K67" i="8"/>
  <c r="J67" i="8"/>
  <c r="C67" i="8"/>
  <c r="Q66" i="8"/>
  <c r="P66" i="8"/>
  <c r="O66" i="8"/>
  <c r="N66" i="8"/>
  <c r="L66" i="8"/>
  <c r="K66" i="8"/>
  <c r="J66" i="8"/>
  <c r="C66" i="8"/>
  <c r="Q65" i="8"/>
  <c r="P65" i="8"/>
  <c r="O65" i="8"/>
  <c r="N65" i="8"/>
  <c r="L65" i="8"/>
  <c r="K65" i="8"/>
  <c r="J65" i="8"/>
  <c r="C65" i="8"/>
  <c r="Q64" i="8"/>
  <c r="P64" i="8"/>
  <c r="O64" i="8"/>
  <c r="N64" i="8"/>
  <c r="L64" i="8"/>
  <c r="K64" i="8"/>
  <c r="J64" i="8"/>
  <c r="C64" i="8"/>
  <c r="Q63" i="8"/>
  <c r="P63" i="8"/>
  <c r="O63" i="8"/>
  <c r="N63" i="8"/>
  <c r="L63" i="8"/>
  <c r="K63" i="8"/>
  <c r="J63" i="8"/>
  <c r="C63" i="8"/>
  <c r="Q62" i="8"/>
  <c r="P62" i="8"/>
  <c r="O62" i="8"/>
  <c r="N62" i="8"/>
  <c r="L62" i="8"/>
  <c r="K62" i="8"/>
  <c r="J62" i="8"/>
  <c r="C62" i="8"/>
  <c r="Q61" i="8"/>
  <c r="P61" i="8"/>
  <c r="O61" i="8"/>
  <c r="N61" i="8"/>
  <c r="L61" i="8"/>
  <c r="K61" i="8"/>
  <c r="J61" i="8"/>
  <c r="C61" i="8"/>
  <c r="Q60" i="8"/>
  <c r="P60" i="8"/>
  <c r="O60" i="8"/>
  <c r="N60" i="8"/>
  <c r="L60" i="8"/>
  <c r="K60" i="8"/>
  <c r="J60" i="8"/>
  <c r="C60" i="8"/>
  <c r="Q59" i="8"/>
  <c r="P59" i="8"/>
  <c r="O59" i="8"/>
  <c r="N59" i="8"/>
  <c r="L59" i="8"/>
  <c r="K59" i="8"/>
  <c r="J59" i="8"/>
  <c r="C59" i="8"/>
  <c r="Q58" i="8"/>
  <c r="P58" i="8"/>
  <c r="O58" i="8"/>
  <c r="N58" i="8"/>
  <c r="L58" i="8"/>
  <c r="K58" i="8"/>
  <c r="J58" i="8"/>
  <c r="C58" i="8"/>
  <c r="Q57" i="8"/>
  <c r="P57" i="8"/>
  <c r="O57" i="8"/>
  <c r="N57" i="8"/>
  <c r="R57" i="8" s="1"/>
  <c r="L57" i="8"/>
  <c r="K57" i="8"/>
  <c r="J57" i="8"/>
  <c r="C57" i="8"/>
  <c r="Q56" i="8"/>
  <c r="P56" i="8"/>
  <c r="O56" i="8"/>
  <c r="N56" i="8"/>
  <c r="L56" i="8"/>
  <c r="K56" i="8"/>
  <c r="J56" i="8"/>
  <c r="C56" i="8"/>
  <c r="Q55" i="8"/>
  <c r="P55" i="8"/>
  <c r="O55" i="8"/>
  <c r="N55" i="8"/>
  <c r="L55" i="8"/>
  <c r="K55" i="8"/>
  <c r="J55" i="8"/>
  <c r="C55" i="8"/>
  <c r="Q54" i="8"/>
  <c r="P54" i="8"/>
  <c r="O54" i="8"/>
  <c r="N54" i="8"/>
  <c r="L54" i="8"/>
  <c r="K54" i="8"/>
  <c r="J54" i="8"/>
  <c r="C54" i="8"/>
  <c r="Q53" i="8"/>
  <c r="P53" i="8"/>
  <c r="O53" i="8"/>
  <c r="S53" i="8" s="1"/>
  <c r="N53" i="8"/>
  <c r="L53" i="8"/>
  <c r="K53" i="8"/>
  <c r="J53" i="8"/>
  <c r="C53" i="8"/>
  <c r="Q52" i="8"/>
  <c r="P52" i="8"/>
  <c r="O52" i="8"/>
  <c r="N52" i="8"/>
  <c r="L52" i="8"/>
  <c r="K52" i="8"/>
  <c r="J52" i="8"/>
  <c r="C52" i="8"/>
  <c r="Q51" i="8"/>
  <c r="P51" i="8"/>
  <c r="O51" i="8"/>
  <c r="N51" i="8"/>
  <c r="L51" i="8"/>
  <c r="K51" i="8"/>
  <c r="J51" i="8"/>
  <c r="C51" i="8"/>
  <c r="Q50" i="8"/>
  <c r="P50" i="8"/>
  <c r="O50" i="8"/>
  <c r="N50" i="8"/>
  <c r="L50" i="8"/>
  <c r="K50" i="8"/>
  <c r="J50" i="8"/>
  <c r="C50" i="8"/>
  <c r="Q49" i="8"/>
  <c r="P49" i="8"/>
  <c r="O49" i="8"/>
  <c r="N49" i="8"/>
  <c r="L49" i="8"/>
  <c r="K49" i="8"/>
  <c r="J49" i="8"/>
  <c r="C49" i="8"/>
  <c r="Q48" i="8"/>
  <c r="P48" i="8"/>
  <c r="O48" i="8"/>
  <c r="N48" i="8"/>
  <c r="L48" i="8"/>
  <c r="K48" i="8"/>
  <c r="J48" i="8"/>
  <c r="C48" i="8"/>
  <c r="Q47" i="8"/>
  <c r="P47" i="8"/>
  <c r="O47" i="8"/>
  <c r="N47" i="8"/>
  <c r="L47" i="8"/>
  <c r="K47" i="8"/>
  <c r="J47" i="8"/>
  <c r="C47" i="8"/>
  <c r="Q46" i="8"/>
  <c r="P46" i="8"/>
  <c r="O46" i="8"/>
  <c r="N46" i="8"/>
  <c r="L46" i="8"/>
  <c r="K46" i="8"/>
  <c r="J46" i="8"/>
  <c r="C46" i="8"/>
  <c r="Q45" i="8"/>
  <c r="P45" i="8"/>
  <c r="O45" i="8"/>
  <c r="N45" i="8"/>
  <c r="L45" i="8"/>
  <c r="K45" i="8"/>
  <c r="J45" i="8"/>
  <c r="C45" i="8"/>
  <c r="Q44" i="8"/>
  <c r="P44" i="8"/>
  <c r="O44" i="8"/>
  <c r="N44" i="8"/>
  <c r="L44" i="8"/>
  <c r="K44" i="8"/>
  <c r="J44" i="8"/>
  <c r="C44" i="8"/>
  <c r="Q43" i="8"/>
  <c r="P43" i="8"/>
  <c r="O43" i="8"/>
  <c r="N43" i="8"/>
  <c r="L43" i="8"/>
  <c r="K43" i="8"/>
  <c r="J43" i="8"/>
  <c r="C43" i="8"/>
  <c r="Q42" i="8"/>
  <c r="P42" i="8"/>
  <c r="O42" i="8"/>
  <c r="N42" i="8"/>
  <c r="L42" i="8"/>
  <c r="K42" i="8"/>
  <c r="J42" i="8"/>
  <c r="C42" i="8"/>
  <c r="Q41" i="8"/>
  <c r="P41" i="8"/>
  <c r="O41" i="8"/>
  <c r="N41" i="8"/>
  <c r="L41" i="8"/>
  <c r="K41" i="8"/>
  <c r="J41" i="8"/>
  <c r="C41" i="8"/>
  <c r="Q40" i="8"/>
  <c r="P40" i="8"/>
  <c r="O40" i="8"/>
  <c r="N40" i="8"/>
  <c r="L40" i="8"/>
  <c r="K40" i="8"/>
  <c r="J40" i="8"/>
  <c r="C40" i="8"/>
  <c r="Q39" i="8"/>
  <c r="P39" i="8"/>
  <c r="O39" i="8"/>
  <c r="N39" i="8"/>
  <c r="L39" i="8"/>
  <c r="K39" i="8"/>
  <c r="J39" i="8"/>
  <c r="C39" i="8"/>
  <c r="Q38" i="8"/>
  <c r="P38" i="8"/>
  <c r="O38" i="8"/>
  <c r="N38" i="8"/>
  <c r="L38" i="8"/>
  <c r="K38" i="8"/>
  <c r="J38" i="8"/>
  <c r="C38" i="8"/>
  <c r="Q37" i="8"/>
  <c r="P37" i="8"/>
  <c r="O37" i="8"/>
  <c r="N37" i="8"/>
  <c r="L37" i="8"/>
  <c r="K37" i="8"/>
  <c r="J37" i="8"/>
  <c r="C37" i="8"/>
  <c r="Q36" i="8"/>
  <c r="P36" i="8"/>
  <c r="O36" i="8"/>
  <c r="N36" i="8"/>
  <c r="L36" i="8"/>
  <c r="K36" i="8"/>
  <c r="J36" i="8"/>
  <c r="C36" i="8"/>
  <c r="Q35" i="8"/>
  <c r="P35" i="8"/>
  <c r="O35" i="8"/>
  <c r="N35" i="8"/>
  <c r="L35" i="8"/>
  <c r="K35" i="8"/>
  <c r="J35" i="8"/>
  <c r="C35" i="8"/>
  <c r="Q34" i="8"/>
  <c r="P34" i="8"/>
  <c r="O34" i="8"/>
  <c r="N34" i="8"/>
  <c r="L34" i="8"/>
  <c r="K34" i="8"/>
  <c r="J34" i="8"/>
  <c r="C34" i="8"/>
  <c r="Q33" i="8"/>
  <c r="P33" i="8"/>
  <c r="O33" i="8"/>
  <c r="N33" i="8"/>
  <c r="L33" i="8"/>
  <c r="K33" i="8"/>
  <c r="J33" i="8"/>
  <c r="C33" i="8"/>
  <c r="Q32" i="8"/>
  <c r="P32" i="8"/>
  <c r="O32" i="8"/>
  <c r="N32" i="8"/>
  <c r="L32" i="8"/>
  <c r="K32" i="8"/>
  <c r="J32" i="8"/>
  <c r="C32" i="8"/>
  <c r="Q31" i="8"/>
  <c r="P31" i="8"/>
  <c r="O31" i="8"/>
  <c r="N31" i="8"/>
  <c r="L31" i="8"/>
  <c r="K31" i="8"/>
  <c r="J31" i="8"/>
  <c r="C31" i="8"/>
  <c r="Q30" i="8"/>
  <c r="P30" i="8"/>
  <c r="O30" i="8"/>
  <c r="N30" i="8"/>
  <c r="L30" i="8"/>
  <c r="K30" i="8"/>
  <c r="J30" i="8"/>
  <c r="C30" i="8"/>
  <c r="Q29" i="8"/>
  <c r="P29" i="8"/>
  <c r="O29" i="8"/>
  <c r="N29" i="8"/>
  <c r="L29" i="8"/>
  <c r="K29" i="8"/>
  <c r="J29" i="8"/>
  <c r="C29" i="8"/>
  <c r="Q28" i="8"/>
  <c r="P28" i="8"/>
  <c r="O28" i="8"/>
  <c r="N28" i="8"/>
  <c r="L28" i="8"/>
  <c r="K28" i="8"/>
  <c r="J28" i="8"/>
  <c r="C28" i="8"/>
  <c r="Q27" i="8"/>
  <c r="P27" i="8"/>
  <c r="O27" i="8"/>
  <c r="N27" i="8"/>
  <c r="L27" i="8"/>
  <c r="K27" i="8"/>
  <c r="J27" i="8"/>
  <c r="C27" i="8"/>
  <c r="Q26" i="8"/>
  <c r="P26" i="8"/>
  <c r="O26" i="8"/>
  <c r="N26" i="8"/>
  <c r="L26" i="8"/>
  <c r="K26" i="8"/>
  <c r="J26" i="8"/>
  <c r="C26" i="8"/>
  <c r="Q25" i="8"/>
  <c r="P25" i="8"/>
  <c r="O25" i="8"/>
  <c r="N25" i="8"/>
  <c r="L25" i="8"/>
  <c r="K25" i="8"/>
  <c r="J25" i="8"/>
  <c r="C25" i="8"/>
  <c r="Q24" i="8"/>
  <c r="P24" i="8"/>
  <c r="O24" i="8"/>
  <c r="N24" i="8"/>
  <c r="L24" i="8"/>
  <c r="K24" i="8"/>
  <c r="J24" i="8"/>
  <c r="C24" i="8"/>
  <c r="Q23" i="8"/>
  <c r="P23" i="8"/>
  <c r="O23" i="8"/>
  <c r="N23" i="8"/>
  <c r="L23" i="8"/>
  <c r="K23" i="8"/>
  <c r="J23" i="8"/>
  <c r="C23" i="8"/>
  <c r="Q22" i="8"/>
  <c r="P22" i="8"/>
  <c r="O22" i="8"/>
  <c r="N22" i="8"/>
  <c r="L22" i="8"/>
  <c r="K22" i="8"/>
  <c r="J22" i="8"/>
  <c r="C22" i="8"/>
  <c r="Q21" i="8"/>
  <c r="P21" i="8"/>
  <c r="O21" i="8"/>
  <c r="N21" i="8"/>
  <c r="L21" i="8"/>
  <c r="K21" i="8"/>
  <c r="J21" i="8"/>
  <c r="C21" i="8"/>
  <c r="Q20" i="8"/>
  <c r="P20" i="8"/>
  <c r="O20" i="8"/>
  <c r="N20" i="8"/>
  <c r="L20" i="8"/>
  <c r="K20" i="8"/>
  <c r="J20" i="8"/>
  <c r="C20" i="8"/>
  <c r="Q19" i="8"/>
  <c r="P19" i="8"/>
  <c r="O19" i="8"/>
  <c r="N19" i="8"/>
  <c r="L19" i="8"/>
  <c r="K19" i="8"/>
  <c r="J19" i="8"/>
  <c r="C19" i="8"/>
  <c r="Q18" i="8"/>
  <c r="P18" i="8"/>
  <c r="O18" i="8"/>
  <c r="N18" i="8"/>
  <c r="L18" i="8"/>
  <c r="K18" i="8"/>
  <c r="J18" i="8"/>
  <c r="C18" i="8"/>
  <c r="Q17" i="8"/>
  <c r="P17" i="8"/>
  <c r="O17" i="8"/>
  <c r="N17" i="8"/>
  <c r="L17" i="8"/>
  <c r="K17" i="8"/>
  <c r="J17" i="8"/>
  <c r="C17" i="8"/>
  <c r="Q16" i="8"/>
  <c r="P16" i="8"/>
  <c r="O16" i="8"/>
  <c r="N16" i="8"/>
  <c r="L16" i="8"/>
  <c r="K16" i="8"/>
  <c r="J16" i="8"/>
  <c r="C16" i="8"/>
  <c r="Q15" i="8"/>
  <c r="P15" i="8"/>
  <c r="O15" i="8"/>
  <c r="N15" i="8"/>
  <c r="L15" i="8"/>
  <c r="K15" i="8"/>
  <c r="J15" i="8"/>
  <c r="C15" i="8"/>
  <c r="Q14" i="8"/>
  <c r="P14" i="8"/>
  <c r="O14" i="8"/>
  <c r="N14" i="8"/>
  <c r="L14" i="8"/>
  <c r="K14" i="8"/>
  <c r="J14" i="8"/>
  <c r="C14" i="8"/>
  <c r="Q13" i="8"/>
  <c r="P13" i="8"/>
  <c r="T20" i="8" s="1"/>
  <c r="O13" i="8"/>
  <c r="N13" i="8"/>
  <c r="L13" i="8"/>
  <c r="K13" i="8"/>
  <c r="J13" i="8"/>
  <c r="C13" i="8"/>
  <c r="Q12" i="8"/>
  <c r="P12" i="8"/>
  <c r="O12" i="8"/>
  <c r="N12" i="8"/>
  <c r="L12" i="8"/>
  <c r="K12" i="8"/>
  <c r="J12" i="8"/>
  <c r="C12" i="8"/>
  <c r="Q11" i="8"/>
  <c r="U11" i="8" s="1"/>
  <c r="P11" i="8"/>
  <c r="T11" i="8" s="1"/>
  <c r="O11" i="8"/>
  <c r="N11" i="8"/>
  <c r="L11" i="8"/>
  <c r="K11" i="8"/>
  <c r="J11" i="8"/>
  <c r="C11" i="8"/>
  <c r="Q10" i="8"/>
  <c r="P10" i="8"/>
  <c r="O10" i="8"/>
  <c r="N10" i="8"/>
  <c r="L10" i="8"/>
  <c r="K10" i="8"/>
  <c r="J10" i="8"/>
  <c r="C10" i="8"/>
  <c r="Q9" i="8"/>
  <c r="P9" i="8"/>
  <c r="O9" i="8"/>
  <c r="N9" i="8"/>
  <c r="J9" i="8"/>
  <c r="C9" i="8"/>
  <c r="Q8" i="8"/>
  <c r="P8" i="8"/>
  <c r="O8" i="8"/>
  <c r="N8" i="8"/>
  <c r="J8" i="8"/>
  <c r="C8" i="8"/>
  <c r="Q7" i="8"/>
  <c r="P7" i="8"/>
  <c r="O7" i="8"/>
  <c r="N7" i="8"/>
  <c r="J7" i="8"/>
  <c r="M14" i="8" s="1"/>
  <c r="C7" i="8"/>
  <c r="Q6" i="8"/>
  <c r="P6" i="8"/>
  <c r="O6" i="8"/>
  <c r="N6" i="8"/>
  <c r="J6" i="8"/>
  <c r="C6" i="8"/>
  <c r="Q5" i="8"/>
  <c r="P5" i="8"/>
  <c r="O5" i="8"/>
  <c r="S12" i="8" s="1"/>
  <c r="N5" i="8"/>
  <c r="J5" i="8"/>
  <c r="C5" i="8"/>
  <c r="Q4" i="8"/>
  <c r="P4" i="8"/>
  <c r="O4" i="8"/>
  <c r="N4" i="8"/>
  <c r="J4" i="8"/>
  <c r="C4" i="8"/>
  <c r="Q3" i="8"/>
  <c r="P3" i="8"/>
  <c r="O3" i="8"/>
  <c r="N3" i="8"/>
  <c r="J3" i="8"/>
  <c r="C3" i="8"/>
  <c r="S3" i="6"/>
  <c r="Q6" i="6" s="1"/>
  <c r="V6" i="6" s="1"/>
  <c r="J6" i="6"/>
  <c r="O6" i="6" s="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10" i="1"/>
  <c r="R226" i="3"/>
  <c r="N284" i="1"/>
  <c r="Q71" i="2"/>
  <c r="Q72" i="2"/>
  <c r="Q73" i="2"/>
  <c r="I20" i="2"/>
  <c r="F13" i="3"/>
  <c r="R369" i="3"/>
  <c r="R368" i="3"/>
  <c r="R367" i="3"/>
  <c r="R366" i="3"/>
  <c r="R365" i="3"/>
  <c r="R364" i="3"/>
  <c r="R363" i="3"/>
  <c r="R362" i="3"/>
  <c r="R361" i="3"/>
  <c r="R360" i="3"/>
  <c r="R359" i="3"/>
  <c r="R358" i="3"/>
  <c r="R357" i="3"/>
  <c r="R356" i="3"/>
  <c r="R355" i="3"/>
  <c r="R354" i="3"/>
  <c r="R353" i="3"/>
  <c r="R352" i="3"/>
  <c r="R351" i="3"/>
  <c r="R350" i="3"/>
  <c r="R349" i="3"/>
  <c r="R348" i="3"/>
  <c r="R347" i="3"/>
  <c r="R346" i="3"/>
  <c r="R345" i="3"/>
  <c r="R344" i="3"/>
  <c r="R343" i="3"/>
  <c r="R342" i="3"/>
  <c r="R341" i="3"/>
  <c r="R340" i="3"/>
  <c r="R339" i="3"/>
  <c r="R338" i="3"/>
  <c r="R337" i="3"/>
  <c r="R336" i="3"/>
  <c r="R335" i="3"/>
  <c r="R334" i="3"/>
  <c r="R333" i="3"/>
  <c r="R332" i="3"/>
  <c r="R331" i="3"/>
  <c r="R330" i="3"/>
  <c r="R329" i="3"/>
  <c r="R328" i="3"/>
  <c r="R327" i="3"/>
  <c r="R326" i="3"/>
  <c r="R325" i="3"/>
  <c r="R324" i="3"/>
  <c r="R323" i="3"/>
  <c r="R322" i="3"/>
  <c r="R321" i="3"/>
  <c r="R320" i="3"/>
  <c r="R319" i="3"/>
  <c r="R318" i="3"/>
  <c r="R317" i="3"/>
  <c r="R316" i="3"/>
  <c r="R315" i="3"/>
  <c r="R314" i="3"/>
  <c r="R313" i="3"/>
  <c r="R312" i="3"/>
  <c r="R311" i="3"/>
  <c r="R310" i="3"/>
  <c r="R309" i="3"/>
  <c r="R308" i="3"/>
  <c r="R307" i="3"/>
  <c r="R306" i="3"/>
  <c r="R305" i="3"/>
  <c r="R304" i="3"/>
  <c r="R303" i="3"/>
  <c r="R302" i="3"/>
  <c r="R301" i="3"/>
  <c r="R300" i="3"/>
  <c r="R299" i="3"/>
  <c r="R298" i="3"/>
  <c r="R297" i="3"/>
  <c r="R296" i="3"/>
  <c r="R295" i="3"/>
  <c r="R294" i="3"/>
  <c r="R293" i="3"/>
  <c r="R292" i="3"/>
  <c r="R291" i="3"/>
  <c r="R290" i="3"/>
  <c r="R289" i="3"/>
  <c r="R288" i="3"/>
  <c r="R287" i="3"/>
  <c r="R286" i="3"/>
  <c r="R285" i="3"/>
  <c r="R284" i="3"/>
  <c r="R283" i="3"/>
  <c r="R282" i="3"/>
  <c r="R281" i="3"/>
  <c r="R280" i="3"/>
  <c r="R279" i="3"/>
  <c r="R278" i="3"/>
  <c r="R277" i="3"/>
  <c r="R276" i="3"/>
  <c r="R275" i="3"/>
  <c r="R274" i="3"/>
  <c r="R273" i="3"/>
  <c r="R272" i="3"/>
  <c r="R271" i="3"/>
  <c r="R270" i="3"/>
  <c r="R269" i="3"/>
  <c r="R268" i="3"/>
  <c r="R267" i="3"/>
  <c r="R266" i="3"/>
  <c r="R265" i="3"/>
  <c r="R264" i="3"/>
  <c r="R263" i="3"/>
  <c r="R262" i="3"/>
  <c r="R261" i="3"/>
  <c r="R260" i="3"/>
  <c r="R259" i="3"/>
  <c r="R258" i="3"/>
  <c r="R257" i="3"/>
  <c r="R256" i="3"/>
  <c r="R255" i="3"/>
  <c r="R254" i="3"/>
  <c r="R253" i="3"/>
  <c r="R252" i="3"/>
  <c r="R251" i="3"/>
  <c r="R250" i="3"/>
  <c r="R249" i="3"/>
  <c r="R248" i="3"/>
  <c r="R247" i="3"/>
  <c r="R246" i="3"/>
  <c r="R245" i="3"/>
  <c r="R244" i="3"/>
  <c r="R243" i="3"/>
  <c r="R242" i="3"/>
  <c r="R241" i="3"/>
  <c r="R240" i="3"/>
  <c r="R239" i="3"/>
  <c r="R238" i="3"/>
  <c r="R237" i="3"/>
  <c r="R236" i="3"/>
  <c r="R235" i="3"/>
  <c r="R234" i="3"/>
  <c r="R233" i="3"/>
  <c r="R232" i="3"/>
  <c r="R231" i="3"/>
  <c r="R230" i="3"/>
  <c r="R229" i="3"/>
  <c r="R228" i="3"/>
  <c r="R227" i="3"/>
  <c r="R225" i="3"/>
  <c r="R224" i="3"/>
  <c r="R223" i="3"/>
  <c r="R222" i="3"/>
  <c r="R221" i="3"/>
  <c r="R220" i="3"/>
  <c r="R219" i="3"/>
  <c r="R218" i="3"/>
  <c r="R217" i="3"/>
  <c r="R216" i="3"/>
  <c r="R215" i="3"/>
  <c r="R214" i="3"/>
  <c r="R213" i="3"/>
  <c r="R212" i="3"/>
  <c r="R211" i="3"/>
  <c r="R210" i="3"/>
  <c r="R209" i="3"/>
  <c r="R208" i="3"/>
  <c r="R207" i="3"/>
  <c r="R206" i="3"/>
  <c r="R205" i="3"/>
  <c r="R204" i="3"/>
  <c r="R203" i="3"/>
  <c r="R202" i="3"/>
  <c r="R201" i="3"/>
  <c r="R200" i="3"/>
  <c r="R199" i="3"/>
  <c r="R198" i="3"/>
  <c r="R197" i="3"/>
  <c r="R196" i="3"/>
  <c r="R195" i="3"/>
  <c r="R194" i="3"/>
  <c r="R193" i="3"/>
  <c r="R192" i="3"/>
  <c r="R191" i="3"/>
  <c r="R190" i="3"/>
  <c r="R189" i="3"/>
  <c r="R188" i="3"/>
  <c r="R187" i="3"/>
  <c r="R186" i="3"/>
  <c r="R185" i="3"/>
  <c r="R184" i="3"/>
  <c r="R183" i="3"/>
  <c r="R182" i="3"/>
  <c r="R181" i="3"/>
  <c r="R180" i="3"/>
  <c r="R179" i="3"/>
  <c r="R178" i="3"/>
  <c r="R177" i="3"/>
  <c r="R176" i="3"/>
  <c r="R175" i="3"/>
  <c r="R174" i="3"/>
  <c r="R173" i="3"/>
  <c r="R172" i="3"/>
  <c r="R171" i="3"/>
  <c r="R170" i="3"/>
  <c r="R169" i="3"/>
  <c r="R168" i="3"/>
  <c r="R167" i="3"/>
  <c r="R166" i="3"/>
  <c r="R165" i="3"/>
  <c r="R164" i="3"/>
  <c r="R163" i="3"/>
  <c r="R162" i="3"/>
  <c r="R161" i="3"/>
  <c r="R160" i="3"/>
  <c r="R159" i="3"/>
  <c r="R158" i="3"/>
  <c r="R157" i="3"/>
  <c r="R156" i="3"/>
  <c r="R155" i="3"/>
  <c r="R154" i="3"/>
  <c r="R153" i="3"/>
  <c r="R152" i="3"/>
  <c r="R151" i="3"/>
  <c r="R150" i="3"/>
  <c r="R149" i="3"/>
  <c r="R148" i="3"/>
  <c r="R147" i="3"/>
  <c r="R146" i="3"/>
  <c r="R145" i="3"/>
  <c r="R144" i="3"/>
  <c r="R143" i="3"/>
  <c r="R142" i="3"/>
  <c r="R141" i="3"/>
  <c r="R140" i="3"/>
  <c r="R139" i="3"/>
  <c r="R138" i="3"/>
  <c r="R137" i="3"/>
  <c r="R136" i="3"/>
  <c r="R135" i="3"/>
  <c r="R134" i="3"/>
  <c r="R133" i="3"/>
  <c r="R132" i="3"/>
  <c r="R131" i="3"/>
  <c r="R130" i="3"/>
  <c r="R129" i="3"/>
  <c r="R128" i="3"/>
  <c r="R127" i="3"/>
  <c r="R126" i="3"/>
  <c r="R125" i="3"/>
  <c r="R124" i="3"/>
  <c r="R123" i="3"/>
  <c r="R122" i="3"/>
  <c r="R121" i="3"/>
  <c r="R120" i="3"/>
  <c r="R119" i="3"/>
  <c r="R118" i="3"/>
  <c r="R117" i="3"/>
  <c r="R116" i="3"/>
  <c r="R115" i="3"/>
  <c r="R114" i="3"/>
  <c r="R113" i="3"/>
  <c r="R112" i="3"/>
  <c r="R111" i="3"/>
  <c r="R110" i="3"/>
  <c r="R109" i="3"/>
  <c r="R108" i="3"/>
  <c r="R107" i="3"/>
  <c r="R106" i="3"/>
  <c r="R105" i="3"/>
  <c r="R104" i="3"/>
  <c r="R103" i="3"/>
  <c r="R102" i="3"/>
  <c r="R101" i="3"/>
  <c r="R100" i="3"/>
  <c r="R99" i="3"/>
  <c r="R98" i="3"/>
  <c r="R97" i="3"/>
  <c r="R96" i="3"/>
  <c r="R95" i="3"/>
  <c r="R94" i="3"/>
  <c r="R93" i="3"/>
  <c r="R92" i="3"/>
  <c r="R91" i="3"/>
  <c r="R90" i="3"/>
  <c r="R89" i="3"/>
  <c r="R88" i="3"/>
  <c r="R87" i="3"/>
  <c r="R86" i="3"/>
  <c r="R85" i="3"/>
  <c r="R84" i="3"/>
  <c r="R83" i="3"/>
  <c r="R82" i="3"/>
  <c r="R81" i="3"/>
  <c r="R80" i="3"/>
  <c r="R79" i="3"/>
  <c r="R78" i="3"/>
  <c r="R77" i="3"/>
  <c r="R76" i="3"/>
  <c r="R75" i="3"/>
  <c r="R74" i="3"/>
  <c r="R73" i="3"/>
  <c r="R72" i="3"/>
  <c r="R71" i="3"/>
  <c r="R70" i="3"/>
  <c r="R69" i="3"/>
  <c r="R68" i="3"/>
  <c r="R67" i="3"/>
  <c r="R66" i="3"/>
  <c r="R65" i="3"/>
  <c r="R64" i="3"/>
  <c r="R63" i="3"/>
  <c r="R62" i="3"/>
  <c r="R61" i="3"/>
  <c r="R60" i="3"/>
  <c r="R59" i="3"/>
  <c r="R58" i="3"/>
  <c r="R57" i="3"/>
  <c r="R56" i="3"/>
  <c r="R55" i="3"/>
  <c r="R54" i="3"/>
  <c r="R53" i="3"/>
  <c r="R52" i="3"/>
  <c r="R51" i="3"/>
  <c r="R50" i="3"/>
  <c r="R49" i="3"/>
  <c r="R48" i="3"/>
  <c r="R47" i="3"/>
  <c r="R46" i="3"/>
  <c r="R45" i="3"/>
  <c r="R44" i="3"/>
  <c r="R43" i="3"/>
  <c r="R42" i="3"/>
  <c r="R41" i="3"/>
  <c r="R40" i="3"/>
  <c r="R39" i="3"/>
  <c r="R38" i="3"/>
  <c r="R37" i="3"/>
  <c r="R36" i="3"/>
  <c r="R35" i="3"/>
  <c r="R34" i="3"/>
  <c r="R33" i="3"/>
  <c r="R32" i="3"/>
  <c r="R31" i="3"/>
  <c r="R30" i="3"/>
  <c r="R29" i="3"/>
  <c r="R28" i="3"/>
  <c r="R27" i="3"/>
  <c r="R26" i="3"/>
  <c r="R25" i="3"/>
  <c r="R24" i="3"/>
  <c r="R23" i="3"/>
  <c r="R22" i="3"/>
  <c r="R21" i="3"/>
  <c r="R20" i="3"/>
  <c r="R19" i="3"/>
  <c r="R18" i="3"/>
  <c r="R17" i="3"/>
  <c r="R16" i="3"/>
  <c r="R15" i="3"/>
  <c r="R14" i="3"/>
  <c r="R13" i="3"/>
  <c r="R12" i="3"/>
  <c r="R11" i="3"/>
  <c r="P369" i="3"/>
  <c r="P368" i="3"/>
  <c r="P367" i="3"/>
  <c r="P366" i="3"/>
  <c r="P365" i="3"/>
  <c r="P364" i="3"/>
  <c r="P363" i="3"/>
  <c r="P362" i="3"/>
  <c r="P361" i="3"/>
  <c r="P360" i="3"/>
  <c r="P359" i="3"/>
  <c r="P358" i="3"/>
  <c r="P357" i="3"/>
  <c r="P356" i="3"/>
  <c r="P355" i="3"/>
  <c r="P354" i="3"/>
  <c r="P353" i="3"/>
  <c r="P352" i="3"/>
  <c r="P351" i="3"/>
  <c r="P350" i="3"/>
  <c r="P349" i="3"/>
  <c r="P348" i="3"/>
  <c r="P347" i="3"/>
  <c r="P346" i="3"/>
  <c r="P345" i="3"/>
  <c r="P344" i="3"/>
  <c r="P343" i="3"/>
  <c r="P342" i="3"/>
  <c r="P341" i="3"/>
  <c r="P340" i="3"/>
  <c r="P339" i="3"/>
  <c r="P338" i="3"/>
  <c r="P337" i="3"/>
  <c r="P336" i="3"/>
  <c r="P335" i="3"/>
  <c r="P334" i="3"/>
  <c r="P333" i="3"/>
  <c r="P332" i="3"/>
  <c r="P331" i="3"/>
  <c r="P330" i="3"/>
  <c r="P329" i="3"/>
  <c r="P328" i="3"/>
  <c r="P327" i="3"/>
  <c r="P326" i="3"/>
  <c r="P325" i="3"/>
  <c r="P324" i="3"/>
  <c r="P323" i="3"/>
  <c r="P322" i="3"/>
  <c r="P321" i="3"/>
  <c r="P320" i="3"/>
  <c r="P319" i="3"/>
  <c r="P318" i="3"/>
  <c r="P317" i="3"/>
  <c r="P316" i="3"/>
  <c r="P315" i="3"/>
  <c r="P314" i="3"/>
  <c r="P313" i="3"/>
  <c r="P312" i="3"/>
  <c r="P311" i="3"/>
  <c r="P310" i="3"/>
  <c r="P309" i="3"/>
  <c r="P308" i="3"/>
  <c r="P307" i="3"/>
  <c r="P306" i="3"/>
  <c r="P305" i="3"/>
  <c r="P304" i="3"/>
  <c r="P303" i="3"/>
  <c r="P302" i="3"/>
  <c r="P301" i="3"/>
  <c r="P300" i="3"/>
  <c r="P299" i="3"/>
  <c r="P298" i="3"/>
  <c r="P297" i="3"/>
  <c r="P296" i="3"/>
  <c r="P295" i="3"/>
  <c r="P294" i="3"/>
  <c r="P293" i="3"/>
  <c r="P292" i="3"/>
  <c r="P291" i="3"/>
  <c r="P290" i="3"/>
  <c r="P289" i="3"/>
  <c r="P288" i="3"/>
  <c r="P287" i="3"/>
  <c r="P286" i="3"/>
  <c r="P285" i="3"/>
  <c r="P284" i="3"/>
  <c r="P283" i="3"/>
  <c r="P282" i="3"/>
  <c r="P281" i="3"/>
  <c r="P280" i="3"/>
  <c r="P279" i="3"/>
  <c r="P278" i="3"/>
  <c r="P277" i="3"/>
  <c r="P276" i="3"/>
  <c r="P275" i="3"/>
  <c r="P274" i="3"/>
  <c r="P273" i="3"/>
  <c r="P272" i="3"/>
  <c r="P271" i="3"/>
  <c r="P270" i="3"/>
  <c r="P269" i="3"/>
  <c r="P268" i="3"/>
  <c r="P267" i="3"/>
  <c r="P266" i="3"/>
  <c r="P265" i="3"/>
  <c r="P264" i="3"/>
  <c r="P263" i="3"/>
  <c r="P262" i="3"/>
  <c r="P261" i="3"/>
  <c r="P260" i="3"/>
  <c r="P259" i="3"/>
  <c r="P258" i="3"/>
  <c r="P257" i="3"/>
  <c r="P256" i="3"/>
  <c r="P255" i="3"/>
  <c r="P254" i="3"/>
  <c r="P253" i="3"/>
  <c r="P252" i="3"/>
  <c r="P251" i="3"/>
  <c r="P250" i="3"/>
  <c r="P249" i="3"/>
  <c r="P248" i="3"/>
  <c r="P247" i="3"/>
  <c r="P246" i="3"/>
  <c r="P245" i="3"/>
  <c r="P244" i="3"/>
  <c r="P243" i="3"/>
  <c r="P242" i="3"/>
  <c r="P241" i="3"/>
  <c r="P240" i="3"/>
  <c r="P239" i="3"/>
  <c r="P238" i="3"/>
  <c r="P237" i="3"/>
  <c r="P236" i="3"/>
  <c r="P235" i="3"/>
  <c r="P234" i="3"/>
  <c r="P233" i="3"/>
  <c r="P232" i="3"/>
  <c r="P231" i="3"/>
  <c r="P230" i="3"/>
  <c r="P229" i="3"/>
  <c r="P228" i="3"/>
  <c r="P227" i="3"/>
  <c r="P226" i="3"/>
  <c r="P225" i="3"/>
  <c r="P224" i="3"/>
  <c r="P223" i="3"/>
  <c r="P222" i="3"/>
  <c r="P221" i="3"/>
  <c r="P220" i="3"/>
  <c r="P219" i="3"/>
  <c r="P218" i="3"/>
  <c r="P217" i="3"/>
  <c r="P216" i="3"/>
  <c r="P215" i="3"/>
  <c r="P214" i="3"/>
  <c r="P213" i="3"/>
  <c r="P212" i="3"/>
  <c r="P211" i="3"/>
  <c r="P210" i="3"/>
  <c r="P209" i="3"/>
  <c r="P208" i="3"/>
  <c r="P207" i="3"/>
  <c r="P206" i="3"/>
  <c r="P205" i="3"/>
  <c r="P204" i="3"/>
  <c r="P203" i="3"/>
  <c r="P202" i="3"/>
  <c r="P201" i="3"/>
  <c r="P200" i="3"/>
  <c r="P199" i="3"/>
  <c r="P198" i="3"/>
  <c r="P197" i="3"/>
  <c r="P196" i="3"/>
  <c r="P195" i="3"/>
  <c r="P194" i="3"/>
  <c r="P193" i="3"/>
  <c r="P192" i="3"/>
  <c r="P191" i="3"/>
  <c r="P190" i="3"/>
  <c r="P189" i="3"/>
  <c r="P188" i="3"/>
  <c r="P187" i="3"/>
  <c r="P186" i="3"/>
  <c r="P185" i="3"/>
  <c r="P184" i="3"/>
  <c r="P183" i="3"/>
  <c r="P182" i="3"/>
  <c r="P181" i="3"/>
  <c r="P180" i="3"/>
  <c r="P179" i="3"/>
  <c r="P178" i="3"/>
  <c r="P177" i="3"/>
  <c r="P176" i="3"/>
  <c r="P175" i="3"/>
  <c r="P174" i="3"/>
  <c r="P173" i="3"/>
  <c r="P172" i="3"/>
  <c r="P171" i="3"/>
  <c r="P170" i="3"/>
  <c r="P169" i="3"/>
  <c r="P168" i="3"/>
  <c r="P167" i="3"/>
  <c r="P166" i="3"/>
  <c r="P165" i="3"/>
  <c r="P164" i="3"/>
  <c r="P163" i="3"/>
  <c r="P162" i="3"/>
  <c r="P161" i="3"/>
  <c r="P160" i="3"/>
  <c r="P159" i="3"/>
  <c r="P158" i="3"/>
  <c r="P157" i="3"/>
  <c r="P156" i="3"/>
  <c r="P155" i="3"/>
  <c r="P154" i="3"/>
  <c r="P153" i="3"/>
  <c r="P152" i="3"/>
  <c r="P151" i="3"/>
  <c r="P150" i="3"/>
  <c r="P149" i="3"/>
  <c r="P148" i="3"/>
  <c r="P147" i="3"/>
  <c r="P146" i="3"/>
  <c r="P145" i="3"/>
  <c r="P144" i="3"/>
  <c r="P143" i="3"/>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82" i="3"/>
  <c r="P81" i="3"/>
  <c r="P80" i="3"/>
  <c r="P79" i="3"/>
  <c r="P78" i="3"/>
  <c r="P77" i="3"/>
  <c r="P76" i="3"/>
  <c r="P75" i="3"/>
  <c r="P74" i="3"/>
  <c r="P73" i="3"/>
  <c r="P72" i="3"/>
  <c r="P71" i="3"/>
  <c r="P70" i="3"/>
  <c r="P69" i="3"/>
  <c r="P68" i="3"/>
  <c r="P67" i="3"/>
  <c r="P66" i="3"/>
  <c r="P65"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N369" i="3"/>
  <c r="N368" i="3"/>
  <c r="N367" i="3"/>
  <c r="N366" i="3"/>
  <c r="N365" i="3"/>
  <c r="N364" i="3"/>
  <c r="N363" i="3"/>
  <c r="N362" i="3"/>
  <c r="N361" i="3"/>
  <c r="N360" i="3"/>
  <c r="N359" i="3"/>
  <c r="N358" i="3"/>
  <c r="N357" i="3"/>
  <c r="N356" i="3"/>
  <c r="N355" i="3"/>
  <c r="N354" i="3"/>
  <c r="N353" i="3"/>
  <c r="N352" i="3"/>
  <c r="N351" i="3"/>
  <c r="N350" i="3"/>
  <c r="N349" i="3"/>
  <c r="N348" i="3"/>
  <c r="N347" i="3"/>
  <c r="N346" i="3"/>
  <c r="N345" i="3"/>
  <c r="N344" i="3"/>
  <c r="N343" i="3"/>
  <c r="N342" i="3"/>
  <c r="N341" i="3"/>
  <c r="N340" i="3"/>
  <c r="N339" i="3"/>
  <c r="N338" i="3"/>
  <c r="N337" i="3"/>
  <c r="N336" i="3"/>
  <c r="N335" i="3"/>
  <c r="N334" i="3"/>
  <c r="N333" i="3"/>
  <c r="N332" i="3"/>
  <c r="N331" i="3"/>
  <c r="N330" i="3"/>
  <c r="N329" i="3"/>
  <c r="N328" i="3"/>
  <c r="N327" i="3"/>
  <c r="N326" i="3"/>
  <c r="N325" i="3"/>
  <c r="N324" i="3"/>
  <c r="N323" i="3"/>
  <c r="N322" i="3"/>
  <c r="N321" i="3"/>
  <c r="N320" i="3"/>
  <c r="N319" i="3"/>
  <c r="N318" i="3"/>
  <c r="N317" i="3"/>
  <c r="N316" i="3"/>
  <c r="N315" i="3"/>
  <c r="N314" i="3"/>
  <c r="N313" i="3"/>
  <c r="N312" i="3"/>
  <c r="N311" i="3"/>
  <c r="N310" i="3"/>
  <c r="N309" i="3"/>
  <c r="N308" i="3"/>
  <c r="N307" i="3"/>
  <c r="N306" i="3"/>
  <c r="N305" i="3"/>
  <c r="N304" i="3"/>
  <c r="N303" i="3"/>
  <c r="N302" i="3"/>
  <c r="N301" i="3"/>
  <c r="N300" i="3"/>
  <c r="N299" i="3"/>
  <c r="N298" i="3"/>
  <c r="N297" i="3"/>
  <c r="N296" i="3"/>
  <c r="N295" i="3"/>
  <c r="N294" i="3"/>
  <c r="N293" i="3"/>
  <c r="N292" i="3"/>
  <c r="N291" i="3"/>
  <c r="N290" i="3"/>
  <c r="N289" i="3"/>
  <c r="N288" i="3"/>
  <c r="N287" i="3"/>
  <c r="N286" i="3"/>
  <c r="N285" i="3"/>
  <c r="N284" i="3"/>
  <c r="N283" i="3"/>
  <c r="N282" i="3"/>
  <c r="N281" i="3"/>
  <c r="N280" i="3"/>
  <c r="N279" i="3"/>
  <c r="N278" i="3"/>
  <c r="N277" i="3"/>
  <c r="N276" i="3"/>
  <c r="N275" i="3"/>
  <c r="N274" i="3"/>
  <c r="N273" i="3"/>
  <c r="N272" i="3"/>
  <c r="N271" i="3"/>
  <c r="N270" i="3"/>
  <c r="N269" i="3"/>
  <c r="N268" i="3"/>
  <c r="N267" i="3"/>
  <c r="N266" i="3"/>
  <c r="N265" i="3"/>
  <c r="N264" i="3"/>
  <c r="N263" i="3"/>
  <c r="N262" i="3"/>
  <c r="N261" i="3"/>
  <c r="N260" i="3"/>
  <c r="N259" i="3"/>
  <c r="N258" i="3"/>
  <c r="N257" i="3"/>
  <c r="N256" i="3"/>
  <c r="N255" i="3"/>
  <c r="N254" i="3"/>
  <c r="N253" i="3"/>
  <c r="N252" i="3"/>
  <c r="N251" i="3"/>
  <c r="N250" i="3"/>
  <c r="N249" i="3"/>
  <c r="N248" i="3"/>
  <c r="N247" i="3"/>
  <c r="N246" i="3"/>
  <c r="N245" i="3"/>
  <c r="N244" i="3"/>
  <c r="N243" i="3"/>
  <c r="N242" i="3"/>
  <c r="N241" i="3"/>
  <c r="N240" i="3"/>
  <c r="N239" i="3"/>
  <c r="N238" i="3"/>
  <c r="N237" i="3"/>
  <c r="N236" i="3"/>
  <c r="N235" i="3"/>
  <c r="N234" i="3"/>
  <c r="N233" i="3"/>
  <c r="N232" i="3"/>
  <c r="N231" i="3"/>
  <c r="N230" i="3"/>
  <c r="N229" i="3"/>
  <c r="N228" i="3"/>
  <c r="N227" i="3"/>
  <c r="N226" i="3"/>
  <c r="N225" i="3"/>
  <c r="N224" i="3"/>
  <c r="N223" i="3"/>
  <c r="N222" i="3"/>
  <c r="N221" i="3"/>
  <c r="N220" i="3"/>
  <c r="N219" i="3"/>
  <c r="N218" i="3"/>
  <c r="N217" i="3"/>
  <c r="N216" i="3"/>
  <c r="N215" i="3"/>
  <c r="N214" i="3"/>
  <c r="N213" i="3"/>
  <c r="N212" i="3"/>
  <c r="N211" i="3"/>
  <c r="N210" i="3"/>
  <c r="N209" i="3"/>
  <c r="N208" i="3"/>
  <c r="N207" i="3"/>
  <c r="N206" i="3"/>
  <c r="N205" i="3"/>
  <c r="N204" i="3"/>
  <c r="N203" i="3"/>
  <c r="N202" i="3"/>
  <c r="N201" i="3"/>
  <c r="N200" i="3"/>
  <c r="N199" i="3"/>
  <c r="N198" i="3"/>
  <c r="N197" i="3"/>
  <c r="N196" i="3"/>
  <c r="N195" i="3"/>
  <c r="N194" i="3"/>
  <c r="N193" i="3"/>
  <c r="N192" i="3"/>
  <c r="N191" i="3"/>
  <c r="N190" i="3"/>
  <c r="N189" i="3"/>
  <c r="N188" i="3"/>
  <c r="N187" i="3"/>
  <c r="N186" i="3"/>
  <c r="N185" i="3"/>
  <c r="N184" i="3"/>
  <c r="N183" i="3"/>
  <c r="N182" i="3"/>
  <c r="N181" i="3"/>
  <c r="N180" i="3"/>
  <c r="N179" i="3"/>
  <c r="N178" i="3"/>
  <c r="N177" i="3"/>
  <c r="N176" i="3"/>
  <c r="N175" i="3"/>
  <c r="N174" i="3"/>
  <c r="N173" i="3"/>
  <c r="N172" i="3"/>
  <c r="N171" i="3"/>
  <c r="N170" i="3"/>
  <c r="N169" i="3"/>
  <c r="N168" i="3"/>
  <c r="N167" i="3"/>
  <c r="N166" i="3"/>
  <c r="N165" i="3"/>
  <c r="N164" i="3"/>
  <c r="N163" i="3"/>
  <c r="N162" i="3"/>
  <c r="N161" i="3"/>
  <c r="N160" i="3"/>
  <c r="N159" i="3"/>
  <c r="N158" i="3"/>
  <c r="N157" i="3"/>
  <c r="N156" i="3"/>
  <c r="N155" i="3"/>
  <c r="N154" i="3"/>
  <c r="N153" i="3"/>
  <c r="N152" i="3"/>
  <c r="N151" i="3"/>
  <c r="N150" i="3"/>
  <c r="N149" i="3"/>
  <c r="N148" i="3"/>
  <c r="N147" i="3"/>
  <c r="N146" i="3"/>
  <c r="N145" i="3"/>
  <c r="N144" i="3"/>
  <c r="N143" i="3"/>
  <c r="N142" i="3"/>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N18" i="3"/>
  <c r="N17" i="3"/>
  <c r="N16" i="3"/>
  <c r="N15" i="3"/>
  <c r="N14" i="3"/>
  <c r="N13" i="3"/>
  <c r="N12" i="3"/>
  <c r="N11" i="3"/>
  <c r="L369" i="3"/>
  <c r="L368" i="3"/>
  <c r="L367" i="3"/>
  <c r="L366" i="3"/>
  <c r="L365" i="3"/>
  <c r="L364" i="3"/>
  <c r="L363" i="3"/>
  <c r="L362" i="3"/>
  <c r="L361" i="3"/>
  <c r="L360" i="3"/>
  <c r="L359" i="3"/>
  <c r="L358" i="3"/>
  <c r="L357" i="3"/>
  <c r="L356" i="3"/>
  <c r="L355" i="3"/>
  <c r="L354" i="3"/>
  <c r="L353" i="3"/>
  <c r="L352" i="3"/>
  <c r="L351" i="3"/>
  <c r="L350" i="3"/>
  <c r="L349" i="3"/>
  <c r="L348" i="3"/>
  <c r="L347" i="3"/>
  <c r="L346" i="3"/>
  <c r="L345" i="3"/>
  <c r="L344" i="3"/>
  <c r="L343" i="3"/>
  <c r="L342" i="3"/>
  <c r="L341" i="3"/>
  <c r="L340" i="3"/>
  <c r="L339" i="3"/>
  <c r="L338" i="3"/>
  <c r="L337" i="3"/>
  <c r="L336" i="3"/>
  <c r="L335" i="3"/>
  <c r="L334" i="3"/>
  <c r="L333" i="3"/>
  <c r="L332" i="3"/>
  <c r="L331" i="3"/>
  <c r="L330" i="3"/>
  <c r="L329" i="3"/>
  <c r="L328" i="3"/>
  <c r="L327" i="3"/>
  <c r="L326" i="3"/>
  <c r="L325" i="3"/>
  <c r="L324" i="3"/>
  <c r="L323" i="3"/>
  <c r="L322" i="3"/>
  <c r="L321" i="3"/>
  <c r="L320" i="3"/>
  <c r="L319" i="3"/>
  <c r="L318" i="3"/>
  <c r="L317" i="3"/>
  <c r="L316" i="3"/>
  <c r="L315" i="3"/>
  <c r="L314" i="3"/>
  <c r="L313" i="3"/>
  <c r="L312" i="3"/>
  <c r="L311" i="3"/>
  <c r="L310" i="3"/>
  <c r="L309" i="3"/>
  <c r="L308" i="3"/>
  <c r="L307" i="3"/>
  <c r="L306" i="3"/>
  <c r="L305" i="3"/>
  <c r="L304" i="3"/>
  <c r="L303" i="3"/>
  <c r="L302" i="3"/>
  <c r="L301" i="3"/>
  <c r="L300" i="3"/>
  <c r="L299" i="3"/>
  <c r="L298" i="3"/>
  <c r="L297" i="3"/>
  <c r="L296" i="3"/>
  <c r="L295" i="3"/>
  <c r="L294" i="3"/>
  <c r="L293" i="3"/>
  <c r="L292" i="3"/>
  <c r="L291" i="3"/>
  <c r="L290" i="3"/>
  <c r="L289" i="3"/>
  <c r="L288" i="3"/>
  <c r="L287" i="3"/>
  <c r="L286" i="3"/>
  <c r="L285" i="3"/>
  <c r="L284" i="3"/>
  <c r="L283" i="3"/>
  <c r="L282" i="3"/>
  <c r="L281" i="3"/>
  <c r="L280" i="3"/>
  <c r="L279" i="3"/>
  <c r="L278" i="3"/>
  <c r="L277" i="3"/>
  <c r="L276" i="3"/>
  <c r="L275" i="3"/>
  <c r="L274" i="3"/>
  <c r="L273" i="3"/>
  <c r="L272" i="3"/>
  <c r="L271" i="3"/>
  <c r="L270" i="3"/>
  <c r="L269" i="3"/>
  <c r="L268" i="3"/>
  <c r="L267" i="3"/>
  <c r="L266" i="3"/>
  <c r="L265" i="3"/>
  <c r="L264" i="3"/>
  <c r="L263" i="3"/>
  <c r="L262" i="3"/>
  <c r="L261" i="3"/>
  <c r="L260" i="3"/>
  <c r="L259" i="3"/>
  <c r="L258" i="3"/>
  <c r="L257" i="3"/>
  <c r="L256" i="3"/>
  <c r="L255" i="3"/>
  <c r="L254" i="3"/>
  <c r="L253" i="3"/>
  <c r="L252" i="3"/>
  <c r="L251" i="3"/>
  <c r="L250" i="3"/>
  <c r="L249" i="3"/>
  <c r="L248" i="3"/>
  <c r="L247" i="3"/>
  <c r="L246" i="3"/>
  <c r="L245" i="3"/>
  <c r="L244" i="3"/>
  <c r="L243" i="3"/>
  <c r="L242" i="3"/>
  <c r="L241" i="3"/>
  <c r="L240" i="3"/>
  <c r="L239" i="3"/>
  <c r="L238" i="3"/>
  <c r="L237" i="3"/>
  <c r="L236" i="3"/>
  <c r="L235" i="3"/>
  <c r="L234" i="3"/>
  <c r="L233" i="3"/>
  <c r="L232" i="3"/>
  <c r="L231" i="3"/>
  <c r="L230" i="3"/>
  <c r="L229" i="3"/>
  <c r="L228" i="3"/>
  <c r="L227" i="3"/>
  <c r="L226" i="3"/>
  <c r="L225" i="3"/>
  <c r="L224" i="3"/>
  <c r="L223" i="3"/>
  <c r="L222" i="3"/>
  <c r="L221" i="3"/>
  <c r="L220" i="3"/>
  <c r="L219" i="3"/>
  <c r="L218" i="3"/>
  <c r="L217" i="3"/>
  <c r="L216" i="3"/>
  <c r="L215" i="3"/>
  <c r="L214" i="3"/>
  <c r="L213" i="3"/>
  <c r="L212" i="3"/>
  <c r="L211" i="3"/>
  <c r="L210" i="3"/>
  <c r="L209" i="3"/>
  <c r="L208" i="3"/>
  <c r="L207" i="3"/>
  <c r="L206" i="3"/>
  <c r="L205" i="3"/>
  <c r="L204" i="3"/>
  <c r="L203" i="3"/>
  <c r="L202" i="3"/>
  <c r="L201" i="3"/>
  <c r="L200" i="3"/>
  <c r="L199" i="3"/>
  <c r="L198" i="3"/>
  <c r="L197" i="3"/>
  <c r="L196" i="3"/>
  <c r="L195" i="3"/>
  <c r="L194" i="3"/>
  <c r="L193" i="3"/>
  <c r="L192" i="3"/>
  <c r="L191" i="3"/>
  <c r="L190" i="3"/>
  <c r="L189" i="3"/>
  <c r="L188" i="3"/>
  <c r="L187" i="3"/>
  <c r="L186" i="3"/>
  <c r="L185" i="3"/>
  <c r="L184" i="3"/>
  <c r="L183" i="3"/>
  <c r="L182" i="3"/>
  <c r="L181" i="3"/>
  <c r="L180" i="3"/>
  <c r="L179" i="3"/>
  <c r="L178" i="3"/>
  <c r="L177" i="3"/>
  <c r="L176" i="3"/>
  <c r="L175" i="3"/>
  <c r="L174" i="3"/>
  <c r="L173" i="3"/>
  <c r="L172" i="3"/>
  <c r="L171" i="3"/>
  <c r="L170" i="3"/>
  <c r="L169" i="3"/>
  <c r="L168" i="3"/>
  <c r="L167" i="3"/>
  <c r="L166" i="3"/>
  <c r="L165" i="3"/>
  <c r="L164" i="3"/>
  <c r="L163" i="3"/>
  <c r="L162" i="3"/>
  <c r="L161" i="3"/>
  <c r="L160" i="3"/>
  <c r="L159" i="3"/>
  <c r="L158" i="3"/>
  <c r="L157" i="3"/>
  <c r="L156" i="3"/>
  <c r="L155" i="3"/>
  <c r="L154" i="3"/>
  <c r="L153" i="3"/>
  <c r="L152" i="3"/>
  <c r="L151" i="3"/>
  <c r="L150" i="3"/>
  <c r="L149" i="3"/>
  <c r="L148" i="3"/>
  <c r="L147" i="3"/>
  <c r="L146" i="3"/>
  <c r="L145" i="3"/>
  <c r="L144" i="3"/>
  <c r="L143" i="3"/>
  <c r="L142" i="3"/>
  <c r="L141" i="3"/>
  <c r="L140" i="3"/>
  <c r="L139" i="3"/>
  <c r="L138" i="3"/>
  <c r="L137" i="3"/>
  <c r="L136" i="3"/>
  <c r="L135" i="3"/>
  <c r="L134" i="3"/>
  <c r="L133" i="3"/>
  <c r="L132" i="3"/>
  <c r="L131" i="3"/>
  <c r="L130" i="3"/>
  <c r="L129" i="3"/>
  <c r="L128" i="3"/>
  <c r="L127" i="3"/>
  <c r="L126" i="3"/>
  <c r="L125" i="3"/>
  <c r="L124" i="3"/>
  <c r="L123" i="3"/>
  <c r="L122" i="3"/>
  <c r="L121" i="3"/>
  <c r="L120" i="3"/>
  <c r="L119" i="3"/>
  <c r="L118" i="3"/>
  <c r="L117" i="3"/>
  <c r="L116" i="3"/>
  <c r="L115" i="3"/>
  <c r="L114" i="3"/>
  <c r="L113" i="3"/>
  <c r="L112" i="3"/>
  <c r="L111" i="3"/>
  <c r="L110" i="3"/>
  <c r="L109" i="3"/>
  <c r="L108" i="3"/>
  <c r="L107" i="3"/>
  <c r="L106" i="3"/>
  <c r="L105" i="3"/>
  <c r="L104" i="3"/>
  <c r="L103" i="3"/>
  <c r="L102" i="3"/>
  <c r="L101" i="3"/>
  <c r="L100" i="3"/>
  <c r="L99" i="3"/>
  <c r="L98" i="3"/>
  <c r="L97" i="3"/>
  <c r="L96" i="3"/>
  <c r="L95" i="3"/>
  <c r="L94" i="3"/>
  <c r="L93" i="3"/>
  <c r="L92" i="3"/>
  <c r="L91" i="3"/>
  <c r="L90" i="3"/>
  <c r="L89" i="3"/>
  <c r="L88" i="3"/>
  <c r="L87" i="3"/>
  <c r="L86" i="3"/>
  <c r="L85" i="3"/>
  <c r="L84" i="3"/>
  <c r="L83" i="3"/>
  <c r="L82" i="3"/>
  <c r="L81" i="3"/>
  <c r="L80" i="3"/>
  <c r="L79" i="3"/>
  <c r="L78" i="3"/>
  <c r="L77" i="3"/>
  <c r="L76" i="3"/>
  <c r="L75" i="3"/>
  <c r="L74" i="3"/>
  <c r="L73" i="3"/>
  <c r="L72" i="3"/>
  <c r="L71" i="3"/>
  <c r="L70" i="3"/>
  <c r="L69" i="3"/>
  <c r="L68" i="3"/>
  <c r="L67" i="3"/>
  <c r="L66" i="3"/>
  <c r="L65" i="3"/>
  <c r="L64" i="3"/>
  <c r="L63" i="3"/>
  <c r="L62" i="3"/>
  <c r="L61" i="3"/>
  <c r="L60" i="3"/>
  <c r="L59" i="3"/>
  <c r="L58" i="3"/>
  <c r="L57" i="3"/>
  <c r="L56" i="3"/>
  <c r="L55" i="3"/>
  <c r="L54" i="3"/>
  <c r="L53" i="3"/>
  <c r="L52" i="3"/>
  <c r="L51" i="3"/>
  <c r="L50" i="3"/>
  <c r="L49" i="3"/>
  <c r="L48" i="3"/>
  <c r="L47" i="3"/>
  <c r="L46" i="3"/>
  <c r="L45" i="3"/>
  <c r="L44" i="3"/>
  <c r="L43" i="3"/>
  <c r="L42" i="3"/>
  <c r="L41" i="3"/>
  <c r="L40" i="3"/>
  <c r="L39" i="3"/>
  <c r="L38" i="3"/>
  <c r="L37" i="3"/>
  <c r="L36" i="3"/>
  <c r="L35" i="3"/>
  <c r="L34" i="3"/>
  <c r="L33" i="3"/>
  <c r="L32" i="3"/>
  <c r="L31" i="3"/>
  <c r="L30" i="3"/>
  <c r="L29" i="3"/>
  <c r="L28" i="3"/>
  <c r="L27" i="3"/>
  <c r="L26" i="3"/>
  <c r="L25" i="3"/>
  <c r="L24" i="3"/>
  <c r="L23" i="3"/>
  <c r="L22" i="3"/>
  <c r="L21" i="3"/>
  <c r="L20" i="3"/>
  <c r="L19" i="3"/>
  <c r="L18" i="3"/>
  <c r="L17" i="3"/>
  <c r="L16" i="3"/>
  <c r="L15" i="3"/>
  <c r="L14" i="3"/>
  <c r="L13" i="3"/>
  <c r="L12" i="3"/>
  <c r="L11" i="3"/>
  <c r="J369" i="3"/>
  <c r="J368" i="3"/>
  <c r="J367" i="3"/>
  <c r="J366" i="3"/>
  <c r="J365" i="3"/>
  <c r="J364" i="3"/>
  <c r="J363" i="3"/>
  <c r="J362" i="3"/>
  <c r="J361" i="3"/>
  <c r="J360" i="3"/>
  <c r="J359" i="3"/>
  <c r="J358" i="3"/>
  <c r="J357" i="3"/>
  <c r="J356" i="3"/>
  <c r="J355" i="3"/>
  <c r="J354" i="3"/>
  <c r="J353" i="3"/>
  <c r="J352" i="3"/>
  <c r="J351" i="3"/>
  <c r="J350" i="3"/>
  <c r="J349" i="3"/>
  <c r="J348" i="3"/>
  <c r="J347" i="3"/>
  <c r="J346" i="3"/>
  <c r="J345" i="3"/>
  <c r="J344" i="3"/>
  <c r="J343" i="3"/>
  <c r="J342" i="3"/>
  <c r="J341" i="3"/>
  <c r="J340" i="3"/>
  <c r="J339" i="3"/>
  <c r="J338" i="3"/>
  <c r="J337" i="3"/>
  <c r="J336" i="3"/>
  <c r="J335" i="3"/>
  <c r="J334" i="3"/>
  <c r="J333" i="3"/>
  <c r="J332" i="3"/>
  <c r="J331" i="3"/>
  <c r="J330" i="3"/>
  <c r="J329" i="3"/>
  <c r="J328" i="3"/>
  <c r="J327" i="3"/>
  <c r="J326" i="3"/>
  <c r="J325" i="3"/>
  <c r="J324" i="3"/>
  <c r="J323" i="3"/>
  <c r="J322" i="3"/>
  <c r="J321" i="3"/>
  <c r="J320" i="3"/>
  <c r="J319" i="3"/>
  <c r="J318" i="3"/>
  <c r="J317" i="3"/>
  <c r="J316" i="3"/>
  <c r="J315" i="3"/>
  <c r="J314" i="3"/>
  <c r="J313" i="3"/>
  <c r="J312" i="3"/>
  <c r="J311" i="3"/>
  <c r="J310" i="3"/>
  <c r="J309" i="3"/>
  <c r="J308" i="3"/>
  <c r="J307" i="3"/>
  <c r="J306" i="3"/>
  <c r="J305" i="3"/>
  <c r="J304" i="3"/>
  <c r="J303" i="3"/>
  <c r="J302" i="3"/>
  <c r="J301" i="3"/>
  <c r="J300" i="3"/>
  <c r="J299" i="3"/>
  <c r="J298" i="3"/>
  <c r="J297" i="3"/>
  <c r="J296" i="3"/>
  <c r="J295" i="3"/>
  <c r="J294" i="3"/>
  <c r="J293" i="3"/>
  <c r="J292" i="3"/>
  <c r="J291" i="3"/>
  <c r="J290" i="3"/>
  <c r="J289" i="3"/>
  <c r="J288" i="3"/>
  <c r="J287" i="3"/>
  <c r="J286" i="3"/>
  <c r="J285" i="3"/>
  <c r="J284" i="3"/>
  <c r="J283" i="3"/>
  <c r="J282" i="3"/>
  <c r="J281" i="3"/>
  <c r="J280" i="3"/>
  <c r="J279" i="3"/>
  <c r="J278" i="3"/>
  <c r="J277" i="3"/>
  <c r="J276" i="3"/>
  <c r="J275" i="3"/>
  <c r="J274" i="3"/>
  <c r="J273" i="3"/>
  <c r="J272" i="3"/>
  <c r="J271" i="3"/>
  <c r="J270" i="3"/>
  <c r="J269" i="3"/>
  <c r="J268" i="3"/>
  <c r="J267" i="3"/>
  <c r="J266" i="3"/>
  <c r="J265" i="3"/>
  <c r="J264" i="3"/>
  <c r="J263" i="3"/>
  <c r="J262" i="3"/>
  <c r="J261" i="3"/>
  <c r="J260" i="3"/>
  <c r="J259" i="3"/>
  <c r="J258" i="3"/>
  <c r="J257" i="3"/>
  <c r="J256" i="3"/>
  <c r="J255" i="3"/>
  <c r="J254" i="3"/>
  <c r="J253" i="3"/>
  <c r="J252" i="3"/>
  <c r="J251" i="3"/>
  <c r="J250" i="3"/>
  <c r="J249" i="3"/>
  <c r="J248" i="3"/>
  <c r="J247" i="3"/>
  <c r="J246" i="3"/>
  <c r="J245" i="3"/>
  <c r="J244" i="3"/>
  <c r="J243" i="3"/>
  <c r="J242" i="3"/>
  <c r="J241" i="3"/>
  <c r="J240" i="3"/>
  <c r="J239" i="3"/>
  <c r="J238" i="3"/>
  <c r="J237" i="3"/>
  <c r="J236" i="3"/>
  <c r="J235" i="3"/>
  <c r="J234" i="3"/>
  <c r="J233" i="3"/>
  <c r="J232" i="3"/>
  <c r="J231" i="3"/>
  <c r="J230" i="3"/>
  <c r="J229" i="3"/>
  <c r="J228" i="3"/>
  <c r="J227" i="3"/>
  <c r="J226" i="3"/>
  <c r="J225" i="3"/>
  <c r="J224" i="3"/>
  <c r="J223" i="3"/>
  <c r="J222" i="3"/>
  <c r="J221" i="3"/>
  <c r="J220" i="3"/>
  <c r="J219" i="3"/>
  <c r="J218" i="3"/>
  <c r="J217" i="3"/>
  <c r="J216" i="3"/>
  <c r="J215" i="3"/>
  <c r="J214" i="3"/>
  <c r="J213" i="3"/>
  <c r="J212" i="3"/>
  <c r="J211" i="3"/>
  <c r="J210" i="3"/>
  <c r="J209" i="3"/>
  <c r="J208" i="3"/>
  <c r="J207" i="3"/>
  <c r="J206" i="3"/>
  <c r="J205" i="3"/>
  <c r="J204" i="3"/>
  <c r="J203" i="3"/>
  <c r="J202" i="3"/>
  <c r="J201" i="3"/>
  <c r="J200" i="3"/>
  <c r="J199" i="3"/>
  <c r="J198" i="3"/>
  <c r="J197" i="3"/>
  <c r="J196" i="3"/>
  <c r="J195" i="3"/>
  <c r="J194" i="3"/>
  <c r="J193" i="3"/>
  <c r="J192" i="3"/>
  <c r="J191" i="3"/>
  <c r="J190" i="3"/>
  <c r="J189" i="3"/>
  <c r="J188" i="3"/>
  <c r="J187" i="3"/>
  <c r="J186" i="3"/>
  <c r="J185" i="3"/>
  <c r="J184" i="3"/>
  <c r="J183" i="3"/>
  <c r="J182" i="3"/>
  <c r="J181" i="3"/>
  <c r="J180" i="3"/>
  <c r="J179" i="3"/>
  <c r="J178" i="3"/>
  <c r="J177" i="3"/>
  <c r="J176" i="3"/>
  <c r="J175" i="3"/>
  <c r="J174" i="3"/>
  <c r="J173" i="3"/>
  <c r="J172" i="3"/>
  <c r="J171" i="3"/>
  <c r="J170" i="3"/>
  <c r="J169" i="3"/>
  <c r="J168" i="3"/>
  <c r="J167" i="3"/>
  <c r="J166" i="3"/>
  <c r="J165" i="3"/>
  <c r="J164" i="3"/>
  <c r="J163" i="3"/>
  <c r="J162" i="3"/>
  <c r="J161" i="3"/>
  <c r="J160" i="3"/>
  <c r="J159" i="3"/>
  <c r="J158" i="3"/>
  <c r="J157" i="3"/>
  <c r="J156" i="3"/>
  <c r="J155" i="3"/>
  <c r="J154" i="3"/>
  <c r="J153" i="3"/>
  <c r="J152" i="3"/>
  <c r="J151" i="3"/>
  <c r="J150" i="3"/>
  <c r="J149" i="3"/>
  <c r="J148" i="3"/>
  <c r="J147" i="3"/>
  <c r="J146" i="3"/>
  <c r="J145" i="3"/>
  <c r="J144" i="3"/>
  <c r="J143" i="3"/>
  <c r="J142" i="3"/>
  <c r="J141" i="3"/>
  <c r="J140" i="3"/>
  <c r="J139" i="3"/>
  <c r="J138" i="3"/>
  <c r="J137" i="3"/>
  <c r="J136" i="3"/>
  <c r="J135" i="3"/>
  <c r="J134" i="3"/>
  <c r="J133" i="3"/>
  <c r="J132" i="3"/>
  <c r="J131" i="3"/>
  <c r="J130" i="3"/>
  <c r="J129" i="3"/>
  <c r="J128" i="3"/>
  <c r="J127" i="3"/>
  <c r="J126" i="3"/>
  <c r="J125" i="3"/>
  <c r="J124" i="3"/>
  <c r="J123" i="3"/>
  <c r="J122" i="3"/>
  <c r="J121" i="3"/>
  <c r="J120" i="3"/>
  <c r="J119" i="3"/>
  <c r="J118" i="3"/>
  <c r="J117" i="3"/>
  <c r="J116" i="3"/>
  <c r="J115" i="3"/>
  <c r="J114" i="3"/>
  <c r="J113" i="3"/>
  <c r="J112" i="3"/>
  <c r="J111" i="3"/>
  <c r="J110" i="3"/>
  <c r="J109" i="3"/>
  <c r="J108" i="3"/>
  <c r="J107" i="3"/>
  <c r="J106"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2" i="3"/>
  <c r="J11" i="3"/>
  <c r="H369" i="3"/>
  <c r="H368" i="3"/>
  <c r="H367" i="3"/>
  <c r="H366" i="3"/>
  <c r="H365" i="3"/>
  <c r="H364" i="3"/>
  <c r="H363" i="3"/>
  <c r="H362" i="3"/>
  <c r="H361" i="3"/>
  <c r="H360" i="3"/>
  <c r="H359" i="3"/>
  <c r="H358" i="3"/>
  <c r="H357" i="3"/>
  <c r="H356" i="3"/>
  <c r="H355" i="3"/>
  <c r="H354" i="3"/>
  <c r="H353" i="3"/>
  <c r="H352" i="3"/>
  <c r="H351" i="3"/>
  <c r="H350" i="3"/>
  <c r="H349" i="3"/>
  <c r="H348" i="3"/>
  <c r="H347" i="3"/>
  <c r="H346" i="3"/>
  <c r="H345" i="3"/>
  <c r="H344" i="3"/>
  <c r="H343" i="3"/>
  <c r="H342" i="3"/>
  <c r="H341" i="3"/>
  <c r="H340" i="3"/>
  <c r="H339" i="3"/>
  <c r="H338" i="3"/>
  <c r="H337" i="3"/>
  <c r="H336" i="3"/>
  <c r="H335" i="3"/>
  <c r="H334" i="3"/>
  <c r="H333" i="3"/>
  <c r="H332" i="3"/>
  <c r="H331" i="3"/>
  <c r="H330" i="3"/>
  <c r="H329" i="3"/>
  <c r="H328" i="3"/>
  <c r="H327" i="3"/>
  <c r="H326" i="3"/>
  <c r="H325" i="3"/>
  <c r="H324" i="3"/>
  <c r="H323" i="3"/>
  <c r="H322" i="3"/>
  <c r="H321" i="3"/>
  <c r="H320" i="3"/>
  <c r="H319" i="3"/>
  <c r="H318" i="3"/>
  <c r="H317" i="3"/>
  <c r="H316" i="3"/>
  <c r="H315" i="3"/>
  <c r="H314" i="3"/>
  <c r="H313" i="3"/>
  <c r="H312" i="3"/>
  <c r="H311" i="3"/>
  <c r="H310" i="3"/>
  <c r="H309" i="3"/>
  <c r="H308" i="3"/>
  <c r="H307" i="3"/>
  <c r="H306" i="3"/>
  <c r="H305" i="3"/>
  <c r="H304" i="3"/>
  <c r="H303" i="3"/>
  <c r="H302" i="3"/>
  <c r="H301" i="3"/>
  <c r="H300" i="3"/>
  <c r="H299" i="3"/>
  <c r="H298" i="3"/>
  <c r="H297" i="3"/>
  <c r="H296" i="3"/>
  <c r="H295" i="3"/>
  <c r="H294" i="3"/>
  <c r="H293" i="3"/>
  <c r="H292" i="3"/>
  <c r="H291" i="3"/>
  <c r="H290" i="3"/>
  <c r="H289" i="3"/>
  <c r="H288" i="3"/>
  <c r="H287" i="3"/>
  <c r="H286" i="3"/>
  <c r="H285" i="3"/>
  <c r="H284" i="3"/>
  <c r="H283" i="3"/>
  <c r="H282" i="3"/>
  <c r="H281" i="3"/>
  <c r="H280" i="3"/>
  <c r="H279" i="3"/>
  <c r="H278" i="3"/>
  <c r="H277" i="3"/>
  <c r="H276" i="3"/>
  <c r="H275" i="3"/>
  <c r="H274" i="3"/>
  <c r="H273" i="3"/>
  <c r="H272" i="3"/>
  <c r="H271" i="3"/>
  <c r="H270" i="3"/>
  <c r="H269" i="3"/>
  <c r="H268" i="3"/>
  <c r="H267" i="3"/>
  <c r="H266" i="3"/>
  <c r="H265" i="3"/>
  <c r="H264" i="3"/>
  <c r="H263" i="3"/>
  <c r="H262" i="3"/>
  <c r="H261" i="3"/>
  <c r="H260" i="3"/>
  <c r="H259" i="3"/>
  <c r="H258" i="3"/>
  <c r="H257" i="3"/>
  <c r="H256" i="3"/>
  <c r="H255" i="3"/>
  <c r="H254" i="3"/>
  <c r="H253" i="3"/>
  <c r="H252" i="3"/>
  <c r="H251" i="3"/>
  <c r="H250" i="3"/>
  <c r="H249" i="3"/>
  <c r="H248" i="3"/>
  <c r="H247" i="3"/>
  <c r="H246" i="3"/>
  <c r="H245" i="3"/>
  <c r="H244" i="3"/>
  <c r="H243" i="3"/>
  <c r="H242" i="3"/>
  <c r="H241" i="3"/>
  <c r="H240" i="3"/>
  <c r="H239" i="3"/>
  <c r="H238" i="3"/>
  <c r="H237" i="3"/>
  <c r="H236" i="3"/>
  <c r="H235" i="3"/>
  <c r="H234" i="3"/>
  <c r="H233" i="3"/>
  <c r="H232" i="3"/>
  <c r="H231" i="3"/>
  <c r="H230" i="3"/>
  <c r="H229" i="3"/>
  <c r="H228" i="3"/>
  <c r="H227" i="3"/>
  <c r="H226" i="3"/>
  <c r="H225" i="3"/>
  <c r="H224" i="3"/>
  <c r="H223" i="3"/>
  <c r="H222" i="3"/>
  <c r="H221" i="3"/>
  <c r="H220" i="3"/>
  <c r="H219" i="3"/>
  <c r="H218" i="3"/>
  <c r="H217" i="3"/>
  <c r="H216" i="3"/>
  <c r="H215" i="3"/>
  <c r="H214" i="3"/>
  <c r="H213" i="3"/>
  <c r="H212" i="3"/>
  <c r="H211" i="3"/>
  <c r="H210" i="3"/>
  <c r="H209" i="3"/>
  <c r="H208" i="3"/>
  <c r="H207" i="3"/>
  <c r="H206" i="3"/>
  <c r="H205" i="3"/>
  <c r="H204" i="3"/>
  <c r="H203" i="3"/>
  <c r="H202" i="3"/>
  <c r="H201" i="3"/>
  <c r="H200" i="3"/>
  <c r="H199" i="3"/>
  <c r="H198" i="3"/>
  <c r="H197" i="3"/>
  <c r="H196" i="3"/>
  <c r="H195" i="3"/>
  <c r="H194" i="3"/>
  <c r="H193" i="3"/>
  <c r="H192" i="3"/>
  <c r="H191" i="3"/>
  <c r="H190" i="3"/>
  <c r="H189" i="3"/>
  <c r="H188" i="3"/>
  <c r="H187" i="3"/>
  <c r="H186" i="3"/>
  <c r="H185" i="3"/>
  <c r="H184" i="3"/>
  <c r="H183" i="3"/>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4"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4"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F12"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11" i="3"/>
  <c r="I19" i="2"/>
  <c r="K11" i="2"/>
  <c r="K12" i="2"/>
  <c r="M11" i="2"/>
  <c r="M12" i="2"/>
  <c r="O11" i="2"/>
  <c r="O12"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12" i="2"/>
  <c r="N13"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12"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L11" i="2"/>
  <c r="N11" i="2"/>
  <c r="J11" i="2"/>
  <c r="I11" i="2"/>
  <c r="I12"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11" i="2"/>
  <c r="H12"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4" i="2"/>
  <c r="H13" i="2"/>
  <c r="O14" i="2"/>
  <c r="I15" i="2"/>
  <c r="K15" i="2"/>
  <c r="M15" i="2"/>
  <c r="O15" i="2"/>
  <c r="I16" i="2"/>
  <c r="K16" i="2"/>
  <c r="M16" i="2"/>
  <c r="O16" i="2"/>
  <c r="I17" i="2"/>
  <c r="K17" i="2"/>
  <c r="M17" i="2"/>
  <c r="O17" i="2"/>
  <c r="I18" i="2"/>
  <c r="K18" i="2"/>
  <c r="M18" i="2"/>
  <c r="O18" i="2"/>
  <c r="K19" i="2"/>
  <c r="M19" i="2"/>
  <c r="O19" i="2"/>
  <c r="K20" i="2"/>
  <c r="M20" i="2"/>
  <c r="O20" i="2"/>
  <c r="I21" i="2"/>
  <c r="K21" i="2"/>
  <c r="M21" i="2"/>
  <c r="O21" i="2"/>
  <c r="I22" i="2"/>
  <c r="K22" i="2"/>
  <c r="M22" i="2"/>
  <c r="O22" i="2"/>
  <c r="I23" i="2"/>
  <c r="K23" i="2"/>
  <c r="M23" i="2"/>
  <c r="O23" i="2"/>
  <c r="I24" i="2"/>
  <c r="K24" i="2"/>
  <c r="M24" i="2"/>
  <c r="O24" i="2"/>
  <c r="I25" i="2"/>
  <c r="K25" i="2"/>
  <c r="M25" i="2"/>
  <c r="O25" i="2"/>
  <c r="I26" i="2"/>
  <c r="K26" i="2"/>
  <c r="M26" i="2"/>
  <c r="O26" i="2"/>
  <c r="I27" i="2"/>
  <c r="K27" i="2"/>
  <c r="M27" i="2"/>
  <c r="O27" i="2"/>
  <c r="I28" i="2"/>
  <c r="K28" i="2"/>
  <c r="M28" i="2"/>
  <c r="O28" i="2"/>
  <c r="I29" i="2"/>
  <c r="K29" i="2"/>
  <c r="M29" i="2"/>
  <c r="O29" i="2"/>
  <c r="I30" i="2"/>
  <c r="K30" i="2"/>
  <c r="M30" i="2"/>
  <c r="O30" i="2"/>
  <c r="I31" i="2"/>
  <c r="K31" i="2"/>
  <c r="M31" i="2"/>
  <c r="O31" i="2"/>
  <c r="I32" i="2"/>
  <c r="K32" i="2"/>
  <c r="M32" i="2"/>
  <c r="O32" i="2"/>
  <c r="I33" i="2"/>
  <c r="K33" i="2"/>
  <c r="M33" i="2"/>
  <c r="O33" i="2"/>
  <c r="I34" i="2"/>
  <c r="K34" i="2"/>
  <c r="M34" i="2"/>
  <c r="O34" i="2"/>
  <c r="I35" i="2"/>
  <c r="K35" i="2"/>
  <c r="M35" i="2"/>
  <c r="O35" i="2"/>
  <c r="I36" i="2"/>
  <c r="K36" i="2"/>
  <c r="M36" i="2"/>
  <c r="O36" i="2"/>
  <c r="I37" i="2"/>
  <c r="K37" i="2"/>
  <c r="M37" i="2"/>
  <c r="O37" i="2"/>
  <c r="I38" i="2"/>
  <c r="K38" i="2"/>
  <c r="M38" i="2"/>
  <c r="O38" i="2"/>
  <c r="I39" i="2"/>
  <c r="K39" i="2"/>
  <c r="M39" i="2"/>
  <c r="O39" i="2"/>
  <c r="I40" i="2"/>
  <c r="K40" i="2"/>
  <c r="M40" i="2"/>
  <c r="O40" i="2"/>
  <c r="I41" i="2"/>
  <c r="K41" i="2"/>
  <c r="M41" i="2"/>
  <c r="O41" i="2"/>
  <c r="I42" i="2"/>
  <c r="K42" i="2"/>
  <c r="M42" i="2"/>
  <c r="O42" i="2"/>
  <c r="I43" i="2"/>
  <c r="K43" i="2"/>
  <c r="M43" i="2"/>
  <c r="O43" i="2"/>
  <c r="I44" i="2"/>
  <c r="K44" i="2"/>
  <c r="M44" i="2"/>
  <c r="O44" i="2"/>
  <c r="I45" i="2"/>
  <c r="K45" i="2"/>
  <c r="M45" i="2"/>
  <c r="O45" i="2"/>
  <c r="I46" i="2"/>
  <c r="K46" i="2"/>
  <c r="M46" i="2"/>
  <c r="O46" i="2"/>
  <c r="I47" i="2"/>
  <c r="K47" i="2"/>
  <c r="M47" i="2"/>
  <c r="O47" i="2"/>
  <c r="I48" i="2"/>
  <c r="K48" i="2"/>
  <c r="M48" i="2"/>
  <c r="O48" i="2"/>
  <c r="I49" i="2"/>
  <c r="K49" i="2"/>
  <c r="M49" i="2"/>
  <c r="O49" i="2"/>
  <c r="I50" i="2"/>
  <c r="K50" i="2"/>
  <c r="M50" i="2"/>
  <c r="O50" i="2"/>
  <c r="I51" i="2"/>
  <c r="K51" i="2"/>
  <c r="M51" i="2"/>
  <c r="O51" i="2"/>
  <c r="I52" i="2"/>
  <c r="K52" i="2"/>
  <c r="M52" i="2"/>
  <c r="O52" i="2"/>
  <c r="I53" i="2"/>
  <c r="K53" i="2"/>
  <c r="M53" i="2"/>
  <c r="O53" i="2"/>
  <c r="I54" i="2"/>
  <c r="K54" i="2"/>
  <c r="M54" i="2"/>
  <c r="O54" i="2"/>
  <c r="I55" i="2"/>
  <c r="K55" i="2"/>
  <c r="M55" i="2"/>
  <c r="O55" i="2"/>
  <c r="I56" i="2"/>
  <c r="K56" i="2"/>
  <c r="M56" i="2"/>
  <c r="O56" i="2"/>
  <c r="I57" i="2"/>
  <c r="K57" i="2"/>
  <c r="M57" i="2"/>
  <c r="O57" i="2"/>
  <c r="I58" i="2"/>
  <c r="K58" i="2"/>
  <c r="M58" i="2"/>
  <c r="O58" i="2"/>
  <c r="I59" i="2"/>
  <c r="K59" i="2"/>
  <c r="M59" i="2"/>
  <c r="O59" i="2"/>
  <c r="I60" i="2"/>
  <c r="K60" i="2"/>
  <c r="M60" i="2"/>
  <c r="O60" i="2"/>
  <c r="I61" i="2"/>
  <c r="K61" i="2"/>
  <c r="M61" i="2"/>
  <c r="O61" i="2"/>
  <c r="I62" i="2"/>
  <c r="K62" i="2"/>
  <c r="M62" i="2"/>
  <c r="O62" i="2"/>
  <c r="I63" i="2"/>
  <c r="K63" i="2"/>
  <c r="M63" i="2"/>
  <c r="O63" i="2"/>
  <c r="I64" i="2"/>
  <c r="K64" i="2"/>
  <c r="M64" i="2"/>
  <c r="O64" i="2"/>
  <c r="I65" i="2"/>
  <c r="K65" i="2"/>
  <c r="M65" i="2"/>
  <c r="O65" i="2"/>
  <c r="I66" i="2"/>
  <c r="K66" i="2"/>
  <c r="M66" i="2"/>
  <c r="O66" i="2"/>
  <c r="I67" i="2"/>
  <c r="K67" i="2"/>
  <c r="M67" i="2"/>
  <c r="O67" i="2"/>
  <c r="I68" i="2"/>
  <c r="K68" i="2"/>
  <c r="M68" i="2"/>
  <c r="O68" i="2"/>
  <c r="I69" i="2"/>
  <c r="K69" i="2"/>
  <c r="M69" i="2"/>
  <c r="O69" i="2"/>
  <c r="I70" i="2"/>
  <c r="K70" i="2"/>
  <c r="M70" i="2"/>
  <c r="O70" i="2"/>
  <c r="I71" i="2"/>
  <c r="K71" i="2"/>
  <c r="M71" i="2"/>
  <c r="O71" i="2"/>
  <c r="I72" i="2"/>
  <c r="K72" i="2"/>
  <c r="M72" i="2"/>
  <c r="O72" i="2"/>
  <c r="I73" i="2"/>
  <c r="K73" i="2"/>
  <c r="M73" i="2"/>
  <c r="O73" i="2"/>
  <c r="I74" i="2"/>
  <c r="K74" i="2"/>
  <c r="M74" i="2"/>
  <c r="O74" i="2"/>
  <c r="I75" i="2"/>
  <c r="K75" i="2"/>
  <c r="M75" i="2"/>
  <c r="O75" i="2"/>
  <c r="I76" i="2"/>
  <c r="K76" i="2"/>
  <c r="M76" i="2"/>
  <c r="O76" i="2"/>
  <c r="I77" i="2"/>
  <c r="K77" i="2"/>
  <c r="M77" i="2"/>
  <c r="O77" i="2"/>
  <c r="I78" i="2"/>
  <c r="K78" i="2"/>
  <c r="M78" i="2"/>
  <c r="O78" i="2"/>
  <c r="I79" i="2"/>
  <c r="K79" i="2"/>
  <c r="M79" i="2"/>
  <c r="O79" i="2"/>
  <c r="I80" i="2"/>
  <c r="K80" i="2"/>
  <c r="M80" i="2"/>
  <c r="O80" i="2"/>
  <c r="I81" i="2"/>
  <c r="K81" i="2"/>
  <c r="M81" i="2"/>
  <c r="O81" i="2"/>
  <c r="I82" i="2"/>
  <c r="K82" i="2"/>
  <c r="M82" i="2"/>
  <c r="O82" i="2"/>
  <c r="I83" i="2"/>
  <c r="K83" i="2"/>
  <c r="M83" i="2"/>
  <c r="O83" i="2"/>
  <c r="I84" i="2"/>
  <c r="K84" i="2"/>
  <c r="M84" i="2"/>
  <c r="O84" i="2"/>
  <c r="I85" i="2"/>
  <c r="K85" i="2"/>
  <c r="M85" i="2"/>
  <c r="O85" i="2"/>
  <c r="I86" i="2"/>
  <c r="K86" i="2"/>
  <c r="M86" i="2"/>
  <c r="O86" i="2"/>
  <c r="I87" i="2"/>
  <c r="K87" i="2"/>
  <c r="M87" i="2"/>
  <c r="O87" i="2"/>
  <c r="I88" i="2"/>
  <c r="K88" i="2"/>
  <c r="M88" i="2"/>
  <c r="O88" i="2"/>
  <c r="I89" i="2"/>
  <c r="K89" i="2"/>
  <c r="M89" i="2"/>
  <c r="O89" i="2"/>
  <c r="I90" i="2"/>
  <c r="K90" i="2"/>
  <c r="M90" i="2"/>
  <c r="O90" i="2"/>
  <c r="I91" i="2"/>
  <c r="K91" i="2"/>
  <c r="M91" i="2"/>
  <c r="O91" i="2"/>
  <c r="I92" i="2"/>
  <c r="K92" i="2"/>
  <c r="M92" i="2"/>
  <c r="O92" i="2"/>
  <c r="I93" i="2"/>
  <c r="K93" i="2"/>
  <c r="M93" i="2"/>
  <c r="O93" i="2"/>
  <c r="I94" i="2"/>
  <c r="K94" i="2"/>
  <c r="M94" i="2"/>
  <c r="O94" i="2"/>
  <c r="I95" i="2"/>
  <c r="K95" i="2"/>
  <c r="M95" i="2"/>
  <c r="O95" i="2"/>
  <c r="I96" i="2"/>
  <c r="K96" i="2"/>
  <c r="M96" i="2"/>
  <c r="O96" i="2"/>
  <c r="I97" i="2"/>
  <c r="K97" i="2"/>
  <c r="M97" i="2"/>
  <c r="O97" i="2"/>
  <c r="I98" i="2"/>
  <c r="K98" i="2"/>
  <c r="M98" i="2"/>
  <c r="O98" i="2"/>
  <c r="I99" i="2"/>
  <c r="K99" i="2"/>
  <c r="M99" i="2"/>
  <c r="O99" i="2"/>
  <c r="I100" i="2"/>
  <c r="K100" i="2"/>
  <c r="M100" i="2"/>
  <c r="O100" i="2"/>
  <c r="I101" i="2"/>
  <c r="K101" i="2"/>
  <c r="M101" i="2"/>
  <c r="O101" i="2"/>
  <c r="I102" i="2"/>
  <c r="K102" i="2"/>
  <c r="M102" i="2"/>
  <c r="O102" i="2"/>
  <c r="I103" i="2"/>
  <c r="K103" i="2"/>
  <c r="M103" i="2"/>
  <c r="O103" i="2"/>
  <c r="I104" i="2"/>
  <c r="K104" i="2"/>
  <c r="M104" i="2"/>
  <c r="O104" i="2"/>
  <c r="I105" i="2"/>
  <c r="K105" i="2"/>
  <c r="M105" i="2"/>
  <c r="O105" i="2"/>
  <c r="I106" i="2"/>
  <c r="K106" i="2"/>
  <c r="M106" i="2"/>
  <c r="O106" i="2"/>
  <c r="I107" i="2"/>
  <c r="K107" i="2"/>
  <c r="M107" i="2"/>
  <c r="O107" i="2"/>
  <c r="I108" i="2"/>
  <c r="K108" i="2"/>
  <c r="M108" i="2"/>
  <c r="O108" i="2"/>
  <c r="I109" i="2"/>
  <c r="K109" i="2"/>
  <c r="M109" i="2"/>
  <c r="O109" i="2"/>
  <c r="I110" i="2"/>
  <c r="K110" i="2"/>
  <c r="M110" i="2"/>
  <c r="O110" i="2"/>
  <c r="I111" i="2"/>
  <c r="K111" i="2"/>
  <c r="M111" i="2"/>
  <c r="O111" i="2"/>
  <c r="I112" i="2"/>
  <c r="K112" i="2"/>
  <c r="M112" i="2"/>
  <c r="O112" i="2"/>
  <c r="I113" i="2"/>
  <c r="K113" i="2"/>
  <c r="M113" i="2"/>
  <c r="O113" i="2"/>
  <c r="I114" i="2"/>
  <c r="K114" i="2"/>
  <c r="M114" i="2"/>
  <c r="O114" i="2"/>
  <c r="I115" i="2"/>
  <c r="K115" i="2"/>
  <c r="M115" i="2"/>
  <c r="O115" i="2"/>
  <c r="I116" i="2"/>
  <c r="K116" i="2"/>
  <c r="M116" i="2"/>
  <c r="O116" i="2"/>
  <c r="I117" i="2"/>
  <c r="K117" i="2"/>
  <c r="M117" i="2"/>
  <c r="O117" i="2"/>
  <c r="I118" i="2"/>
  <c r="K118" i="2"/>
  <c r="M118" i="2"/>
  <c r="O118" i="2"/>
  <c r="I119" i="2"/>
  <c r="K119" i="2"/>
  <c r="M119" i="2"/>
  <c r="O119" i="2"/>
  <c r="I120" i="2"/>
  <c r="K120" i="2"/>
  <c r="M120" i="2"/>
  <c r="O120" i="2"/>
  <c r="I121" i="2"/>
  <c r="K121" i="2"/>
  <c r="M121" i="2"/>
  <c r="O121" i="2"/>
  <c r="I122" i="2"/>
  <c r="K122" i="2"/>
  <c r="M122" i="2"/>
  <c r="O122" i="2"/>
  <c r="I123" i="2"/>
  <c r="K123" i="2"/>
  <c r="M123" i="2"/>
  <c r="O123" i="2"/>
  <c r="I124" i="2"/>
  <c r="K124" i="2"/>
  <c r="M124" i="2"/>
  <c r="O124" i="2"/>
  <c r="I125" i="2"/>
  <c r="K125" i="2"/>
  <c r="M125" i="2"/>
  <c r="O125" i="2"/>
  <c r="I126" i="2"/>
  <c r="K126" i="2"/>
  <c r="M126" i="2"/>
  <c r="O126" i="2"/>
  <c r="I127" i="2"/>
  <c r="K127" i="2"/>
  <c r="M127" i="2"/>
  <c r="O127" i="2"/>
  <c r="I128" i="2"/>
  <c r="K128" i="2"/>
  <c r="M128" i="2"/>
  <c r="O128" i="2"/>
  <c r="I129" i="2"/>
  <c r="K129" i="2"/>
  <c r="M129" i="2"/>
  <c r="O129" i="2"/>
  <c r="I130" i="2"/>
  <c r="K130" i="2"/>
  <c r="M130" i="2"/>
  <c r="O130" i="2"/>
  <c r="I131" i="2"/>
  <c r="K131" i="2"/>
  <c r="M131" i="2"/>
  <c r="O131" i="2"/>
  <c r="I132" i="2"/>
  <c r="K132" i="2"/>
  <c r="M132" i="2"/>
  <c r="O132" i="2"/>
  <c r="I133" i="2"/>
  <c r="K133" i="2"/>
  <c r="M133" i="2"/>
  <c r="O133" i="2"/>
  <c r="I134" i="2"/>
  <c r="K134" i="2"/>
  <c r="M134" i="2"/>
  <c r="O134" i="2"/>
  <c r="I135" i="2"/>
  <c r="K135" i="2"/>
  <c r="M135" i="2"/>
  <c r="O135" i="2"/>
  <c r="I136" i="2"/>
  <c r="K136" i="2"/>
  <c r="M136" i="2"/>
  <c r="O136" i="2"/>
  <c r="I137" i="2"/>
  <c r="K137" i="2"/>
  <c r="M137" i="2"/>
  <c r="O137" i="2"/>
  <c r="I138" i="2"/>
  <c r="K138" i="2"/>
  <c r="M138" i="2"/>
  <c r="O138" i="2"/>
  <c r="I139" i="2"/>
  <c r="K139" i="2"/>
  <c r="M139" i="2"/>
  <c r="O139" i="2"/>
  <c r="I140" i="2"/>
  <c r="K140" i="2"/>
  <c r="M140" i="2"/>
  <c r="O140" i="2"/>
  <c r="I141" i="2"/>
  <c r="K141" i="2"/>
  <c r="M141" i="2"/>
  <c r="O141" i="2"/>
  <c r="I142" i="2"/>
  <c r="K142" i="2"/>
  <c r="M142" i="2"/>
  <c r="O142" i="2"/>
  <c r="I143" i="2"/>
  <c r="K143" i="2"/>
  <c r="M143" i="2"/>
  <c r="O143" i="2"/>
  <c r="I144" i="2"/>
  <c r="K144" i="2"/>
  <c r="M144" i="2"/>
  <c r="O144" i="2"/>
  <c r="I145" i="2"/>
  <c r="K145" i="2"/>
  <c r="M145" i="2"/>
  <c r="O145" i="2"/>
  <c r="I146" i="2"/>
  <c r="K146" i="2"/>
  <c r="M146" i="2"/>
  <c r="O146" i="2"/>
  <c r="I147" i="2"/>
  <c r="K147" i="2"/>
  <c r="M147" i="2"/>
  <c r="O147" i="2"/>
  <c r="I148" i="2"/>
  <c r="K148" i="2"/>
  <c r="M148" i="2"/>
  <c r="O148" i="2"/>
  <c r="I149" i="2"/>
  <c r="K149" i="2"/>
  <c r="M149" i="2"/>
  <c r="O149" i="2"/>
  <c r="I150" i="2"/>
  <c r="K150" i="2"/>
  <c r="M150" i="2"/>
  <c r="O150" i="2"/>
  <c r="I151" i="2"/>
  <c r="K151" i="2"/>
  <c r="M151" i="2"/>
  <c r="O151" i="2"/>
  <c r="I152" i="2"/>
  <c r="K152" i="2"/>
  <c r="M152" i="2"/>
  <c r="O152" i="2"/>
  <c r="I153" i="2"/>
  <c r="K153" i="2"/>
  <c r="M153" i="2"/>
  <c r="O153" i="2"/>
  <c r="I154" i="2"/>
  <c r="K154" i="2"/>
  <c r="M154" i="2"/>
  <c r="O154" i="2"/>
  <c r="I155" i="2"/>
  <c r="K155" i="2"/>
  <c r="M155" i="2"/>
  <c r="O155" i="2"/>
  <c r="I156" i="2"/>
  <c r="K156" i="2"/>
  <c r="M156" i="2"/>
  <c r="O156" i="2"/>
  <c r="I157" i="2"/>
  <c r="K157" i="2"/>
  <c r="M157" i="2"/>
  <c r="O157" i="2"/>
  <c r="I158" i="2"/>
  <c r="K158" i="2"/>
  <c r="M158" i="2"/>
  <c r="O158" i="2"/>
  <c r="I159" i="2"/>
  <c r="K159" i="2"/>
  <c r="M159" i="2"/>
  <c r="O159" i="2"/>
  <c r="I160" i="2"/>
  <c r="K160" i="2"/>
  <c r="M160" i="2"/>
  <c r="O160" i="2"/>
  <c r="I161" i="2"/>
  <c r="K161" i="2"/>
  <c r="M161" i="2"/>
  <c r="O161" i="2"/>
  <c r="I162" i="2"/>
  <c r="K162" i="2"/>
  <c r="M162" i="2"/>
  <c r="O162" i="2"/>
  <c r="I163" i="2"/>
  <c r="K163" i="2"/>
  <c r="M163" i="2"/>
  <c r="O163" i="2"/>
  <c r="I164" i="2"/>
  <c r="K164" i="2"/>
  <c r="M164" i="2"/>
  <c r="O164" i="2"/>
  <c r="I165" i="2"/>
  <c r="K165" i="2"/>
  <c r="M165" i="2"/>
  <c r="O165" i="2"/>
  <c r="I166" i="2"/>
  <c r="K166" i="2"/>
  <c r="M166" i="2"/>
  <c r="O166" i="2"/>
  <c r="I167" i="2"/>
  <c r="K167" i="2"/>
  <c r="M167" i="2"/>
  <c r="O167" i="2"/>
  <c r="I168" i="2"/>
  <c r="K168" i="2"/>
  <c r="M168" i="2"/>
  <c r="O168" i="2"/>
  <c r="I169" i="2"/>
  <c r="K169" i="2"/>
  <c r="M169" i="2"/>
  <c r="O169" i="2"/>
  <c r="I170" i="2"/>
  <c r="K170" i="2"/>
  <c r="M170" i="2"/>
  <c r="O170" i="2"/>
  <c r="I171" i="2"/>
  <c r="K171" i="2"/>
  <c r="M171" i="2"/>
  <c r="O171" i="2"/>
  <c r="I172" i="2"/>
  <c r="K172" i="2"/>
  <c r="M172" i="2"/>
  <c r="O172" i="2"/>
  <c r="I173" i="2"/>
  <c r="K173" i="2"/>
  <c r="M173" i="2"/>
  <c r="O173" i="2"/>
  <c r="I174" i="2"/>
  <c r="K174" i="2"/>
  <c r="M174" i="2"/>
  <c r="O174" i="2"/>
  <c r="I175" i="2"/>
  <c r="K175" i="2"/>
  <c r="M175" i="2"/>
  <c r="O175" i="2"/>
  <c r="I176" i="2"/>
  <c r="K176" i="2"/>
  <c r="M176" i="2"/>
  <c r="O176" i="2"/>
  <c r="I177" i="2"/>
  <c r="K177" i="2"/>
  <c r="M177" i="2"/>
  <c r="O177" i="2"/>
  <c r="I178" i="2"/>
  <c r="K178" i="2"/>
  <c r="M178" i="2"/>
  <c r="O178" i="2"/>
  <c r="I179" i="2"/>
  <c r="K179" i="2"/>
  <c r="M179" i="2"/>
  <c r="O179" i="2"/>
  <c r="I180" i="2"/>
  <c r="K180" i="2"/>
  <c r="M180" i="2"/>
  <c r="O180" i="2"/>
  <c r="I181" i="2"/>
  <c r="K181" i="2"/>
  <c r="M181" i="2"/>
  <c r="O181" i="2"/>
  <c r="I182" i="2"/>
  <c r="K182" i="2"/>
  <c r="M182" i="2"/>
  <c r="O182" i="2"/>
  <c r="I183" i="2"/>
  <c r="K183" i="2"/>
  <c r="M183" i="2"/>
  <c r="O183" i="2"/>
  <c r="I184" i="2"/>
  <c r="K184" i="2"/>
  <c r="M184" i="2"/>
  <c r="O184" i="2"/>
  <c r="I185" i="2"/>
  <c r="K185" i="2"/>
  <c r="M185" i="2"/>
  <c r="O185" i="2"/>
  <c r="I186" i="2"/>
  <c r="K186" i="2"/>
  <c r="M186" i="2"/>
  <c r="O186" i="2"/>
  <c r="I187" i="2"/>
  <c r="K187" i="2"/>
  <c r="M187" i="2"/>
  <c r="O187" i="2"/>
  <c r="I188" i="2"/>
  <c r="K188" i="2"/>
  <c r="M188" i="2"/>
  <c r="O188" i="2"/>
  <c r="I189" i="2"/>
  <c r="K189" i="2"/>
  <c r="M189" i="2"/>
  <c r="O189" i="2"/>
  <c r="I190" i="2"/>
  <c r="K190" i="2"/>
  <c r="M190" i="2"/>
  <c r="O190" i="2"/>
  <c r="I191" i="2"/>
  <c r="K191" i="2"/>
  <c r="M191" i="2"/>
  <c r="O191" i="2"/>
  <c r="I192" i="2"/>
  <c r="K192" i="2"/>
  <c r="M192" i="2"/>
  <c r="O192" i="2"/>
  <c r="I193" i="2"/>
  <c r="K193" i="2"/>
  <c r="M193" i="2"/>
  <c r="O193" i="2"/>
  <c r="I194" i="2"/>
  <c r="K194" i="2"/>
  <c r="M194" i="2"/>
  <c r="O194" i="2"/>
  <c r="I195" i="2"/>
  <c r="K195" i="2"/>
  <c r="M195" i="2"/>
  <c r="O195" i="2"/>
  <c r="I196" i="2"/>
  <c r="K196" i="2"/>
  <c r="M196" i="2"/>
  <c r="O196" i="2"/>
  <c r="I197" i="2"/>
  <c r="K197" i="2"/>
  <c r="M197" i="2"/>
  <c r="O197" i="2"/>
  <c r="I198" i="2"/>
  <c r="K198" i="2"/>
  <c r="M198" i="2"/>
  <c r="O198" i="2"/>
  <c r="I199" i="2"/>
  <c r="K199" i="2"/>
  <c r="M199" i="2"/>
  <c r="O199" i="2"/>
  <c r="I200" i="2"/>
  <c r="K200" i="2"/>
  <c r="M200" i="2"/>
  <c r="O200" i="2"/>
  <c r="I201" i="2"/>
  <c r="K201" i="2"/>
  <c r="M201" i="2"/>
  <c r="O201" i="2"/>
  <c r="I202" i="2"/>
  <c r="K202" i="2"/>
  <c r="M202" i="2"/>
  <c r="O202" i="2"/>
  <c r="I203" i="2"/>
  <c r="K203" i="2"/>
  <c r="M203" i="2"/>
  <c r="O203" i="2"/>
  <c r="I204" i="2"/>
  <c r="K204" i="2"/>
  <c r="M204" i="2"/>
  <c r="O204" i="2"/>
  <c r="I205" i="2"/>
  <c r="K205" i="2"/>
  <c r="M205" i="2"/>
  <c r="O205" i="2"/>
  <c r="I206" i="2"/>
  <c r="K206" i="2"/>
  <c r="M206" i="2"/>
  <c r="O206" i="2"/>
  <c r="I207" i="2"/>
  <c r="K207" i="2"/>
  <c r="M207" i="2"/>
  <c r="O207" i="2"/>
  <c r="I208" i="2"/>
  <c r="K208" i="2"/>
  <c r="M208" i="2"/>
  <c r="O208" i="2"/>
  <c r="I209" i="2"/>
  <c r="K209" i="2"/>
  <c r="M209" i="2"/>
  <c r="O209" i="2"/>
  <c r="I210" i="2"/>
  <c r="K210" i="2"/>
  <c r="M210" i="2"/>
  <c r="O210" i="2"/>
  <c r="I211" i="2"/>
  <c r="K211" i="2"/>
  <c r="M211" i="2"/>
  <c r="O211" i="2"/>
  <c r="I212" i="2"/>
  <c r="K212" i="2"/>
  <c r="M212" i="2"/>
  <c r="O212" i="2"/>
  <c r="I213" i="2"/>
  <c r="K213" i="2"/>
  <c r="M213" i="2"/>
  <c r="O213" i="2"/>
  <c r="I214" i="2"/>
  <c r="K214" i="2"/>
  <c r="M214" i="2"/>
  <c r="O214" i="2"/>
  <c r="I215" i="2"/>
  <c r="K215" i="2"/>
  <c r="M215" i="2"/>
  <c r="O215" i="2"/>
  <c r="I216" i="2"/>
  <c r="K216" i="2"/>
  <c r="M216" i="2"/>
  <c r="O216" i="2"/>
  <c r="I217" i="2"/>
  <c r="K217" i="2"/>
  <c r="M217" i="2"/>
  <c r="O217" i="2"/>
  <c r="I218" i="2"/>
  <c r="K218" i="2"/>
  <c r="M218" i="2"/>
  <c r="O218" i="2"/>
  <c r="I219" i="2"/>
  <c r="K219" i="2"/>
  <c r="M219" i="2"/>
  <c r="O219" i="2"/>
  <c r="I220" i="2"/>
  <c r="K220" i="2"/>
  <c r="M220" i="2"/>
  <c r="O220" i="2"/>
  <c r="I221" i="2"/>
  <c r="K221" i="2"/>
  <c r="M221" i="2"/>
  <c r="O221" i="2"/>
  <c r="I222" i="2"/>
  <c r="K222" i="2"/>
  <c r="M222" i="2"/>
  <c r="O222" i="2"/>
  <c r="I223" i="2"/>
  <c r="K223" i="2"/>
  <c r="M223" i="2"/>
  <c r="O223" i="2"/>
  <c r="I224" i="2"/>
  <c r="K224" i="2"/>
  <c r="M224" i="2"/>
  <c r="O224" i="2"/>
  <c r="I225" i="2"/>
  <c r="K225" i="2"/>
  <c r="M225" i="2"/>
  <c r="O225" i="2"/>
  <c r="I226" i="2"/>
  <c r="K226" i="2"/>
  <c r="M226" i="2"/>
  <c r="O226" i="2"/>
  <c r="I227" i="2"/>
  <c r="K227" i="2"/>
  <c r="M227" i="2"/>
  <c r="O227" i="2"/>
  <c r="I228" i="2"/>
  <c r="K228" i="2"/>
  <c r="M228" i="2"/>
  <c r="O228" i="2"/>
  <c r="I229" i="2"/>
  <c r="K229" i="2"/>
  <c r="M229" i="2"/>
  <c r="O229" i="2"/>
  <c r="I230" i="2"/>
  <c r="K230" i="2"/>
  <c r="M230" i="2"/>
  <c r="O230" i="2"/>
  <c r="I231" i="2"/>
  <c r="K231" i="2"/>
  <c r="M231" i="2"/>
  <c r="O231" i="2"/>
  <c r="I232" i="2"/>
  <c r="K232" i="2"/>
  <c r="M232" i="2"/>
  <c r="O232" i="2"/>
  <c r="I233" i="2"/>
  <c r="K233" i="2"/>
  <c r="M233" i="2"/>
  <c r="O233" i="2"/>
  <c r="I234" i="2"/>
  <c r="K234" i="2"/>
  <c r="M234" i="2"/>
  <c r="O234" i="2"/>
  <c r="I235" i="2"/>
  <c r="K235" i="2"/>
  <c r="M235" i="2"/>
  <c r="O235" i="2"/>
  <c r="I236" i="2"/>
  <c r="K236" i="2"/>
  <c r="M236" i="2"/>
  <c r="O236" i="2"/>
  <c r="I237" i="2"/>
  <c r="K237" i="2"/>
  <c r="M237" i="2"/>
  <c r="O237" i="2"/>
  <c r="I238" i="2"/>
  <c r="K238" i="2"/>
  <c r="M238" i="2"/>
  <c r="O238" i="2"/>
  <c r="I239" i="2"/>
  <c r="K239" i="2"/>
  <c r="M239" i="2"/>
  <c r="O239" i="2"/>
  <c r="I240" i="2"/>
  <c r="K240" i="2"/>
  <c r="M240" i="2"/>
  <c r="O240" i="2"/>
  <c r="I241" i="2"/>
  <c r="K241" i="2"/>
  <c r="M241" i="2"/>
  <c r="O241" i="2"/>
  <c r="I242" i="2"/>
  <c r="K242" i="2"/>
  <c r="M242" i="2"/>
  <c r="O242" i="2"/>
  <c r="I243" i="2"/>
  <c r="K243" i="2"/>
  <c r="M243" i="2"/>
  <c r="O243" i="2"/>
  <c r="I244" i="2"/>
  <c r="K244" i="2"/>
  <c r="M244" i="2"/>
  <c r="O244" i="2"/>
  <c r="I245" i="2"/>
  <c r="K245" i="2"/>
  <c r="M245" i="2"/>
  <c r="O245" i="2"/>
  <c r="I246" i="2"/>
  <c r="K246" i="2"/>
  <c r="M246" i="2"/>
  <c r="O246" i="2"/>
  <c r="I247" i="2"/>
  <c r="K247" i="2"/>
  <c r="M247" i="2"/>
  <c r="O247" i="2"/>
  <c r="I248" i="2"/>
  <c r="K248" i="2"/>
  <c r="M248" i="2"/>
  <c r="O248" i="2"/>
  <c r="I249" i="2"/>
  <c r="K249" i="2"/>
  <c r="M249" i="2"/>
  <c r="O249" i="2"/>
  <c r="I250" i="2"/>
  <c r="K250" i="2"/>
  <c r="M250" i="2"/>
  <c r="O250" i="2"/>
  <c r="I251" i="2"/>
  <c r="K251" i="2"/>
  <c r="M251" i="2"/>
  <c r="O251" i="2"/>
  <c r="I252" i="2"/>
  <c r="K252" i="2"/>
  <c r="M252" i="2"/>
  <c r="O252" i="2"/>
  <c r="I253" i="2"/>
  <c r="K253" i="2"/>
  <c r="M253" i="2"/>
  <c r="O253" i="2"/>
  <c r="I254" i="2"/>
  <c r="K254" i="2"/>
  <c r="M254" i="2"/>
  <c r="O254" i="2"/>
  <c r="I255" i="2"/>
  <c r="K255" i="2"/>
  <c r="M255" i="2"/>
  <c r="O255" i="2"/>
  <c r="I256" i="2"/>
  <c r="K256" i="2"/>
  <c r="M256" i="2"/>
  <c r="O256" i="2"/>
  <c r="I257" i="2"/>
  <c r="K257" i="2"/>
  <c r="M257" i="2"/>
  <c r="O257" i="2"/>
  <c r="I258" i="2"/>
  <c r="K258" i="2"/>
  <c r="M258" i="2"/>
  <c r="O258" i="2"/>
  <c r="I259" i="2"/>
  <c r="K259" i="2"/>
  <c r="M259" i="2"/>
  <c r="O259" i="2"/>
  <c r="I260" i="2"/>
  <c r="K260" i="2"/>
  <c r="M260" i="2"/>
  <c r="O260" i="2"/>
  <c r="I261" i="2"/>
  <c r="K261" i="2"/>
  <c r="M261" i="2"/>
  <c r="O261" i="2"/>
  <c r="I262" i="2"/>
  <c r="K262" i="2"/>
  <c r="M262" i="2"/>
  <c r="O262" i="2"/>
  <c r="I263" i="2"/>
  <c r="K263" i="2"/>
  <c r="M263" i="2"/>
  <c r="O263" i="2"/>
  <c r="I264" i="2"/>
  <c r="K264" i="2"/>
  <c r="M264" i="2"/>
  <c r="O264" i="2"/>
  <c r="I265" i="2"/>
  <c r="K265" i="2"/>
  <c r="M265" i="2"/>
  <c r="O265" i="2"/>
  <c r="I266" i="2"/>
  <c r="K266" i="2"/>
  <c r="M266" i="2"/>
  <c r="O266" i="2"/>
  <c r="I267" i="2"/>
  <c r="K267" i="2"/>
  <c r="M267" i="2"/>
  <c r="O267" i="2"/>
  <c r="I268" i="2"/>
  <c r="K268" i="2"/>
  <c r="M268" i="2"/>
  <c r="O268" i="2"/>
  <c r="I269" i="2"/>
  <c r="K269" i="2"/>
  <c r="M269" i="2"/>
  <c r="O269" i="2"/>
  <c r="I270" i="2"/>
  <c r="K270" i="2"/>
  <c r="M270" i="2"/>
  <c r="O270" i="2"/>
  <c r="I271" i="2"/>
  <c r="K271" i="2"/>
  <c r="M271" i="2"/>
  <c r="O271" i="2"/>
  <c r="I272" i="2"/>
  <c r="K272" i="2"/>
  <c r="M272" i="2"/>
  <c r="O272" i="2"/>
  <c r="I273" i="2"/>
  <c r="K273" i="2"/>
  <c r="M273" i="2"/>
  <c r="O273" i="2"/>
  <c r="I274" i="2"/>
  <c r="K274" i="2"/>
  <c r="M274" i="2"/>
  <c r="O274" i="2"/>
  <c r="I275" i="2"/>
  <c r="K275" i="2"/>
  <c r="M275" i="2"/>
  <c r="O275" i="2"/>
  <c r="I276" i="2"/>
  <c r="K276" i="2"/>
  <c r="M276" i="2"/>
  <c r="O276" i="2"/>
  <c r="I277" i="2"/>
  <c r="K277" i="2"/>
  <c r="M277" i="2"/>
  <c r="O277" i="2"/>
  <c r="I278" i="2"/>
  <c r="K278" i="2"/>
  <c r="M278" i="2"/>
  <c r="O278" i="2"/>
  <c r="I279" i="2"/>
  <c r="K279" i="2"/>
  <c r="M279" i="2"/>
  <c r="O279" i="2"/>
  <c r="I280" i="2"/>
  <c r="K280" i="2"/>
  <c r="M280" i="2"/>
  <c r="O280" i="2"/>
  <c r="I281" i="2"/>
  <c r="K281" i="2"/>
  <c r="M281" i="2"/>
  <c r="O281" i="2"/>
  <c r="I282" i="2"/>
  <c r="K282" i="2"/>
  <c r="M282" i="2"/>
  <c r="O282" i="2"/>
  <c r="I283" i="2"/>
  <c r="K283" i="2"/>
  <c r="M283" i="2"/>
  <c r="O283" i="2"/>
  <c r="I284" i="2"/>
  <c r="K284" i="2"/>
  <c r="M284" i="2"/>
  <c r="O284" i="2"/>
  <c r="I285" i="2"/>
  <c r="K285" i="2"/>
  <c r="M285" i="2"/>
  <c r="O285" i="2"/>
  <c r="I286" i="2"/>
  <c r="K286" i="2"/>
  <c r="M286" i="2"/>
  <c r="O286" i="2"/>
  <c r="I287" i="2"/>
  <c r="K287" i="2"/>
  <c r="M287" i="2"/>
  <c r="O287" i="2"/>
  <c r="I288" i="2"/>
  <c r="K288" i="2"/>
  <c r="M288" i="2"/>
  <c r="O288" i="2"/>
  <c r="I289" i="2"/>
  <c r="K289" i="2"/>
  <c r="M289" i="2"/>
  <c r="O289" i="2"/>
  <c r="I290" i="2"/>
  <c r="K290" i="2"/>
  <c r="M290" i="2"/>
  <c r="O290" i="2"/>
  <c r="I291" i="2"/>
  <c r="K291" i="2"/>
  <c r="M291" i="2"/>
  <c r="O291" i="2"/>
  <c r="I292" i="2"/>
  <c r="K292" i="2"/>
  <c r="M292" i="2"/>
  <c r="O292" i="2"/>
  <c r="I293" i="2"/>
  <c r="K293" i="2"/>
  <c r="M293" i="2"/>
  <c r="O293" i="2"/>
  <c r="I294" i="2"/>
  <c r="K294" i="2"/>
  <c r="M294" i="2"/>
  <c r="O294" i="2"/>
  <c r="I295" i="2"/>
  <c r="K295" i="2"/>
  <c r="M295" i="2"/>
  <c r="O295" i="2"/>
  <c r="I296" i="2"/>
  <c r="K296" i="2"/>
  <c r="M296" i="2"/>
  <c r="O296" i="2"/>
  <c r="I297" i="2"/>
  <c r="K297" i="2"/>
  <c r="M297" i="2"/>
  <c r="O297" i="2"/>
  <c r="I298" i="2"/>
  <c r="K298" i="2"/>
  <c r="M298" i="2"/>
  <c r="O298" i="2"/>
  <c r="I299" i="2"/>
  <c r="K299" i="2"/>
  <c r="M299" i="2"/>
  <c r="O299" i="2"/>
  <c r="I300" i="2"/>
  <c r="K300" i="2"/>
  <c r="M300" i="2"/>
  <c r="O300" i="2"/>
  <c r="I301" i="2"/>
  <c r="K301" i="2"/>
  <c r="M301" i="2"/>
  <c r="O301" i="2"/>
  <c r="I302" i="2"/>
  <c r="K302" i="2"/>
  <c r="M302" i="2"/>
  <c r="O302" i="2"/>
  <c r="I303" i="2"/>
  <c r="K303" i="2"/>
  <c r="M303" i="2"/>
  <c r="O303" i="2"/>
  <c r="I304" i="2"/>
  <c r="K304" i="2"/>
  <c r="M304" i="2"/>
  <c r="O304" i="2"/>
  <c r="I305" i="2"/>
  <c r="K305" i="2"/>
  <c r="M305" i="2"/>
  <c r="O305" i="2"/>
  <c r="I306" i="2"/>
  <c r="K306" i="2"/>
  <c r="M306" i="2"/>
  <c r="O306" i="2"/>
  <c r="I307" i="2"/>
  <c r="K307" i="2"/>
  <c r="M307" i="2"/>
  <c r="O307" i="2"/>
  <c r="I308" i="2"/>
  <c r="K308" i="2"/>
  <c r="M308" i="2"/>
  <c r="O308" i="2"/>
  <c r="I309" i="2"/>
  <c r="K309" i="2"/>
  <c r="M309" i="2"/>
  <c r="O309" i="2"/>
  <c r="I310" i="2"/>
  <c r="K310" i="2"/>
  <c r="M310" i="2"/>
  <c r="O310" i="2"/>
  <c r="I311" i="2"/>
  <c r="K311" i="2"/>
  <c r="M311" i="2"/>
  <c r="O311" i="2"/>
  <c r="I312" i="2"/>
  <c r="K312" i="2"/>
  <c r="M312" i="2"/>
  <c r="O312" i="2"/>
  <c r="I313" i="2"/>
  <c r="K313" i="2"/>
  <c r="M313" i="2"/>
  <c r="O313" i="2"/>
  <c r="I314" i="2"/>
  <c r="K314" i="2"/>
  <c r="M314" i="2"/>
  <c r="O314" i="2"/>
  <c r="I315" i="2"/>
  <c r="K315" i="2"/>
  <c r="M315" i="2"/>
  <c r="O315" i="2"/>
  <c r="I316" i="2"/>
  <c r="K316" i="2"/>
  <c r="M316" i="2"/>
  <c r="O316" i="2"/>
  <c r="I317" i="2"/>
  <c r="K317" i="2"/>
  <c r="M317" i="2"/>
  <c r="O317" i="2"/>
  <c r="I318" i="2"/>
  <c r="K318" i="2"/>
  <c r="M318" i="2"/>
  <c r="O318" i="2"/>
  <c r="I319" i="2"/>
  <c r="K319" i="2"/>
  <c r="M319" i="2"/>
  <c r="O319" i="2"/>
  <c r="I320" i="2"/>
  <c r="K320" i="2"/>
  <c r="M320" i="2"/>
  <c r="O320" i="2"/>
  <c r="I321" i="2"/>
  <c r="K321" i="2"/>
  <c r="M321" i="2"/>
  <c r="O321" i="2"/>
  <c r="I322" i="2"/>
  <c r="K322" i="2"/>
  <c r="M322" i="2"/>
  <c r="O322" i="2"/>
  <c r="I323" i="2"/>
  <c r="K323" i="2"/>
  <c r="M323" i="2"/>
  <c r="O323" i="2"/>
  <c r="I324" i="2"/>
  <c r="K324" i="2"/>
  <c r="M324" i="2"/>
  <c r="O324" i="2"/>
  <c r="I325" i="2"/>
  <c r="K325" i="2"/>
  <c r="M325" i="2"/>
  <c r="O325" i="2"/>
  <c r="I326" i="2"/>
  <c r="K326" i="2"/>
  <c r="M326" i="2"/>
  <c r="O326" i="2"/>
  <c r="I327" i="2"/>
  <c r="K327" i="2"/>
  <c r="M327" i="2"/>
  <c r="O327" i="2"/>
  <c r="I328" i="2"/>
  <c r="K328" i="2"/>
  <c r="M328" i="2"/>
  <c r="O328" i="2"/>
  <c r="I329" i="2"/>
  <c r="K329" i="2"/>
  <c r="M329" i="2"/>
  <c r="O329" i="2"/>
  <c r="I330" i="2"/>
  <c r="K330" i="2"/>
  <c r="M330" i="2"/>
  <c r="O330" i="2"/>
  <c r="I331" i="2"/>
  <c r="K331" i="2"/>
  <c r="M331" i="2"/>
  <c r="O331" i="2"/>
  <c r="I332" i="2"/>
  <c r="K332" i="2"/>
  <c r="M332" i="2"/>
  <c r="O332" i="2"/>
  <c r="I333" i="2"/>
  <c r="K333" i="2"/>
  <c r="M333" i="2"/>
  <c r="O333" i="2"/>
  <c r="I334" i="2"/>
  <c r="K334" i="2"/>
  <c r="M334" i="2"/>
  <c r="O334" i="2"/>
  <c r="I335" i="2"/>
  <c r="K335" i="2"/>
  <c r="M335" i="2"/>
  <c r="O335" i="2"/>
  <c r="I336" i="2"/>
  <c r="K336" i="2"/>
  <c r="M336" i="2"/>
  <c r="O336" i="2"/>
  <c r="I337" i="2"/>
  <c r="K337" i="2"/>
  <c r="M337" i="2"/>
  <c r="O337" i="2"/>
  <c r="I338" i="2"/>
  <c r="K338" i="2"/>
  <c r="M338" i="2"/>
  <c r="O338" i="2"/>
  <c r="I339" i="2"/>
  <c r="K339" i="2"/>
  <c r="M339" i="2"/>
  <c r="O339" i="2"/>
  <c r="I340" i="2"/>
  <c r="K340" i="2"/>
  <c r="M340" i="2"/>
  <c r="O340" i="2"/>
  <c r="I341" i="2"/>
  <c r="K341" i="2"/>
  <c r="M341" i="2"/>
  <c r="O341" i="2"/>
  <c r="I342" i="2"/>
  <c r="K342" i="2"/>
  <c r="M342" i="2"/>
  <c r="O342" i="2"/>
  <c r="I343" i="2"/>
  <c r="K343" i="2"/>
  <c r="M343" i="2"/>
  <c r="O343" i="2"/>
  <c r="I344" i="2"/>
  <c r="K344" i="2"/>
  <c r="M344" i="2"/>
  <c r="O344" i="2"/>
  <c r="I345" i="2"/>
  <c r="K345" i="2"/>
  <c r="M345" i="2"/>
  <c r="O345" i="2"/>
  <c r="I346" i="2"/>
  <c r="K346" i="2"/>
  <c r="M346" i="2"/>
  <c r="O346" i="2"/>
  <c r="I347" i="2"/>
  <c r="K347" i="2"/>
  <c r="M347" i="2"/>
  <c r="O347" i="2"/>
  <c r="I348" i="2"/>
  <c r="K348" i="2"/>
  <c r="M348" i="2"/>
  <c r="O348" i="2"/>
  <c r="I349" i="2"/>
  <c r="K349" i="2"/>
  <c r="M349" i="2"/>
  <c r="O349" i="2"/>
  <c r="I350" i="2"/>
  <c r="K350" i="2"/>
  <c r="M350" i="2"/>
  <c r="O350" i="2"/>
  <c r="I351" i="2"/>
  <c r="K351" i="2"/>
  <c r="M351" i="2"/>
  <c r="O351" i="2"/>
  <c r="I352" i="2"/>
  <c r="K352" i="2"/>
  <c r="M352" i="2"/>
  <c r="O352" i="2"/>
  <c r="I353" i="2"/>
  <c r="K353" i="2"/>
  <c r="M353" i="2"/>
  <c r="O353" i="2"/>
  <c r="I354" i="2"/>
  <c r="K354" i="2"/>
  <c r="M354" i="2"/>
  <c r="O354" i="2"/>
  <c r="I355" i="2"/>
  <c r="K355" i="2"/>
  <c r="M355" i="2"/>
  <c r="O355" i="2"/>
  <c r="I356" i="2"/>
  <c r="K356" i="2"/>
  <c r="M356" i="2"/>
  <c r="O356" i="2"/>
  <c r="I357" i="2"/>
  <c r="K357" i="2"/>
  <c r="M357" i="2"/>
  <c r="O357" i="2"/>
  <c r="I358" i="2"/>
  <c r="K358" i="2"/>
  <c r="M358" i="2"/>
  <c r="O358" i="2"/>
  <c r="I359" i="2"/>
  <c r="K359" i="2"/>
  <c r="M359" i="2"/>
  <c r="O359" i="2"/>
  <c r="I360" i="2"/>
  <c r="K360" i="2"/>
  <c r="M360" i="2"/>
  <c r="O360" i="2"/>
  <c r="I361" i="2"/>
  <c r="K361" i="2"/>
  <c r="M361" i="2"/>
  <c r="O361" i="2"/>
  <c r="I362" i="2"/>
  <c r="K362" i="2"/>
  <c r="M362" i="2"/>
  <c r="O362" i="2"/>
  <c r="I363" i="2"/>
  <c r="K363" i="2"/>
  <c r="M363" i="2"/>
  <c r="O363" i="2"/>
  <c r="I364" i="2"/>
  <c r="K364" i="2"/>
  <c r="M364" i="2"/>
  <c r="O364" i="2"/>
  <c r="I365" i="2"/>
  <c r="K365" i="2"/>
  <c r="M365" i="2"/>
  <c r="O365" i="2"/>
  <c r="I366" i="2"/>
  <c r="K366" i="2"/>
  <c r="M366" i="2"/>
  <c r="O366" i="2"/>
  <c r="I367" i="2"/>
  <c r="K367" i="2"/>
  <c r="M367" i="2"/>
  <c r="O367" i="2"/>
  <c r="I368" i="2"/>
  <c r="K368" i="2"/>
  <c r="M368" i="2"/>
  <c r="O368" i="2"/>
  <c r="I369" i="2"/>
  <c r="K369" i="2"/>
  <c r="M369" i="2"/>
  <c r="O369" i="2"/>
  <c r="K14" i="2"/>
  <c r="M14" i="2"/>
  <c r="I14" i="2"/>
  <c r="K13" i="2"/>
  <c r="M13" i="2"/>
  <c r="O13" i="2"/>
  <c r="I13" i="2"/>
  <c r="I5" i="5"/>
  <c r="I6" i="5"/>
  <c r="I7" i="5"/>
  <c r="I8" i="5"/>
  <c r="I9" i="5"/>
  <c r="I4" i="5"/>
  <c r="I12" i="5"/>
  <c r="I13" i="5"/>
  <c r="I14" i="5"/>
  <c r="I15" i="5"/>
  <c r="I16" i="5"/>
  <c r="I17" i="5"/>
  <c r="I18" i="5"/>
  <c r="I19" i="5"/>
  <c r="I20" i="5"/>
  <c r="I21" i="5"/>
  <c r="L28" i="5" s="1"/>
  <c r="I22" i="5"/>
  <c r="L29" i="5" s="1"/>
  <c r="I23" i="5"/>
  <c r="I24" i="5"/>
  <c r="I25" i="5"/>
  <c r="I26" i="5"/>
  <c r="I27" i="5"/>
  <c r="L27" i="5" s="1"/>
  <c r="I28" i="5"/>
  <c r="I29" i="5"/>
  <c r="I30" i="5"/>
  <c r="I31" i="5"/>
  <c r="I32" i="5"/>
  <c r="I33" i="5"/>
  <c r="I34" i="5"/>
  <c r="I35" i="5"/>
  <c r="L35" i="5" s="1"/>
  <c r="I36" i="5"/>
  <c r="L36" i="5" s="1"/>
  <c r="I37" i="5"/>
  <c r="L37" i="5" s="1"/>
  <c r="I38" i="5"/>
  <c r="L45" i="5" s="1"/>
  <c r="I39" i="5"/>
  <c r="L39" i="5" s="1"/>
  <c r="I40" i="5"/>
  <c r="L40" i="5" s="1"/>
  <c r="I41" i="5"/>
  <c r="L41" i="5" s="1"/>
  <c r="I42" i="5"/>
  <c r="L42" i="5" s="1"/>
  <c r="I43" i="5"/>
  <c r="L43" i="5" s="1"/>
  <c r="I44" i="5"/>
  <c r="I45" i="5"/>
  <c r="I46" i="5"/>
  <c r="I47" i="5"/>
  <c r="I48" i="5"/>
  <c r="I49" i="5"/>
  <c r="I50" i="5"/>
  <c r="I51" i="5"/>
  <c r="L51" i="5" s="1"/>
  <c r="I52" i="5"/>
  <c r="L52" i="5" s="1"/>
  <c r="I53" i="5"/>
  <c r="I54" i="5"/>
  <c r="I55" i="5"/>
  <c r="I56" i="5"/>
  <c r="L56" i="5" s="1"/>
  <c r="I57" i="5"/>
  <c r="L57" i="5" s="1"/>
  <c r="I58" i="5"/>
  <c r="L58" i="5" s="1"/>
  <c r="I59" i="5"/>
  <c r="L59" i="5" s="1"/>
  <c r="I60" i="5"/>
  <c r="I61" i="5"/>
  <c r="I62" i="5"/>
  <c r="I63" i="5"/>
  <c r="I64" i="5"/>
  <c r="I65" i="5"/>
  <c r="I66" i="5"/>
  <c r="I67" i="5"/>
  <c r="I68" i="5"/>
  <c r="I69" i="5"/>
  <c r="L76" i="5" s="1"/>
  <c r="I70" i="5"/>
  <c r="L77" i="5" s="1"/>
  <c r="I71" i="5"/>
  <c r="I72" i="5"/>
  <c r="I73" i="5"/>
  <c r="I74" i="5"/>
  <c r="I75" i="5"/>
  <c r="I76" i="5"/>
  <c r="I77" i="5"/>
  <c r="I78" i="5"/>
  <c r="I79" i="5"/>
  <c r="I80" i="5"/>
  <c r="I81" i="5"/>
  <c r="I82" i="5"/>
  <c r="I83" i="5"/>
  <c r="L83" i="5" s="1"/>
  <c r="I84" i="5"/>
  <c r="L84" i="5" s="1"/>
  <c r="I85" i="5"/>
  <c r="L85" i="5" s="1"/>
  <c r="I86" i="5"/>
  <c r="L86" i="5" s="1"/>
  <c r="I87" i="5"/>
  <c r="L87" i="5" s="1"/>
  <c r="I88" i="5"/>
  <c r="L88" i="5" s="1"/>
  <c r="I89" i="5"/>
  <c r="L89" i="5" s="1"/>
  <c r="I90" i="5"/>
  <c r="I91" i="5"/>
  <c r="L91" i="5" s="1"/>
  <c r="I92" i="5"/>
  <c r="I93" i="5"/>
  <c r="I94" i="5"/>
  <c r="I95" i="5"/>
  <c r="I96" i="5"/>
  <c r="I97" i="5"/>
  <c r="I98" i="5"/>
  <c r="I99" i="5"/>
  <c r="L99" i="5" s="1"/>
  <c r="I100" i="5"/>
  <c r="L100" i="5" s="1"/>
  <c r="I101" i="5"/>
  <c r="I102" i="5"/>
  <c r="L102" i="5" s="1"/>
  <c r="I103" i="5"/>
  <c r="L103" i="5" s="1"/>
  <c r="I104" i="5"/>
  <c r="L104" i="5" s="1"/>
  <c r="I105" i="5"/>
  <c r="L105" i="5" s="1"/>
  <c r="I106" i="5"/>
  <c r="L106" i="5" s="1"/>
  <c r="I107" i="5"/>
  <c r="L107" i="5" s="1"/>
  <c r="I108" i="5"/>
  <c r="I109" i="5"/>
  <c r="I110" i="5"/>
  <c r="I111" i="5"/>
  <c r="I112" i="5"/>
  <c r="I113" i="5"/>
  <c r="I114" i="5"/>
  <c r="I115" i="5"/>
  <c r="I116" i="5"/>
  <c r="I117" i="5"/>
  <c r="L124" i="5" s="1"/>
  <c r="I118" i="5"/>
  <c r="I119" i="5"/>
  <c r="I120" i="5"/>
  <c r="I121" i="5"/>
  <c r="I122" i="5"/>
  <c r="I123" i="5"/>
  <c r="L123" i="5" s="1"/>
  <c r="I124" i="5"/>
  <c r="I125" i="5"/>
  <c r="I126" i="5"/>
  <c r="I127" i="5"/>
  <c r="I128" i="5"/>
  <c r="I129" i="5"/>
  <c r="I130" i="5"/>
  <c r="I131" i="5"/>
  <c r="I132" i="5"/>
  <c r="L132" i="5" s="1"/>
  <c r="I133" i="5"/>
  <c r="L133" i="5" s="1"/>
  <c r="I134" i="5"/>
  <c r="L134" i="5" s="1"/>
  <c r="I135" i="5"/>
  <c r="L135" i="5" s="1"/>
  <c r="I136" i="5"/>
  <c r="L136" i="5" s="1"/>
  <c r="I137" i="5"/>
  <c r="I138" i="5"/>
  <c r="I139" i="5"/>
  <c r="L139" i="5" s="1"/>
  <c r="I140" i="5"/>
  <c r="I141" i="5"/>
  <c r="I142" i="5"/>
  <c r="I143" i="5"/>
  <c r="I144" i="5"/>
  <c r="I145" i="5"/>
  <c r="I146" i="5"/>
  <c r="I147" i="5"/>
  <c r="L147" i="5" s="1"/>
  <c r="I148" i="5"/>
  <c r="L148" i="5" s="1"/>
  <c r="I149" i="5"/>
  <c r="L149" i="5" s="1"/>
  <c r="I150" i="5"/>
  <c r="L150" i="5" s="1"/>
  <c r="I151" i="5"/>
  <c r="L151" i="5" s="1"/>
  <c r="I152" i="5"/>
  <c r="L152" i="5" s="1"/>
  <c r="I153" i="5"/>
  <c r="L153" i="5" s="1"/>
  <c r="I154" i="5"/>
  <c r="L154" i="5" s="1"/>
  <c r="I155" i="5"/>
  <c r="L155" i="5" s="1"/>
  <c r="I156" i="5"/>
  <c r="I157" i="5"/>
  <c r="I158" i="5"/>
  <c r="I159" i="5"/>
  <c r="I160" i="5"/>
  <c r="I161" i="5"/>
  <c r="I162" i="5"/>
  <c r="I163" i="5"/>
  <c r="I164" i="5"/>
  <c r="L164" i="5" s="1"/>
  <c r="I165" i="5"/>
  <c r="I166" i="5"/>
  <c r="I167" i="5"/>
  <c r="I168" i="5"/>
  <c r="I169" i="5"/>
  <c r="I170" i="5"/>
  <c r="L170" i="5" s="1"/>
  <c r="I171" i="5"/>
  <c r="L171" i="5" s="1"/>
  <c r="I172" i="5"/>
  <c r="I173" i="5"/>
  <c r="I174" i="5"/>
  <c r="I175" i="5"/>
  <c r="I176" i="5"/>
  <c r="I177" i="5"/>
  <c r="I178" i="5"/>
  <c r="I179" i="5"/>
  <c r="I180" i="5"/>
  <c r="L180" i="5" s="1"/>
  <c r="I181" i="5"/>
  <c r="L181" i="5" s="1"/>
  <c r="I182" i="5"/>
  <c r="L182" i="5" s="1"/>
  <c r="I183" i="5"/>
  <c r="L183" i="5" s="1"/>
  <c r="I184" i="5"/>
  <c r="I185" i="5"/>
  <c r="I186" i="5"/>
  <c r="I187" i="5"/>
  <c r="L187" i="5" s="1"/>
  <c r="I188" i="5"/>
  <c r="I189" i="5"/>
  <c r="I190" i="5"/>
  <c r="I191" i="5"/>
  <c r="I192" i="5"/>
  <c r="I193" i="5"/>
  <c r="I194" i="5"/>
  <c r="I195" i="5"/>
  <c r="L195" i="5" s="1"/>
  <c r="I196" i="5"/>
  <c r="L196" i="5" s="1"/>
  <c r="I197" i="5"/>
  <c r="L197" i="5" s="1"/>
  <c r="I198" i="5"/>
  <c r="I199" i="5"/>
  <c r="L199" i="5" s="1"/>
  <c r="I200" i="5"/>
  <c r="L200" i="5" s="1"/>
  <c r="I201" i="5"/>
  <c r="L201" i="5" s="1"/>
  <c r="I202" i="5"/>
  <c r="L202" i="5" s="1"/>
  <c r="I203" i="5"/>
  <c r="L203" i="5" s="1"/>
  <c r="I204" i="5"/>
  <c r="I205" i="5"/>
  <c r="I206" i="5"/>
  <c r="I207" i="5"/>
  <c r="I208" i="5"/>
  <c r="I209" i="5"/>
  <c r="I210" i="5"/>
  <c r="I211" i="5"/>
  <c r="I212" i="5"/>
  <c r="L212" i="5" s="1"/>
  <c r="I213" i="5"/>
  <c r="I214" i="5"/>
  <c r="I215" i="5"/>
  <c r="I216" i="5"/>
  <c r="I217" i="5"/>
  <c r="L217" i="5" s="1"/>
  <c r="I218" i="5"/>
  <c r="L218" i="5" s="1"/>
  <c r="I219" i="5"/>
  <c r="L219" i="5" s="1"/>
  <c r="I220" i="5"/>
  <c r="I221" i="5"/>
  <c r="I222" i="5"/>
  <c r="I223" i="5"/>
  <c r="I224" i="5"/>
  <c r="I225" i="5"/>
  <c r="I226" i="5"/>
  <c r="I227" i="5"/>
  <c r="I228" i="5"/>
  <c r="I229" i="5"/>
  <c r="I230" i="5"/>
  <c r="I231" i="5"/>
  <c r="I232" i="5"/>
  <c r="I233" i="5"/>
  <c r="I234" i="5"/>
  <c r="I235" i="5"/>
  <c r="L235" i="5" s="1"/>
  <c r="I236" i="5"/>
  <c r="I237" i="5"/>
  <c r="I238" i="5"/>
  <c r="I239" i="5"/>
  <c r="I240" i="5"/>
  <c r="I241" i="5"/>
  <c r="I242" i="5"/>
  <c r="I243" i="5"/>
  <c r="L243" i="5" s="1"/>
  <c r="I244" i="5"/>
  <c r="L244" i="5" s="1"/>
  <c r="I245" i="5"/>
  <c r="L252" i="5" s="1"/>
  <c r="I246" i="5"/>
  <c r="L253" i="5" s="1"/>
  <c r="I247" i="5"/>
  <c r="L247" i="5" s="1"/>
  <c r="I248" i="5"/>
  <c r="L248" i="5" s="1"/>
  <c r="I249" i="5"/>
  <c r="L249" i="5" s="1"/>
  <c r="I250" i="5"/>
  <c r="L250" i="5" s="1"/>
  <c r="I251" i="5"/>
  <c r="L251" i="5" s="1"/>
  <c r="I252" i="5"/>
  <c r="I253" i="5"/>
  <c r="I254" i="5"/>
  <c r="I255" i="5"/>
  <c r="I256" i="5"/>
  <c r="I257" i="5"/>
  <c r="I258" i="5"/>
  <c r="I259" i="5"/>
  <c r="L259" i="5" s="1"/>
  <c r="I260" i="5"/>
  <c r="L260" i="5" s="1"/>
  <c r="I261" i="5"/>
  <c r="I262" i="5"/>
  <c r="I263" i="5"/>
  <c r="I264" i="5"/>
  <c r="L264" i="5" s="1"/>
  <c r="I265" i="5"/>
  <c r="L265" i="5" s="1"/>
  <c r="I266" i="5"/>
  <c r="L266" i="5" s="1"/>
  <c r="I267" i="5"/>
  <c r="L267" i="5" s="1"/>
  <c r="I268" i="5"/>
  <c r="I269" i="5"/>
  <c r="I270" i="5"/>
  <c r="I271" i="5"/>
  <c r="I272" i="5"/>
  <c r="I273" i="5"/>
  <c r="I274" i="5"/>
  <c r="I275" i="5"/>
  <c r="I276" i="5"/>
  <c r="I277" i="5"/>
  <c r="I278" i="5"/>
  <c r="L285" i="5" s="1"/>
  <c r="I279" i="5"/>
  <c r="I280" i="5"/>
  <c r="I281" i="5"/>
  <c r="I282" i="5"/>
  <c r="I283" i="5"/>
  <c r="L283" i="5" s="1"/>
  <c r="I284" i="5"/>
  <c r="I285" i="5"/>
  <c r="I286" i="5"/>
  <c r="I287" i="5"/>
  <c r="I288" i="5"/>
  <c r="I289" i="5"/>
  <c r="I290" i="5"/>
  <c r="I291" i="5"/>
  <c r="L291" i="5" s="1"/>
  <c r="I292" i="5"/>
  <c r="L292" i="5" s="1"/>
  <c r="I293" i="5"/>
  <c r="L300" i="5" s="1"/>
  <c r="I294" i="5"/>
  <c r="L294" i="5" s="1"/>
  <c r="I295" i="5"/>
  <c r="L295" i="5" s="1"/>
  <c r="I296" i="5"/>
  <c r="L296" i="5" s="1"/>
  <c r="I297" i="5"/>
  <c r="L297" i="5" s="1"/>
  <c r="I298" i="5"/>
  <c r="L298" i="5" s="1"/>
  <c r="I299" i="5"/>
  <c r="L299" i="5" s="1"/>
  <c r="I300" i="5"/>
  <c r="I301" i="5"/>
  <c r="I302" i="5"/>
  <c r="I303" i="5"/>
  <c r="I304" i="5"/>
  <c r="I305" i="5"/>
  <c r="I306" i="5"/>
  <c r="I307" i="5"/>
  <c r="L307" i="5" s="1"/>
  <c r="I308" i="5"/>
  <c r="L308" i="5" s="1"/>
  <c r="I309" i="5"/>
  <c r="I310" i="5"/>
  <c r="I311" i="5"/>
  <c r="L311" i="5" s="1"/>
  <c r="I312" i="5"/>
  <c r="L312" i="5" s="1"/>
  <c r="I313" i="5"/>
  <c r="L313" i="5" s="1"/>
  <c r="I314" i="5"/>
  <c r="L314" i="5" s="1"/>
  <c r="I315" i="5"/>
  <c r="L315" i="5" s="1"/>
  <c r="I316" i="5"/>
  <c r="I317" i="5"/>
  <c r="I318" i="5"/>
  <c r="I319" i="5"/>
  <c r="I320" i="5"/>
  <c r="I321" i="5"/>
  <c r="I322" i="5"/>
  <c r="I323" i="5"/>
  <c r="I324" i="5"/>
  <c r="I325" i="5"/>
  <c r="L332" i="5" s="1"/>
  <c r="I326" i="5"/>
  <c r="L333" i="5" s="1"/>
  <c r="I327" i="5"/>
  <c r="I328" i="5"/>
  <c r="I329" i="5"/>
  <c r="I330" i="5"/>
  <c r="I331" i="5"/>
  <c r="I332" i="5"/>
  <c r="I333" i="5"/>
  <c r="I334" i="5"/>
  <c r="I335" i="5"/>
  <c r="I336" i="5"/>
  <c r="I337" i="5"/>
  <c r="I338" i="5"/>
  <c r="I339" i="5"/>
  <c r="I340" i="5"/>
  <c r="L340" i="5" s="1"/>
  <c r="I341" i="5"/>
  <c r="L341" i="5" s="1"/>
  <c r="I342" i="5"/>
  <c r="L342" i="5" s="1"/>
  <c r="I343" i="5"/>
  <c r="L343" i="5" s="1"/>
  <c r="I344" i="5"/>
  <c r="L344" i="5" s="1"/>
  <c r="I345" i="5"/>
  <c r="L345" i="5" s="1"/>
  <c r="I346" i="5"/>
  <c r="I347" i="5"/>
  <c r="L347" i="5" s="1"/>
  <c r="I348" i="5"/>
  <c r="I349" i="5"/>
  <c r="I350" i="5"/>
  <c r="I351" i="5"/>
  <c r="I352" i="5"/>
  <c r="I353" i="5"/>
  <c r="I354" i="5"/>
  <c r="I355" i="5"/>
  <c r="L355" i="5" s="1"/>
  <c r="I356" i="5"/>
  <c r="L356" i="5" s="1"/>
  <c r="I357" i="5"/>
  <c r="I358" i="5"/>
  <c r="L358" i="5" s="1"/>
  <c r="I359" i="5"/>
  <c r="L359" i="5" s="1"/>
  <c r="I360" i="5"/>
  <c r="L360" i="5" s="1"/>
  <c r="I361" i="5"/>
  <c r="L361" i="5" s="1"/>
  <c r="I362" i="5"/>
  <c r="L362" i="5" s="1"/>
  <c r="I363" i="5"/>
  <c r="L363" i="5" s="1"/>
  <c r="I364" i="5"/>
  <c r="I365" i="5"/>
  <c r="I366" i="5"/>
  <c r="I367" i="5"/>
  <c r="I368" i="5"/>
  <c r="L12" i="5"/>
  <c r="L13" i="5"/>
  <c r="L14" i="5"/>
  <c r="L15" i="5"/>
  <c r="L16" i="5"/>
  <c r="L17" i="5"/>
  <c r="L18" i="5"/>
  <c r="L19" i="5"/>
  <c r="L20" i="5"/>
  <c r="L21" i="5"/>
  <c r="L22" i="5"/>
  <c r="L67" i="5"/>
  <c r="L68" i="5"/>
  <c r="L69" i="5"/>
  <c r="L70" i="5"/>
  <c r="L115" i="5"/>
  <c r="L116" i="5"/>
  <c r="L131" i="5"/>
  <c r="L156" i="5"/>
  <c r="L157" i="5"/>
  <c r="L158" i="5"/>
  <c r="L159" i="5"/>
  <c r="L160" i="5"/>
  <c r="L161" i="5"/>
  <c r="L163" i="5"/>
  <c r="L179" i="5"/>
  <c r="L188" i="5"/>
  <c r="L189" i="5"/>
  <c r="L190" i="5"/>
  <c r="L198" i="5"/>
  <c r="L204" i="5"/>
  <c r="L205" i="5"/>
  <c r="L206" i="5"/>
  <c r="L211" i="5"/>
  <c r="L227" i="5"/>
  <c r="L228" i="5"/>
  <c r="L229" i="5"/>
  <c r="L230" i="5"/>
  <c r="L236" i="5"/>
  <c r="L237" i="5"/>
  <c r="L245" i="5"/>
  <c r="L246" i="5"/>
  <c r="L275" i="5"/>
  <c r="L276" i="5"/>
  <c r="L277" i="5"/>
  <c r="L278" i="5"/>
  <c r="L284" i="5"/>
  <c r="L323" i="5"/>
  <c r="L324" i="5"/>
  <c r="L339" i="5"/>
  <c r="L365" i="5"/>
  <c r="L366" i="5"/>
  <c r="L367" i="5"/>
  <c r="L368"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98" i="5"/>
  <c r="J99" i="5"/>
  <c r="J100" i="5"/>
  <c r="J101" i="5"/>
  <c r="J102" i="5"/>
  <c r="J103" i="5"/>
  <c r="J104" i="5"/>
  <c r="J105" i="5"/>
  <c r="J106" i="5"/>
  <c r="J107" i="5"/>
  <c r="J108" i="5"/>
  <c r="J109" i="5"/>
  <c r="J110" i="5"/>
  <c r="J111" i="5"/>
  <c r="J112" i="5"/>
  <c r="J113" i="5"/>
  <c r="J114" i="5"/>
  <c r="J115" i="5"/>
  <c r="J116" i="5"/>
  <c r="J117" i="5"/>
  <c r="J118" i="5"/>
  <c r="J119" i="5"/>
  <c r="J120" i="5"/>
  <c r="J121" i="5"/>
  <c r="J122" i="5"/>
  <c r="J123" i="5"/>
  <c r="J124" i="5"/>
  <c r="J125" i="5"/>
  <c r="J126" i="5"/>
  <c r="J127" i="5"/>
  <c r="J128" i="5"/>
  <c r="J129" i="5"/>
  <c r="J130" i="5"/>
  <c r="J131" i="5"/>
  <c r="J132" i="5"/>
  <c r="J133" i="5"/>
  <c r="J134" i="5"/>
  <c r="J135" i="5"/>
  <c r="J136" i="5"/>
  <c r="J137" i="5"/>
  <c r="J138" i="5"/>
  <c r="J139" i="5"/>
  <c r="J140" i="5"/>
  <c r="J141" i="5"/>
  <c r="J142" i="5"/>
  <c r="J143" i="5"/>
  <c r="J144" i="5"/>
  <c r="J145" i="5"/>
  <c r="J146" i="5"/>
  <c r="J147" i="5"/>
  <c r="J148" i="5"/>
  <c r="J149" i="5"/>
  <c r="J150" i="5"/>
  <c r="J151" i="5"/>
  <c r="J152" i="5"/>
  <c r="J153" i="5"/>
  <c r="J154" i="5"/>
  <c r="J155" i="5"/>
  <c r="J156" i="5"/>
  <c r="J157" i="5"/>
  <c r="J158" i="5"/>
  <c r="J159" i="5"/>
  <c r="J160" i="5"/>
  <c r="J161" i="5"/>
  <c r="J162" i="5"/>
  <c r="J163" i="5"/>
  <c r="J164" i="5"/>
  <c r="J165" i="5"/>
  <c r="J166" i="5"/>
  <c r="J167" i="5"/>
  <c r="J168" i="5"/>
  <c r="J169" i="5"/>
  <c r="J170" i="5"/>
  <c r="J171" i="5"/>
  <c r="J172" i="5"/>
  <c r="J173" i="5"/>
  <c r="J174" i="5"/>
  <c r="J175" i="5"/>
  <c r="J176" i="5"/>
  <c r="J177" i="5"/>
  <c r="J178" i="5"/>
  <c r="J179" i="5"/>
  <c r="J180" i="5"/>
  <c r="J181" i="5"/>
  <c r="J182" i="5"/>
  <c r="J183" i="5"/>
  <c r="J184" i="5"/>
  <c r="J185" i="5"/>
  <c r="J186" i="5"/>
  <c r="J187" i="5"/>
  <c r="J188" i="5"/>
  <c r="J189" i="5"/>
  <c r="J190" i="5"/>
  <c r="J191" i="5"/>
  <c r="J192" i="5"/>
  <c r="J193" i="5"/>
  <c r="J194" i="5"/>
  <c r="J195" i="5"/>
  <c r="J196" i="5"/>
  <c r="J197" i="5"/>
  <c r="J198" i="5"/>
  <c r="J199" i="5"/>
  <c r="J200" i="5"/>
  <c r="J201" i="5"/>
  <c r="J202" i="5"/>
  <c r="J203" i="5"/>
  <c r="J204" i="5"/>
  <c r="J205" i="5"/>
  <c r="J206" i="5"/>
  <c r="J207" i="5"/>
  <c r="J208" i="5"/>
  <c r="J209" i="5"/>
  <c r="J210" i="5"/>
  <c r="J211" i="5"/>
  <c r="J212" i="5"/>
  <c r="J213" i="5"/>
  <c r="J214" i="5"/>
  <c r="J215" i="5"/>
  <c r="J216" i="5"/>
  <c r="J217" i="5"/>
  <c r="J218" i="5"/>
  <c r="J219" i="5"/>
  <c r="J220" i="5"/>
  <c r="J221" i="5"/>
  <c r="J222" i="5"/>
  <c r="J223" i="5"/>
  <c r="J224" i="5"/>
  <c r="J225" i="5"/>
  <c r="J226" i="5"/>
  <c r="J227" i="5"/>
  <c r="J228" i="5"/>
  <c r="J229" i="5"/>
  <c r="J230" i="5"/>
  <c r="J231" i="5"/>
  <c r="J232" i="5"/>
  <c r="J233" i="5"/>
  <c r="J234" i="5"/>
  <c r="J235" i="5"/>
  <c r="J236" i="5"/>
  <c r="J237" i="5"/>
  <c r="J238" i="5"/>
  <c r="J239" i="5"/>
  <c r="J240" i="5"/>
  <c r="J241" i="5"/>
  <c r="J242" i="5"/>
  <c r="J243" i="5"/>
  <c r="J244" i="5"/>
  <c r="J245" i="5"/>
  <c r="J246" i="5"/>
  <c r="J247" i="5"/>
  <c r="J248" i="5"/>
  <c r="J249" i="5"/>
  <c r="J250" i="5"/>
  <c r="J251" i="5"/>
  <c r="J252" i="5"/>
  <c r="J253" i="5"/>
  <c r="J254" i="5"/>
  <c r="J255" i="5"/>
  <c r="J256" i="5"/>
  <c r="J257" i="5"/>
  <c r="J258" i="5"/>
  <c r="J259" i="5"/>
  <c r="J260" i="5"/>
  <c r="J261" i="5"/>
  <c r="J262" i="5"/>
  <c r="J263" i="5"/>
  <c r="J264" i="5"/>
  <c r="J265" i="5"/>
  <c r="J266" i="5"/>
  <c r="J267" i="5"/>
  <c r="J268" i="5"/>
  <c r="J269" i="5"/>
  <c r="J270" i="5"/>
  <c r="J271" i="5"/>
  <c r="J272" i="5"/>
  <c r="J273" i="5"/>
  <c r="J274" i="5"/>
  <c r="J275" i="5"/>
  <c r="J276" i="5"/>
  <c r="J277" i="5"/>
  <c r="J278" i="5"/>
  <c r="J279" i="5"/>
  <c r="J280" i="5"/>
  <c r="J281" i="5"/>
  <c r="J282" i="5"/>
  <c r="J283" i="5"/>
  <c r="J284" i="5"/>
  <c r="J285" i="5"/>
  <c r="J286" i="5"/>
  <c r="J287" i="5"/>
  <c r="J288" i="5"/>
  <c r="J289" i="5"/>
  <c r="J290" i="5"/>
  <c r="J291" i="5"/>
  <c r="J292" i="5"/>
  <c r="J293" i="5"/>
  <c r="J294" i="5"/>
  <c r="J295" i="5"/>
  <c r="J296" i="5"/>
  <c r="J297" i="5"/>
  <c r="J298" i="5"/>
  <c r="J299" i="5"/>
  <c r="J300" i="5"/>
  <c r="J301" i="5"/>
  <c r="J302" i="5"/>
  <c r="J303" i="5"/>
  <c r="J304" i="5"/>
  <c r="J305" i="5"/>
  <c r="J306" i="5"/>
  <c r="J307" i="5"/>
  <c r="J308" i="5"/>
  <c r="J309" i="5"/>
  <c r="J310" i="5"/>
  <c r="J311" i="5"/>
  <c r="J312" i="5"/>
  <c r="J313" i="5"/>
  <c r="J314" i="5"/>
  <c r="J315" i="5"/>
  <c r="J316" i="5"/>
  <c r="J317" i="5"/>
  <c r="J318" i="5"/>
  <c r="J319" i="5"/>
  <c r="J320" i="5"/>
  <c r="J321" i="5"/>
  <c r="J322" i="5"/>
  <c r="J323" i="5"/>
  <c r="J324" i="5"/>
  <c r="J325" i="5"/>
  <c r="J326" i="5"/>
  <c r="J327" i="5"/>
  <c r="J328" i="5"/>
  <c r="J329" i="5"/>
  <c r="J330" i="5"/>
  <c r="J331" i="5"/>
  <c r="J332" i="5"/>
  <c r="J333" i="5"/>
  <c r="J334" i="5"/>
  <c r="J335" i="5"/>
  <c r="J336" i="5"/>
  <c r="J337" i="5"/>
  <c r="J338" i="5"/>
  <c r="J339" i="5"/>
  <c r="J340" i="5"/>
  <c r="J341" i="5"/>
  <c r="J342" i="5"/>
  <c r="J343" i="5"/>
  <c r="J344" i="5"/>
  <c r="J345" i="5"/>
  <c r="J346" i="5"/>
  <c r="J347" i="5"/>
  <c r="J348" i="5"/>
  <c r="J349" i="5"/>
  <c r="J350" i="5"/>
  <c r="J351" i="5"/>
  <c r="J352" i="5"/>
  <c r="J353" i="5"/>
  <c r="J354" i="5"/>
  <c r="J355" i="5"/>
  <c r="J356" i="5"/>
  <c r="J357" i="5"/>
  <c r="J358" i="5"/>
  <c r="J359" i="5"/>
  <c r="J360" i="5"/>
  <c r="J361" i="5"/>
  <c r="J362" i="5"/>
  <c r="J363" i="5"/>
  <c r="J364" i="5"/>
  <c r="J365" i="5"/>
  <c r="J366" i="5"/>
  <c r="J367" i="5"/>
  <c r="J368" i="5"/>
  <c r="I11" i="5"/>
  <c r="L11" i="5"/>
  <c r="L10" i="5"/>
  <c r="I10" i="5"/>
  <c r="K10" i="5"/>
  <c r="J10" i="5"/>
  <c r="P3" i="5"/>
  <c r="O3" i="5"/>
  <c r="N3" i="5"/>
  <c r="M3" i="5"/>
  <c r="I3"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P5" i="2"/>
  <c r="P6" i="2"/>
  <c r="P7" i="2"/>
  <c r="P8" i="2"/>
  <c r="P9" i="2"/>
  <c r="P10" i="2"/>
  <c r="P11" i="2"/>
  <c r="P12" i="2"/>
  <c r="P13" i="2"/>
  <c r="P14" i="2"/>
  <c r="P15" i="2"/>
  <c r="P16" i="2"/>
  <c r="P17" i="2"/>
  <c r="P18" i="2"/>
  <c r="P19" i="2"/>
  <c r="P20" i="2"/>
  <c r="P21" i="2"/>
  <c r="P22" i="2"/>
  <c r="P23" i="2"/>
  <c r="Q23" i="2" s="1"/>
  <c r="P24" i="2"/>
  <c r="Q24" i="2" s="1"/>
  <c r="P25" i="2"/>
  <c r="Q25" i="2" s="1"/>
  <c r="P26" i="2"/>
  <c r="Q26" i="2" s="1"/>
  <c r="P27" i="2"/>
  <c r="P28" i="2"/>
  <c r="P29" i="2"/>
  <c r="P30" i="2"/>
  <c r="P31" i="2"/>
  <c r="P32" i="2"/>
  <c r="P33" i="2"/>
  <c r="P34" i="2"/>
  <c r="P35" i="2"/>
  <c r="P36" i="2"/>
  <c r="P37" i="2"/>
  <c r="P38" i="2"/>
  <c r="P39" i="2"/>
  <c r="Q39" i="2" s="1"/>
  <c r="P40" i="2"/>
  <c r="Q40" i="2" s="1"/>
  <c r="P41" i="2"/>
  <c r="Q41" i="2" s="1"/>
  <c r="P42" i="2"/>
  <c r="Q42" i="2" s="1"/>
  <c r="P43" i="2"/>
  <c r="P44" i="2"/>
  <c r="P45" i="2"/>
  <c r="P46" i="2"/>
  <c r="P47" i="2"/>
  <c r="P48" i="2"/>
  <c r="P49" i="2"/>
  <c r="P50" i="2"/>
  <c r="P51" i="2"/>
  <c r="P52" i="2"/>
  <c r="P53" i="2"/>
  <c r="P54" i="2"/>
  <c r="P55" i="2"/>
  <c r="Q55" i="2" s="1"/>
  <c r="P56" i="2"/>
  <c r="Q56" i="2" s="1"/>
  <c r="P57" i="2"/>
  <c r="Q57" i="2" s="1"/>
  <c r="P58" i="2"/>
  <c r="Q58" i="2" s="1"/>
  <c r="P59" i="2"/>
  <c r="P60" i="2"/>
  <c r="P61" i="2"/>
  <c r="P62" i="2"/>
  <c r="P63" i="2"/>
  <c r="P64" i="2"/>
  <c r="P65" i="2"/>
  <c r="P66" i="2"/>
  <c r="P67" i="2"/>
  <c r="P68" i="2"/>
  <c r="P69" i="2"/>
  <c r="P70" i="2"/>
  <c r="P71" i="2"/>
  <c r="P72" i="2"/>
  <c r="P73" i="2"/>
  <c r="P74" i="2"/>
  <c r="Q74" i="2" s="1"/>
  <c r="P75" i="2"/>
  <c r="P76" i="2"/>
  <c r="P77" i="2"/>
  <c r="P78" i="2"/>
  <c r="P79" i="2"/>
  <c r="P80" i="2"/>
  <c r="P81" i="2"/>
  <c r="P82" i="2"/>
  <c r="P83" i="2"/>
  <c r="P84" i="2"/>
  <c r="P85" i="2"/>
  <c r="P86" i="2"/>
  <c r="P87" i="2"/>
  <c r="Q87" i="2" s="1"/>
  <c r="P88" i="2"/>
  <c r="Q88" i="2" s="1"/>
  <c r="P89" i="2"/>
  <c r="Q89" i="2" s="1"/>
  <c r="P90" i="2"/>
  <c r="Q90" i="2" s="1"/>
  <c r="P91" i="2"/>
  <c r="P92" i="2"/>
  <c r="P93" i="2"/>
  <c r="P94" i="2"/>
  <c r="P95" i="2"/>
  <c r="P96" i="2"/>
  <c r="P97" i="2"/>
  <c r="P98" i="2"/>
  <c r="P99" i="2"/>
  <c r="P100" i="2"/>
  <c r="P101" i="2"/>
  <c r="P102" i="2"/>
  <c r="P103" i="2"/>
  <c r="Q103" i="2" s="1"/>
  <c r="P104" i="2"/>
  <c r="Q104" i="2" s="1"/>
  <c r="P105" i="2"/>
  <c r="Q105" i="2" s="1"/>
  <c r="P106" i="2"/>
  <c r="Q106" i="2" s="1"/>
  <c r="P107" i="2"/>
  <c r="P108" i="2"/>
  <c r="P109" i="2"/>
  <c r="P110" i="2"/>
  <c r="P111" i="2"/>
  <c r="P112" i="2"/>
  <c r="P113" i="2"/>
  <c r="P114" i="2"/>
  <c r="P115" i="2"/>
  <c r="P116" i="2"/>
  <c r="P117" i="2"/>
  <c r="P118" i="2"/>
  <c r="P119" i="2"/>
  <c r="Q119" i="2" s="1"/>
  <c r="P120" i="2"/>
  <c r="Q120" i="2" s="1"/>
  <c r="P121" i="2"/>
  <c r="Q121" i="2" s="1"/>
  <c r="P122" i="2"/>
  <c r="Q122" i="2" s="1"/>
  <c r="P123" i="2"/>
  <c r="P124" i="2"/>
  <c r="P125" i="2"/>
  <c r="P126" i="2"/>
  <c r="P127" i="2"/>
  <c r="P128" i="2"/>
  <c r="P129" i="2"/>
  <c r="P130" i="2"/>
  <c r="P131" i="2"/>
  <c r="P132" i="2"/>
  <c r="P133" i="2"/>
  <c r="P134" i="2"/>
  <c r="P135" i="2"/>
  <c r="Q135" i="2" s="1"/>
  <c r="P136" i="2"/>
  <c r="Q136" i="2" s="1"/>
  <c r="P137" i="2"/>
  <c r="Q137" i="2" s="1"/>
  <c r="P138" i="2"/>
  <c r="Q138" i="2" s="1"/>
  <c r="P139" i="2"/>
  <c r="P140" i="2"/>
  <c r="P141" i="2"/>
  <c r="P142" i="2"/>
  <c r="P143" i="2"/>
  <c r="P144" i="2"/>
  <c r="P145" i="2"/>
  <c r="P146" i="2"/>
  <c r="P147" i="2"/>
  <c r="P148" i="2"/>
  <c r="P149" i="2"/>
  <c r="P150" i="2"/>
  <c r="P151" i="2"/>
  <c r="Q151" i="2" s="1"/>
  <c r="P152" i="2"/>
  <c r="Q152" i="2" s="1"/>
  <c r="P153" i="2"/>
  <c r="Q153" i="2" s="1"/>
  <c r="P154" i="2"/>
  <c r="Q154" i="2" s="1"/>
  <c r="P155" i="2"/>
  <c r="P156" i="2"/>
  <c r="P157" i="2"/>
  <c r="P158" i="2"/>
  <c r="P159" i="2"/>
  <c r="P160" i="2"/>
  <c r="P161" i="2"/>
  <c r="P162" i="2"/>
  <c r="P163" i="2"/>
  <c r="P164" i="2"/>
  <c r="P165" i="2"/>
  <c r="P166" i="2"/>
  <c r="P167" i="2"/>
  <c r="Q167" i="2" s="1"/>
  <c r="P168" i="2"/>
  <c r="Q168" i="2" s="1"/>
  <c r="P169" i="2"/>
  <c r="Q169" i="2" s="1"/>
  <c r="P170" i="2"/>
  <c r="Q170" i="2" s="1"/>
  <c r="P171" i="2"/>
  <c r="P172" i="2"/>
  <c r="P173" i="2"/>
  <c r="P174" i="2"/>
  <c r="P175" i="2"/>
  <c r="P176" i="2"/>
  <c r="P177" i="2"/>
  <c r="P178" i="2"/>
  <c r="P179" i="2"/>
  <c r="P180" i="2"/>
  <c r="P181" i="2"/>
  <c r="P182" i="2"/>
  <c r="P183" i="2"/>
  <c r="Q183" i="2" s="1"/>
  <c r="P184" i="2"/>
  <c r="Q184" i="2" s="1"/>
  <c r="P185" i="2"/>
  <c r="Q185" i="2" s="1"/>
  <c r="P186" i="2"/>
  <c r="Q186" i="2" s="1"/>
  <c r="P187" i="2"/>
  <c r="P188" i="2"/>
  <c r="P189" i="2"/>
  <c r="P190" i="2"/>
  <c r="P191" i="2"/>
  <c r="P192" i="2"/>
  <c r="P193" i="2"/>
  <c r="P194" i="2"/>
  <c r="P195" i="2"/>
  <c r="P196" i="2"/>
  <c r="P197" i="2"/>
  <c r="P198" i="2"/>
  <c r="P199" i="2"/>
  <c r="Q199" i="2" s="1"/>
  <c r="P200" i="2"/>
  <c r="Q200" i="2" s="1"/>
  <c r="P201" i="2"/>
  <c r="Q201" i="2" s="1"/>
  <c r="P202" i="2"/>
  <c r="Q202" i="2" s="1"/>
  <c r="P203" i="2"/>
  <c r="P204" i="2"/>
  <c r="P205" i="2"/>
  <c r="P206" i="2"/>
  <c r="P207" i="2"/>
  <c r="P208" i="2"/>
  <c r="P209" i="2"/>
  <c r="P210" i="2"/>
  <c r="P211" i="2"/>
  <c r="P212" i="2"/>
  <c r="P213" i="2"/>
  <c r="P214" i="2"/>
  <c r="P215" i="2"/>
  <c r="Q215" i="2" s="1"/>
  <c r="P216" i="2"/>
  <c r="Q216" i="2" s="1"/>
  <c r="P217" i="2"/>
  <c r="Q217" i="2" s="1"/>
  <c r="P218" i="2"/>
  <c r="Q218" i="2" s="1"/>
  <c r="P219" i="2"/>
  <c r="P220" i="2"/>
  <c r="P221" i="2"/>
  <c r="P222" i="2"/>
  <c r="P223" i="2"/>
  <c r="P224" i="2"/>
  <c r="P225" i="2"/>
  <c r="P226" i="2"/>
  <c r="P227" i="2"/>
  <c r="P228" i="2"/>
  <c r="P229" i="2"/>
  <c r="P230" i="2"/>
  <c r="P231" i="2"/>
  <c r="Q231" i="2" s="1"/>
  <c r="P232" i="2"/>
  <c r="Q232" i="2" s="1"/>
  <c r="P233" i="2"/>
  <c r="Q233" i="2" s="1"/>
  <c r="P234" i="2"/>
  <c r="Q234" i="2" s="1"/>
  <c r="P235" i="2"/>
  <c r="P236" i="2"/>
  <c r="P237" i="2"/>
  <c r="P238" i="2"/>
  <c r="P239" i="2"/>
  <c r="P240" i="2"/>
  <c r="P241" i="2"/>
  <c r="P242" i="2"/>
  <c r="P243" i="2"/>
  <c r="P244" i="2"/>
  <c r="P245" i="2"/>
  <c r="P246" i="2"/>
  <c r="P247" i="2"/>
  <c r="Q247" i="2" s="1"/>
  <c r="P248" i="2"/>
  <c r="Q248" i="2" s="1"/>
  <c r="P249" i="2"/>
  <c r="Q249" i="2" s="1"/>
  <c r="P250" i="2"/>
  <c r="Q250" i="2" s="1"/>
  <c r="P251" i="2"/>
  <c r="P252" i="2"/>
  <c r="P253" i="2"/>
  <c r="P254" i="2"/>
  <c r="P255" i="2"/>
  <c r="P256" i="2"/>
  <c r="P257" i="2"/>
  <c r="P258" i="2"/>
  <c r="P259" i="2"/>
  <c r="P260" i="2"/>
  <c r="P261" i="2"/>
  <c r="P262" i="2"/>
  <c r="P263" i="2"/>
  <c r="Q263" i="2" s="1"/>
  <c r="P264" i="2"/>
  <c r="Q264" i="2" s="1"/>
  <c r="P265" i="2"/>
  <c r="Q265" i="2" s="1"/>
  <c r="P266" i="2"/>
  <c r="Q266" i="2" s="1"/>
  <c r="P267" i="2"/>
  <c r="P268" i="2"/>
  <c r="P269" i="2"/>
  <c r="P270" i="2"/>
  <c r="P271" i="2"/>
  <c r="P272" i="2"/>
  <c r="P273" i="2"/>
  <c r="P274" i="2"/>
  <c r="P275" i="2"/>
  <c r="P276" i="2"/>
  <c r="P277" i="2"/>
  <c r="P278" i="2"/>
  <c r="P279" i="2"/>
  <c r="Q279" i="2" s="1"/>
  <c r="P280" i="2"/>
  <c r="Q280" i="2" s="1"/>
  <c r="P281" i="2"/>
  <c r="Q281" i="2" s="1"/>
  <c r="P282" i="2"/>
  <c r="Q282" i="2" s="1"/>
  <c r="P283" i="2"/>
  <c r="P284" i="2"/>
  <c r="P285" i="2"/>
  <c r="P286" i="2"/>
  <c r="P287" i="2"/>
  <c r="P288" i="2"/>
  <c r="P289" i="2"/>
  <c r="P290" i="2"/>
  <c r="P291" i="2"/>
  <c r="P292" i="2"/>
  <c r="P293" i="2"/>
  <c r="P294" i="2"/>
  <c r="P295" i="2"/>
  <c r="Q295" i="2" s="1"/>
  <c r="P296" i="2"/>
  <c r="Q296" i="2" s="1"/>
  <c r="P297" i="2"/>
  <c r="Q297" i="2" s="1"/>
  <c r="P298" i="2"/>
  <c r="Q298" i="2" s="1"/>
  <c r="P299" i="2"/>
  <c r="P300" i="2"/>
  <c r="P301" i="2"/>
  <c r="P302" i="2"/>
  <c r="P303" i="2"/>
  <c r="P304" i="2"/>
  <c r="P305" i="2"/>
  <c r="P306" i="2"/>
  <c r="P307" i="2"/>
  <c r="P308" i="2"/>
  <c r="P309" i="2"/>
  <c r="P310" i="2"/>
  <c r="P311" i="2"/>
  <c r="Q311" i="2" s="1"/>
  <c r="P312" i="2"/>
  <c r="Q312" i="2" s="1"/>
  <c r="P313" i="2"/>
  <c r="Q313" i="2" s="1"/>
  <c r="P314" i="2"/>
  <c r="Q314" i="2" s="1"/>
  <c r="P315" i="2"/>
  <c r="P316" i="2"/>
  <c r="P317" i="2"/>
  <c r="P318" i="2"/>
  <c r="P319" i="2"/>
  <c r="P320" i="2"/>
  <c r="P321" i="2"/>
  <c r="P322" i="2"/>
  <c r="P323" i="2"/>
  <c r="P324" i="2"/>
  <c r="P325" i="2"/>
  <c r="P326" i="2"/>
  <c r="P327" i="2"/>
  <c r="Q327" i="2" s="1"/>
  <c r="P328" i="2"/>
  <c r="Q328" i="2" s="1"/>
  <c r="P329" i="2"/>
  <c r="Q329" i="2" s="1"/>
  <c r="P330" i="2"/>
  <c r="Q330" i="2" s="1"/>
  <c r="P331" i="2"/>
  <c r="P332" i="2"/>
  <c r="P333" i="2"/>
  <c r="P334" i="2"/>
  <c r="P335" i="2"/>
  <c r="P336" i="2"/>
  <c r="P337" i="2"/>
  <c r="P338" i="2"/>
  <c r="P339" i="2"/>
  <c r="P340" i="2"/>
  <c r="P341" i="2"/>
  <c r="P342" i="2"/>
  <c r="P343" i="2"/>
  <c r="Q343" i="2" s="1"/>
  <c r="P344" i="2"/>
  <c r="Q344" i="2" s="1"/>
  <c r="P345" i="2"/>
  <c r="Q345" i="2" s="1"/>
  <c r="P346" i="2"/>
  <c r="Q346" i="2" s="1"/>
  <c r="P347" i="2"/>
  <c r="P348" i="2"/>
  <c r="P349" i="2"/>
  <c r="P350" i="2"/>
  <c r="P351" i="2"/>
  <c r="P352" i="2"/>
  <c r="P353" i="2"/>
  <c r="P354" i="2"/>
  <c r="P355" i="2"/>
  <c r="P356" i="2"/>
  <c r="P357" i="2"/>
  <c r="P358" i="2"/>
  <c r="P359" i="2"/>
  <c r="Q359" i="2" s="1"/>
  <c r="P360" i="2"/>
  <c r="Q360" i="2" s="1"/>
  <c r="P361" i="2"/>
  <c r="Q361" i="2" s="1"/>
  <c r="P362" i="2"/>
  <c r="Q362" i="2" s="1"/>
  <c r="P363" i="2"/>
  <c r="P364" i="2"/>
  <c r="P365" i="2"/>
  <c r="P366" i="2"/>
  <c r="P367" i="2"/>
  <c r="P368" i="2"/>
  <c r="P369" i="2"/>
  <c r="P4" i="2"/>
  <c r="J10" i="1"/>
  <c r="M3" i="1"/>
  <c r="D43" i="4"/>
  <c r="D37"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8" i="4"/>
  <c r="D39" i="4"/>
  <c r="D40" i="4"/>
  <c r="D41" i="4"/>
  <c r="D42" i="4"/>
  <c r="D5" i="4"/>
  <c r="AI10" i="8" l="1"/>
  <c r="AI26" i="8"/>
  <c r="AI42" i="8"/>
  <c r="AI58" i="8"/>
  <c r="AI74" i="8"/>
  <c r="AI90" i="8"/>
  <c r="AI106" i="8"/>
  <c r="AI122" i="8"/>
  <c r="AI138" i="8"/>
  <c r="AI154" i="8"/>
  <c r="AI170" i="8"/>
  <c r="AI186" i="8"/>
  <c r="AI202" i="8"/>
  <c r="AI218" i="8"/>
  <c r="AI234" i="8"/>
  <c r="AI298" i="8"/>
  <c r="AI314" i="8"/>
  <c r="AI346" i="8"/>
  <c r="T366" i="8"/>
  <c r="AI362" i="8"/>
  <c r="AI286" i="8"/>
  <c r="T361" i="8"/>
  <c r="AI338" i="8"/>
  <c r="T353" i="8"/>
  <c r="T349" i="8"/>
  <c r="T359" i="8"/>
  <c r="U206" i="8"/>
  <c r="U208" i="8"/>
  <c r="U212" i="8"/>
  <c r="U216" i="8"/>
  <c r="U218" i="8"/>
  <c r="U360" i="8"/>
  <c r="U364" i="8"/>
  <c r="U366" i="8"/>
  <c r="AI280" i="8"/>
  <c r="AI296" i="8"/>
  <c r="AI328" i="8"/>
  <c r="AI360" i="8"/>
  <c r="M19" i="8"/>
  <c r="M139" i="8"/>
  <c r="M171" i="8"/>
  <c r="M183" i="8"/>
  <c r="M187" i="8"/>
  <c r="M193" i="8"/>
  <c r="M201" i="8"/>
  <c r="M209" i="8"/>
  <c r="M211" i="8"/>
  <c r="M295" i="8"/>
  <c r="M299" i="8"/>
  <c r="M321" i="8"/>
  <c r="M323" i="8"/>
  <c r="M332" i="8"/>
  <c r="M334" i="8"/>
  <c r="M333" i="8"/>
  <c r="M355" i="8"/>
  <c r="M357" i="8"/>
  <c r="M363" i="8"/>
  <c r="AI131" i="8"/>
  <c r="AI163" i="8"/>
  <c r="AI259" i="8"/>
  <c r="U368" i="8"/>
  <c r="AI11" i="8"/>
  <c r="AI108" i="8"/>
  <c r="AI140" i="8"/>
  <c r="AI172" i="8"/>
  <c r="AI236" i="8"/>
  <c r="AI268" i="8"/>
  <c r="AI300" i="8"/>
  <c r="AI37" i="8"/>
  <c r="AI69" i="8"/>
  <c r="AI101" i="8"/>
  <c r="AI133" i="8"/>
  <c r="AI197" i="8"/>
  <c r="AI229" i="8"/>
  <c r="AI261" i="8"/>
  <c r="AI277" i="8"/>
  <c r="AI309" i="8"/>
  <c r="AI325" i="8"/>
  <c r="AI341" i="8"/>
  <c r="AI357" i="8"/>
  <c r="AI339" i="8"/>
  <c r="U121" i="8"/>
  <c r="U155" i="8"/>
  <c r="M98" i="8"/>
  <c r="M100" i="8"/>
  <c r="M108" i="8"/>
  <c r="M117" i="8"/>
  <c r="M120" i="8"/>
  <c r="M124" i="8"/>
  <c r="M126" i="8"/>
  <c r="M132" i="8"/>
  <c r="M204" i="8"/>
  <c r="AI116" i="8"/>
  <c r="AI164" i="8"/>
  <c r="AI228" i="8"/>
  <c r="AI260" i="8"/>
  <c r="AI276" i="8"/>
  <c r="R50" i="8"/>
  <c r="R51" i="8"/>
  <c r="R53" i="8"/>
  <c r="S10" i="8"/>
  <c r="R58" i="8"/>
  <c r="R60" i="8"/>
  <c r="R162" i="8"/>
  <c r="AI310" i="8"/>
  <c r="U111" i="8"/>
  <c r="U133" i="8"/>
  <c r="U163" i="8"/>
  <c r="U129" i="8"/>
  <c r="U151" i="8"/>
  <c r="T30" i="8"/>
  <c r="T41" i="8"/>
  <c r="T43" i="8"/>
  <c r="T38" i="8"/>
  <c r="T49" i="8"/>
  <c r="T44" i="8"/>
  <c r="T56" i="8"/>
  <c r="R94" i="8"/>
  <c r="R96" i="8"/>
  <c r="R98" i="8"/>
  <c r="R102" i="8"/>
  <c r="R118" i="8"/>
  <c r="M164" i="8"/>
  <c r="U20" i="8"/>
  <c r="U26" i="8"/>
  <c r="U30" i="8"/>
  <c r="U34" i="8"/>
  <c r="U43" i="8"/>
  <c r="U42" i="8"/>
  <c r="U44" i="8"/>
  <c r="U48" i="8"/>
  <c r="U50" i="8"/>
  <c r="U54" i="8"/>
  <c r="U56" i="8"/>
  <c r="T82" i="8"/>
  <c r="S90" i="8"/>
  <c r="S99" i="8"/>
  <c r="S101" i="8"/>
  <c r="S96" i="8"/>
  <c r="S98" i="8"/>
  <c r="S108" i="8"/>
  <c r="S114" i="8"/>
  <c r="S118" i="8"/>
  <c r="R120" i="8"/>
  <c r="M214" i="8"/>
  <c r="M222" i="8"/>
  <c r="M230" i="8"/>
  <c r="M232" i="8"/>
  <c r="M234" i="8"/>
  <c r="M259" i="8"/>
  <c r="M270" i="8"/>
  <c r="M272" i="8"/>
  <c r="M276" i="8"/>
  <c r="M278" i="8"/>
  <c r="M288" i="8"/>
  <c r="M73" i="8"/>
  <c r="M82" i="8"/>
  <c r="M81" i="8"/>
  <c r="M85" i="8"/>
  <c r="M89" i="8"/>
  <c r="S168" i="8"/>
  <c r="S198" i="8"/>
  <c r="S202" i="8"/>
  <c r="R212" i="8"/>
  <c r="R220" i="8"/>
  <c r="R224" i="8"/>
  <c r="R228" i="8"/>
  <c r="R252" i="8"/>
  <c r="R17" i="8"/>
  <c r="T178" i="8"/>
  <c r="T198" i="8"/>
  <c r="T202" i="8"/>
  <c r="S210" i="8"/>
  <c r="S238" i="8"/>
  <c r="R63" i="8"/>
  <c r="M135" i="8"/>
  <c r="S37" i="8"/>
  <c r="S38" i="8"/>
  <c r="S56" i="8"/>
  <c r="M140" i="8"/>
  <c r="M144" i="8"/>
  <c r="M146" i="8"/>
  <c r="U237" i="8"/>
  <c r="U289" i="8"/>
  <c r="U301" i="8"/>
  <c r="U303" i="8"/>
  <c r="U309" i="8"/>
  <c r="U313" i="8"/>
  <c r="U317" i="8"/>
  <c r="U319" i="8"/>
  <c r="U321" i="8"/>
  <c r="U337" i="8"/>
  <c r="U350" i="8"/>
  <c r="U347" i="8"/>
  <c r="U356" i="8"/>
  <c r="U353" i="8"/>
  <c r="U355" i="8"/>
  <c r="U363" i="8"/>
  <c r="T52" i="8"/>
  <c r="U84" i="8"/>
  <c r="U88" i="8"/>
  <c r="T90" i="8"/>
  <c r="T98" i="8"/>
  <c r="T112" i="8"/>
  <c r="T114" i="8"/>
  <c r="M25" i="8"/>
  <c r="M34" i="8"/>
  <c r="M29" i="8"/>
  <c r="M40" i="8"/>
  <c r="M46" i="8"/>
  <c r="M41" i="8"/>
  <c r="M49" i="8"/>
  <c r="U90" i="8"/>
  <c r="U94" i="8"/>
  <c r="U98" i="8"/>
  <c r="U110" i="8"/>
  <c r="R172" i="8"/>
  <c r="R176" i="8"/>
  <c r="R180" i="8"/>
  <c r="R186" i="8"/>
  <c r="U13" i="8"/>
  <c r="R21" i="8"/>
  <c r="R23" i="8"/>
  <c r="R29" i="8"/>
  <c r="R33" i="8"/>
  <c r="T204" i="8"/>
  <c r="T206" i="8"/>
  <c r="T210" i="8"/>
  <c r="T212" i="8"/>
  <c r="T218" i="8"/>
  <c r="T222" i="8"/>
  <c r="M318" i="8"/>
  <c r="M346" i="8"/>
  <c r="U162" i="8"/>
  <c r="R268" i="8"/>
  <c r="S182" i="8"/>
  <c r="M302" i="8"/>
  <c r="M352" i="8"/>
  <c r="U61" i="8"/>
  <c r="U69" i="8"/>
  <c r="U154" i="8"/>
  <c r="U160" i="8"/>
  <c r="T172" i="8"/>
  <c r="T176" i="8"/>
  <c r="R262" i="8"/>
  <c r="M59" i="8"/>
  <c r="M54" i="8"/>
  <c r="R117" i="8"/>
  <c r="U166" i="8"/>
  <c r="U170" i="8"/>
  <c r="U172" i="8"/>
  <c r="M65" i="8"/>
  <c r="M70" i="8"/>
  <c r="M88" i="8"/>
  <c r="T113" i="8"/>
  <c r="S119" i="8"/>
  <c r="M145" i="8"/>
  <c r="M151" i="8"/>
  <c r="M155" i="8"/>
  <c r="M161" i="8"/>
  <c r="T248" i="8"/>
  <c r="M163" i="8"/>
  <c r="M165" i="8"/>
  <c r="S178" i="8"/>
  <c r="R202" i="8"/>
  <c r="M300" i="8"/>
  <c r="M306" i="8"/>
  <c r="M326" i="8"/>
  <c r="M338" i="8"/>
  <c r="M350" i="8"/>
  <c r="U70" i="8"/>
  <c r="U77" i="8"/>
  <c r="U87" i="8"/>
  <c r="T108" i="8"/>
  <c r="U159" i="8"/>
  <c r="R253" i="8"/>
  <c r="R260" i="8"/>
  <c r="R270" i="8"/>
  <c r="R119" i="8"/>
  <c r="M233" i="8"/>
  <c r="M235" i="8"/>
  <c r="T181" i="8"/>
  <c r="S195" i="8"/>
  <c r="S199" i="8"/>
  <c r="U240" i="8"/>
  <c r="U246" i="8"/>
  <c r="T250" i="8"/>
  <c r="S264" i="8"/>
  <c r="M364" i="8"/>
  <c r="S21" i="8"/>
  <c r="M99" i="8"/>
  <c r="U112" i="8"/>
  <c r="S124" i="8"/>
  <c r="U171" i="8"/>
  <c r="U179" i="8"/>
  <c r="T187" i="8"/>
  <c r="T195" i="8"/>
  <c r="T201" i="8"/>
  <c r="M237" i="8"/>
  <c r="U250" i="8"/>
  <c r="T262" i="8"/>
  <c r="T264" i="8"/>
  <c r="T268" i="8"/>
  <c r="R298" i="8"/>
  <c r="R334" i="8"/>
  <c r="R340" i="8"/>
  <c r="R352" i="8"/>
  <c r="T21" i="8"/>
  <c r="U118" i="8"/>
  <c r="R136" i="8"/>
  <c r="M166" i="8"/>
  <c r="U199" i="8"/>
  <c r="M247" i="8"/>
  <c r="U271" i="8"/>
  <c r="U280" i="8"/>
  <c r="U284" i="8"/>
  <c r="S290" i="8"/>
  <c r="S294" i="8"/>
  <c r="S298" i="8"/>
  <c r="S330" i="8"/>
  <c r="S334" i="8"/>
  <c r="S344" i="8"/>
  <c r="R72" i="8"/>
  <c r="R71" i="8"/>
  <c r="R75" i="8"/>
  <c r="R79" i="8"/>
  <c r="R140" i="8"/>
  <c r="M177" i="8"/>
  <c r="M174" i="8"/>
  <c r="M180" i="8"/>
  <c r="S217" i="8"/>
  <c r="S221" i="8"/>
  <c r="T338" i="8"/>
  <c r="T346" i="8"/>
  <c r="M20" i="8"/>
  <c r="S59" i="8"/>
  <c r="S72" i="8"/>
  <c r="S78" i="8"/>
  <c r="S75" i="8"/>
  <c r="S81" i="8"/>
  <c r="R110" i="8"/>
  <c r="M119" i="8"/>
  <c r="U128" i="8"/>
  <c r="T132" i="8"/>
  <c r="T134" i="8"/>
  <c r="M192" i="8"/>
  <c r="T217" i="8"/>
  <c r="T223" i="8"/>
  <c r="T229" i="8"/>
  <c r="T231" i="8"/>
  <c r="S233" i="8"/>
  <c r="R235" i="8"/>
  <c r="M253" i="8"/>
  <c r="M271" i="8"/>
  <c r="M277" i="8"/>
  <c r="M279" i="8"/>
  <c r="U292" i="8"/>
  <c r="U324" i="8"/>
  <c r="U328" i="8"/>
  <c r="U332" i="8"/>
  <c r="U334" i="8"/>
  <c r="U342" i="8"/>
  <c r="S197" i="8"/>
  <c r="R205" i="8"/>
  <c r="U242" i="8"/>
  <c r="U248" i="8"/>
  <c r="T252" i="8"/>
  <c r="S266" i="8"/>
  <c r="S268" i="8"/>
  <c r="M360" i="8"/>
  <c r="M362" i="8"/>
  <c r="U114" i="8"/>
  <c r="T118" i="8"/>
  <c r="U173" i="8"/>
  <c r="U177" i="8"/>
  <c r="U181" i="8"/>
  <c r="T189" i="8"/>
  <c r="T197" i="8"/>
  <c r="T199" i="8"/>
  <c r="U252" i="8"/>
  <c r="R300" i="8"/>
  <c r="R312" i="8"/>
  <c r="R316" i="8"/>
  <c r="R336" i="8"/>
  <c r="R346" i="8"/>
  <c r="T27" i="8"/>
  <c r="T122" i="8"/>
  <c r="R138" i="8"/>
  <c r="M168" i="8"/>
  <c r="U191" i="8"/>
  <c r="U197" i="8"/>
  <c r="R227" i="8"/>
  <c r="R231" i="8"/>
  <c r="M239" i="8"/>
  <c r="M241" i="8"/>
  <c r="U260" i="8"/>
  <c r="U268" i="8"/>
  <c r="U278" i="8"/>
  <c r="U282" i="8"/>
  <c r="S286" i="8"/>
  <c r="S288" i="8"/>
  <c r="S300" i="8"/>
  <c r="S328" i="8"/>
  <c r="S339" i="8"/>
  <c r="S336" i="8"/>
  <c r="S346" i="8"/>
  <c r="M18" i="8"/>
  <c r="U21" i="8"/>
  <c r="U27" i="8"/>
  <c r="R85" i="8"/>
  <c r="T128" i="8"/>
  <c r="M172" i="8"/>
  <c r="S219" i="8"/>
  <c r="M249" i="8"/>
  <c r="T286" i="8"/>
  <c r="T326" i="8"/>
  <c r="T328" i="8"/>
  <c r="T332" i="8"/>
  <c r="T334" i="8"/>
  <c r="T344" i="8"/>
  <c r="U64" i="8"/>
  <c r="T59" i="8"/>
  <c r="T68" i="8"/>
  <c r="T63" i="8"/>
  <c r="T72" i="8"/>
  <c r="T78" i="8"/>
  <c r="T79" i="8"/>
  <c r="U132" i="8"/>
  <c r="T142" i="8"/>
  <c r="T162" i="8"/>
  <c r="R173" i="8"/>
  <c r="U213" i="8"/>
  <c r="U219" i="8"/>
  <c r="U223" i="8"/>
  <c r="T233" i="8"/>
  <c r="S237" i="8"/>
  <c r="R239" i="8"/>
  <c r="R243" i="8"/>
  <c r="R247" i="8"/>
  <c r="AI83" i="8"/>
  <c r="T61" i="8"/>
  <c r="AI16" i="8"/>
  <c r="AI64" i="8"/>
  <c r="AI176" i="8"/>
  <c r="AI208" i="8"/>
  <c r="R43" i="8"/>
  <c r="M111" i="8"/>
  <c r="S231" i="8"/>
  <c r="U89" i="8"/>
  <c r="M255" i="8"/>
  <c r="M366" i="8"/>
  <c r="AI188" i="8"/>
  <c r="R45" i="8"/>
  <c r="S143" i="8"/>
  <c r="S235" i="8"/>
  <c r="R16" i="8"/>
  <c r="S232" i="8"/>
  <c r="R273" i="8"/>
  <c r="R356" i="8"/>
  <c r="T17" i="8"/>
  <c r="T16" i="8"/>
  <c r="S20" i="8"/>
  <c r="M72" i="8"/>
  <c r="U72" i="8"/>
  <c r="R74" i="8"/>
  <c r="R76" i="8"/>
  <c r="U93" i="8"/>
  <c r="T95" i="8"/>
  <c r="S105" i="8"/>
  <c r="R109" i="8"/>
  <c r="U120" i="8"/>
  <c r="M136" i="8"/>
  <c r="M138" i="8"/>
  <c r="U178" i="8"/>
  <c r="T182" i="8"/>
  <c r="T263" i="8"/>
  <c r="T267" i="8"/>
  <c r="T273" i="8"/>
  <c r="R279" i="8"/>
  <c r="T307" i="8"/>
  <c r="S302" i="8"/>
  <c r="S317" i="8"/>
  <c r="S314" i="8"/>
  <c r="R318" i="8"/>
  <c r="U333" i="8"/>
  <c r="T339" i="8"/>
  <c r="T22" i="8"/>
  <c r="U22" i="8"/>
  <c r="M75" i="8"/>
  <c r="M336" i="8"/>
  <c r="U59" i="8"/>
  <c r="T301" i="8"/>
  <c r="AI32" i="8"/>
  <c r="AI48" i="8"/>
  <c r="AI80" i="8"/>
  <c r="AI112" i="8"/>
  <c r="AI144" i="8"/>
  <c r="AI352" i="8"/>
  <c r="R166" i="8"/>
  <c r="M197" i="8"/>
  <c r="U367" i="8"/>
  <c r="S162" i="8"/>
  <c r="U220" i="8"/>
  <c r="R271" i="8"/>
  <c r="S355" i="8"/>
  <c r="S14" i="8"/>
  <c r="S18" i="8"/>
  <c r="R107" i="8"/>
  <c r="S205" i="8"/>
  <c r="M287" i="8"/>
  <c r="S45" i="8"/>
  <c r="S60" i="8"/>
  <c r="R55" i="8"/>
  <c r="R64" i="8"/>
  <c r="S76" i="8"/>
  <c r="M90" i="8"/>
  <c r="T97" i="8"/>
  <c r="M149" i="8"/>
  <c r="U182" i="8"/>
  <c r="R242" i="8"/>
  <c r="R244" i="8"/>
  <c r="U265" i="8"/>
  <c r="U267" i="8"/>
  <c r="U269" i="8"/>
  <c r="T310" i="8"/>
  <c r="AI211" i="8"/>
  <c r="AI224" i="8"/>
  <c r="R39" i="8"/>
  <c r="R237" i="8"/>
  <c r="T298" i="8"/>
  <c r="R12" i="8"/>
  <c r="R18" i="8"/>
  <c r="R189" i="8"/>
  <c r="R182" i="8"/>
  <c r="T228" i="8"/>
  <c r="R275" i="8"/>
  <c r="S16" i="8"/>
  <c r="R20" i="8"/>
  <c r="T93" i="8"/>
  <c r="T124" i="8"/>
  <c r="R168" i="8"/>
  <c r="U224" i="8"/>
  <c r="U257" i="8"/>
  <c r="R317" i="8"/>
  <c r="R310" i="8"/>
  <c r="M45" i="8"/>
  <c r="M42" i="8"/>
  <c r="M44" i="8"/>
  <c r="M69" i="8"/>
  <c r="M71" i="8"/>
  <c r="T76" i="8"/>
  <c r="R86" i="8"/>
  <c r="M92" i="8"/>
  <c r="M94" i="8"/>
  <c r="U95" i="8"/>
  <c r="U99" i="8"/>
  <c r="U101" i="8"/>
  <c r="S122" i="8"/>
  <c r="U137" i="8"/>
  <c r="M152" i="8"/>
  <c r="M156" i="8"/>
  <c r="U161" i="8"/>
  <c r="S242" i="8"/>
  <c r="S244" i="8"/>
  <c r="S248" i="8"/>
  <c r="R250" i="8"/>
  <c r="M258" i="8"/>
  <c r="T288" i="8"/>
  <c r="T290" i="8"/>
  <c r="U315" i="8"/>
  <c r="U310" i="8"/>
  <c r="S31" i="8"/>
  <c r="U49" i="8"/>
  <c r="U51" i="8"/>
  <c r="U53" i="8"/>
  <c r="T55" i="8"/>
  <c r="S84" i="8"/>
  <c r="S169" i="8"/>
  <c r="R238" i="8"/>
  <c r="T240" i="8"/>
  <c r="T242" i="8"/>
  <c r="T244" i="8"/>
  <c r="S250" i="8"/>
  <c r="M262" i="8"/>
  <c r="T275" i="8"/>
  <c r="U290" i="8"/>
  <c r="R297" i="8"/>
  <c r="U14" i="8"/>
  <c r="S35" i="8"/>
  <c r="S41" i="8"/>
  <c r="M51" i="8"/>
  <c r="S147" i="8"/>
  <c r="R192" i="8"/>
  <c r="U203" i="8"/>
  <c r="T232" i="8"/>
  <c r="S272" i="8"/>
  <c r="T295" i="8"/>
  <c r="U312" i="8"/>
  <c r="U31" i="8"/>
  <c r="T42" i="8"/>
  <c r="T37" i="8"/>
  <c r="R47" i="8"/>
  <c r="R49" i="8"/>
  <c r="M55" i="8"/>
  <c r="T64" i="8"/>
  <c r="S68" i="8"/>
  <c r="R70" i="8"/>
  <c r="U81" i="8"/>
  <c r="T85" i="8"/>
  <c r="T87" i="8"/>
  <c r="M95" i="8"/>
  <c r="T102" i="8"/>
  <c r="S104" i="8"/>
  <c r="S106" i="8"/>
  <c r="R108" i="8"/>
  <c r="S123" i="8"/>
  <c r="R127" i="8"/>
  <c r="R152" i="8"/>
  <c r="R156" i="8"/>
  <c r="R158" i="8"/>
  <c r="T165" i="8"/>
  <c r="R171" i="8"/>
  <c r="S190" i="8"/>
  <c r="U205" i="8"/>
  <c r="S207" i="8"/>
  <c r="S216" i="8"/>
  <c r="M223" i="8"/>
  <c r="R234" i="8"/>
  <c r="U254" i="8"/>
  <c r="S251" i="8"/>
  <c r="T270" i="8"/>
  <c r="T274" i="8"/>
  <c r="R276" i="8"/>
  <c r="R278" i="8"/>
  <c r="R284" i="8"/>
  <c r="U302" i="8"/>
  <c r="U297" i="8"/>
  <c r="R324" i="8"/>
  <c r="R339" i="8"/>
  <c r="T358" i="8"/>
  <c r="R360" i="8"/>
  <c r="R364" i="8"/>
  <c r="AI77" i="8"/>
  <c r="AI349" i="8"/>
  <c r="U16" i="8"/>
  <c r="S39" i="8"/>
  <c r="S64" i="8"/>
  <c r="T81" i="8"/>
  <c r="M112" i="8"/>
  <c r="R188" i="8"/>
  <c r="R207" i="8"/>
  <c r="U226" i="8"/>
  <c r="U293" i="8"/>
  <c r="M339" i="8"/>
  <c r="M347" i="8"/>
  <c r="U352" i="8"/>
  <c r="M13" i="8"/>
  <c r="M15" i="8"/>
  <c r="M28" i="8"/>
  <c r="U35" i="8"/>
  <c r="U37" i="8"/>
  <c r="U45" i="8"/>
  <c r="S47" i="8"/>
  <c r="S70" i="8"/>
  <c r="M80" i="8"/>
  <c r="U83" i="8"/>
  <c r="M97" i="8"/>
  <c r="U107" i="8"/>
  <c r="U102" i="8"/>
  <c r="T104" i="8"/>
  <c r="T123" i="8"/>
  <c r="S127" i="8"/>
  <c r="R131" i="8"/>
  <c r="T144" i="8"/>
  <c r="T146" i="8"/>
  <c r="S154" i="8"/>
  <c r="S156" i="8"/>
  <c r="S158" i="8"/>
  <c r="R160" i="8"/>
  <c r="U165" i="8"/>
  <c r="U167" i="8"/>
  <c r="S173" i="8"/>
  <c r="R175" i="8"/>
  <c r="T190" i="8"/>
  <c r="T194" i="8"/>
  <c r="T209" i="8"/>
  <c r="R215" i="8"/>
  <c r="M227" i="8"/>
  <c r="S234" i="8"/>
  <c r="M244" i="8"/>
  <c r="T249" i="8"/>
  <c r="T251" i="8"/>
  <c r="R255" i="8"/>
  <c r="R264" i="8"/>
  <c r="U270" i="8"/>
  <c r="U272" i="8"/>
  <c r="S276" i="8"/>
  <c r="S282" i="8"/>
  <c r="M294" i="8"/>
  <c r="M320" i="8"/>
  <c r="M315" i="8"/>
  <c r="U320" i="8"/>
  <c r="S324" i="8"/>
  <c r="R333" i="8"/>
  <c r="M351" i="8"/>
  <c r="U358" i="8"/>
  <c r="S362" i="8"/>
  <c r="AI15" i="8"/>
  <c r="AI31" i="8"/>
  <c r="AI47" i="8"/>
  <c r="AI63" i="8"/>
  <c r="AI95" i="8"/>
  <c r="AI127" i="8"/>
  <c r="AI159" i="8"/>
  <c r="AI191" i="8"/>
  <c r="AI223" i="8"/>
  <c r="AI351" i="8"/>
  <c r="T312" i="8"/>
  <c r="T314" i="8"/>
  <c r="T323" i="8"/>
  <c r="S318" i="8"/>
  <c r="T348" i="8"/>
  <c r="T352" i="8"/>
  <c r="AI139" i="8"/>
  <c r="M10" i="8"/>
  <c r="T18" i="8"/>
  <c r="U29" i="8"/>
  <c r="M53" i="8"/>
  <c r="R73" i="8"/>
  <c r="S83" i="8"/>
  <c r="S85" i="8"/>
  <c r="U105" i="8"/>
  <c r="R125" i="8"/>
  <c r="R148" i="8"/>
  <c r="M179" i="8"/>
  <c r="T184" i="8"/>
  <c r="T186" i="8"/>
  <c r="R190" i="8"/>
  <c r="R209" i="8"/>
  <c r="M221" i="8"/>
  <c r="R258" i="8"/>
  <c r="M261" i="8"/>
  <c r="T304" i="8"/>
  <c r="M307" i="8"/>
  <c r="U316" i="8"/>
  <c r="S320" i="8"/>
  <c r="M343" i="8"/>
  <c r="S358" i="8"/>
  <c r="U66" i="8"/>
  <c r="R91" i="8"/>
  <c r="S110" i="8"/>
  <c r="U125" i="8"/>
  <c r="T129" i="8"/>
  <c r="S131" i="8"/>
  <c r="M137" i="8"/>
  <c r="U148" i="8"/>
  <c r="U150" i="8"/>
  <c r="T154" i="8"/>
  <c r="T156" i="8"/>
  <c r="T158" i="8"/>
  <c r="T173" i="8"/>
  <c r="R177" i="8"/>
  <c r="M185" i="8"/>
  <c r="U188" i="8"/>
  <c r="U201" i="8"/>
  <c r="R196" i="8"/>
  <c r="M206" i="8"/>
  <c r="S213" i="8"/>
  <c r="S215" i="8"/>
  <c r="T234" i="8"/>
  <c r="M246" i="8"/>
  <c r="U249" i="8"/>
  <c r="U251" i="8"/>
  <c r="S253" i="8"/>
  <c r="R259" i="8"/>
  <c r="T280" i="8"/>
  <c r="T282" i="8"/>
  <c r="R305" i="8"/>
  <c r="M319" i="8"/>
  <c r="T322" i="8"/>
  <c r="T324" i="8"/>
  <c r="S326" i="8"/>
  <c r="R328" i="8"/>
  <c r="R330" i="8"/>
  <c r="R348" i="8"/>
  <c r="R350" i="8"/>
  <c r="T362" i="8"/>
  <c r="M175" i="8"/>
  <c r="R104" i="8"/>
  <c r="R97" i="8"/>
  <c r="AI178" i="8"/>
  <c r="S166" i="8"/>
  <c r="S175" i="8"/>
  <c r="R251" i="8"/>
  <c r="AI210" i="8"/>
  <c r="AI272" i="8"/>
  <c r="AI334" i="8"/>
  <c r="S23" i="8"/>
  <c r="AI79" i="8"/>
  <c r="T23" i="8"/>
  <c r="T91" i="8"/>
  <c r="AI72" i="8"/>
  <c r="AI304" i="8"/>
  <c r="AI320" i="8"/>
  <c r="T25" i="8"/>
  <c r="AI143" i="8"/>
  <c r="AI251" i="8"/>
  <c r="R11" i="8"/>
  <c r="U153" i="8"/>
  <c r="U146" i="8"/>
  <c r="R150" i="8"/>
  <c r="U232" i="8"/>
  <c r="U239" i="8"/>
  <c r="M316" i="8"/>
  <c r="R349" i="8"/>
  <c r="R342" i="8"/>
  <c r="U75" i="8"/>
  <c r="U68" i="8"/>
  <c r="T208" i="8"/>
  <c r="T215" i="8"/>
  <c r="M264" i="8"/>
  <c r="M257" i="8"/>
  <c r="AI330" i="8"/>
  <c r="U217" i="8"/>
  <c r="U210" i="8"/>
  <c r="T110" i="8"/>
  <c r="T117" i="8"/>
  <c r="AI240" i="8"/>
  <c r="S164" i="8"/>
  <c r="AI148" i="8"/>
  <c r="AI256" i="8"/>
  <c r="AI295" i="8"/>
  <c r="R25" i="8"/>
  <c r="M170" i="8"/>
  <c r="M248" i="8"/>
  <c r="AI180" i="8"/>
  <c r="AI288" i="8"/>
  <c r="S25" i="8"/>
  <c r="U281" i="8"/>
  <c r="S291" i="8"/>
  <c r="S284" i="8"/>
  <c r="AI24" i="8"/>
  <c r="AI40" i="8"/>
  <c r="AI56" i="8"/>
  <c r="AI111" i="8"/>
  <c r="AI219" i="8"/>
  <c r="R159" i="8"/>
  <c r="AI88" i="8"/>
  <c r="R41" i="8"/>
  <c r="R48" i="8"/>
  <c r="AI120" i="8"/>
  <c r="AI136" i="8"/>
  <c r="AI175" i="8"/>
  <c r="S11" i="8"/>
  <c r="T45" i="8"/>
  <c r="T73" i="8"/>
  <c r="R81" i="8"/>
  <c r="T120" i="8"/>
  <c r="R124" i="8"/>
  <c r="S146" i="8"/>
  <c r="U288" i="8"/>
  <c r="R68" i="8"/>
  <c r="U122" i="8"/>
  <c r="S141" i="8"/>
  <c r="R143" i="8"/>
  <c r="R178" i="8"/>
  <c r="U187" i="8"/>
  <c r="S189" i="8"/>
  <c r="S256" i="8"/>
  <c r="T292" i="8"/>
  <c r="R307" i="8"/>
  <c r="R335" i="8"/>
  <c r="AI332" i="8"/>
  <c r="R93" i="8"/>
  <c r="T166" i="8"/>
  <c r="AI203" i="8"/>
  <c r="T333" i="8"/>
  <c r="M78" i="8"/>
  <c r="U115" i="8"/>
  <c r="T141" i="8"/>
  <c r="M154" i="8"/>
  <c r="M147" i="8"/>
  <c r="M186" i="8"/>
  <c r="S265" i="8"/>
  <c r="S258" i="8"/>
  <c r="M289" i="8"/>
  <c r="AI293" i="8"/>
  <c r="AI242" i="8"/>
  <c r="R274" i="8"/>
  <c r="R267" i="8"/>
  <c r="AI104" i="8"/>
  <c r="M202" i="8"/>
  <c r="U235" i="8"/>
  <c r="U73" i="8"/>
  <c r="U80" i="8"/>
  <c r="U79" i="8"/>
  <c r="S113" i="8"/>
  <c r="M182" i="8"/>
  <c r="U185" i="8"/>
  <c r="R219" i="8"/>
  <c r="R256" i="8"/>
  <c r="U331" i="8"/>
  <c r="T51" i="8"/>
  <c r="T53" i="8"/>
  <c r="M61" i="8"/>
  <c r="S102" i="8"/>
  <c r="M104" i="8"/>
  <c r="S115" i="8"/>
  <c r="S130" i="8"/>
  <c r="R132" i="8"/>
  <c r="U141" i="8"/>
  <c r="U169" i="8"/>
  <c r="U174" i="8"/>
  <c r="U176" i="8"/>
  <c r="U305" i="8"/>
  <c r="M341" i="8"/>
  <c r="M348" i="8"/>
  <c r="T226" i="8"/>
  <c r="U244" i="8"/>
  <c r="T260" i="8"/>
  <c r="T291" i="8"/>
  <c r="T284" i="8"/>
  <c r="AI19" i="8"/>
  <c r="AI35" i="8"/>
  <c r="AI51" i="8"/>
  <c r="AI67" i="8"/>
  <c r="AI152" i="8"/>
  <c r="AI168" i="8"/>
  <c r="AI207" i="8"/>
  <c r="AI336" i="8"/>
  <c r="S271" i="8"/>
  <c r="U291" i="8"/>
  <c r="AI99" i="8"/>
  <c r="AI239" i="8"/>
  <c r="AI285" i="8"/>
  <c r="T138" i="8"/>
  <c r="R214" i="8"/>
  <c r="T239" i="8"/>
  <c r="R327" i="8"/>
  <c r="AI92" i="8"/>
  <c r="AI216" i="8"/>
  <c r="AI232" i="8"/>
  <c r="AI271" i="8"/>
  <c r="AI354" i="8"/>
  <c r="S74" i="8"/>
  <c r="R78" i="8"/>
  <c r="T101" i="8"/>
  <c r="M116" i="8"/>
  <c r="U138" i="8"/>
  <c r="T152" i="8"/>
  <c r="T170" i="8"/>
  <c r="T177" i="8"/>
  <c r="T207" i="8"/>
  <c r="S214" i="8"/>
  <c r="M252" i="8"/>
  <c r="S307" i="8"/>
  <c r="S327" i="8"/>
  <c r="U339" i="8"/>
  <c r="T74" i="8"/>
  <c r="T83" i="8"/>
  <c r="S94" i="8"/>
  <c r="M96" i="8"/>
  <c r="U124" i="8"/>
  <c r="S138" i="8"/>
  <c r="R165" i="8"/>
  <c r="U207" i="8"/>
  <c r="T214" i="8"/>
  <c r="T227" i="8"/>
  <c r="S241" i="8"/>
  <c r="U255" i="8"/>
  <c r="S273" i="8"/>
  <c r="U325" i="8"/>
  <c r="R347" i="8"/>
  <c r="U10" i="8"/>
  <c r="U65" i="8"/>
  <c r="U74" i="8"/>
  <c r="T94" i="8"/>
  <c r="S112" i="8"/>
  <c r="M118" i="8"/>
  <c r="S121" i="8"/>
  <c r="M123" i="8"/>
  <c r="R142" i="8"/>
  <c r="R149" i="8"/>
  <c r="R194" i="8"/>
  <c r="M198" i="8"/>
  <c r="U227" i="8"/>
  <c r="S236" i="8"/>
  <c r="T241" i="8"/>
  <c r="T277" i="8"/>
  <c r="M324" i="8"/>
  <c r="U341" i="8"/>
  <c r="R10" i="8"/>
  <c r="U12" i="8"/>
  <c r="T19" i="8"/>
  <c r="T60" i="8"/>
  <c r="T80" i="8"/>
  <c r="T89" i="8"/>
  <c r="S109" i="8"/>
  <c r="R114" i="8"/>
  <c r="T135" i="8"/>
  <c r="S142" i="8"/>
  <c r="T179" i="8"/>
  <c r="S194" i="8"/>
  <c r="M203" i="8"/>
  <c r="U204" i="8"/>
  <c r="U209" i="8"/>
  <c r="S211" i="8"/>
  <c r="R218" i="8"/>
  <c r="M256" i="8"/>
  <c r="U275" i="8"/>
  <c r="T297" i="8"/>
  <c r="T345" i="8"/>
  <c r="M353" i="8"/>
  <c r="AI96" i="8"/>
  <c r="AI220" i="8"/>
  <c r="AI282" i="8"/>
  <c r="R163" i="8"/>
  <c r="R280" i="8"/>
  <c r="M304" i="8"/>
  <c r="AI28" i="8"/>
  <c r="AI60" i="8"/>
  <c r="AI184" i="8"/>
  <c r="AI200" i="8"/>
  <c r="AI368" i="8"/>
  <c r="R24" i="8"/>
  <c r="M160" i="8"/>
  <c r="M167" i="8"/>
  <c r="S163" i="8"/>
  <c r="S170" i="8"/>
  <c r="M216" i="8"/>
  <c r="M238" i="8"/>
  <c r="S255" i="8"/>
  <c r="T271" i="8"/>
  <c r="U323" i="8"/>
  <c r="M11" i="8"/>
  <c r="U19" i="8"/>
  <c r="M23" i="8"/>
  <c r="M30" i="8"/>
  <c r="R34" i="8"/>
  <c r="R38" i="8"/>
  <c r="T47" i="8"/>
  <c r="M66" i="8"/>
  <c r="M84" i="8"/>
  <c r="T109" i="8"/>
  <c r="M113" i="8"/>
  <c r="R137" i="8"/>
  <c r="R206" i="8"/>
  <c r="M208" i="8"/>
  <c r="M215" i="8"/>
  <c r="T216" i="8"/>
  <c r="S218" i="8"/>
  <c r="M251" i="8"/>
  <c r="M254" i="8"/>
  <c r="R292" i="8"/>
  <c r="U304" i="8"/>
  <c r="U327" i="8"/>
  <c r="S331" i="8"/>
  <c r="M342" i="8"/>
  <c r="M344" i="8"/>
  <c r="U345" i="8"/>
  <c r="U119" i="8"/>
  <c r="R14" i="8"/>
  <c r="M27" i="8"/>
  <c r="S34" i="8"/>
  <c r="S89" i="8"/>
  <c r="S82" i="8"/>
  <c r="U109" i="8"/>
  <c r="R111" i="8"/>
  <c r="R121" i="8"/>
  <c r="R123" i="8"/>
  <c r="M127" i="8"/>
  <c r="M134" i="8"/>
  <c r="S137" i="8"/>
  <c r="S140" i="8"/>
  <c r="T174" i="8"/>
  <c r="M189" i="8"/>
  <c r="U192" i="8"/>
  <c r="R198" i="8"/>
  <c r="S208" i="8"/>
  <c r="S206" i="8"/>
  <c r="S222" i="8"/>
  <c r="U245" i="8"/>
  <c r="T254" i="8"/>
  <c r="R261" i="8"/>
  <c r="R272" i="8"/>
  <c r="T281" i="8"/>
  <c r="T299" i="8"/>
  <c r="T331" i="8"/>
  <c r="S338" i="8"/>
  <c r="S351" i="8"/>
  <c r="M359" i="8"/>
  <c r="T351" i="8"/>
  <c r="AI124" i="8"/>
  <c r="AI248" i="8"/>
  <c r="AI264" i="8"/>
  <c r="S22" i="8"/>
  <c r="S48" i="8"/>
  <c r="M52" i="8"/>
  <c r="R59" i="8"/>
  <c r="S73" i="8"/>
  <c r="M79" i="8"/>
  <c r="R82" i="8"/>
  <c r="M91" i="8"/>
  <c r="M93" i="8"/>
  <c r="R105" i="8"/>
  <c r="S120" i="8"/>
  <c r="U147" i="8"/>
  <c r="U152" i="8"/>
  <c r="R147" i="8"/>
  <c r="U158" i="8"/>
  <c r="T180" i="8"/>
  <c r="M184" i="8"/>
  <c r="R208" i="8"/>
  <c r="R213" i="8"/>
  <c r="S227" i="8"/>
  <c r="R222" i="8"/>
  <c r="U229" i="8"/>
  <c r="U241" i="8"/>
  <c r="M245" i="8"/>
  <c r="U253" i="8"/>
  <c r="S260" i="8"/>
  <c r="T265" i="8"/>
  <c r="S267" i="8"/>
  <c r="M269" i="8"/>
  <c r="M280" i="8"/>
  <c r="U285" i="8"/>
  <c r="S292" i="8"/>
  <c r="R301" i="8"/>
  <c r="M296" i="8"/>
  <c r="R299" i="8"/>
  <c r="M308" i="8"/>
  <c r="M310" i="8"/>
  <c r="S313" i="8"/>
  <c r="R315" i="8"/>
  <c r="T325" i="8"/>
  <c r="U335" i="8"/>
  <c r="U351" i="8"/>
  <c r="T367" i="8"/>
  <c r="AI87" i="8"/>
  <c r="AI103" i="8"/>
  <c r="AI126" i="8"/>
  <c r="AI156" i="8"/>
  <c r="AI165" i="8"/>
  <c r="AI195" i="8"/>
  <c r="AI227" i="8"/>
  <c r="AI250" i="8"/>
  <c r="AI266" i="8"/>
  <c r="AI303" i="8"/>
  <c r="AI319" i="8"/>
  <c r="AI333" i="8"/>
  <c r="AI356" i="8"/>
  <c r="R19" i="8"/>
  <c r="T24" i="8"/>
  <c r="R28" i="8"/>
  <c r="M39" i="8"/>
  <c r="T39" i="8"/>
  <c r="T48" i="8"/>
  <c r="S43" i="8"/>
  <c r="S50" i="8"/>
  <c r="R52" i="8"/>
  <c r="M58" i="8"/>
  <c r="T75" i="8"/>
  <c r="S117" i="8"/>
  <c r="T127" i="8"/>
  <c r="M131" i="8"/>
  <c r="R144" i="8"/>
  <c r="T149" i="8"/>
  <c r="T175" i="8"/>
  <c r="M181" i="8"/>
  <c r="R184" i="8"/>
  <c r="T205" i="8"/>
  <c r="M212" i="8"/>
  <c r="R226" i="8"/>
  <c r="T236" i="8"/>
  <c r="S243" i="8"/>
  <c r="T276" i="8"/>
  <c r="M291" i="8"/>
  <c r="R296" i="8"/>
  <c r="U299" i="8"/>
  <c r="T306" i="8"/>
  <c r="R308" i="8"/>
  <c r="M331" i="8"/>
  <c r="U344" i="8"/>
  <c r="S19" i="8"/>
  <c r="M21" i="8"/>
  <c r="U24" i="8"/>
  <c r="T26" i="8"/>
  <c r="S28" i="8"/>
  <c r="R30" i="8"/>
  <c r="U39" i="8"/>
  <c r="M47" i="8"/>
  <c r="T50" i="8"/>
  <c r="S52" i="8"/>
  <c r="S63" i="8"/>
  <c r="M67" i="8"/>
  <c r="S93" i="8"/>
  <c r="U127" i="8"/>
  <c r="S129" i="8"/>
  <c r="R146" i="8"/>
  <c r="R139" i="8"/>
  <c r="M141" i="8"/>
  <c r="S144" i="8"/>
  <c r="M159" i="8"/>
  <c r="R167" i="8"/>
  <c r="S172" i="8"/>
  <c r="U175" i="8"/>
  <c r="R179" i="8"/>
  <c r="T193" i="8"/>
  <c r="U222" i="8"/>
  <c r="R233" i="8"/>
  <c r="U236" i="8"/>
  <c r="T238" i="8"/>
  <c r="S252" i="8"/>
  <c r="S262" i="8"/>
  <c r="M266" i="8"/>
  <c r="M282" i="8"/>
  <c r="U276" i="8"/>
  <c r="T278" i="8"/>
  <c r="R289" i="8"/>
  <c r="M286" i="8"/>
  <c r="R294" i="8"/>
  <c r="M314" i="8"/>
  <c r="T355" i="8"/>
  <c r="S357" i="8"/>
  <c r="T336" i="8"/>
  <c r="U348" i="8"/>
  <c r="M354" i="8"/>
  <c r="T357" i="8"/>
  <c r="R359" i="8"/>
  <c r="AI82" i="8"/>
  <c r="AI128" i="8"/>
  <c r="M12" i="8"/>
  <c r="T13" i="8"/>
  <c r="R15" i="8"/>
  <c r="M26" i="8"/>
  <c r="S33" i="8"/>
  <c r="R42" i="8"/>
  <c r="M43" i="8"/>
  <c r="M50" i="8"/>
  <c r="S55" i="8"/>
  <c r="U62" i="8"/>
  <c r="U71" i="8"/>
  <c r="R80" i="8"/>
  <c r="R92" i="8"/>
  <c r="S97" i="8"/>
  <c r="T106" i="8"/>
  <c r="U136" i="8"/>
  <c r="M158" i="8"/>
  <c r="R164" i="8"/>
  <c r="M176" i="8"/>
  <c r="S186" i="8"/>
  <c r="U195" i="8"/>
  <c r="M199" i="8"/>
  <c r="M217" i="8"/>
  <c r="M219" i="8"/>
  <c r="U238" i="8"/>
  <c r="M243" i="8"/>
  <c r="R248" i="8"/>
  <c r="M250" i="8"/>
  <c r="U261" i="8"/>
  <c r="S270" i="8"/>
  <c r="M267" i="8"/>
  <c r="U277" i="8"/>
  <c r="R281" i="8"/>
  <c r="R283" i="8"/>
  <c r="S295" i="8"/>
  <c r="S297" i="8"/>
  <c r="U300" i="8"/>
  <c r="R309" i="8"/>
  <c r="M311" i="8"/>
  <c r="U314" i="8"/>
  <c r="S316" i="8"/>
  <c r="M337" i="8"/>
  <c r="S333" i="8"/>
  <c r="U336" i="8"/>
  <c r="R338" i="8"/>
  <c r="S352" i="8"/>
  <c r="U357" i="8"/>
  <c r="R366" i="8"/>
  <c r="M368" i="8"/>
  <c r="AI27" i="8"/>
  <c r="AI43" i="8"/>
  <c r="AI252" i="8"/>
  <c r="AI312" i="8"/>
  <c r="R13" i="8"/>
  <c r="U18" i="8"/>
  <c r="S27" i="8"/>
  <c r="U25" i="8"/>
  <c r="S36" i="8"/>
  <c r="M35" i="8"/>
  <c r="M37" i="8"/>
  <c r="U47" i="8"/>
  <c r="S42" i="8"/>
  <c r="R65" i="8"/>
  <c r="T70" i="8"/>
  <c r="M74" i="8"/>
  <c r="U82" i="8"/>
  <c r="U92" i="8"/>
  <c r="R99" i="8"/>
  <c r="R101" i="8"/>
  <c r="M103" i="8"/>
  <c r="M115" i="8"/>
  <c r="T121" i="8"/>
  <c r="U144" i="8"/>
  <c r="U149" i="8"/>
  <c r="S151" i="8"/>
  <c r="S160" i="8"/>
  <c r="R181" i="8"/>
  <c r="U184" i="8"/>
  <c r="S191" i="8"/>
  <c r="U198" i="8"/>
  <c r="M218" i="8"/>
  <c r="U243" i="8"/>
  <c r="U256" i="8"/>
  <c r="U259" i="8"/>
  <c r="T266" i="8"/>
  <c r="U273" i="8"/>
  <c r="S289" i="8"/>
  <c r="U296" i="8"/>
  <c r="R303" i="8"/>
  <c r="U306" i="8"/>
  <c r="S308" i="8"/>
  <c r="M312" i="8"/>
  <c r="T315" i="8"/>
  <c r="T330" i="8"/>
  <c r="T340" i="8"/>
  <c r="T354" i="8"/>
  <c r="S366" i="8"/>
  <c r="AI59" i="8"/>
  <c r="AI75" i="8"/>
  <c r="AI114" i="8"/>
  <c r="AI160" i="8"/>
  <c r="AI358" i="8"/>
  <c r="S13" i="8"/>
  <c r="M17" i="8"/>
  <c r="M22" i="8"/>
  <c r="M24" i="8"/>
  <c r="T29" i="8"/>
  <c r="U40" i="8"/>
  <c r="S44" i="8"/>
  <c r="S65" i="8"/>
  <c r="R67" i="8"/>
  <c r="S79" i="8"/>
  <c r="T136" i="8"/>
  <c r="M143" i="8"/>
  <c r="R153" i="8"/>
  <c r="S181" i="8"/>
  <c r="R200" i="8"/>
  <c r="M207" i="8"/>
  <c r="R223" i="8"/>
  <c r="U230" i="8"/>
  <c r="M242" i="8"/>
  <c r="R245" i="8"/>
  <c r="R263" i="8"/>
  <c r="M281" i="8"/>
  <c r="M283" i="8"/>
  <c r="R286" i="8"/>
  <c r="T289" i="8"/>
  <c r="R293" i="8"/>
  <c r="U308" i="8"/>
  <c r="S303" i="8"/>
  <c r="T308" i="8"/>
  <c r="R322" i="8"/>
  <c r="U330" i="8"/>
  <c r="T335" i="8"/>
  <c r="U340" i="8"/>
  <c r="T342" i="8"/>
  <c r="R354" i="8"/>
  <c r="M358" i="8"/>
  <c r="R363" i="8"/>
  <c r="M365" i="8"/>
  <c r="AI61" i="8"/>
  <c r="AI91" i="8"/>
  <c r="AI107" i="8"/>
  <c r="AI146" i="8"/>
  <c r="AI162" i="8"/>
  <c r="AI192" i="8"/>
  <c r="AI247" i="8"/>
  <c r="AI263" i="8"/>
  <c r="AI344" i="8"/>
  <c r="AI367" i="8"/>
  <c r="AI21" i="8"/>
  <c r="AI53" i="8"/>
  <c r="AI85" i="8"/>
  <c r="AI117" i="8"/>
  <c r="AI149" i="8"/>
  <c r="AI171" i="8"/>
  <c r="AI181" i="8"/>
  <c r="AI213" i="8"/>
  <c r="AI235" i="8"/>
  <c r="AI245" i="8"/>
  <c r="AI267" i="8"/>
  <c r="AI291" i="8"/>
  <c r="AI284" i="8"/>
  <c r="AI342" i="8"/>
  <c r="AI292" i="8"/>
  <c r="AI275" i="8"/>
  <c r="AI316" i="8"/>
  <c r="AI364" i="8"/>
  <c r="AI38" i="8"/>
  <c r="AI70" i="8"/>
  <c r="AI102" i="8"/>
  <c r="AI134" i="8"/>
  <c r="AI166" i="8"/>
  <c r="AI198" i="8"/>
  <c r="AI230" i="8"/>
  <c r="AI262" i="8"/>
  <c r="AI315" i="8"/>
  <c r="AI308" i="8"/>
  <c r="AI366" i="8"/>
  <c r="AI52" i="8"/>
  <c r="AI244" i="8"/>
  <c r="AI123" i="8"/>
  <c r="AI278" i="8"/>
  <c r="AI307" i="8"/>
  <c r="AI355" i="8"/>
  <c r="AI348" i="8"/>
  <c r="AI22" i="8"/>
  <c r="AI54" i="8"/>
  <c r="AI86" i="8"/>
  <c r="AI118" i="8"/>
  <c r="AI246" i="8"/>
  <c r="AI12" i="8"/>
  <c r="AI350" i="8"/>
  <c r="AI115" i="8"/>
  <c r="AI147" i="8"/>
  <c r="AI179" i="8"/>
  <c r="AI243" i="8"/>
  <c r="AI14" i="8"/>
  <c r="AI78" i="8"/>
  <c r="AI110" i="8"/>
  <c r="AI142" i="8"/>
  <c r="AI174" i="8"/>
  <c r="AI238" i="8"/>
  <c r="AI347" i="8"/>
  <c r="AI340" i="8"/>
  <c r="AI36" i="8"/>
  <c r="AI68" i="8"/>
  <c r="AI132" i="8"/>
  <c r="AI294" i="8"/>
  <c r="AI318" i="8"/>
  <c r="AI20" i="8"/>
  <c r="AI84" i="8"/>
  <c r="AI212" i="8"/>
  <c r="AI283" i="8"/>
  <c r="AI331" i="8"/>
  <c r="AI324" i="8"/>
  <c r="AI155" i="8"/>
  <c r="AI187" i="8"/>
  <c r="AI150" i="8"/>
  <c r="AI182" i="8"/>
  <c r="AI214" i="8"/>
  <c r="AI302" i="8"/>
  <c r="AI44" i="8"/>
  <c r="AI76" i="8"/>
  <c r="AI204" i="8"/>
  <c r="AI326" i="8"/>
  <c r="AI46" i="8"/>
  <c r="AI206" i="8"/>
  <c r="AI270" i="8"/>
  <c r="AI299" i="8"/>
  <c r="AI100" i="8"/>
  <c r="AI196" i="8"/>
  <c r="AI323" i="8"/>
  <c r="AI17" i="8"/>
  <c r="AI25" i="8"/>
  <c r="AI33" i="8"/>
  <c r="AI49" i="8"/>
  <c r="AI129" i="8"/>
  <c r="AI137" i="8"/>
  <c r="AI145" i="8"/>
  <c r="AI153" i="8"/>
  <c r="AI169" i="8"/>
  <c r="AI185" i="8"/>
  <c r="AI73" i="8"/>
  <c r="AI97" i="8"/>
  <c r="AI113" i="8"/>
  <c r="AI121" i="8"/>
  <c r="AI161" i="8"/>
  <c r="AI193" i="8"/>
  <c r="AI209" i="8"/>
  <c r="AI249" i="8"/>
  <c r="AI257" i="8"/>
  <c r="AI265" i="8"/>
  <c r="AI273" i="8"/>
  <c r="AI281" i="8"/>
  <c r="AI289" i="8"/>
  <c r="AI297" i="8"/>
  <c r="AI305" i="8"/>
  <c r="AI313" i="8"/>
  <c r="AI329" i="8"/>
  <c r="AI337" i="8"/>
  <c r="AI345" i="8"/>
  <c r="AI353" i="8"/>
  <c r="AI361" i="8"/>
  <c r="AI41" i="8"/>
  <c r="AI57" i="8"/>
  <c r="AI65" i="8"/>
  <c r="AI81" i="8"/>
  <c r="AI89" i="8"/>
  <c r="AI105" i="8"/>
  <c r="AI177" i="8"/>
  <c r="AI201" i="8"/>
  <c r="AI225" i="8"/>
  <c r="AI233" i="8"/>
  <c r="AI241" i="8"/>
  <c r="AI321" i="8"/>
  <c r="AI217" i="8"/>
  <c r="S30" i="8"/>
  <c r="S40" i="8"/>
  <c r="R62" i="8"/>
  <c r="R69" i="8"/>
  <c r="U17" i="8"/>
  <c r="T69" i="8"/>
  <c r="T62" i="8"/>
  <c r="R106" i="8"/>
  <c r="T145" i="8"/>
  <c r="R26" i="8"/>
  <c r="T10" i="8"/>
  <c r="S29" i="8"/>
  <c r="S32" i="8"/>
  <c r="T36" i="8"/>
  <c r="T71" i="8"/>
  <c r="U96" i="8"/>
  <c r="U103" i="8"/>
  <c r="M200" i="8"/>
  <c r="U228" i="8"/>
  <c r="T300" i="8"/>
  <c r="T316" i="8"/>
  <c r="M38" i="8"/>
  <c r="M105" i="8"/>
  <c r="R133" i="8"/>
  <c r="R126" i="8"/>
  <c r="U135" i="8"/>
  <c r="U142" i="8"/>
  <c r="U215" i="8"/>
  <c r="T32" i="8"/>
  <c r="M102" i="8"/>
  <c r="R134" i="8"/>
  <c r="R141" i="8"/>
  <c r="R157" i="8"/>
  <c r="T160" i="8"/>
  <c r="T167" i="8"/>
  <c r="M220" i="8"/>
  <c r="M213" i="8"/>
  <c r="U225" i="8"/>
  <c r="R230" i="8"/>
  <c r="S283" i="8"/>
  <c r="R288" i="8"/>
  <c r="M293" i="8"/>
  <c r="T296" i="8"/>
  <c r="M305" i="8"/>
  <c r="M298" i="8"/>
  <c r="R343" i="8"/>
  <c r="M361" i="8"/>
  <c r="T35" i="8"/>
  <c r="R304" i="8"/>
  <c r="U15" i="8"/>
  <c r="R31" i="8"/>
  <c r="M57" i="8"/>
  <c r="S66" i="8"/>
  <c r="U86" i="8"/>
  <c r="T100" i="8"/>
  <c r="R116" i="8"/>
  <c r="T140" i="8"/>
  <c r="T147" i="8"/>
  <c r="R154" i="8"/>
  <c r="S184" i="8"/>
  <c r="S177" i="8"/>
  <c r="U183" i="8"/>
  <c r="U247" i="8"/>
  <c r="M260" i="8"/>
  <c r="U264" i="8"/>
  <c r="R290" i="8"/>
  <c r="S296" i="8"/>
  <c r="S304" i="8"/>
  <c r="T320" i="8"/>
  <c r="M329" i="8"/>
  <c r="S353" i="8"/>
  <c r="S360" i="8"/>
  <c r="R358" i="8"/>
  <c r="M303" i="8"/>
  <c r="M16" i="8"/>
  <c r="S24" i="8"/>
  <c r="T31" i="8"/>
  <c r="S46" i="8"/>
  <c r="S77" i="8"/>
  <c r="S95" i="8"/>
  <c r="S88" i="8"/>
  <c r="U97" i="8"/>
  <c r="U104" i="8"/>
  <c r="M109" i="8"/>
  <c r="T116" i="8"/>
  <c r="S128" i="8"/>
  <c r="T131" i="8"/>
  <c r="U134" i="8"/>
  <c r="M150" i="8"/>
  <c r="S165" i="8"/>
  <c r="T168" i="8"/>
  <c r="M173" i="8"/>
  <c r="T185" i="8"/>
  <c r="R193" i="8"/>
  <c r="R204" i="8"/>
  <c r="R210" i="8"/>
  <c r="T220" i="8"/>
  <c r="T213" i="8"/>
  <c r="T224" i="8"/>
  <c r="T235" i="8"/>
  <c r="T246" i="8"/>
  <c r="T253" i="8"/>
  <c r="M265" i="8"/>
  <c r="M273" i="8"/>
  <c r="R277" i="8"/>
  <c r="S306" i="8"/>
  <c r="R320" i="8"/>
  <c r="S323" i="8"/>
  <c r="R326" i="8"/>
  <c r="S223" i="8"/>
  <c r="S230" i="8"/>
  <c r="U279" i="8"/>
  <c r="U286" i="8"/>
  <c r="T287" i="8"/>
  <c r="T294" i="8"/>
  <c r="S332" i="8"/>
  <c r="S325" i="8"/>
  <c r="S254" i="8"/>
  <c r="S261" i="8"/>
  <c r="U33" i="8"/>
  <c r="M32" i="8"/>
  <c r="R36" i="8"/>
  <c r="U145" i="8"/>
  <c r="S201" i="8"/>
  <c r="S26" i="8"/>
  <c r="S71" i="8"/>
  <c r="R254" i="8"/>
  <c r="M275" i="8"/>
  <c r="U349" i="8"/>
  <c r="U36" i="8"/>
  <c r="R56" i="8"/>
  <c r="M110" i="8"/>
  <c r="T230" i="8"/>
  <c r="M263" i="8"/>
  <c r="U283" i="8"/>
  <c r="M285" i="8"/>
  <c r="T343" i="8"/>
  <c r="T350" i="8"/>
  <c r="S15" i="8"/>
  <c r="U32" i="8"/>
  <c r="R44" i="8"/>
  <c r="S67" i="8"/>
  <c r="M77" i="8"/>
  <c r="S86" i="8"/>
  <c r="R103" i="8"/>
  <c r="S134" i="8"/>
  <c r="R151" i="8"/>
  <c r="U194" i="8"/>
  <c r="U211" i="8"/>
  <c r="T283" i="8"/>
  <c r="S340" i="8"/>
  <c r="U343" i="8"/>
  <c r="R361" i="8"/>
  <c r="T15" i="8"/>
  <c r="U28" i="8"/>
  <c r="T67" i="8"/>
  <c r="R113" i="8"/>
  <c r="M133" i="8"/>
  <c r="S200" i="8"/>
  <c r="S193" i="8"/>
  <c r="M36" i="8"/>
  <c r="R37" i="8"/>
  <c r="U41" i="8"/>
  <c r="R46" i="8"/>
  <c r="T66" i="8"/>
  <c r="S80" i="8"/>
  <c r="R88" i="8"/>
  <c r="U100" i="8"/>
  <c r="S107" i="8"/>
  <c r="S116" i="8"/>
  <c r="M130" i="8"/>
  <c r="M148" i="8"/>
  <c r="S171" i="8"/>
  <c r="R174" i="8"/>
  <c r="S185" i="8"/>
  <c r="U193" i="8"/>
  <c r="U200" i="8"/>
  <c r="U202" i="8"/>
  <c r="S224" i="8"/>
  <c r="S240" i="8"/>
  <c r="S246" i="8"/>
  <c r="U263" i="8"/>
  <c r="U326" i="8"/>
  <c r="M335" i="8"/>
  <c r="M328" i="8"/>
  <c r="S337" i="8"/>
  <c r="T14" i="8"/>
  <c r="M33" i="8"/>
  <c r="T34" i="8"/>
  <c r="T46" i="8"/>
  <c r="M48" i="8"/>
  <c r="U52" i="8"/>
  <c r="R66" i="8"/>
  <c r="T77" i="8"/>
  <c r="M87" i="8"/>
  <c r="T88" i="8"/>
  <c r="M101" i="8"/>
  <c r="U116" i="8"/>
  <c r="R145" i="8"/>
  <c r="M153" i="8"/>
  <c r="U168" i="8"/>
  <c r="S204" i="8"/>
  <c r="R221" i="8"/>
  <c r="S226" i="8"/>
  <c r="R257" i="8"/>
  <c r="S263" i="8"/>
  <c r="S279" i="8"/>
  <c r="R282" i="8"/>
  <c r="R302" i="8"/>
  <c r="R295" i="8"/>
  <c r="U311" i="8"/>
  <c r="U318" i="8"/>
  <c r="M313" i="8"/>
  <c r="R314" i="8"/>
  <c r="M325" i="8"/>
  <c r="S347" i="8"/>
  <c r="M349" i="8"/>
  <c r="T33" i="8"/>
  <c r="T40" i="8"/>
  <c r="S58" i="8"/>
  <c r="S51" i="8"/>
  <c r="S69" i="8"/>
  <c r="S62" i="8"/>
  <c r="T130" i="8"/>
  <c r="T137" i="8"/>
  <c r="U287" i="8"/>
  <c r="U294" i="8"/>
  <c r="S322" i="8"/>
  <c r="S329" i="8"/>
  <c r="U57" i="8"/>
  <c r="U231" i="8"/>
  <c r="M309" i="8"/>
  <c r="R32" i="8"/>
  <c r="T96" i="8"/>
  <c r="T103" i="8"/>
  <c r="R161" i="8"/>
  <c r="S220" i="8"/>
  <c r="S310" i="8"/>
  <c r="U113" i="8"/>
  <c r="U106" i="8"/>
  <c r="R35" i="8"/>
  <c r="T92" i="8"/>
  <c r="T99" i="8"/>
  <c r="M129" i="8"/>
  <c r="M122" i="8"/>
  <c r="U157" i="8"/>
  <c r="M196" i="8"/>
  <c r="T225" i="8"/>
  <c r="M236" i="8"/>
  <c r="M229" i="8"/>
  <c r="T279" i="8"/>
  <c r="T272" i="8"/>
  <c r="S299" i="8"/>
  <c r="S335" i="8"/>
  <c r="S342" i="8"/>
  <c r="T356" i="8"/>
  <c r="T363" i="8"/>
  <c r="U85" i="8"/>
  <c r="U78" i="8"/>
  <c r="U38" i="8"/>
  <c r="T86" i="8"/>
  <c r="S92" i="8"/>
  <c r="S100" i="8"/>
  <c r="S103" i="8"/>
  <c r="U131" i="8"/>
  <c r="M226" i="8"/>
  <c r="T247" i="8"/>
  <c r="R266" i="8"/>
  <c r="U359" i="8"/>
  <c r="R27" i="8"/>
  <c r="U55" i="8"/>
  <c r="T58" i="8"/>
  <c r="U67" i="8"/>
  <c r="R77" i="8"/>
  <c r="R84" i="8"/>
  <c r="R40" i="8"/>
  <c r="U46" i="8"/>
  <c r="M56" i="8"/>
  <c r="U60" i="8"/>
  <c r="M62" i="8"/>
  <c r="U63" i="8"/>
  <c r="M83" i="8"/>
  <c r="M76" i="8"/>
  <c r="M106" i="8"/>
  <c r="T107" i="8"/>
  <c r="T125" i="8"/>
  <c r="R130" i="8"/>
  <c r="S152" i="8"/>
  <c r="S145" i="8"/>
  <c r="R201" i="8"/>
  <c r="U234" i="8"/>
  <c r="T237" i="8"/>
  <c r="R240" i="8"/>
  <c r="R246" i="8"/>
  <c r="S257" i="8"/>
  <c r="U274" i="8"/>
  <c r="M292" i="8"/>
  <c r="T303" i="8"/>
  <c r="R325" i="8"/>
  <c r="R332" i="8"/>
  <c r="T337" i="8"/>
  <c r="S350" i="8"/>
  <c r="U23" i="8"/>
  <c r="S54" i="8"/>
  <c r="R61" i="8"/>
  <c r="R87" i="8"/>
  <c r="R112" i="8"/>
  <c r="R115" i="8"/>
  <c r="S150" i="8"/>
  <c r="M162" i="8"/>
  <c r="U164" i="8"/>
  <c r="S180" i="8"/>
  <c r="T200" i="8"/>
  <c r="R229" i="8"/>
  <c r="T256" i="8"/>
  <c r="U266" i="8"/>
  <c r="M268" i="8"/>
  <c r="R269" i="8"/>
  <c r="M284" i="8"/>
  <c r="U361" i="8"/>
  <c r="U354" i="8"/>
  <c r="R368" i="8"/>
  <c r="S17" i="8"/>
  <c r="M60" i="8"/>
  <c r="R90" i="8"/>
  <c r="T105" i="8"/>
  <c r="U108" i="8"/>
  <c r="S132" i="8"/>
  <c r="S136" i="8"/>
  <c r="M142" i="8"/>
  <c r="U143" i="8"/>
  <c r="U156" i="8"/>
  <c r="M169" i="8"/>
  <c r="U180" i="8"/>
  <c r="U196" i="8"/>
  <c r="U189" i="8"/>
  <c r="S192" i="8"/>
  <c r="M195" i="8"/>
  <c r="T196" i="8"/>
  <c r="T203" i="8"/>
  <c r="M225" i="8"/>
  <c r="M228" i="8"/>
  <c r="R236" i="8"/>
  <c r="T255" i="8"/>
  <c r="T259" i="8"/>
  <c r="U262" i="8"/>
  <c r="T269" i="8"/>
  <c r="T302" i="8"/>
  <c r="T305" i="8"/>
  <c r="S354" i="8"/>
  <c r="U329" i="8"/>
  <c r="U322" i="8"/>
  <c r="T28" i="8"/>
  <c r="M64" i="8"/>
  <c r="T171" i="8"/>
  <c r="T164" i="8"/>
  <c r="S61" i="8"/>
  <c r="S87" i="8"/>
  <c r="M107" i="8"/>
  <c r="T143" i="8"/>
  <c r="U186" i="8"/>
  <c r="U190" i="8"/>
  <c r="S229" i="8"/>
  <c r="U233" i="8"/>
  <c r="S259" i="8"/>
  <c r="S269" i="8"/>
  <c r="S312" i="8"/>
  <c r="U338" i="8"/>
  <c r="S341" i="8"/>
  <c r="S49" i="8"/>
  <c r="T54" i="8"/>
  <c r="S57" i="8"/>
  <c r="M63" i="8"/>
  <c r="R83" i="8"/>
  <c r="T84" i="8"/>
  <c r="M86" i="8"/>
  <c r="S111" i="8"/>
  <c r="S126" i="8"/>
  <c r="T139" i="8"/>
  <c r="U140" i="8"/>
  <c r="R170" i="8"/>
  <c r="S176" i="8"/>
  <c r="S183" i="8"/>
  <c r="M191" i="8"/>
  <c r="T192" i="8"/>
  <c r="S212" i="8"/>
  <c r="R216" i="8"/>
  <c r="T219" i="8"/>
  <c r="M231" i="8"/>
  <c r="M224" i="8"/>
  <c r="R225" i="8"/>
  <c r="R232" i="8"/>
  <c r="R241" i="8"/>
  <c r="T258" i="8"/>
  <c r="U295" i="8"/>
  <c r="M330" i="8"/>
  <c r="M340" i="8"/>
  <c r="M31" i="8"/>
  <c r="R54" i="8"/>
  <c r="S91" i="8"/>
  <c r="U123" i="8"/>
  <c r="U130" i="8"/>
  <c r="T360" i="8"/>
  <c r="T119" i="8"/>
  <c r="R341" i="8"/>
  <c r="M356" i="8"/>
  <c r="R22" i="8"/>
  <c r="M114" i="8"/>
  <c r="T150" i="8"/>
  <c r="S196" i="8"/>
  <c r="S203" i="8"/>
  <c r="S348" i="8"/>
  <c r="R362" i="8"/>
  <c r="T12" i="8"/>
  <c r="T57" i="8"/>
  <c r="U58" i="8"/>
  <c r="U76" i="8"/>
  <c r="T111" i="8"/>
  <c r="T126" i="8"/>
  <c r="U139" i="8"/>
  <c r="R185" i="8"/>
  <c r="M188" i="8"/>
  <c r="S209" i="8"/>
  <c r="S225" i="8"/>
  <c r="M240" i="8"/>
  <c r="U258" i="8"/>
  <c r="S274" i="8"/>
  <c r="M290" i="8"/>
  <c r="M297" i="8"/>
  <c r="U298" i="8"/>
  <c r="S301" i="8"/>
  <c r="T311" i="8"/>
  <c r="T318" i="8"/>
  <c r="R337" i="8"/>
  <c r="R344" i="8"/>
  <c r="R353" i="8"/>
  <c r="M68" i="8"/>
  <c r="R95" i="8"/>
  <c r="R122" i="8"/>
  <c r="M125" i="8"/>
  <c r="R155" i="8"/>
  <c r="S174" i="8"/>
  <c r="S188" i="8"/>
  <c r="U214" i="8"/>
  <c r="T221" i="8"/>
  <c r="S293" i="8"/>
  <c r="M317" i="8"/>
  <c r="T329" i="8"/>
  <c r="U362" i="8"/>
  <c r="T365" i="8"/>
  <c r="S368" i="8"/>
  <c r="T65" i="8"/>
  <c r="U91" i="8"/>
  <c r="M121" i="8"/>
  <c r="S148" i="8"/>
  <c r="S155" i="8"/>
  <c r="T188" i="8"/>
  <c r="M205" i="8"/>
  <c r="U221" i="8"/>
  <c r="S228" i="8"/>
  <c r="M274" i="8"/>
  <c r="S278" i="8"/>
  <c r="S311" i="8"/>
  <c r="M327" i="8"/>
  <c r="M345" i="8"/>
  <c r="S349" i="8"/>
  <c r="U365" i="8"/>
  <c r="T368" i="8"/>
  <c r="M367" i="8"/>
  <c r="T159" i="8"/>
  <c r="S187" i="8"/>
  <c r="M190" i="8"/>
  <c r="M194" i="8"/>
  <c r="R249" i="8"/>
  <c r="R265" i="8"/>
  <c r="U307" i="8"/>
  <c r="R329" i="8"/>
  <c r="S364" i="8"/>
  <c r="U117" i="8"/>
  <c r="U126" i="8"/>
  <c r="M128" i="8"/>
  <c r="M157" i="8"/>
  <c r="M178" i="8"/>
  <c r="T183" i="8"/>
  <c r="M210" i="8"/>
  <c r="S249" i="8"/>
  <c r="M301" i="8"/>
  <c r="R306" i="8"/>
  <c r="S356" i="8"/>
  <c r="T364" i="8"/>
  <c r="M322" i="8"/>
  <c r="U346" i="8"/>
  <c r="R100" i="8"/>
  <c r="T191" i="8"/>
  <c r="R217" i="8"/>
  <c r="T319" i="8"/>
  <c r="R345" i="8"/>
  <c r="Q366" i="2"/>
  <c r="Q350" i="2"/>
  <c r="Q334" i="2"/>
  <c r="Q318" i="2"/>
  <c r="Q302" i="2"/>
  <c r="Q286" i="2"/>
  <c r="Q270" i="2"/>
  <c r="Q254" i="2"/>
  <c r="Q238" i="2"/>
  <c r="Q222" i="2"/>
  <c r="Q206" i="2"/>
  <c r="Q190" i="2"/>
  <c r="Q174" i="2"/>
  <c r="Q158" i="2"/>
  <c r="Q142" i="2"/>
  <c r="Q126" i="2"/>
  <c r="Q110" i="2"/>
  <c r="Q94" i="2"/>
  <c r="Q78" i="2"/>
  <c r="Q62" i="2"/>
  <c r="Q46" i="2"/>
  <c r="Q30" i="2"/>
  <c r="Q14" i="2"/>
  <c r="Q349" i="2"/>
  <c r="Q333" i="2"/>
  <c r="Q301" i="2"/>
  <c r="Q285" i="2"/>
  <c r="Q269" i="2"/>
  <c r="Q253" i="2"/>
  <c r="Q237" i="2"/>
  <c r="Q221" i="2"/>
  <c r="Q205" i="2"/>
  <c r="Q189" i="2"/>
  <c r="Q173" i="2"/>
  <c r="Q157" i="2"/>
  <c r="Q141" i="2"/>
  <c r="Q125" i="2"/>
  <c r="Q109" i="2"/>
  <c r="Q93" i="2"/>
  <c r="Q77" i="2"/>
  <c r="Q61" i="2"/>
  <c r="Q45" i="2"/>
  <c r="Q29" i="2"/>
  <c r="Q365" i="2"/>
  <c r="Q317" i="2"/>
  <c r="Q363" i="2"/>
  <c r="Q347" i="2"/>
  <c r="Q331" i="2"/>
  <c r="Q315" i="2"/>
  <c r="Q299" i="2"/>
  <c r="Q283" i="2"/>
  <c r="Q267" i="2"/>
  <c r="Q251" i="2"/>
  <c r="Q235" i="2"/>
  <c r="Q219" i="2"/>
  <c r="Q203" i="2"/>
  <c r="Q187" i="2"/>
  <c r="Q171" i="2"/>
  <c r="Q155" i="2"/>
  <c r="Q139" i="2"/>
  <c r="Q123" i="2"/>
  <c r="Q107" i="2"/>
  <c r="Q91" i="2"/>
  <c r="Q75" i="2"/>
  <c r="Q59" i="2"/>
  <c r="Q43" i="2"/>
  <c r="Q27" i="2"/>
  <c r="Q11" i="2"/>
  <c r="Q342" i="2"/>
  <c r="Q310" i="2"/>
  <c r="Q262" i="2"/>
  <c r="Q214" i="2"/>
  <c r="Q150" i="2"/>
  <c r="Q22" i="2"/>
  <c r="Q54" i="2"/>
  <c r="Q358" i="2"/>
  <c r="Q326" i="2"/>
  <c r="Q294" i="2"/>
  <c r="Q278" i="2"/>
  <c r="Q246" i="2"/>
  <c r="Q230" i="2"/>
  <c r="Q198" i="2"/>
  <c r="Q182" i="2"/>
  <c r="Q166" i="2"/>
  <c r="Q134" i="2"/>
  <c r="Q118" i="2"/>
  <c r="Q102" i="2"/>
  <c r="Q86" i="2"/>
  <c r="Q70" i="2"/>
  <c r="Q38" i="2"/>
  <c r="Z6" i="6"/>
  <c r="AA6" i="6"/>
  <c r="X6" i="6"/>
  <c r="Y6" i="6"/>
  <c r="M6" i="6"/>
  <c r="R6" i="6"/>
  <c r="S6" i="6"/>
  <c r="T6" i="6"/>
  <c r="U6" i="6"/>
  <c r="K6" i="6"/>
  <c r="L6" i="6"/>
  <c r="N6" i="6"/>
  <c r="Q13" i="2"/>
  <c r="Q364" i="2"/>
  <c r="Q348" i="2"/>
  <c r="Q332" i="2"/>
  <c r="Q316" i="2"/>
  <c r="Q300" i="2"/>
  <c r="Q284" i="2"/>
  <c r="Q268" i="2"/>
  <c r="Q252" i="2"/>
  <c r="Q236" i="2"/>
  <c r="Q220" i="2"/>
  <c r="Q204" i="2"/>
  <c r="Q188" i="2"/>
  <c r="Q172" i="2"/>
  <c r="Q156" i="2"/>
  <c r="Q140" i="2"/>
  <c r="Q124" i="2"/>
  <c r="Q108" i="2"/>
  <c r="Q92" i="2"/>
  <c r="Q76" i="2"/>
  <c r="Q60" i="2"/>
  <c r="Q44" i="2"/>
  <c r="Q28" i="2"/>
  <c r="Q12" i="2"/>
  <c r="Q355" i="2"/>
  <c r="Q339" i="2"/>
  <c r="Q323" i="2"/>
  <c r="Q307" i="2"/>
  <c r="Q291" i="2"/>
  <c r="Q275" i="2"/>
  <c r="Q259" i="2"/>
  <c r="Q243" i="2"/>
  <c r="Q227" i="2"/>
  <c r="Q211" i="2"/>
  <c r="Q195" i="2"/>
  <c r="Q179" i="2"/>
  <c r="Q163" i="2"/>
  <c r="Q147" i="2"/>
  <c r="Q131" i="2"/>
  <c r="Q115" i="2"/>
  <c r="Q99" i="2"/>
  <c r="Q83" i="2"/>
  <c r="Q67" i="2"/>
  <c r="Q51" i="2"/>
  <c r="Q35" i="2"/>
  <c r="Q19" i="2"/>
  <c r="Q357" i="2"/>
  <c r="Q309" i="2"/>
  <c r="Q261" i="2"/>
  <c r="Q213" i="2"/>
  <c r="Q181" i="2"/>
  <c r="Q133" i="2"/>
  <c r="Q85" i="2"/>
  <c r="Q37" i="2"/>
  <c r="Q340" i="2"/>
  <c r="Q292" i="2"/>
  <c r="Q244" i="2"/>
  <c r="Q180" i="2"/>
  <c r="Q116" i="2"/>
  <c r="Q52" i="2"/>
  <c r="Q354" i="2"/>
  <c r="Q338" i="2"/>
  <c r="Q322" i="2"/>
  <c r="Q306" i="2"/>
  <c r="Q290" i="2"/>
  <c r="Q274" i="2"/>
  <c r="Q258" i="2"/>
  <c r="Q242" i="2"/>
  <c r="Q226" i="2"/>
  <c r="Q210" i="2"/>
  <c r="Q194" i="2"/>
  <c r="Q178" i="2"/>
  <c r="Q162" i="2"/>
  <c r="Q146" i="2"/>
  <c r="Q130" i="2"/>
  <c r="Q114" i="2"/>
  <c r="Q98" i="2"/>
  <c r="Q82" i="2"/>
  <c r="Q66" i="2"/>
  <c r="Q50" i="2"/>
  <c r="Q34" i="2"/>
  <c r="Q18" i="2"/>
  <c r="Q341" i="2"/>
  <c r="Q293" i="2"/>
  <c r="Q245" i="2"/>
  <c r="Q197" i="2"/>
  <c r="Q165" i="2"/>
  <c r="Q117" i="2"/>
  <c r="Q69" i="2"/>
  <c r="Q53" i="2"/>
  <c r="Q356" i="2"/>
  <c r="Q308" i="2"/>
  <c r="Q260" i="2"/>
  <c r="Q212" i="2"/>
  <c r="Q148" i="2"/>
  <c r="Q84" i="2"/>
  <c r="Q20" i="2"/>
  <c r="Q369" i="2"/>
  <c r="Q353" i="2"/>
  <c r="Q337" i="2"/>
  <c r="Q321" i="2"/>
  <c r="Q305" i="2"/>
  <c r="Q289" i="2"/>
  <c r="Q273" i="2"/>
  <c r="Q257" i="2"/>
  <c r="Q241" i="2"/>
  <c r="Q225" i="2"/>
  <c r="Q209" i="2"/>
  <c r="Q193" i="2"/>
  <c r="Q177" i="2"/>
  <c r="Q161" i="2"/>
  <c r="Q145" i="2"/>
  <c r="Q129" i="2"/>
  <c r="Q113" i="2"/>
  <c r="Q97" i="2"/>
  <c r="Q81" i="2"/>
  <c r="Q65" i="2"/>
  <c r="Q49" i="2"/>
  <c r="Q33" i="2"/>
  <c r="Q17" i="2"/>
  <c r="Q368" i="2"/>
  <c r="Q304" i="2"/>
  <c r="Q224" i="2"/>
  <c r="Q128" i="2"/>
  <c r="Q32" i="2"/>
  <c r="Q325" i="2"/>
  <c r="Q277" i="2"/>
  <c r="Q229" i="2"/>
  <c r="Q149" i="2"/>
  <c r="Q101" i="2"/>
  <c r="Q21" i="2"/>
  <c r="Q324" i="2"/>
  <c r="Q276" i="2"/>
  <c r="Q228" i="2"/>
  <c r="Q196" i="2"/>
  <c r="Q164" i="2"/>
  <c r="Q132" i="2"/>
  <c r="Q100" i="2"/>
  <c r="Q68" i="2"/>
  <c r="Q36" i="2"/>
  <c r="Q352" i="2"/>
  <c r="Q336" i="2"/>
  <c r="Q320" i="2"/>
  <c r="Q288" i="2"/>
  <c r="Q272" i="2"/>
  <c r="Q256" i="2"/>
  <c r="Q240" i="2"/>
  <c r="Q208" i="2"/>
  <c r="Q192" i="2"/>
  <c r="Q176" i="2"/>
  <c r="Q160" i="2"/>
  <c r="Q144" i="2"/>
  <c r="Q112" i="2"/>
  <c r="Q96" i="2"/>
  <c r="Q80" i="2"/>
  <c r="Q64" i="2"/>
  <c r="Q48" i="2"/>
  <c r="Q16" i="2"/>
  <c r="Q367" i="2"/>
  <c r="Q351" i="2"/>
  <c r="Q335" i="2"/>
  <c r="Q319" i="2"/>
  <c r="Q303" i="2"/>
  <c r="Q287" i="2"/>
  <c r="Q271" i="2"/>
  <c r="Q255" i="2"/>
  <c r="Q239" i="2"/>
  <c r="Q223" i="2"/>
  <c r="Q207" i="2"/>
  <c r="Q191" i="2"/>
  <c r="Q175" i="2"/>
  <c r="Q159" i="2"/>
  <c r="Q143" i="2"/>
  <c r="Q127" i="2"/>
  <c r="Q111" i="2"/>
  <c r="Q95" i="2"/>
  <c r="Q79" i="2"/>
  <c r="Q63" i="2"/>
  <c r="Q47" i="2"/>
  <c r="Q31" i="2"/>
  <c r="Q15" i="2"/>
  <c r="L331" i="5"/>
  <c r="L338" i="5"/>
  <c r="L75" i="5"/>
  <c r="L82" i="5"/>
  <c r="L185" i="5"/>
  <c r="L192" i="5"/>
  <c r="L320" i="5"/>
  <c r="L167" i="5"/>
  <c r="L174" i="5"/>
  <c r="L274" i="5"/>
  <c r="L111" i="5"/>
  <c r="L310" i="5"/>
  <c r="L317" i="5"/>
  <c r="L118" i="5"/>
  <c r="L125" i="5"/>
  <c r="L273" i="5"/>
  <c r="L110" i="5"/>
  <c r="L64" i="5"/>
  <c r="L357" i="5"/>
  <c r="L364" i="5"/>
  <c r="L309" i="5"/>
  <c r="L316" i="5"/>
  <c r="L261" i="5"/>
  <c r="L268" i="5"/>
  <c r="L220" i="5"/>
  <c r="L213" i="5"/>
  <c r="L305" i="5"/>
  <c r="L306" i="5"/>
  <c r="L92" i="5"/>
  <c r="L326" i="5"/>
  <c r="L293" i="5"/>
  <c r="L208" i="5"/>
  <c r="L130" i="5"/>
  <c r="L38" i="5"/>
  <c r="L346" i="5"/>
  <c r="L353" i="5"/>
  <c r="L330" i="5"/>
  <c r="L337" i="5"/>
  <c r="L282" i="5"/>
  <c r="L289" i="5"/>
  <c r="L234" i="5"/>
  <c r="L241" i="5"/>
  <c r="L186" i="5"/>
  <c r="L193" i="5"/>
  <c r="L138" i="5"/>
  <c r="L145" i="5"/>
  <c r="L122" i="5"/>
  <c r="L129" i="5"/>
  <c r="L90" i="5"/>
  <c r="L97" i="5"/>
  <c r="L74" i="5"/>
  <c r="L81" i="5"/>
  <c r="L26" i="5"/>
  <c r="L33" i="5"/>
  <c r="L322" i="5"/>
  <c r="L114" i="5"/>
  <c r="L329" i="5"/>
  <c r="L336" i="5"/>
  <c r="L281" i="5"/>
  <c r="L288" i="5"/>
  <c r="L233" i="5"/>
  <c r="L240" i="5"/>
  <c r="L169" i="5"/>
  <c r="L176" i="5"/>
  <c r="L137" i="5"/>
  <c r="L144" i="5"/>
  <c r="L121" i="5"/>
  <c r="L128" i="5"/>
  <c r="L73" i="5"/>
  <c r="L80" i="5"/>
  <c r="L25" i="5"/>
  <c r="L32" i="5"/>
  <c r="L321" i="5"/>
  <c r="L113" i="5"/>
  <c r="L328" i="5"/>
  <c r="L335" i="5"/>
  <c r="L280" i="5"/>
  <c r="L287" i="5"/>
  <c r="L232" i="5"/>
  <c r="L239" i="5"/>
  <c r="L216" i="5"/>
  <c r="L223" i="5"/>
  <c r="L184" i="5"/>
  <c r="L191" i="5"/>
  <c r="L168" i="5"/>
  <c r="L175" i="5"/>
  <c r="L120" i="5"/>
  <c r="L127" i="5"/>
  <c r="L72" i="5"/>
  <c r="L79" i="5"/>
  <c r="L24" i="5"/>
  <c r="L31" i="5"/>
  <c r="L112" i="5"/>
  <c r="L66" i="5"/>
  <c r="L327" i="5"/>
  <c r="L334" i="5"/>
  <c r="L279" i="5"/>
  <c r="L286" i="5"/>
  <c r="L263" i="5"/>
  <c r="L270" i="5"/>
  <c r="L231" i="5"/>
  <c r="L238" i="5"/>
  <c r="L215" i="5"/>
  <c r="L222" i="5"/>
  <c r="L119" i="5"/>
  <c r="L126" i="5"/>
  <c r="L71" i="5"/>
  <c r="L78" i="5"/>
  <c r="L55" i="5"/>
  <c r="L62" i="5"/>
  <c r="L23" i="5"/>
  <c r="L30" i="5"/>
  <c r="L352" i="5"/>
  <c r="L319" i="5"/>
  <c r="L65" i="5"/>
  <c r="L262" i="5"/>
  <c r="L269" i="5"/>
  <c r="L214" i="5"/>
  <c r="L221" i="5"/>
  <c r="L173" i="5"/>
  <c r="L166" i="5"/>
  <c r="L54" i="5"/>
  <c r="L61" i="5"/>
  <c r="L351" i="5"/>
  <c r="L318" i="5"/>
  <c r="L143" i="5"/>
  <c r="L165" i="5"/>
  <c r="L172" i="5"/>
  <c r="L101" i="5"/>
  <c r="L108" i="5"/>
  <c r="L53" i="5"/>
  <c r="L60" i="5"/>
  <c r="L350" i="5"/>
  <c r="L272" i="5"/>
  <c r="L142" i="5"/>
  <c r="L109" i="5"/>
  <c r="L63" i="5"/>
  <c r="L349" i="5"/>
  <c r="L304" i="5"/>
  <c r="L271" i="5"/>
  <c r="L226" i="5"/>
  <c r="L141" i="5"/>
  <c r="L96" i="5"/>
  <c r="L49" i="5"/>
  <c r="L348" i="5"/>
  <c r="L303" i="5"/>
  <c r="L258" i="5"/>
  <c r="L225" i="5"/>
  <c r="L140" i="5"/>
  <c r="L95" i="5"/>
  <c r="L48" i="5"/>
  <c r="L354" i="5"/>
  <c r="L290" i="5"/>
  <c r="L242" i="5"/>
  <c r="L194" i="5"/>
  <c r="L146" i="5"/>
  <c r="L98" i="5"/>
  <c r="L50" i="5"/>
  <c r="L34" i="5"/>
  <c r="L302" i="5"/>
  <c r="L257" i="5"/>
  <c r="L224" i="5"/>
  <c r="L94" i="5"/>
  <c r="L47" i="5"/>
  <c r="L301" i="5"/>
  <c r="L256" i="5"/>
  <c r="L178" i="5"/>
  <c r="L93" i="5"/>
  <c r="L46" i="5"/>
  <c r="L255" i="5"/>
  <c r="L210" i="5"/>
  <c r="L177" i="5"/>
  <c r="L254" i="5"/>
  <c r="L209" i="5"/>
  <c r="L44" i="5"/>
  <c r="L325" i="5"/>
  <c r="L207" i="5"/>
  <c r="L162" i="5"/>
  <c r="L117" i="5"/>
  <c r="K10" i="1"/>
  <c r="M4" i="1"/>
  <c r="N4" i="1"/>
  <c r="O4" i="1"/>
  <c r="P4" i="1"/>
  <c r="M5" i="1"/>
  <c r="N5" i="1"/>
  <c r="O5" i="1"/>
  <c r="P5" i="1"/>
  <c r="M6" i="1"/>
  <c r="N6" i="1"/>
  <c r="O6" i="1"/>
  <c r="P6" i="1"/>
  <c r="M7" i="1"/>
  <c r="N7" i="1"/>
  <c r="O7" i="1"/>
  <c r="P7" i="1"/>
  <c r="M8" i="1"/>
  <c r="N8" i="1"/>
  <c r="O8" i="1"/>
  <c r="P8" i="1"/>
  <c r="M9" i="1"/>
  <c r="N9" i="1"/>
  <c r="O9" i="1"/>
  <c r="P9" i="1"/>
  <c r="M10" i="1"/>
  <c r="N10" i="1"/>
  <c r="O10" i="1"/>
  <c r="P10" i="1"/>
  <c r="M11" i="1"/>
  <c r="N11" i="1"/>
  <c r="O11" i="1"/>
  <c r="P11" i="1"/>
  <c r="M12" i="1"/>
  <c r="N12" i="1"/>
  <c r="O12" i="1"/>
  <c r="P12" i="1"/>
  <c r="M13" i="1"/>
  <c r="N13" i="1"/>
  <c r="O13" i="1"/>
  <c r="P13" i="1"/>
  <c r="M14" i="1"/>
  <c r="N14" i="1"/>
  <c r="O14" i="1"/>
  <c r="P14" i="1"/>
  <c r="M15" i="1"/>
  <c r="N15" i="1"/>
  <c r="O15" i="1"/>
  <c r="P15" i="1"/>
  <c r="M16" i="1"/>
  <c r="N16" i="1"/>
  <c r="O16" i="1"/>
  <c r="P16" i="1"/>
  <c r="M17" i="1"/>
  <c r="N17" i="1"/>
  <c r="O17" i="1"/>
  <c r="P17" i="1"/>
  <c r="M18" i="1"/>
  <c r="N18" i="1"/>
  <c r="O18" i="1"/>
  <c r="P18" i="1"/>
  <c r="M19" i="1"/>
  <c r="N19" i="1"/>
  <c r="O19" i="1"/>
  <c r="P19" i="1"/>
  <c r="M20" i="1"/>
  <c r="N20" i="1"/>
  <c r="O20" i="1"/>
  <c r="P20" i="1"/>
  <c r="M21" i="1"/>
  <c r="N21" i="1"/>
  <c r="O21" i="1"/>
  <c r="P21" i="1"/>
  <c r="M22" i="1"/>
  <c r="N22" i="1"/>
  <c r="O22" i="1"/>
  <c r="P22" i="1"/>
  <c r="M23" i="1"/>
  <c r="N23" i="1"/>
  <c r="O23" i="1"/>
  <c r="P23" i="1"/>
  <c r="M24" i="1"/>
  <c r="N24" i="1"/>
  <c r="O24" i="1"/>
  <c r="P24" i="1"/>
  <c r="M25" i="1"/>
  <c r="N25" i="1"/>
  <c r="O25" i="1"/>
  <c r="P25" i="1"/>
  <c r="M26" i="1"/>
  <c r="N26" i="1"/>
  <c r="O26" i="1"/>
  <c r="P26" i="1"/>
  <c r="M27" i="1"/>
  <c r="N27" i="1"/>
  <c r="O27" i="1"/>
  <c r="P27" i="1"/>
  <c r="M28" i="1"/>
  <c r="N28" i="1"/>
  <c r="O28" i="1"/>
  <c r="P28" i="1"/>
  <c r="M29" i="1"/>
  <c r="N29" i="1"/>
  <c r="O29" i="1"/>
  <c r="P29" i="1"/>
  <c r="M30" i="1"/>
  <c r="N30" i="1"/>
  <c r="O30" i="1"/>
  <c r="P30" i="1"/>
  <c r="M31" i="1"/>
  <c r="N31" i="1"/>
  <c r="O31" i="1"/>
  <c r="P31" i="1"/>
  <c r="M32" i="1"/>
  <c r="N32" i="1"/>
  <c r="O32" i="1"/>
  <c r="P32" i="1"/>
  <c r="M33" i="1"/>
  <c r="N33" i="1"/>
  <c r="O33" i="1"/>
  <c r="P33" i="1"/>
  <c r="M34" i="1"/>
  <c r="N34" i="1"/>
  <c r="O34" i="1"/>
  <c r="P34" i="1"/>
  <c r="M35" i="1"/>
  <c r="N35" i="1"/>
  <c r="O35" i="1"/>
  <c r="P35" i="1"/>
  <c r="M36" i="1"/>
  <c r="N36" i="1"/>
  <c r="O36" i="1"/>
  <c r="P36" i="1"/>
  <c r="M37" i="1"/>
  <c r="N37" i="1"/>
  <c r="O37" i="1"/>
  <c r="P37" i="1"/>
  <c r="M38" i="1"/>
  <c r="N38" i="1"/>
  <c r="O38" i="1"/>
  <c r="P38" i="1"/>
  <c r="M39" i="1"/>
  <c r="N39" i="1"/>
  <c r="O39" i="1"/>
  <c r="P39" i="1"/>
  <c r="M40" i="1"/>
  <c r="N40" i="1"/>
  <c r="O40" i="1"/>
  <c r="P40" i="1"/>
  <c r="M41" i="1"/>
  <c r="N41" i="1"/>
  <c r="O41" i="1"/>
  <c r="P41" i="1"/>
  <c r="M42" i="1"/>
  <c r="N42" i="1"/>
  <c r="O42" i="1"/>
  <c r="P42" i="1"/>
  <c r="M43" i="1"/>
  <c r="N43" i="1"/>
  <c r="O43" i="1"/>
  <c r="P43" i="1"/>
  <c r="M44" i="1"/>
  <c r="N44" i="1"/>
  <c r="O44" i="1"/>
  <c r="P44" i="1"/>
  <c r="M45" i="1"/>
  <c r="N45" i="1"/>
  <c r="O45" i="1"/>
  <c r="P45" i="1"/>
  <c r="M46" i="1"/>
  <c r="N46" i="1"/>
  <c r="O46" i="1"/>
  <c r="P46" i="1"/>
  <c r="M47" i="1"/>
  <c r="N47" i="1"/>
  <c r="O47" i="1"/>
  <c r="P47" i="1"/>
  <c r="M48" i="1"/>
  <c r="N48" i="1"/>
  <c r="O48" i="1"/>
  <c r="P48" i="1"/>
  <c r="M49" i="1"/>
  <c r="N49" i="1"/>
  <c r="O49" i="1"/>
  <c r="P49" i="1"/>
  <c r="M50" i="1"/>
  <c r="N50" i="1"/>
  <c r="O50" i="1"/>
  <c r="P50" i="1"/>
  <c r="M51" i="1"/>
  <c r="N51" i="1"/>
  <c r="O51" i="1"/>
  <c r="P51" i="1"/>
  <c r="M52" i="1"/>
  <c r="N52" i="1"/>
  <c r="O52" i="1"/>
  <c r="P52" i="1"/>
  <c r="M53" i="1"/>
  <c r="N53" i="1"/>
  <c r="O53" i="1"/>
  <c r="P53" i="1"/>
  <c r="M54" i="1"/>
  <c r="N54" i="1"/>
  <c r="O54" i="1"/>
  <c r="P54" i="1"/>
  <c r="M55" i="1"/>
  <c r="N55" i="1"/>
  <c r="O55" i="1"/>
  <c r="P55" i="1"/>
  <c r="M56" i="1"/>
  <c r="N56" i="1"/>
  <c r="O56" i="1"/>
  <c r="P56" i="1"/>
  <c r="M57" i="1"/>
  <c r="N57" i="1"/>
  <c r="O57" i="1"/>
  <c r="P57" i="1"/>
  <c r="M58" i="1"/>
  <c r="N58" i="1"/>
  <c r="O58" i="1"/>
  <c r="P58" i="1"/>
  <c r="M59" i="1"/>
  <c r="N59" i="1"/>
  <c r="O59" i="1"/>
  <c r="P59" i="1"/>
  <c r="M60" i="1"/>
  <c r="N60" i="1"/>
  <c r="O60" i="1"/>
  <c r="P60" i="1"/>
  <c r="M61" i="1"/>
  <c r="N61" i="1"/>
  <c r="O61" i="1"/>
  <c r="P61" i="1"/>
  <c r="M62" i="1"/>
  <c r="N62" i="1"/>
  <c r="O62" i="1"/>
  <c r="P62" i="1"/>
  <c r="M63" i="1"/>
  <c r="N63" i="1"/>
  <c r="O63" i="1"/>
  <c r="P63" i="1"/>
  <c r="M64" i="1"/>
  <c r="N64" i="1"/>
  <c r="O64" i="1"/>
  <c r="P64" i="1"/>
  <c r="M65" i="1"/>
  <c r="N65" i="1"/>
  <c r="O65" i="1"/>
  <c r="P65" i="1"/>
  <c r="M66" i="1"/>
  <c r="N66" i="1"/>
  <c r="O66" i="1"/>
  <c r="P66" i="1"/>
  <c r="M67" i="1"/>
  <c r="N67" i="1"/>
  <c r="O67" i="1"/>
  <c r="P67" i="1"/>
  <c r="M68" i="1"/>
  <c r="N68" i="1"/>
  <c r="O68" i="1"/>
  <c r="P68" i="1"/>
  <c r="M69" i="1"/>
  <c r="N69" i="1"/>
  <c r="O69" i="1"/>
  <c r="P69" i="1"/>
  <c r="M70" i="1"/>
  <c r="N70" i="1"/>
  <c r="O70" i="1"/>
  <c r="P70" i="1"/>
  <c r="M71" i="1"/>
  <c r="N71" i="1"/>
  <c r="O71" i="1"/>
  <c r="P71" i="1"/>
  <c r="M72" i="1"/>
  <c r="N72" i="1"/>
  <c r="O72" i="1"/>
  <c r="P72" i="1"/>
  <c r="M73" i="1"/>
  <c r="N73" i="1"/>
  <c r="O73" i="1"/>
  <c r="P73" i="1"/>
  <c r="M74" i="1"/>
  <c r="N74" i="1"/>
  <c r="O74" i="1"/>
  <c r="P74" i="1"/>
  <c r="M75" i="1"/>
  <c r="N75" i="1"/>
  <c r="O75" i="1"/>
  <c r="P75" i="1"/>
  <c r="M76" i="1"/>
  <c r="N76" i="1"/>
  <c r="O76" i="1"/>
  <c r="P76" i="1"/>
  <c r="M77" i="1"/>
  <c r="N77" i="1"/>
  <c r="O77" i="1"/>
  <c r="P77" i="1"/>
  <c r="M78" i="1"/>
  <c r="N78" i="1"/>
  <c r="O78" i="1"/>
  <c r="P78" i="1"/>
  <c r="M79" i="1"/>
  <c r="N79" i="1"/>
  <c r="O79" i="1"/>
  <c r="P79" i="1"/>
  <c r="M80" i="1"/>
  <c r="N80" i="1"/>
  <c r="O80" i="1"/>
  <c r="P80" i="1"/>
  <c r="M81" i="1"/>
  <c r="N81" i="1"/>
  <c r="O81" i="1"/>
  <c r="P81" i="1"/>
  <c r="M82" i="1"/>
  <c r="N82" i="1"/>
  <c r="O82" i="1"/>
  <c r="P82" i="1"/>
  <c r="M83" i="1"/>
  <c r="N83" i="1"/>
  <c r="O83" i="1"/>
  <c r="P83" i="1"/>
  <c r="M84" i="1"/>
  <c r="N84" i="1"/>
  <c r="O84" i="1"/>
  <c r="P84" i="1"/>
  <c r="M85" i="1"/>
  <c r="N85" i="1"/>
  <c r="O85" i="1"/>
  <c r="P85" i="1"/>
  <c r="M86" i="1"/>
  <c r="N86" i="1"/>
  <c r="O86" i="1"/>
  <c r="P86" i="1"/>
  <c r="M87" i="1"/>
  <c r="N87" i="1"/>
  <c r="O87" i="1"/>
  <c r="P87" i="1"/>
  <c r="M88" i="1"/>
  <c r="N88" i="1"/>
  <c r="O88" i="1"/>
  <c r="P88" i="1"/>
  <c r="M89" i="1"/>
  <c r="N89" i="1"/>
  <c r="O89" i="1"/>
  <c r="P89" i="1"/>
  <c r="M90" i="1"/>
  <c r="N90" i="1"/>
  <c r="O90" i="1"/>
  <c r="P90" i="1"/>
  <c r="M91" i="1"/>
  <c r="N91" i="1"/>
  <c r="O91" i="1"/>
  <c r="P91" i="1"/>
  <c r="M92" i="1"/>
  <c r="N92" i="1"/>
  <c r="O92" i="1"/>
  <c r="P92" i="1"/>
  <c r="M93" i="1"/>
  <c r="N93" i="1"/>
  <c r="O93" i="1"/>
  <c r="P93" i="1"/>
  <c r="M94" i="1"/>
  <c r="N94" i="1"/>
  <c r="O94" i="1"/>
  <c r="P94" i="1"/>
  <c r="M95" i="1"/>
  <c r="N95" i="1"/>
  <c r="O95" i="1"/>
  <c r="P95" i="1"/>
  <c r="M96" i="1"/>
  <c r="N96" i="1"/>
  <c r="O96" i="1"/>
  <c r="P96" i="1"/>
  <c r="M97" i="1"/>
  <c r="N97" i="1"/>
  <c r="O97" i="1"/>
  <c r="P97" i="1"/>
  <c r="M98" i="1"/>
  <c r="N98" i="1"/>
  <c r="O98" i="1"/>
  <c r="P98" i="1"/>
  <c r="M99" i="1"/>
  <c r="N99" i="1"/>
  <c r="O99" i="1"/>
  <c r="P99" i="1"/>
  <c r="M100" i="1"/>
  <c r="N100" i="1"/>
  <c r="O100" i="1"/>
  <c r="P100" i="1"/>
  <c r="M101" i="1"/>
  <c r="N101" i="1"/>
  <c r="O101" i="1"/>
  <c r="P101" i="1"/>
  <c r="M102" i="1"/>
  <c r="N102" i="1"/>
  <c r="O102" i="1"/>
  <c r="P102" i="1"/>
  <c r="M103" i="1"/>
  <c r="N103" i="1"/>
  <c r="O103" i="1"/>
  <c r="P103" i="1"/>
  <c r="M104" i="1"/>
  <c r="N104" i="1"/>
  <c r="O104" i="1"/>
  <c r="P104" i="1"/>
  <c r="M105" i="1"/>
  <c r="N105" i="1"/>
  <c r="O105" i="1"/>
  <c r="P105" i="1"/>
  <c r="M106" i="1"/>
  <c r="N106" i="1"/>
  <c r="O106" i="1"/>
  <c r="P106" i="1"/>
  <c r="M107" i="1"/>
  <c r="N107" i="1"/>
  <c r="O107" i="1"/>
  <c r="P107" i="1"/>
  <c r="M108" i="1"/>
  <c r="N108" i="1"/>
  <c r="O108" i="1"/>
  <c r="P108" i="1"/>
  <c r="M109" i="1"/>
  <c r="N109" i="1"/>
  <c r="O109" i="1"/>
  <c r="P109" i="1"/>
  <c r="M110" i="1"/>
  <c r="N110" i="1"/>
  <c r="O110" i="1"/>
  <c r="P110" i="1"/>
  <c r="M111" i="1"/>
  <c r="N111" i="1"/>
  <c r="O111" i="1"/>
  <c r="P111" i="1"/>
  <c r="M112" i="1"/>
  <c r="N112" i="1"/>
  <c r="O112" i="1"/>
  <c r="P112" i="1"/>
  <c r="M113" i="1"/>
  <c r="N113" i="1"/>
  <c r="O113" i="1"/>
  <c r="P113" i="1"/>
  <c r="M114" i="1"/>
  <c r="N114" i="1"/>
  <c r="O114" i="1"/>
  <c r="P114" i="1"/>
  <c r="M115" i="1"/>
  <c r="N115" i="1"/>
  <c r="O115" i="1"/>
  <c r="P115" i="1"/>
  <c r="M116" i="1"/>
  <c r="N116" i="1"/>
  <c r="O116" i="1"/>
  <c r="P116" i="1"/>
  <c r="M117" i="1"/>
  <c r="N117" i="1"/>
  <c r="O117" i="1"/>
  <c r="P117" i="1"/>
  <c r="M118" i="1"/>
  <c r="N118" i="1"/>
  <c r="O118" i="1"/>
  <c r="P118" i="1"/>
  <c r="M119" i="1"/>
  <c r="N119" i="1"/>
  <c r="O119" i="1"/>
  <c r="P119" i="1"/>
  <c r="M120" i="1"/>
  <c r="N120" i="1"/>
  <c r="O120" i="1"/>
  <c r="P120" i="1"/>
  <c r="M121" i="1"/>
  <c r="N121" i="1"/>
  <c r="O121" i="1"/>
  <c r="P121" i="1"/>
  <c r="M122" i="1"/>
  <c r="N122" i="1"/>
  <c r="O122" i="1"/>
  <c r="P122" i="1"/>
  <c r="M123" i="1"/>
  <c r="N123" i="1"/>
  <c r="O123" i="1"/>
  <c r="P123" i="1"/>
  <c r="M124" i="1"/>
  <c r="N124" i="1"/>
  <c r="O124" i="1"/>
  <c r="P124" i="1"/>
  <c r="M125" i="1"/>
  <c r="N125" i="1"/>
  <c r="O125" i="1"/>
  <c r="P125" i="1"/>
  <c r="M126" i="1"/>
  <c r="N126" i="1"/>
  <c r="O126" i="1"/>
  <c r="P126" i="1"/>
  <c r="M127" i="1"/>
  <c r="N127" i="1"/>
  <c r="O127" i="1"/>
  <c r="P127" i="1"/>
  <c r="M128" i="1"/>
  <c r="N128" i="1"/>
  <c r="O128" i="1"/>
  <c r="P128" i="1"/>
  <c r="M129" i="1"/>
  <c r="N129" i="1"/>
  <c r="O129" i="1"/>
  <c r="P129" i="1"/>
  <c r="M130" i="1"/>
  <c r="N130" i="1"/>
  <c r="O130" i="1"/>
  <c r="P130" i="1"/>
  <c r="M131" i="1"/>
  <c r="N131" i="1"/>
  <c r="O131" i="1"/>
  <c r="P131" i="1"/>
  <c r="M132" i="1"/>
  <c r="N132" i="1"/>
  <c r="O132" i="1"/>
  <c r="P132" i="1"/>
  <c r="M133" i="1"/>
  <c r="N133" i="1"/>
  <c r="O133" i="1"/>
  <c r="P133" i="1"/>
  <c r="M134" i="1"/>
  <c r="N134" i="1"/>
  <c r="O134" i="1"/>
  <c r="P134" i="1"/>
  <c r="M135" i="1"/>
  <c r="N135" i="1"/>
  <c r="O135" i="1"/>
  <c r="P135" i="1"/>
  <c r="M136" i="1"/>
  <c r="N136" i="1"/>
  <c r="O136" i="1"/>
  <c r="P136" i="1"/>
  <c r="M137" i="1"/>
  <c r="N137" i="1"/>
  <c r="O137" i="1"/>
  <c r="P137" i="1"/>
  <c r="M138" i="1"/>
  <c r="N138" i="1"/>
  <c r="O138" i="1"/>
  <c r="P138" i="1"/>
  <c r="M139" i="1"/>
  <c r="N139" i="1"/>
  <c r="O139" i="1"/>
  <c r="P139" i="1"/>
  <c r="M140" i="1"/>
  <c r="N140" i="1"/>
  <c r="O140" i="1"/>
  <c r="P140" i="1"/>
  <c r="M141" i="1"/>
  <c r="N141" i="1"/>
  <c r="O141" i="1"/>
  <c r="P141" i="1"/>
  <c r="M142" i="1"/>
  <c r="N142" i="1"/>
  <c r="O142" i="1"/>
  <c r="P142" i="1"/>
  <c r="M143" i="1"/>
  <c r="N143" i="1"/>
  <c r="O143" i="1"/>
  <c r="P143" i="1"/>
  <c r="M144" i="1"/>
  <c r="N144" i="1"/>
  <c r="O144" i="1"/>
  <c r="P144" i="1"/>
  <c r="M145" i="1"/>
  <c r="N145" i="1"/>
  <c r="O145" i="1"/>
  <c r="P145" i="1"/>
  <c r="M146" i="1"/>
  <c r="N146" i="1"/>
  <c r="O146" i="1"/>
  <c r="P146" i="1"/>
  <c r="M147" i="1"/>
  <c r="N147" i="1"/>
  <c r="O147" i="1"/>
  <c r="P147" i="1"/>
  <c r="M148" i="1"/>
  <c r="N148" i="1"/>
  <c r="O148" i="1"/>
  <c r="P148" i="1"/>
  <c r="M149" i="1"/>
  <c r="N149" i="1"/>
  <c r="O149" i="1"/>
  <c r="P149" i="1"/>
  <c r="M150" i="1"/>
  <c r="N150" i="1"/>
  <c r="O150" i="1"/>
  <c r="P150" i="1"/>
  <c r="M151" i="1"/>
  <c r="N151" i="1"/>
  <c r="O151" i="1"/>
  <c r="P151" i="1"/>
  <c r="M152" i="1"/>
  <c r="N152" i="1"/>
  <c r="O152" i="1"/>
  <c r="P152" i="1"/>
  <c r="M153" i="1"/>
  <c r="N153" i="1"/>
  <c r="O153" i="1"/>
  <c r="P153" i="1"/>
  <c r="M154" i="1"/>
  <c r="N154" i="1"/>
  <c r="O154" i="1"/>
  <c r="P154" i="1"/>
  <c r="M155" i="1"/>
  <c r="N155" i="1"/>
  <c r="O155" i="1"/>
  <c r="P155" i="1"/>
  <c r="M156" i="1"/>
  <c r="N156" i="1"/>
  <c r="O156" i="1"/>
  <c r="P156" i="1"/>
  <c r="M157" i="1"/>
  <c r="N157" i="1"/>
  <c r="O157" i="1"/>
  <c r="P157" i="1"/>
  <c r="M158" i="1"/>
  <c r="N158" i="1"/>
  <c r="O158" i="1"/>
  <c r="P158" i="1"/>
  <c r="M159" i="1"/>
  <c r="N159" i="1"/>
  <c r="O159" i="1"/>
  <c r="P159" i="1"/>
  <c r="M160" i="1"/>
  <c r="N160" i="1"/>
  <c r="O160" i="1"/>
  <c r="P160" i="1"/>
  <c r="M161" i="1"/>
  <c r="N161" i="1"/>
  <c r="O161" i="1"/>
  <c r="P161" i="1"/>
  <c r="M162" i="1"/>
  <c r="N162" i="1"/>
  <c r="O162" i="1"/>
  <c r="P162" i="1"/>
  <c r="M163" i="1"/>
  <c r="N163" i="1"/>
  <c r="O163" i="1"/>
  <c r="P163" i="1"/>
  <c r="M164" i="1"/>
  <c r="N164" i="1"/>
  <c r="O164" i="1"/>
  <c r="P164" i="1"/>
  <c r="M165" i="1"/>
  <c r="N165" i="1"/>
  <c r="O165" i="1"/>
  <c r="P165" i="1"/>
  <c r="M166" i="1"/>
  <c r="N166" i="1"/>
  <c r="O166" i="1"/>
  <c r="P166" i="1"/>
  <c r="M167" i="1"/>
  <c r="N167" i="1"/>
  <c r="O167" i="1"/>
  <c r="P167" i="1"/>
  <c r="M168" i="1"/>
  <c r="N168" i="1"/>
  <c r="O168" i="1"/>
  <c r="P168" i="1"/>
  <c r="M169" i="1"/>
  <c r="N169" i="1"/>
  <c r="O169" i="1"/>
  <c r="P169" i="1"/>
  <c r="M170" i="1"/>
  <c r="N170" i="1"/>
  <c r="O170" i="1"/>
  <c r="P170" i="1"/>
  <c r="M171" i="1"/>
  <c r="N171" i="1"/>
  <c r="O171" i="1"/>
  <c r="P171" i="1"/>
  <c r="M172" i="1"/>
  <c r="N172" i="1"/>
  <c r="O172" i="1"/>
  <c r="P172" i="1"/>
  <c r="M173" i="1"/>
  <c r="N173" i="1"/>
  <c r="O173" i="1"/>
  <c r="P173" i="1"/>
  <c r="M174" i="1"/>
  <c r="N174" i="1"/>
  <c r="O174" i="1"/>
  <c r="P174" i="1"/>
  <c r="M175" i="1"/>
  <c r="N175" i="1"/>
  <c r="O175" i="1"/>
  <c r="P175" i="1"/>
  <c r="M176" i="1"/>
  <c r="N176" i="1"/>
  <c r="O176" i="1"/>
  <c r="P176" i="1"/>
  <c r="M177" i="1"/>
  <c r="N177" i="1"/>
  <c r="O177" i="1"/>
  <c r="P177" i="1"/>
  <c r="M178" i="1"/>
  <c r="N178" i="1"/>
  <c r="O178" i="1"/>
  <c r="P178" i="1"/>
  <c r="M179" i="1"/>
  <c r="N179" i="1"/>
  <c r="O179" i="1"/>
  <c r="P179" i="1"/>
  <c r="M180" i="1"/>
  <c r="N180" i="1"/>
  <c r="O180" i="1"/>
  <c r="P180" i="1"/>
  <c r="M181" i="1"/>
  <c r="N181" i="1"/>
  <c r="O181" i="1"/>
  <c r="P181" i="1"/>
  <c r="M182" i="1"/>
  <c r="N182" i="1"/>
  <c r="O182" i="1"/>
  <c r="P182" i="1"/>
  <c r="M183" i="1"/>
  <c r="N183" i="1"/>
  <c r="O183" i="1"/>
  <c r="P183" i="1"/>
  <c r="M184" i="1"/>
  <c r="N184" i="1"/>
  <c r="O184" i="1"/>
  <c r="P184" i="1"/>
  <c r="M185" i="1"/>
  <c r="N185" i="1"/>
  <c r="O185" i="1"/>
  <c r="P185" i="1"/>
  <c r="M186" i="1"/>
  <c r="N186" i="1"/>
  <c r="O186" i="1"/>
  <c r="P186" i="1"/>
  <c r="M187" i="1"/>
  <c r="N187" i="1"/>
  <c r="O187" i="1"/>
  <c r="P187" i="1"/>
  <c r="M188" i="1"/>
  <c r="N188" i="1"/>
  <c r="O188" i="1"/>
  <c r="P188" i="1"/>
  <c r="M189" i="1"/>
  <c r="N189" i="1"/>
  <c r="O189" i="1"/>
  <c r="P189" i="1"/>
  <c r="M190" i="1"/>
  <c r="N190" i="1"/>
  <c r="O190" i="1"/>
  <c r="P190" i="1"/>
  <c r="M191" i="1"/>
  <c r="N191" i="1"/>
  <c r="O191" i="1"/>
  <c r="P191" i="1"/>
  <c r="M192" i="1"/>
  <c r="N192" i="1"/>
  <c r="O192" i="1"/>
  <c r="P192" i="1"/>
  <c r="M193" i="1"/>
  <c r="N193" i="1"/>
  <c r="O193" i="1"/>
  <c r="P193" i="1"/>
  <c r="M194" i="1"/>
  <c r="N194" i="1"/>
  <c r="O194" i="1"/>
  <c r="P194" i="1"/>
  <c r="M195" i="1"/>
  <c r="N195" i="1"/>
  <c r="O195" i="1"/>
  <c r="P195" i="1"/>
  <c r="M196" i="1"/>
  <c r="N196" i="1"/>
  <c r="O196" i="1"/>
  <c r="P196" i="1"/>
  <c r="M197" i="1"/>
  <c r="N197" i="1"/>
  <c r="O197" i="1"/>
  <c r="P197" i="1"/>
  <c r="M198" i="1"/>
  <c r="N198" i="1"/>
  <c r="O198" i="1"/>
  <c r="P198" i="1"/>
  <c r="M199" i="1"/>
  <c r="N199" i="1"/>
  <c r="O199" i="1"/>
  <c r="P199" i="1"/>
  <c r="M200" i="1"/>
  <c r="N200" i="1"/>
  <c r="O200" i="1"/>
  <c r="P200" i="1"/>
  <c r="M201" i="1"/>
  <c r="N201" i="1"/>
  <c r="O201" i="1"/>
  <c r="P201" i="1"/>
  <c r="M202" i="1"/>
  <c r="N202" i="1"/>
  <c r="O202" i="1"/>
  <c r="P202" i="1"/>
  <c r="M203" i="1"/>
  <c r="N203" i="1"/>
  <c r="O203" i="1"/>
  <c r="P203" i="1"/>
  <c r="M204" i="1"/>
  <c r="N204" i="1"/>
  <c r="O204" i="1"/>
  <c r="P204" i="1"/>
  <c r="M205" i="1"/>
  <c r="N205" i="1"/>
  <c r="O205" i="1"/>
  <c r="P205" i="1"/>
  <c r="M206" i="1"/>
  <c r="N206" i="1"/>
  <c r="O206" i="1"/>
  <c r="P206" i="1"/>
  <c r="M207" i="1"/>
  <c r="N207" i="1"/>
  <c r="O207" i="1"/>
  <c r="P207" i="1"/>
  <c r="M208" i="1"/>
  <c r="N208" i="1"/>
  <c r="O208" i="1"/>
  <c r="P208" i="1"/>
  <c r="M209" i="1"/>
  <c r="N209" i="1"/>
  <c r="O209" i="1"/>
  <c r="P209" i="1"/>
  <c r="M210" i="1"/>
  <c r="N210" i="1"/>
  <c r="O210" i="1"/>
  <c r="P210" i="1"/>
  <c r="M211" i="1"/>
  <c r="N211" i="1"/>
  <c r="O211" i="1"/>
  <c r="P211" i="1"/>
  <c r="M212" i="1"/>
  <c r="N212" i="1"/>
  <c r="O212" i="1"/>
  <c r="P212" i="1"/>
  <c r="M213" i="1"/>
  <c r="N213" i="1"/>
  <c r="O213" i="1"/>
  <c r="P213" i="1"/>
  <c r="M214" i="1"/>
  <c r="N214" i="1"/>
  <c r="O214" i="1"/>
  <c r="P214" i="1"/>
  <c r="M215" i="1"/>
  <c r="N215" i="1"/>
  <c r="O215" i="1"/>
  <c r="P215" i="1"/>
  <c r="M216" i="1"/>
  <c r="N216" i="1"/>
  <c r="O216" i="1"/>
  <c r="P216" i="1"/>
  <c r="M217" i="1"/>
  <c r="N217" i="1"/>
  <c r="O217" i="1"/>
  <c r="P217" i="1"/>
  <c r="M218" i="1"/>
  <c r="N218" i="1"/>
  <c r="O218" i="1"/>
  <c r="P218" i="1"/>
  <c r="M219" i="1"/>
  <c r="N219" i="1"/>
  <c r="O219" i="1"/>
  <c r="P219" i="1"/>
  <c r="M220" i="1"/>
  <c r="N220" i="1"/>
  <c r="O220" i="1"/>
  <c r="P220" i="1"/>
  <c r="M221" i="1"/>
  <c r="N221" i="1"/>
  <c r="O221" i="1"/>
  <c r="P221" i="1"/>
  <c r="M222" i="1"/>
  <c r="N222" i="1"/>
  <c r="O222" i="1"/>
  <c r="P222" i="1"/>
  <c r="M223" i="1"/>
  <c r="N223" i="1"/>
  <c r="O223" i="1"/>
  <c r="P223" i="1"/>
  <c r="M224" i="1"/>
  <c r="N224" i="1"/>
  <c r="O224" i="1"/>
  <c r="P224" i="1"/>
  <c r="M225" i="1"/>
  <c r="N225" i="1"/>
  <c r="O225" i="1"/>
  <c r="P225" i="1"/>
  <c r="M226" i="1"/>
  <c r="N226" i="1"/>
  <c r="O226" i="1"/>
  <c r="P226" i="1"/>
  <c r="M227" i="1"/>
  <c r="N227" i="1"/>
  <c r="O227" i="1"/>
  <c r="P227" i="1"/>
  <c r="M228" i="1"/>
  <c r="N228" i="1"/>
  <c r="O228" i="1"/>
  <c r="P228" i="1"/>
  <c r="M229" i="1"/>
  <c r="N229" i="1"/>
  <c r="O229" i="1"/>
  <c r="P229" i="1"/>
  <c r="M230" i="1"/>
  <c r="N230" i="1"/>
  <c r="O230" i="1"/>
  <c r="P230" i="1"/>
  <c r="M231" i="1"/>
  <c r="N231" i="1"/>
  <c r="O231" i="1"/>
  <c r="P231" i="1"/>
  <c r="M232" i="1"/>
  <c r="N232" i="1"/>
  <c r="O232" i="1"/>
  <c r="P232" i="1"/>
  <c r="M233" i="1"/>
  <c r="N233" i="1"/>
  <c r="O233" i="1"/>
  <c r="P233" i="1"/>
  <c r="M234" i="1"/>
  <c r="N234" i="1"/>
  <c r="O234" i="1"/>
  <c r="P234" i="1"/>
  <c r="M235" i="1"/>
  <c r="N235" i="1"/>
  <c r="O235" i="1"/>
  <c r="P235" i="1"/>
  <c r="M236" i="1"/>
  <c r="N236" i="1"/>
  <c r="O236" i="1"/>
  <c r="P236" i="1"/>
  <c r="M237" i="1"/>
  <c r="N237" i="1"/>
  <c r="O237" i="1"/>
  <c r="P237" i="1"/>
  <c r="M238" i="1"/>
  <c r="N238" i="1"/>
  <c r="O238" i="1"/>
  <c r="P238" i="1"/>
  <c r="M239" i="1"/>
  <c r="N239" i="1"/>
  <c r="O239" i="1"/>
  <c r="P239" i="1"/>
  <c r="M240" i="1"/>
  <c r="N240" i="1"/>
  <c r="O240" i="1"/>
  <c r="P240" i="1"/>
  <c r="M241" i="1"/>
  <c r="N241" i="1"/>
  <c r="O241" i="1"/>
  <c r="P241" i="1"/>
  <c r="M242" i="1"/>
  <c r="N242" i="1"/>
  <c r="O242" i="1"/>
  <c r="P242" i="1"/>
  <c r="M243" i="1"/>
  <c r="N243" i="1"/>
  <c r="O243" i="1"/>
  <c r="P243" i="1"/>
  <c r="M244" i="1"/>
  <c r="N244" i="1"/>
  <c r="O244" i="1"/>
  <c r="P244" i="1"/>
  <c r="M245" i="1"/>
  <c r="N245" i="1"/>
  <c r="O245" i="1"/>
  <c r="P245" i="1"/>
  <c r="M246" i="1"/>
  <c r="N246" i="1"/>
  <c r="O246" i="1"/>
  <c r="P246" i="1"/>
  <c r="M247" i="1"/>
  <c r="N247" i="1"/>
  <c r="O247" i="1"/>
  <c r="P247" i="1"/>
  <c r="M248" i="1"/>
  <c r="N248" i="1"/>
  <c r="O248" i="1"/>
  <c r="P248" i="1"/>
  <c r="M249" i="1"/>
  <c r="N249" i="1"/>
  <c r="O249" i="1"/>
  <c r="P249" i="1"/>
  <c r="M250" i="1"/>
  <c r="N250" i="1"/>
  <c r="O250" i="1"/>
  <c r="P250" i="1"/>
  <c r="M251" i="1"/>
  <c r="N251" i="1"/>
  <c r="O251" i="1"/>
  <c r="P251" i="1"/>
  <c r="M252" i="1"/>
  <c r="N252" i="1"/>
  <c r="O252" i="1"/>
  <c r="P252" i="1"/>
  <c r="M253" i="1"/>
  <c r="N253" i="1"/>
  <c r="O253" i="1"/>
  <c r="P253" i="1"/>
  <c r="M254" i="1"/>
  <c r="N254" i="1"/>
  <c r="O254" i="1"/>
  <c r="P254" i="1"/>
  <c r="M255" i="1"/>
  <c r="N255" i="1"/>
  <c r="O255" i="1"/>
  <c r="P255" i="1"/>
  <c r="M256" i="1"/>
  <c r="N256" i="1"/>
  <c r="O256" i="1"/>
  <c r="P256" i="1"/>
  <c r="M257" i="1"/>
  <c r="N257" i="1"/>
  <c r="O257" i="1"/>
  <c r="P257" i="1"/>
  <c r="M258" i="1"/>
  <c r="N258" i="1"/>
  <c r="O258" i="1"/>
  <c r="P258" i="1"/>
  <c r="M259" i="1"/>
  <c r="N259" i="1"/>
  <c r="O259" i="1"/>
  <c r="P259" i="1"/>
  <c r="M260" i="1"/>
  <c r="N260" i="1"/>
  <c r="O260" i="1"/>
  <c r="P260" i="1"/>
  <c r="M261" i="1"/>
  <c r="N261" i="1"/>
  <c r="O261" i="1"/>
  <c r="P261" i="1"/>
  <c r="M262" i="1"/>
  <c r="N262" i="1"/>
  <c r="O262" i="1"/>
  <c r="P262" i="1"/>
  <c r="M263" i="1"/>
  <c r="N263" i="1"/>
  <c r="O263" i="1"/>
  <c r="P263" i="1"/>
  <c r="M264" i="1"/>
  <c r="N264" i="1"/>
  <c r="O264" i="1"/>
  <c r="P264" i="1"/>
  <c r="M265" i="1"/>
  <c r="N265" i="1"/>
  <c r="O265" i="1"/>
  <c r="P265" i="1"/>
  <c r="M266" i="1"/>
  <c r="N266" i="1"/>
  <c r="O266" i="1"/>
  <c r="P266" i="1"/>
  <c r="M267" i="1"/>
  <c r="N267" i="1"/>
  <c r="O267" i="1"/>
  <c r="P267" i="1"/>
  <c r="M268" i="1"/>
  <c r="N268" i="1"/>
  <c r="O268" i="1"/>
  <c r="P268" i="1"/>
  <c r="M269" i="1"/>
  <c r="N269" i="1"/>
  <c r="O269" i="1"/>
  <c r="P269" i="1"/>
  <c r="M270" i="1"/>
  <c r="N270" i="1"/>
  <c r="O270" i="1"/>
  <c r="P270" i="1"/>
  <c r="M271" i="1"/>
  <c r="N271" i="1"/>
  <c r="O271" i="1"/>
  <c r="P271" i="1"/>
  <c r="M272" i="1"/>
  <c r="N272" i="1"/>
  <c r="O272" i="1"/>
  <c r="P272" i="1"/>
  <c r="M273" i="1"/>
  <c r="N273" i="1"/>
  <c r="O273" i="1"/>
  <c r="P273" i="1"/>
  <c r="M274" i="1"/>
  <c r="N274" i="1"/>
  <c r="O274" i="1"/>
  <c r="P274" i="1"/>
  <c r="M275" i="1"/>
  <c r="N275" i="1"/>
  <c r="O275" i="1"/>
  <c r="P275" i="1"/>
  <c r="M276" i="1"/>
  <c r="N276" i="1"/>
  <c r="O276" i="1"/>
  <c r="P276" i="1"/>
  <c r="M277" i="1"/>
  <c r="N277" i="1"/>
  <c r="O277" i="1"/>
  <c r="P277" i="1"/>
  <c r="M278" i="1"/>
  <c r="N278" i="1"/>
  <c r="O278" i="1"/>
  <c r="P278" i="1"/>
  <c r="M279" i="1"/>
  <c r="N279" i="1"/>
  <c r="O279" i="1"/>
  <c r="P279" i="1"/>
  <c r="M280" i="1"/>
  <c r="N280" i="1"/>
  <c r="O280" i="1"/>
  <c r="P280" i="1"/>
  <c r="M281" i="1"/>
  <c r="N281" i="1"/>
  <c r="O281" i="1"/>
  <c r="P281" i="1"/>
  <c r="M282" i="1"/>
  <c r="N282" i="1"/>
  <c r="O282" i="1"/>
  <c r="P282" i="1"/>
  <c r="M283" i="1"/>
  <c r="N283" i="1"/>
  <c r="O283" i="1"/>
  <c r="P283" i="1"/>
  <c r="M284" i="1"/>
  <c r="O284" i="1"/>
  <c r="P284" i="1"/>
  <c r="M285" i="1"/>
  <c r="N285" i="1"/>
  <c r="O285" i="1"/>
  <c r="P285" i="1"/>
  <c r="M286" i="1"/>
  <c r="N286" i="1"/>
  <c r="O286" i="1"/>
  <c r="P286" i="1"/>
  <c r="M287" i="1"/>
  <c r="N287" i="1"/>
  <c r="O287" i="1"/>
  <c r="P287" i="1"/>
  <c r="M288" i="1"/>
  <c r="N288" i="1"/>
  <c r="O288" i="1"/>
  <c r="P288" i="1"/>
  <c r="M289" i="1"/>
  <c r="N289" i="1"/>
  <c r="O289" i="1"/>
  <c r="P289" i="1"/>
  <c r="M290" i="1"/>
  <c r="N290" i="1"/>
  <c r="O290" i="1"/>
  <c r="P290" i="1"/>
  <c r="M291" i="1"/>
  <c r="N291" i="1"/>
  <c r="O291" i="1"/>
  <c r="P291" i="1"/>
  <c r="M292" i="1"/>
  <c r="N292" i="1"/>
  <c r="O292" i="1"/>
  <c r="P292" i="1"/>
  <c r="M293" i="1"/>
  <c r="N293" i="1"/>
  <c r="O293" i="1"/>
  <c r="P293" i="1"/>
  <c r="M294" i="1"/>
  <c r="N294" i="1"/>
  <c r="O294" i="1"/>
  <c r="P294" i="1"/>
  <c r="M295" i="1"/>
  <c r="N295" i="1"/>
  <c r="O295" i="1"/>
  <c r="P295" i="1"/>
  <c r="M296" i="1"/>
  <c r="N296" i="1"/>
  <c r="O296" i="1"/>
  <c r="P296" i="1"/>
  <c r="M297" i="1"/>
  <c r="N297" i="1"/>
  <c r="O297" i="1"/>
  <c r="P297" i="1"/>
  <c r="M298" i="1"/>
  <c r="N298" i="1"/>
  <c r="O298" i="1"/>
  <c r="P298" i="1"/>
  <c r="M299" i="1"/>
  <c r="N299" i="1"/>
  <c r="O299" i="1"/>
  <c r="P299" i="1"/>
  <c r="M300" i="1"/>
  <c r="N300" i="1"/>
  <c r="O300" i="1"/>
  <c r="P300" i="1"/>
  <c r="M301" i="1"/>
  <c r="N301" i="1"/>
  <c r="O301" i="1"/>
  <c r="P301" i="1"/>
  <c r="M302" i="1"/>
  <c r="N302" i="1"/>
  <c r="O302" i="1"/>
  <c r="P302" i="1"/>
  <c r="M303" i="1"/>
  <c r="N303" i="1"/>
  <c r="O303" i="1"/>
  <c r="P303" i="1"/>
  <c r="M304" i="1"/>
  <c r="N304" i="1"/>
  <c r="O304" i="1"/>
  <c r="P304" i="1"/>
  <c r="M305" i="1"/>
  <c r="N305" i="1"/>
  <c r="O305" i="1"/>
  <c r="P305" i="1"/>
  <c r="M306" i="1"/>
  <c r="N306" i="1"/>
  <c r="O306" i="1"/>
  <c r="P306" i="1"/>
  <c r="M307" i="1"/>
  <c r="N307" i="1"/>
  <c r="O307" i="1"/>
  <c r="P307" i="1"/>
  <c r="M308" i="1"/>
  <c r="N308" i="1"/>
  <c r="O308" i="1"/>
  <c r="P308" i="1"/>
  <c r="M309" i="1"/>
  <c r="N309" i="1"/>
  <c r="O309" i="1"/>
  <c r="P309" i="1"/>
  <c r="M310" i="1"/>
  <c r="N310" i="1"/>
  <c r="O310" i="1"/>
  <c r="P310" i="1"/>
  <c r="M311" i="1"/>
  <c r="N311" i="1"/>
  <c r="O311" i="1"/>
  <c r="P311" i="1"/>
  <c r="M312" i="1"/>
  <c r="N312" i="1"/>
  <c r="O312" i="1"/>
  <c r="P312" i="1"/>
  <c r="M313" i="1"/>
  <c r="N313" i="1"/>
  <c r="O313" i="1"/>
  <c r="P313" i="1"/>
  <c r="M314" i="1"/>
  <c r="N314" i="1"/>
  <c r="O314" i="1"/>
  <c r="P314" i="1"/>
  <c r="M315" i="1"/>
  <c r="N315" i="1"/>
  <c r="O315" i="1"/>
  <c r="P315" i="1"/>
  <c r="M316" i="1"/>
  <c r="N316" i="1"/>
  <c r="O316" i="1"/>
  <c r="P316" i="1"/>
  <c r="M317" i="1"/>
  <c r="N317" i="1"/>
  <c r="O317" i="1"/>
  <c r="P317" i="1"/>
  <c r="M318" i="1"/>
  <c r="N318" i="1"/>
  <c r="O318" i="1"/>
  <c r="P318" i="1"/>
  <c r="M319" i="1"/>
  <c r="N319" i="1"/>
  <c r="O319" i="1"/>
  <c r="P319" i="1"/>
  <c r="M320" i="1"/>
  <c r="N320" i="1"/>
  <c r="O320" i="1"/>
  <c r="P320" i="1"/>
  <c r="M321" i="1"/>
  <c r="N321" i="1"/>
  <c r="O321" i="1"/>
  <c r="P321" i="1"/>
  <c r="M322" i="1"/>
  <c r="N322" i="1"/>
  <c r="O322" i="1"/>
  <c r="P322" i="1"/>
  <c r="M323" i="1"/>
  <c r="N323" i="1"/>
  <c r="O323" i="1"/>
  <c r="P323" i="1"/>
  <c r="M324" i="1"/>
  <c r="N324" i="1"/>
  <c r="O324" i="1"/>
  <c r="P324" i="1"/>
  <c r="M325" i="1"/>
  <c r="N325" i="1"/>
  <c r="O325" i="1"/>
  <c r="P325" i="1"/>
  <c r="M326" i="1"/>
  <c r="N326" i="1"/>
  <c r="O326" i="1"/>
  <c r="P326" i="1"/>
  <c r="M327" i="1"/>
  <c r="N327" i="1"/>
  <c r="O327" i="1"/>
  <c r="P327" i="1"/>
  <c r="M328" i="1"/>
  <c r="N328" i="1"/>
  <c r="O328" i="1"/>
  <c r="P328" i="1"/>
  <c r="M329" i="1"/>
  <c r="N329" i="1"/>
  <c r="O329" i="1"/>
  <c r="P329" i="1"/>
  <c r="M330" i="1"/>
  <c r="N330" i="1"/>
  <c r="O330" i="1"/>
  <c r="P330" i="1"/>
  <c r="M331" i="1"/>
  <c r="N331" i="1"/>
  <c r="O331" i="1"/>
  <c r="P331" i="1"/>
  <c r="M332" i="1"/>
  <c r="N332" i="1"/>
  <c r="O332" i="1"/>
  <c r="P332" i="1"/>
  <c r="M333" i="1"/>
  <c r="N333" i="1"/>
  <c r="O333" i="1"/>
  <c r="P333" i="1"/>
  <c r="M334" i="1"/>
  <c r="N334" i="1"/>
  <c r="O334" i="1"/>
  <c r="P334" i="1"/>
  <c r="M335" i="1"/>
  <c r="N335" i="1"/>
  <c r="O335" i="1"/>
  <c r="P335" i="1"/>
  <c r="M336" i="1"/>
  <c r="N336" i="1"/>
  <c r="O336" i="1"/>
  <c r="P336" i="1"/>
  <c r="M337" i="1"/>
  <c r="N337" i="1"/>
  <c r="O337" i="1"/>
  <c r="P337" i="1"/>
  <c r="M338" i="1"/>
  <c r="N338" i="1"/>
  <c r="O338" i="1"/>
  <c r="P338" i="1"/>
  <c r="M339" i="1"/>
  <c r="N339" i="1"/>
  <c r="O339" i="1"/>
  <c r="P339" i="1"/>
  <c r="M340" i="1"/>
  <c r="N340" i="1"/>
  <c r="O340" i="1"/>
  <c r="P340" i="1"/>
  <c r="M341" i="1"/>
  <c r="N341" i="1"/>
  <c r="O341" i="1"/>
  <c r="P341" i="1"/>
  <c r="M342" i="1"/>
  <c r="N342" i="1"/>
  <c r="O342" i="1"/>
  <c r="P342" i="1"/>
  <c r="M343" i="1"/>
  <c r="N343" i="1"/>
  <c r="O343" i="1"/>
  <c r="P343" i="1"/>
  <c r="M344" i="1"/>
  <c r="N344" i="1"/>
  <c r="O344" i="1"/>
  <c r="P344" i="1"/>
  <c r="M345" i="1"/>
  <c r="N345" i="1"/>
  <c r="O345" i="1"/>
  <c r="P345" i="1"/>
  <c r="M346" i="1"/>
  <c r="N346" i="1"/>
  <c r="O346" i="1"/>
  <c r="P346" i="1"/>
  <c r="M347" i="1"/>
  <c r="N347" i="1"/>
  <c r="O347" i="1"/>
  <c r="P347" i="1"/>
  <c r="M348" i="1"/>
  <c r="N348" i="1"/>
  <c r="O348" i="1"/>
  <c r="P348" i="1"/>
  <c r="M349" i="1"/>
  <c r="N349" i="1"/>
  <c r="O349" i="1"/>
  <c r="P349" i="1"/>
  <c r="M350" i="1"/>
  <c r="N350" i="1"/>
  <c r="O350" i="1"/>
  <c r="P350" i="1"/>
  <c r="M351" i="1"/>
  <c r="N351" i="1"/>
  <c r="O351" i="1"/>
  <c r="P351" i="1"/>
  <c r="M352" i="1"/>
  <c r="N352" i="1"/>
  <c r="O352" i="1"/>
  <c r="P352" i="1"/>
  <c r="M353" i="1"/>
  <c r="N353" i="1"/>
  <c r="O353" i="1"/>
  <c r="P353" i="1"/>
  <c r="M354" i="1"/>
  <c r="N354" i="1"/>
  <c r="O354" i="1"/>
  <c r="P354" i="1"/>
  <c r="M355" i="1"/>
  <c r="N355" i="1"/>
  <c r="O355" i="1"/>
  <c r="P355" i="1"/>
  <c r="M356" i="1"/>
  <c r="N356" i="1"/>
  <c r="O356" i="1"/>
  <c r="P356" i="1"/>
  <c r="M357" i="1"/>
  <c r="N357" i="1"/>
  <c r="O357" i="1"/>
  <c r="P357" i="1"/>
  <c r="M358" i="1"/>
  <c r="N358" i="1"/>
  <c r="O358" i="1"/>
  <c r="P358" i="1"/>
  <c r="M359" i="1"/>
  <c r="N359" i="1"/>
  <c r="O359" i="1"/>
  <c r="P359" i="1"/>
  <c r="M360" i="1"/>
  <c r="N360" i="1"/>
  <c r="O360" i="1"/>
  <c r="P360" i="1"/>
  <c r="M361" i="1"/>
  <c r="N361" i="1"/>
  <c r="O361" i="1"/>
  <c r="P361" i="1"/>
  <c r="M362" i="1"/>
  <c r="N362" i="1"/>
  <c r="O362" i="1"/>
  <c r="P362" i="1"/>
  <c r="M363" i="1"/>
  <c r="N363" i="1"/>
  <c r="O363" i="1"/>
  <c r="P363" i="1"/>
  <c r="M364" i="1"/>
  <c r="N364" i="1"/>
  <c r="O364" i="1"/>
  <c r="P364" i="1"/>
  <c r="M365" i="1"/>
  <c r="N365" i="1"/>
  <c r="O365" i="1"/>
  <c r="P365" i="1"/>
  <c r="M366" i="1"/>
  <c r="N366" i="1"/>
  <c r="O366" i="1"/>
  <c r="P366" i="1"/>
  <c r="M367" i="1"/>
  <c r="N367" i="1"/>
  <c r="O367" i="1"/>
  <c r="P367" i="1"/>
  <c r="M368" i="1"/>
  <c r="N368" i="1"/>
  <c r="O368" i="1"/>
  <c r="P368" i="1"/>
  <c r="P3" i="1"/>
  <c r="O3" i="1"/>
  <c r="N3"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 i="1"/>
  <c r="N7" i="6" l="1"/>
  <c r="M7" i="6"/>
  <c r="O7" i="6"/>
  <c r="L7" i="6"/>
  <c r="U7" i="6"/>
  <c r="T7" i="6"/>
  <c r="V7" i="6"/>
  <c r="S7" i="6"/>
  <c r="K7" i="6"/>
  <c r="R7" i="6"/>
  <c r="S365" i="1"/>
  <c r="S361" i="1"/>
  <c r="S357" i="1"/>
  <c r="S353" i="1"/>
  <c r="S349" i="1"/>
  <c r="S345" i="1"/>
  <c r="S341" i="1"/>
  <c r="S337" i="1"/>
  <c r="S333" i="1"/>
  <c r="S329" i="1"/>
  <c r="S325" i="1"/>
  <c r="S317" i="1"/>
  <c r="S313" i="1"/>
  <c r="S309" i="1"/>
  <c r="S305" i="1"/>
  <c r="S301" i="1"/>
  <c r="S297" i="1"/>
  <c r="S293" i="1"/>
  <c r="S289" i="1"/>
  <c r="S285" i="1"/>
  <c r="S281" i="1"/>
  <c r="S277" i="1"/>
  <c r="S269" i="1"/>
  <c r="S265" i="1"/>
  <c r="S261" i="1"/>
  <c r="S257" i="1"/>
  <c r="S253" i="1"/>
  <c r="S249" i="1"/>
  <c r="S245" i="1"/>
  <c r="S241" i="1"/>
  <c r="S237" i="1"/>
  <c r="S233" i="1"/>
  <c r="S229" i="1"/>
  <c r="S225" i="1"/>
  <c r="S221" i="1"/>
  <c r="S217" i="1"/>
  <c r="S209" i="1"/>
  <c r="S205" i="1"/>
  <c r="S201" i="1"/>
  <c r="S197" i="1"/>
  <c r="S193" i="1"/>
  <c r="S189" i="1"/>
  <c r="S185" i="1"/>
  <c r="S181" i="1"/>
  <c r="S177" i="1"/>
  <c r="S173" i="1"/>
  <c r="S27" i="4" s="1"/>
  <c r="S169" i="1"/>
  <c r="S165" i="1"/>
  <c r="S161" i="1"/>
  <c r="S153" i="1"/>
  <c r="S149" i="1"/>
  <c r="S145" i="1"/>
  <c r="S141" i="1"/>
  <c r="S137" i="1"/>
  <c r="S133" i="1"/>
  <c r="S129" i="1"/>
  <c r="S125" i="1"/>
  <c r="S121" i="1"/>
  <c r="S117" i="1"/>
  <c r="S113" i="1"/>
  <c r="S109" i="1"/>
  <c r="S105" i="1"/>
  <c r="S101" i="1"/>
  <c r="S97" i="1"/>
  <c r="S93" i="1"/>
  <c r="S89" i="1"/>
  <c r="S85" i="1"/>
  <c r="S81" i="1"/>
  <c r="S73" i="1"/>
  <c r="S69" i="1"/>
  <c r="S65" i="1"/>
  <c r="S61" i="1"/>
  <c r="S57" i="1"/>
  <c r="S53" i="1"/>
  <c r="S49" i="1"/>
  <c r="S45" i="1"/>
  <c r="S41" i="1"/>
  <c r="S37" i="1"/>
  <c r="S33" i="1"/>
  <c r="S29" i="1"/>
  <c r="S25" i="1"/>
  <c r="S21" i="1"/>
  <c r="S17" i="1"/>
  <c r="S13" i="1"/>
  <c r="Q365" i="1"/>
  <c r="Q361" i="1"/>
  <c r="Q357" i="1"/>
  <c r="Q353" i="1"/>
  <c r="S321" i="1"/>
  <c r="S157" i="1"/>
  <c r="Q349" i="1"/>
  <c r="Q345" i="1"/>
  <c r="Q341" i="1"/>
  <c r="Q337" i="1"/>
  <c r="Q41" i="4" s="1"/>
  <c r="Q333" i="1"/>
  <c r="Q329" i="1"/>
  <c r="Q325" i="1"/>
  <c r="Q321" i="1"/>
  <c r="Q317" i="1"/>
  <c r="Q313" i="1"/>
  <c r="Q309" i="1"/>
  <c r="Q305" i="1"/>
  <c r="Q301" i="1"/>
  <c r="Q297" i="1"/>
  <c r="Q37" i="4" s="1"/>
  <c r="Q293" i="1"/>
  <c r="Q289" i="1"/>
  <c r="Q285" i="1"/>
  <c r="Q281" i="1"/>
  <c r="Q277" i="1"/>
  <c r="Q273" i="1"/>
  <c r="Q269" i="1"/>
  <c r="Q265" i="1"/>
  <c r="Q261" i="1"/>
  <c r="Q257" i="1"/>
  <c r="Q253" i="1"/>
  <c r="Q249" i="1"/>
  <c r="Q245" i="1"/>
  <c r="Q241" i="1"/>
  <c r="Q237" i="1"/>
  <c r="Q233" i="1"/>
  <c r="Q229" i="1"/>
  <c r="Q225" i="1"/>
  <c r="Q31" i="4" s="1"/>
  <c r="Q221" i="1"/>
  <c r="Q217" i="1"/>
  <c r="Q213" i="1"/>
  <c r="Q209" i="1"/>
  <c r="Q205" i="1"/>
  <c r="Q201" i="1"/>
  <c r="Q197" i="1"/>
  <c r="Q193" i="1"/>
  <c r="Q189" i="1"/>
  <c r="Q185" i="1"/>
  <c r="Q181" i="1"/>
  <c r="Q177" i="1"/>
  <c r="Q173" i="1"/>
  <c r="Q27" i="4" s="1"/>
  <c r="Q169" i="1"/>
  <c r="Q165" i="1"/>
  <c r="Q161" i="1"/>
  <c r="Q157" i="1"/>
  <c r="Q153" i="1"/>
  <c r="Q149" i="1"/>
  <c r="Q145" i="1"/>
  <c r="Q141" i="1"/>
  <c r="Q137" i="1"/>
  <c r="Q133" i="1"/>
  <c r="Q129" i="1"/>
  <c r="Q125" i="1"/>
  <c r="Q121" i="1"/>
  <c r="Q117" i="1"/>
  <c r="Q26" i="4" s="1"/>
  <c r="Q113" i="1"/>
  <c r="Q109" i="1"/>
  <c r="Q105" i="1"/>
  <c r="Q101" i="1"/>
  <c r="Q97" i="1"/>
  <c r="Q93" i="1"/>
  <c r="Q89" i="1"/>
  <c r="Q85" i="1"/>
  <c r="Q18" i="4" s="1"/>
  <c r="Q81" i="1"/>
  <c r="Q77" i="1"/>
  <c r="Q73" i="1"/>
  <c r="Q69" i="1"/>
  <c r="Q65" i="1"/>
  <c r="Q61" i="1"/>
  <c r="Q14" i="4" s="1"/>
  <c r="Q57" i="1"/>
  <c r="Q53" i="1"/>
  <c r="Q49" i="1"/>
  <c r="Q45" i="1"/>
  <c r="Q41" i="1"/>
  <c r="Q37" i="1"/>
  <c r="Q33" i="1"/>
  <c r="Q10" i="4" s="1"/>
  <c r="Q29" i="1"/>
  <c r="Q25" i="1"/>
  <c r="Q21" i="1"/>
  <c r="Q17" i="1"/>
  <c r="Q13" i="1"/>
  <c r="S77" i="1"/>
  <c r="S213" i="1"/>
  <c r="S273" i="1"/>
  <c r="T360" i="1"/>
  <c r="T344" i="1"/>
  <c r="T324" i="1"/>
  <c r="T308" i="1"/>
  <c r="T288" i="1"/>
  <c r="T272" i="1"/>
  <c r="T256" i="1"/>
  <c r="T240" i="1"/>
  <c r="T216" i="1"/>
  <c r="T184" i="1"/>
  <c r="T144" i="1"/>
  <c r="T84" i="1"/>
  <c r="T16" i="1"/>
  <c r="T364" i="1"/>
  <c r="T356" i="1"/>
  <c r="T348" i="1"/>
  <c r="T340" i="1"/>
  <c r="T336" i="1"/>
  <c r="T328" i="1"/>
  <c r="T320" i="1"/>
  <c r="T312" i="1"/>
  <c r="T304" i="1"/>
  <c r="T300" i="1"/>
  <c r="T292" i="1"/>
  <c r="T284" i="1"/>
  <c r="T276" i="1"/>
  <c r="T268" i="1"/>
  <c r="T260" i="1"/>
  <c r="T252" i="1"/>
  <c r="T244" i="1"/>
  <c r="T232" i="1"/>
  <c r="T220" i="1"/>
  <c r="T204" i="1"/>
  <c r="T192" i="1"/>
  <c r="T176" i="1"/>
  <c r="T164" i="1"/>
  <c r="T152" i="1"/>
  <c r="T140" i="1"/>
  <c r="T128" i="1"/>
  <c r="T120" i="1"/>
  <c r="T104" i="1"/>
  <c r="T92" i="1"/>
  <c r="T76" i="1"/>
  <c r="T68" i="1"/>
  <c r="T56" i="1"/>
  <c r="T48" i="1"/>
  <c r="T40" i="1"/>
  <c r="T32" i="1"/>
  <c r="T28" i="1"/>
  <c r="T20" i="1"/>
  <c r="T368" i="1"/>
  <c r="T352" i="1"/>
  <c r="T332" i="1"/>
  <c r="T316" i="1"/>
  <c r="T296" i="1"/>
  <c r="T280" i="1"/>
  <c r="T264" i="1"/>
  <c r="T248" i="1"/>
  <c r="T236" i="1"/>
  <c r="T228" i="1"/>
  <c r="T224" i="1"/>
  <c r="T212" i="1"/>
  <c r="T208" i="1"/>
  <c r="T200" i="1"/>
  <c r="T196" i="1"/>
  <c r="T188" i="1"/>
  <c r="T180" i="1"/>
  <c r="T172" i="1"/>
  <c r="T168" i="1"/>
  <c r="T160" i="1"/>
  <c r="T156" i="1"/>
  <c r="T148" i="1"/>
  <c r="T136" i="1"/>
  <c r="T132" i="1"/>
  <c r="T124" i="1"/>
  <c r="T116" i="1"/>
  <c r="T112" i="1"/>
  <c r="T108" i="1"/>
  <c r="T100" i="1"/>
  <c r="T96" i="1"/>
  <c r="T88" i="1"/>
  <c r="T80" i="1"/>
  <c r="T72" i="1"/>
  <c r="T64" i="1"/>
  <c r="T60" i="1"/>
  <c r="T52" i="1"/>
  <c r="T44" i="1"/>
  <c r="T36" i="1"/>
  <c r="T24" i="1"/>
  <c r="T8" i="4" s="1"/>
  <c r="T12" i="1"/>
  <c r="R336" i="1"/>
  <c r="S364" i="1"/>
  <c r="S352" i="1"/>
  <c r="S340" i="1"/>
  <c r="S332" i="1"/>
  <c r="S324" i="1"/>
  <c r="S316" i="1"/>
  <c r="S304" i="1"/>
  <c r="S292" i="1"/>
  <c r="S280" i="1"/>
  <c r="S272" i="1"/>
  <c r="S260" i="1"/>
  <c r="S244" i="1"/>
  <c r="S240" i="1"/>
  <c r="S228" i="1"/>
  <c r="S220" i="1"/>
  <c r="S212" i="1"/>
  <c r="S200" i="1"/>
  <c r="S192" i="1"/>
  <c r="S184" i="1"/>
  <c r="S172" i="1"/>
  <c r="S156" i="1"/>
  <c r="S140" i="1"/>
  <c r="S96" i="1"/>
  <c r="S360" i="1"/>
  <c r="S356" i="1"/>
  <c r="S344" i="1"/>
  <c r="S328" i="1"/>
  <c r="S312" i="1"/>
  <c r="S300" i="1"/>
  <c r="S288" i="1"/>
  <c r="S276" i="1"/>
  <c r="S264" i="1"/>
  <c r="S256" i="1"/>
  <c r="S248" i="1"/>
  <c r="S232" i="1"/>
  <c r="S216" i="1"/>
  <c r="S204" i="1"/>
  <c r="S188" i="1"/>
  <c r="S176" i="1"/>
  <c r="S164" i="1"/>
  <c r="S148" i="1"/>
  <c r="S120" i="1"/>
  <c r="S88" i="1"/>
  <c r="S84" i="1"/>
  <c r="S80" i="1"/>
  <c r="S72" i="1"/>
  <c r="S68" i="1"/>
  <c r="S64" i="1"/>
  <c r="S60" i="1"/>
  <c r="S56" i="1"/>
  <c r="S48" i="1"/>
  <c r="S44" i="1"/>
  <c r="S40" i="1"/>
  <c r="S36" i="1"/>
  <c r="S32" i="1"/>
  <c r="S28" i="1"/>
  <c r="S24" i="1"/>
  <c r="S20" i="1"/>
  <c r="S12" i="1"/>
  <c r="R368" i="1"/>
  <c r="R364" i="1"/>
  <c r="R360" i="1"/>
  <c r="R356" i="1"/>
  <c r="R352" i="1"/>
  <c r="R348" i="1"/>
  <c r="R340" i="1"/>
  <c r="R328" i="1"/>
  <c r="R316" i="1"/>
  <c r="R300" i="1"/>
  <c r="R284" i="1"/>
  <c r="R264" i="1"/>
  <c r="R248" i="1"/>
  <c r="R228" i="1"/>
  <c r="R208" i="1"/>
  <c r="R184" i="1"/>
  <c r="R156" i="1"/>
  <c r="R120" i="1"/>
  <c r="R112" i="1"/>
  <c r="R108" i="1"/>
  <c r="R100" i="1"/>
  <c r="R92" i="1"/>
  <c r="R84" i="1"/>
  <c r="R76" i="1"/>
  <c r="R64" i="1"/>
  <c r="R52" i="1"/>
  <c r="R40" i="1"/>
  <c r="R28" i="1"/>
  <c r="R12" i="1"/>
  <c r="S368" i="1"/>
  <c r="S348" i="1"/>
  <c r="S336" i="1"/>
  <c r="S320" i="1"/>
  <c r="S308" i="1"/>
  <c r="S296" i="1"/>
  <c r="S284" i="1"/>
  <c r="S35" i="4" s="1"/>
  <c r="S268" i="1"/>
  <c r="S252" i="1"/>
  <c r="S236" i="1"/>
  <c r="S224" i="1"/>
  <c r="S208" i="1"/>
  <c r="S196" i="1"/>
  <c r="S180" i="1"/>
  <c r="S168" i="1"/>
  <c r="S160" i="1"/>
  <c r="S152" i="1"/>
  <c r="S144" i="1"/>
  <c r="S136" i="1"/>
  <c r="S132" i="1"/>
  <c r="S128" i="1"/>
  <c r="S124" i="1"/>
  <c r="S116" i="1"/>
  <c r="S112" i="1"/>
  <c r="S108" i="1"/>
  <c r="S104" i="1"/>
  <c r="S100" i="1"/>
  <c r="S92" i="1"/>
  <c r="S76" i="1"/>
  <c r="S52" i="1"/>
  <c r="S12" i="4" s="1"/>
  <c r="S16" i="1"/>
  <c r="R344" i="1"/>
  <c r="R272" i="1"/>
  <c r="R148" i="1"/>
  <c r="R332" i="1"/>
  <c r="R324" i="1"/>
  <c r="R320" i="1"/>
  <c r="R312" i="1"/>
  <c r="R308" i="1"/>
  <c r="R304" i="1"/>
  <c r="R296" i="1"/>
  <c r="R292" i="1"/>
  <c r="R288" i="1"/>
  <c r="R280" i="1"/>
  <c r="R276" i="1"/>
  <c r="R268" i="1"/>
  <c r="R260" i="1"/>
  <c r="R256" i="1"/>
  <c r="R252" i="1"/>
  <c r="R244" i="1"/>
  <c r="R240" i="1"/>
  <c r="R236" i="1"/>
  <c r="R232" i="1"/>
  <c r="R224" i="1"/>
  <c r="R220" i="1"/>
  <c r="R216" i="1"/>
  <c r="R212" i="1"/>
  <c r="R204" i="1"/>
  <c r="R200" i="1"/>
  <c r="R196" i="1"/>
  <c r="R192" i="1"/>
  <c r="R188" i="1"/>
  <c r="R180" i="1"/>
  <c r="R176" i="1"/>
  <c r="R172" i="1"/>
  <c r="R168" i="1"/>
  <c r="R164" i="1"/>
  <c r="R160" i="1"/>
  <c r="R152" i="1"/>
  <c r="R144" i="1"/>
  <c r="R140" i="1"/>
  <c r="R136" i="1"/>
  <c r="R132" i="1"/>
  <c r="R128" i="1"/>
  <c r="R124" i="1"/>
  <c r="R116" i="1"/>
  <c r="R104" i="1"/>
  <c r="R96" i="1"/>
  <c r="R88" i="1"/>
  <c r="R80" i="1"/>
  <c r="R72" i="1"/>
  <c r="R68" i="1"/>
  <c r="R60" i="1"/>
  <c r="R56" i="1"/>
  <c r="R48" i="1"/>
  <c r="R44" i="1"/>
  <c r="R36" i="1"/>
  <c r="R32" i="1"/>
  <c r="R24" i="1"/>
  <c r="R20" i="1"/>
  <c r="R16" i="1"/>
  <c r="S355" i="1"/>
  <c r="T66" i="1"/>
  <c r="T62" i="1"/>
  <c r="T58" i="1"/>
  <c r="T54" i="1"/>
  <c r="S10" i="1"/>
  <c r="S363" i="1"/>
  <c r="S359" i="1"/>
  <c r="Q368" i="1"/>
  <c r="Q312" i="1"/>
  <c r="Q252" i="1"/>
  <c r="Q200" i="1"/>
  <c r="Q160" i="1"/>
  <c r="Q128" i="1"/>
  <c r="Q76" i="1"/>
  <c r="T363" i="1"/>
  <c r="T359" i="1"/>
  <c r="T355" i="1"/>
  <c r="T351" i="1"/>
  <c r="T347" i="1"/>
  <c r="T343" i="1"/>
  <c r="T339" i="1"/>
  <c r="T335" i="1"/>
  <c r="T331" i="1"/>
  <c r="T327" i="1"/>
  <c r="T323" i="1"/>
  <c r="T319" i="1"/>
  <c r="T315" i="1"/>
  <c r="T38" i="4" s="1"/>
  <c r="T311" i="1"/>
  <c r="T307" i="1"/>
  <c r="T303" i="1"/>
  <c r="T299" i="1"/>
  <c r="T295" i="1"/>
  <c r="T291" i="1"/>
  <c r="T287" i="1"/>
  <c r="T283" i="1"/>
  <c r="T275" i="1"/>
  <c r="T271" i="1"/>
  <c r="T267" i="1"/>
  <c r="T263" i="1"/>
  <c r="T259" i="1"/>
  <c r="T255" i="1"/>
  <c r="T251" i="1"/>
  <c r="T247" i="1"/>
  <c r="T243" i="1"/>
  <c r="T239" i="1"/>
  <c r="T235" i="1"/>
  <c r="T231" i="1"/>
  <c r="T227" i="1"/>
  <c r="T223" i="1"/>
  <c r="T219" i="1"/>
  <c r="T211" i="1"/>
  <c r="T207" i="1"/>
  <c r="T203" i="1"/>
  <c r="T199" i="1"/>
  <c r="T195" i="1"/>
  <c r="T191" i="1"/>
  <c r="T187" i="1"/>
  <c r="T183" i="1"/>
  <c r="T179" i="1"/>
  <c r="T175" i="1"/>
  <c r="T171" i="1"/>
  <c r="T167" i="1"/>
  <c r="T163" i="1"/>
  <c r="T159" i="1"/>
  <c r="T155" i="1"/>
  <c r="T147" i="1"/>
  <c r="T143" i="1"/>
  <c r="T139" i="1"/>
  <c r="T135" i="1"/>
  <c r="T131" i="1"/>
  <c r="T127" i="1"/>
  <c r="T123" i="1"/>
  <c r="T119" i="1"/>
  <c r="T115" i="1"/>
  <c r="T111" i="1"/>
  <c r="T25" i="4" s="1"/>
  <c r="T107" i="1"/>
  <c r="T103" i="1"/>
  <c r="T99" i="1"/>
  <c r="T95" i="1"/>
  <c r="T91" i="1"/>
  <c r="T87" i="1"/>
  <c r="T83" i="1"/>
  <c r="T79" i="1"/>
  <c r="T71" i="1"/>
  <c r="T67" i="1"/>
  <c r="T63" i="1"/>
  <c r="T15" i="4" s="1"/>
  <c r="T59" i="1"/>
  <c r="T13" i="4" s="1"/>
  <c r="T55" i="1"/>
  <c r="T51" i="1"/>
  <c r="T47" i="1"/>
  <c r="T43" i="1"/>
  <c r="T39" i="1"/>
  <c r="T35" i="1"/>
  <c r="T31" i="1"/>
  <c r="T9" i="4" s="1"/>
  <c r="T27" i="1"/>
  <c r="T23" i="1"/>
  <c r="T19" i="1"/>
  <c r="T15" i="1"/>
  <c r="T11" i="1"/>
  <c r="Q364" i="1"/>
  <c r="Q43" i="4" s="1"/>
  <c r="Q360" i="1"/>
  <c r="Q356" i="1"/>
  <c r="Q352" i="1"/>
  <c r="Q348" i="1"/>
  <c r="Q344" i="1"/>
  <c r="Q340" i="1"/>
  <c r="Q336" i="1"/>
  <c r="Q332" i="1"/>
  <c r="Q328" i="1"/>
  <c r="Q324" i="1"/>
  <c r="Q320" i="1"/>
  <c r="Q316" i="1"/>
  <c r="Q308" i="1"/>
  <c r="Q304" i="1"/>
  <c r="Q300" i="1"/>
  <c r="Q296" i="1"/>
  <c r="Q36" i="4" s="1"/>
  <c r="Q292" i="1"/>
  <c r="Q288" i="1"/>
  <c r="Q284" i="1"/>
  <c r="Q35" i="4" s="1"/>
  <c r="Q280" i="1"/>
  <c r="Q276" i="1"/>
  <c r="Q272" i="1"/>
  <c r="Q268" i="1"/>
  <c r="Q264" i="1"/>
  <c r="Q260" i="1"/>
  <c r="Q256" i="1"/>
  <c r="Q248" i="1"/>
  <c r="Q244" i="1"/>
  <c r="Q240" i="1"/>
  <c r="Q236" i="1"/>
  <c r="Q232" i="1"/>
  <c r="Q32" i="4" s="1"/>
  <c r="Q228" i="1"/>
  <c r="Q224" i="1"/>
  <c r="Q220" i="1"/>
  <c r="Q216" i="1"/>
  <c r="Q212" i="1"/>
  <c r="Q208" i="1"/>
  <c r="Q204" i="1"/>
  <c r="Q196" i="1"/>
  <c r="Q192" i="1"/>
  <c r="Q188" i="1"/>
  <c r="Q184" i="1"/>
  <c r="Q180" i="1"/>
  <c r="Q28" i="4" s="1"/>
  <c r="Q176" i="1"/>
  <c r="Q172" i="1"/>
  <c r="Q168" i="1"/>
  <c r="Q164" i="1"/>
  <c r="Q156" i="1"/>
  <c r="Q152" i="1"/>
  <c r="Q148" i="1"/>
  <c r="Q144" i="1"/>
  <c r="Q140" i="1"/>
  <c r="Q136" i="1"/>
  <c r="Q132" i="1"/>
  <c r="Q124" i="1"/>
  <c r="Q120" i="1"/>
  <c r="Q116" i="1"/>
  <c r="Q112" i="1"/>
  <c r="Q108" i="1"/>
  <c r="Q104" i="1"/>
  <c r="Q22" i="4" s="1"/>
  <c r="Q100" i="1"/>
  <c r="Q96" i="1"/>
  <c r="Q20" i="4" s="1"/>
  <c r="Q92" i="1"/>
  <c r="Q88" i="1"/>
  <c r="Q84" i="1"/>
  <c r="Q80" i="1"/>
  <c r="Q17" i="4" s="1"/>
  <c r="Q72" i="1"/>
  <c r="Q68" i="1"/>
  <c r="Q64" i="1"/>
  <c r="Q60" i="1"/>
  <c r="Q56" i="1"/>
  <c r="Q52" i="1"/>
  <c r="Q12" i="4" s="1"/>
  <c r="Q48" i="1"/>
  <c r="Q44" i="1"/>
  <c r="Q40" i="1"/>
  <c r="Q36" i="1"/>
  <c r="Q32" i="1"/>
  <c r="Q28" i="1"/>
  <c r="Q24" i="1"/>
  <c r="Q8" i="4" s="1"/>
  <c r="Q20" i="1"/>
  <c r="Q16" i="1"/>
  <c r="Q12" i="1"/>
  <c r="Q5" i="4" s="1"/>
  <c r="T367" i="1"/>
  <c r="T279" i="1"/>
  <c r="T215" i="1"/>
  <c r="T151" i="1"/>
  <c r="T75" i="1"/>
  <c r="S367" i="1"/>
  <c r="S351" i="1"/>
  <c r="S347" i="1"/>
  <c r="S343" i="1"/>
  <c r="S339" i="1"/>
  <c r="S335" i="1"/>
  <c r="S331" i="1"/>
  <c r="S327" i="1"/>
  <c r="S323" i="1"/>
  <c r="S319" i="1"/>
  <c r="S315" i="1"/>
  <c r="S38" i="4" s="1"/>
  <c r="S311" i="1"/>
  <c r="S307" i="1"/>
  <c r="S303" i="1"/>
  <c r="S299" i="1"/>
  <c r="S295" i="1"/>
  <c r="S291" i="1"/>
  <c r="S287" i="1"/>
  <c r="S283" i="1"/>
  <c r="S279" i="1"/>
  <c r="S275" i="1"/>
  <c r="S271" i="1"/>
  <c r="S267" i="1"/>
  <c r="S263" i="1"/>
  <c r="S259" i="1"/>
  <c r="S255" i="1"/>
  <c r="S251" i="1"/>
  <c r="S247" i="1"/>
  <c r="S243" i="1"/>
  <c r="S239" i="1"/>
  <c r="S235" i="1"/>
  <c r="S231" i="1"/>
  <c r="S227" i="1"/>
  <c r="S223" i="1"/>
  <c r="S219" i="1"/>
  <c r="S215" i="1"/>
  <c r="S211" i="1"/>
  <c r="S207" i="1"/>
  <c r="S203" i="1"/>
  <c r="S199" i="1"/>
  <c r="S195" i="1"/>
  <c r="S191" i="1"/>
  <c r="S187" i="1"/>
  <c r="S183" i="1"/>
  <c r="S179" i="1"/>
  <c r="S175" i="1"/>
  <c r="S171" i="1"/>
  <c r="S167" i="1"/>
  <c r="S163" i="1"/>
  <c r="S159" i="1"/>
  <c r="S155" i="1"/>
  <c r="S151" i="1"/>
  <c r="S147" i="1"/>
  <c r="S143" i="1"/>
  <c r="S139" i="1"/>
  <c r="S135" i="1"/>
  <c r="S131" i="1"/>
  <c r="S127" i="1"/>
  <c r="S123" i="1"/>
  <c r="S119" i="1"/>
  <c r="S115" i="1"/>
  <c r="S111" i="1"/>
  <c r="S107" i="1"/>
  <c r="S103" i="1"/>
  <c r="S21" i="4" s="1"/>
  <c r="S99" i="1"/>
  <c r="S95" i="1"/>
  <c r="S91" i="1"/>
  <c r="S87" i="1"/>
  <c r="S83" i="1"/>
  <c r="S79" i="1"/>
  <c r="S75" i="1"/>
  <c r="S71" i="1"/>
  <c r="S67" i="1"/>
  <c r="S63" i="1"/>
  <c r="S59" i="1"/>
  <c r="S13" i="4" s="1"/>
  <c r="S55" i="1"/>
  <c r="S51" i="1"/>
  <c r="S47" i="1"/>
  <c r="S43" i="1"/>
  <c r="S39" i="1"/>
  <c r="S35" i="1"/>
  <c r="S31" i="1"/>
  <c r="S27" i="1"/>
  <c r="S23" i="1"/>
  <c r="S19" i="1"/>
  <c r="S15" i="1"/>
  <c r="S11" i="1"/>
  <c r="R367" i="1"/>
  <c r="R363" i="1"/>
  <c r="R359" i="1"/>
  <c r="R355" i="1"/>
  <c r="R351" i="1"/>
  <c r="R347" i="1"/>
  <c r="R343" i="1"/>
  <c r="R339" i="1"/>
  <c r="R335" i="1"/>
  <c r="R331" i="1"/>
  <c r="R327" i="1"/>
  <c r="R323" i="1"/>
  <c r="R319" i="1"/>
  <c r="R315" i="1"/>
  <c r="R311" i="1"/>
  <c r="R307" i="1"/>
  <c r="R303" i="1"/>
  <c r="R299" i="1"/>
  <c r="R295" i="1"/>
  <c r="R291" i="1"/>
  <c r="R287" i="1"/>
  <c r="R283" i="1"/>
  <c r="R279" i="1"/>
  <c r="R275" i="1"/>
  <c r="R271" i="1"/>
  <c r="R267" i="1"/>
  <c r="R263" i="1"/>
  <c r="R259" i="1"/>
  <c r="R255" i="1"/>
  <c r="R251" i="1"/>
  <c r="R247" i="1"/>
  <c r="R243" i="1"/>
  <c r="R239" i="1"/>
  <c r="R235" i="1"/>
  <c r="R231" i="1"/>
  <c r="R227" i="1"/>
  <c r="R223" i="1"/>
  <c r="R219" i="1"/>
  <c r="R215" i="1"/>
  <c r="R211" i="1"/>
  <c r="R207" i="1"/>
  <c r="R203" i="1"/>
  <c r="R199" i="1"/>
  <c r="R195" i="1"/>
  <c r="R191" i="1"/>
  <c r="R187" i="1"/>
  <c r="R183" i="1"/>
  <c r="R179" i="1"/>
  <c r="R175" i="1"/>
  <c r="R171" i="1"/>
  <c r="R167" i="1"/>
  <c r="R163" i="1"/>
  <c r="R159" i="1"/>
  <c r="R155" i="1"/>
  <c r="R151" i="1"/>
  <c r="R147" i="1"/>
  <c r="R143" i="1"/>
  <c r="R139" i="1"/>
  <c r="R135" i="1"/>
  <c r="R131" i="1"/>
  <c r="R127" i="1"/>
  <c r="R123" i="1"/>
  <c r="R119" i="1"/>
  <c r="R115" i="1"/>
  <c r="R111" i="1"/>
  <c r="R107" i="1"/>
  <c r="R103" i="1"/>
  <c r="R99" i="1"/>
  <c r="R95" i="1"/>
  <c r="R91" i="1"/>
  <c r="R87" i="1"/>
  <c r="R83" i="1"/>
  <c r="R79" i="1"/>
  <c r="R75" i="1"/>
  <c r="R71" i="1"/>
  <c r="R67" i="1"/>
  <c r="R63" i="1"/>
  <c r="R59" i="1"/>
  <c r="R55" i="1"/>
  <c r="R51" i="1"/>
  <c r="R47" i="1"/>
  <c r="R43" i="1"/>
  <c r="R39" i="1"/>
  <c r="R35" i="1"/>
  <c r="R31" i="1"/>
  <c r="R27" i="1"/>
  <c r="R23" i="1"/>
  <c r="R19" i="1"/>
  <c r="R15" i="1"/>
  <c r="R11" i="1"/>
  <c r="Q367" i="1"/>
  <c r="Q363" i="1"/>
  <c r="Q359" i="1"/>
  <c r="Q355" i="1"/>
  <c r="Q351" i="1"/>
  <c r="Q347" i="1"/>
  <c r="Q343" i="1"/>
  <c r="Q339" i="1"/>
  <c r="Q335" i="1"/>
  <c r="Q331" i="1"/>
  <c r="Q327" i="1"/>
  <c r="Q323" i="1"/>
  <c r="Q39" i="4" s="1"/>
  <c r="Q319" i="1"/>
  <c r="Q315" i="1"/>
  <c r="Q38" i="4" s="1"/>
  <c r="Q311" i="1"/>
  <c r="Q307" i="1"/>
  <c r="Q303" i="1"/>
  <c r="Q299" i="1"/>
  <c r="Q295" i="1"/>
  <c r="Q291" i="1"/>
  <c r="Q287" i="1"/>
  <c r="Q283" i="1"/>
  <c r="Q279" i="1"/>
  <c r="Q275" i="1"/>
  <c r="Q271" i="1"/>
  <c r="Q267" i="1"/>
  <c r="Q263" i="1"/>
  <c r="Q259" i="1"/>
  <c r="Q33" i="4" s="1"/>
  <c r="Q255" i="1"/>
  <c r="Q251" i="1"/>
  <c r="Q247" i="1"/>
  <c r="Q243" i="1"/>
  <c r="Q239" i="1"/>
  <c r="Q235" i="1"/>
  <c r="Q231" i="1"/>
  <c r="Q227" i="1"/>
  <c r="Q223" i="1"/>
  <c r="Q219" i="1"/>
  <c r="Q215" i="1"/>
  <c r="Q211" i="1"/>
  <c r="Q207" i="1"/>
  <c r="Q203" i="1"/>
  <c r="Q199" i="1"/>
  <c r="Q29" i="4" s="1"/>
  <c r="Q195" i="1"/>
  <c r="Q191" i="1"/>
  <c r="Q187" i="1"/>
  <c r="Q183" i="1"/>
  <c r="Q179" i="1"/>
  <c r="Q175" i="1"/>
  <c r="Q171" i="1"/>
  <c r="Q167" i="1"/>
  <c r="Q163" i="1"/>
  <c r="Q159" i="1"/>
  <c r="Q155" i="1"/>
  <c r="Q151" i="1"/>
  <c r="Q147" i="1"/>
  <c r="Q143" i="1"/>
  <c r="Q139" i="1"/>
  <c r="Q135" i="1"/>
  <c r="Q131" i="1"/>
  <c r="Q127" i="1"/>
  <c r="Q123" i="1"/>
  <c r="Q119" i="1"/>
  <c r="Q115" i="1"/>
  <c r="Q111" i="1"/>
  <c r="Q25" i="4" s="1"/>
  <c r="Q107" i="1"/>
  <c r="Q103" i="1"/>
  <c r="Q21" i="4" s="1"/>
  <c r="Q99" i="1"/>
  <c r="Q95" i="1"/>
  <c r="Q91" i="1"/>
  <c r="Q87" i="1"/>
  <c r="Q19" i="4" s="1"/>
  <c r="Q83" i="1"/>
  <c r="Q79" i="1"/>
  <c r="Q75" i="1"/>
  <c r="Q71" i="1"/>
  <c r="Q67" i="1"/>
  <c r="Q63" i="1"/>
  <c r="Q15" i="4" s="1"/>
  <c r="Q59" i="1"/>
  <c r="Q13" i="4" s="1"/>
  <c r="Q55" i="1"/>
  <c r="Q51" i="1"/>
  <c r="Q47" i="1"/>
  <c r="Q43" i="1"/>
  <c r="Q39" i="1"/>
  <c r="Q35" i="1"/>
  <c r="Q31" i="1"/>
  <c r="Q9" i="4" s="1"/>
  <c r="Q27" i="1"/>
  <c r="Q23" i="1"/>
  <c r="Q7" i="4" s="1"/>
  <c r="Q19" i="1"/>
  <c r="Q6" i="4" s="1"/>
  <c r="Q15" i="1"/>
  <c r="Q11" i="1"/>
  <c r="T366" i="1"/>
  <c r="T362" i="1"/>
  <c r="T358" i="1"/>
  <c r="T42" i="4" s="1"/>
  <c r="T354" i="1"/>
  <c r="T350" i="1"/>
  <c r="T346" i="1"/>
  <c r="T342" i="1"/>
  <c r="T338" i="1"/>
  <c r="T334" i="1"/>
  <c r="T330" i="1"/>
  <c r="T326" i="1"/>
  <c r="T322" i="1"/>
  <c r="T318" i="1"/>
  <c r="T314" i="1"/>
  <c r="T310" i="1"/>
  <c r="T306" i="1"/>
  <c r="T302" i="1"/>
  <c r="T298" i="1"/>
  <c r="T294" i="1"/>
  <c r="T290" i="1"/>
  <c r="T286" i="1"/>
  <c r="T282" i="1"/>
  <c r="T278" i="1"/>
  <c r="T274" i="1"/>
  <c r="T270" i="1"/>
  <c r="T266" i="1"/>
  <c r="T262" i="1"/>
  <c r="T258" i="1"/>
  <c r="T254" i="1"/>
  <c r="T250" i="1"/>
  <c r="T246" i="1"/>
  <c r="T242" i="1"/>
  <c r="T238" i="1"/>
  <c r="T234" i="1"/>
  <c r="T230" i="1"/>
  <c r="T226" i="1"/>
  <c r="T222" i="1"/>
  <c r="T218" i="1"/>
  <c r="T214" i="1"/>
  <c r="T210" i="1"/>
  <c r="T206" i="1"/>
  <c r="T202" i="1"/>
  <c r="T198" i="1"/>
  <c r="T194" i="1"/>
  <c r="T190" i="1"/>
  <c r="T186" i="1"/>
  <c r="T182" i="1"/>
  <c r="T178" i="1"/>
  <c r="T174" i="1"/>
  <c r="T170" i="1"/>
  <c r="T166" i="1"/>
  <c r="T162" i="1"/>
  <c r="T158" i="1"/>
  <c r="T154" i="1"/>
  <c r="T150" i="1"/>
  <c r="T146" i="1"/>
  <c r="T142" i="1"/>
  <c r="T138" i="1"/>
  <c r="T134" i="1"/>
  <c r="T130" i="1"/>
  <c r="T126" i="1"/>
  <c r="T122" i="1"/>
  <c r="T118" i="1"/>
  <c r="T114" i="1"/>
  <c r="T110" i="1"/>
  <c r="T106" i="1"/>
  <c r="T102" i="1"/>
  <c r="T98" i="1"/>
  <c r="T94" i="1"/>
  <c r="T90" i="1"/>
  <c r="T86" i="1"/>
  <c r="T82" i="1"/>
  <c r="T78" i="1"/>
  <c r="T74" i="1"/>
  <c r="T70" i="1"/>
  <c r="T50" i="1"/>
  <c r="T46" i="1"/>
  <c r="T38" i="1"/>
  <c r="T30" i="1"/>
  <c r="T26" i="1"/>
  <c r="T18" i="1"/>
  <c r="T10" i="1"/>
  <c r="S310" i="1"/>
  <c r="S190" i="1"/>
  <c r="R362" i="1"/>
  <c r="R354" i="1"/>
  <c r="R346" i="1"/>
  <c r="R338" i="1"/>
  <c r="R326" i="1"/>
  <c r="R310" i="1"/>
  <c r="R294" i="1"/>
  <c r="R266" i="1"/>
  <c r="R238" i="1"/>
  <c r="R206" i="1"/>
  <c r="R166" i="1"/>
  <c r="R110" i="1"/>
  <c r="Q366" i="1"/>
  <c r="Q362" i="1"/>
  <c r="Q358" i="1"/>
  <c r="Q42" i="4" s="1"/>
  <c r="Q350" i="1"/>
  <c r="T42" i="1"/>
  <c r="T34" i="1"/>
  <c r="T22" i="1"/>
  <c r="T14" i="1"/>
  <c r="S366" i="1"/>
  <c r="S362" i="1"/>
  <c r="S358" i="1"/>
  <c r="S354" i="1"/>
  <c r="S350" i="1"/>
  <c r="S346" i="1"/>
  <c r="S342" i="1"/>
  <c r="S338" i="1"/>
  <c r="S334" i="1"/>
  <c r="S330" i="1"/>
  <c r="S326" i="1"/>
  <c r="S322" i="1"/>
  <c r="S318" i="1"/>
  <c r="S314" i="1"/>
  <c r="S306" i="1"/>
  <c r="S302" i="1"/>
  <c r="S298" i="1"/>
  <c r="S294" i="1"/>
  <c r="S290" i="1"/>
  <c r="S286" i="1"/>
  <c r="S282" i="1"/>
  <c r="S278" i="1"/>
  <c r="S274" i="1"/>
  <c r="S270" i="1"/>
  <c r="S266" i="1"/>
  <c r="S262" i="1"/>
  <c r="S258" i="1"/>
  <c r="S254" i="1"/>
  <c r="S250" i="1"/>
  <c r="S246" i="1"/>
  <c r="S242" i="1"/>
  <c r="S238" i="1"/>
  <c r="S234" i="1"/>
  <c r="S230" i="1"/>
  <c r="S226" i="1"/>
  <c r="S222" i="1"/>
  <c r="S218" i="1"/>
  <c r="S214" i="1"/>
  <c r="S210" i="1"/>
  <c r="S206" i="1"/>
  <c r="S202" i="1"/>
  <c r="S198" i="1"/>
  <c r="S194" i="1"/>
  <c r="S186" i="1"/>
  <c r="S182" i="1"/>
  <c r="S178" i="1"/>
  <c r="S174" i="1"/>
  <c r="S170" i="1"/>
  <c r="S166" i="1"/>
  <c r="S162" i="1"/>
  <c r="S158" i="1"/>
  <c r="S154" i="1"/>
  <c r="S150" i="1"/>
  <c r="S146" i="1"/>
  <c r="S142" i="1"/>
  <c r="S138" i="1"/>
  <c r="S134" i="1"/>
  <c r="S130" i="1"/>
  <c r="S126" i="1"/>
  <c r="S122" i="1"/>
  <c r="S118" i="1"/>
  <c r="S114" i="1"/>
  <c r="S110" i="1"/>
  <c r="S106" i="1"/>
  <c r="S102" i="1"/>
  <c r="S98" i="1"/>
  <c r="S94" i="1"/>
  <c r="S90" i="1"/>
  <c r="S86" i="1"/>
  <c r="S82" i="1"/>
  <c r="S78" i="1"/>
  <c r="S74" i="1"/>
  <c r="S70" i="1"/>
  <c r="S66" i="1"/>
  <c r="S62" i="1"/>
  <c r="S58" i="1"/>
  <c r="S54" i="1"/>
  <c r="S50" i="1"/>
  <c r="S46" i="1"/>
  <c r="S42" i="1"/>
  <c r="S38" i="1"/>
  <c r="S11" i="4" s="1"/>
  <c r="S34" i="1"/>
  <c r="S30" i="1"/>
  <c r="S26" i="1"/>
  <c r="S22" i="1"/>
  <c r="S18" i="1"/>
  <c r="S14" i="1"/>
  <c r="R366" i="1"/>
  <c r="R358" i="1"/>
  <c r="R350" i="1"/>
  <c r="R342" i="1"/>
  <c r="R334" i="1"/>
  <c r="R330" i="1"/>
  <c r="R40" i="4" s="1"/>
  <c r="R322" i="1"/>
  <c r="R318" i="1"/>
  <c r="R314" i="1"/>
  <c r="R306" i="1"/>
  <c r="R302" i="1"/>
  <c r="R298" i="1"/>
  <c r="R290" i="1"/>
  <c r="R286" i="1"/>
  <c r="R282" i="1"/>
  <c r="R278" i="1"/>
  <c r="R274" i="1"/>
  <c r="R270" i="1"/>
  <c r="R262" i="1"/>
  <c r="R258" i="1"/>
  <c r="R254" i="1"/>
  <c r="R250" i="1"/>
  <c r="R246" i="1"/>
  <c r="R242" i="1"/>
  <c r="R234" i="1"/>
  <c r="R230" i="1"/>
  <c r="R226" i="1"/>
  <c r="R222" i="1"/>
  <c r="R218" i="1"/>
  <c r="R214" i="1"/>
  <c r="R210" i="1"/>
  <c r="R202" i="1"/>
  <c r="R198" i="1"/>
  <c r="R194" i="1"/>
  <c r="R190" i="1"/>
  <c r="R186" i="1"/>
  <c r="R182" i="1"/>
  <c r="R178" i="1"/>
  <c r="R174" i="1"/>
  <c r="R170" i="1"/>
  <c r="R162" i="1"/>
  <c r="R158" i="1"/>
  <c r="R154" i="1"/>
  <c r="R150" i="1"/>
  <c r="R146" i="1"/>
  <c r="R142" i="1"/>
  <c r="R138" i="1"/>
  <c r="R134" i="1"/>
  <c r="R130" i="1"/>
  <c r="R126" i="1"/>
  <c r="R122" i="1"/>
  <c r="R118" i="1"/>
  <c r="R114" i="1"/>
  <c r="R106" i="1"/>
  <c r="R23" i="4" s="1"/>
  <c r="R102" i="1"/>
  <c r="R98" i="1"/>
  <c r="R94" i="1"/>
  <c r="R90" i="1"/>
  <c r="R86" i="1"/>
  <c r="R82" i="1"/>
  <c r="R78" i="1"/>
  <c r="R74" i="1"/>
  <c r="R70" i="1"/>
  <c r="R66" i="1"/>
  <c r="R62" i="1"/>
  <c r="R58" i="1"/>
  <c r="R54" i="1"/>
  <c r="R50" i="1"/>
  <c r="R46" i="1"/>
  <c r="R42" i="1"/>
  <c r="R38" i="1"/>
  <c r="R34" i="1"/>
  <c r="R30" i="1"/>
  <c r="R26" i="1"/>
  <c r="R22" i="1"/>
  <c r="R18" i="1"/>
  <c r="R14" i="1"/>
  <c r="R10" i="1"/>
  <c r="Q354" i="1"/>
  <c r="R365" i="1"/>
  <c r="R361" i="1"/>
  <c r="R357" i="1"/>
  <c r="R353" i="1"/>
  <c r="R349" i="1"/>
  <c r="R345" i="1"/>
  <c r="R341" i="1"/>
  <c r="R337" i="1"/>
  <c r="R333" i="1"/>
  <c r="R329" i="1"/>
  <c r="R325" i="1"/>
  <c r="R321" i="1"/>
  <c r="R317" i="1"/>
  <c r="R313" i="1"/>
  <c r="R309" i="1"/>
  <c r="R305" i="1"/>
  <c r="R301" i="1"/>
  <c r="R297" i="1"/>
  <c r="R293" i="1"/>
  <c r="R289" i="1"/>
  <c r="R285" i="1"/>
  <c r="R281" i="1"/>
  <c r="R277" i="1"/>
  <c r="R273" i="1"/>
  <c r="R269" i="1"/>
  <c r="R265" i="1"/>
  <c r="R261" i="1"/>
  <c r="R257" i="1"/>
  <c r="R253" i="1"/>
  <c r="R249" i="1"/>
  <c r="R245" i="1"/>
  <c r="R241" i="1"/>
  <c r="R237" i="1"/>
  <c r="R233" i="1"/>
  <c r="R229" i="1"/>
  <c r="R225" i="1"/>
  <c r="R221" i="1"/>
  <c r="R217" i="1"/>
  <c r="R213" i="1"/>
  <c r="R209" i="1"/>
  <c r="R205" i="1"/>
  <c r="R201" i="1"/>
  <c r="R197" i="1"/>
  <c r="R193" i="1"/>
  <c r="R189" i="1"/>
  <c r="R185" i="1"/>
  <c r="R181" i="1"/>
  <c r="R177" i="1"/>
  <c r="R173" i="1"/>
  <c r="R169" i="1"/>
  <c r="R165" i="1"/>
  <c r="R161" i="1"/>
  <c r="R157" i="1"/>
  <c r="R153" i="1"/>
  <c r="R149" i="1"/>
  <c r="R145" i="1"/>
  <c r="R141" i="1"/>
  <c r="R137" i="1"/>
  <c r="R133" i="1"/>
  <c r="R129" i="1"/>
  <c r="R125" i="1"/>
  <c r="R121" i="1"/>
  <c r="R117" i="1"/>
  <c r="R113" i="1"/>
  <c r="R109" i="1"/>
  <c r="R105" i="1"/>
  <c r="R101" i="1"/>
  <c r="R97" i="1"/>
  <c r="R93" i="1"/>
  <c r="R89" i="1"/>
  <c r="R85" i="1"/>
  <c r="R81" i="1"/>
  <c r="R77" i="1"/>
  <c r="R73" i="1"/>
  <c r="R69" i="1"/>
  <c r="R65" i="1"/>
  <c r="R61" i="1"/>
  <c r="R57" i="1"/>
  <c r="R53" i="1"/>
  <c r="R49" i="1"/>
  <c r="R45" i="1"/>
  <c r="R41" i="1"/>
  <c r="R37" i="1"/>
  <c r="R33" i="1"/>
  <c r="R29" i="1"/>
  <c r="R25" i="1"/>
  <c r="R21" i="1"/>
  <c r="R17" i="1"/>
  <c r="R13" i="1"/>
  <c r="Q346" i="1"/>
  <c r="Q342" i="1"/>
  <c r="Q338" i="1"/>
  <c r="Q334" i="1"/>
  <c r="Q330" i="1"/>
  <c r="Q40" i="4" s="1"/>
  <c r="Q326" i="1"/>
  <c r="Q322" i="1"/>
  <c r="Q318" i="1"/>
  <c r="Q314" i="1"/>
  <c r="Q310" i="1"/>
  <c r="Q306" i="1"/>
  <c r="Q302" i="1"/>
  <c r="Q298" i="1"/>
  <c r="Q294" i="1"/>
  <c r="Q290" i="1"/>
  <c r="Q286" i="1"/>
  <c r="Q282" i="1"/>
  <c r="Q278" i="1"/>
  <c r="Q274" i="1"/>
  <c r="Q270" i="1"/>
  <c r="Q266" i="1"/>
  <c r="Q34" i="4" s="1"/>
  <c r="Q262" i="1"/>
  <c r="Q258" i="1"/>
  <c r="Q254" i="1"/>
  <c r="Q250" i="1"/>
  <c r="Q246" i="1"/>
  <c r="Q242" i="1"/>
  <c r="Q238" i="1"/>
  <c r="Q234" i="1"/>
  <c r="Q230" i="1"/>
  <c r="Q226" i="1"/>
  <c r="Q222" i="1"/>
  <c r="Q218" i="1"/>
  <c r="Q214" i="1"/>
  <c r="Q210" i="1"/>
  <c r="Q206" i="1"/>
  <c r="Q30" i="4" s="1"/>
  <c r="Q202" i="1"/>
  <c r="Q198" i="1"/>
  <c r="Q194" i="1"/>
  <c r="Q190" i="1"/>
  <c r="Q186" i="1"/>
  <c r="Q182" i="1"/>
  <c r="Q178" i="1"/>
  <c r="Q174" i="1"/>
  <c r="Q170" i="1"/>
  <c r="Q166" i="1"/>
  <c r="Q162" i="1"/>
  <c r="Q158" i="1"/>
  <c r="Q154" i="1"/>
  <c r="Q150" i="1"/>
  <c r="Q146" i="1"/>
  <c r="Q142" i="1"/>
  <c r="Q138" i="1"/>
  <c r="Q134" i="1"/>
  <c r="Q130" i="1"/>
  <c r="Q126" i="1"/>
  <c r="Q122" i="1"/>
  <c r="Q118" i="1"/>
  <c r="Q114" i="1"/>
  <c r="Q110" i="1"/>
  <c r="Q24" i="4" s="1"/>
  <c r="Q106" i="1"/>
  <c r="Q23" i="4" s="1"/>
  <c r="Q102" i="1"/>
  <c r="Q98" i="1"/>
  <c r="Q94" i="1"/>
  <c r="Q90" i="1"/>
  <c r="Q86" i="1"/>
  <c r="Q82" i="1"/>
  <c r="Q78" i="1"/>
  <c r="Q74" i="1"/>
  <c r="Q70" i="1"/>
  <c r="Q16" i="4" s="1"/>
  <c r="Q66" i="1"/>
  <c r="Q62" i="1"/>
  <c r="Q58" i="1"/>
  <c r="Q54" i="1"/>
  <c r="Q50" i="1"/>
  <c r="Q46" i="1"/>
  <c r="Q42" i="1"/>
  <c r="Q38" i="1"/>
  <c r="Q11" i="4" s="1"/>
  <c r="Q34" i="1"/>
  <c r="Q30" i="1"/>
  <c r="Q26" i="1"/>
  <c r="Q22" i="1"/>
  <c r="Q18" i="1"/>
  <c r="Q14" i="1"/>
  <c r="Q10" i="1"/>
  <c r="T365" i="1"/>
  <c r="T361" i="1"/>
  <c r="T357" i="1"/>
  <c r="T353" i="1"/>
  <c r="T349" i="1"/>
  <c r="T345" i="1"/>
  <c r="T341" i="1"/>
  <c r="T337" i="1"/>
  <c r="T41" i="4" s="1"/>
  <c r="T333" i="1"/>
  <c r="T329" i="1"/>
  <c r="T325" i="1"/>
  <c r="T321" i="1"/>
  <c r="T317" i="1"/>
  <c r="T313" i="1"/>
  <c r="T309" i="1"/>
  <c r="T305" i="1"/>
  <c r="T301" i="1"/>
  <c r="T297" i="1"/>
  <c r="T37" i="4" s="1"/>
  <c r="T293" i="1"/>
  <c r="T289" i="1"/>
  <c r="T285" i="1"/>
  <c r="T281" i="1"/>
  <c r="T277" i="1"/>
  <c r="T273" i="1"/>
  <c r="T269" i="1"/>
  <c r="T265" i="1"/>
  <c r="T261" i="1"/>
  <c r="T257" i="1"/>
  <c r="T253" i="1"/>
  <c r="T249" i="1"/>
  <c r="T245" i="1"/>
  <c r="T241" i="1"/>
  <c r="T237" i="1"/>
  <c r="T233" i="1"/>
  <c r="T229" i="1"/>
  <c r="T225" i="1"/>
  <c r="T31" i="4" s="1"/>
  <c r="T221" i="1"/>
  <c r="T217" i="1"/>
  <c r="T213" i="1"/>
  <c r="T209" i="1"/>
  <c r="T205" i="1"/>
  <c r="T201" i="1"/>
  <c r="T197" i="1"/>
  <c r="T193" i="1"/>
  <c r="T189" i="1"/>
  <c r="T185" i="1"/>
  <c r="T181" i="1"/>
  <c r="T177" i="1"/>
  <c r="T173" i="1"/>
  <c r="T169" i="1"/>
  <c r="T165" i="1"/>
  <c r="T161" i="1"/>
  <c r="T157" i="1"/>
  <c r="T153" i="1"/>
  <c r="T149" i="1"/>
  <c r="T145" i="1"/>
  <c r="T141" i="1"/>
  <c r="T137" i="1"/>
  <c r="T133" i="1"/>
  <c r="T129" i="1"/>
  <c r="T125" i="1"/>
  <c r="T121" i="1"/>
  <c r="T117" i="1"/>
  <c r="T113" i="1"/>
  <c r="T109" i="1"/>
  <c r="T105" i="1"/>
  <c r="T101" i="1"/>
  <c r="T97" i="1"/>
  <c r="T93" i="1"/>
  <c r="T89" i="1"/>
  <c r="T85" i="1"/>
  <c r="T18" i="4" s="1"/>
  <c r="T81" i="1"/>
  <c r="T77" i="1"/>
  <c r="T73" i="1"/>
  <c r="T69" i="1"/>
  <c r="T65" i="1"/>
  <c r="T61" i="1"/>
  <c r="T57" i="1"/>
  <c r="T53" i="1"/>
  <c r="T49" i="1"/>
  <c r="T45" i="1"/>
  <c r="T41" i="1"/>
  <c r="T37" i="1"/>
  <c r="T33" i="1"/>
  <c r="T29" i="1"/>
  <c r="T25" i="1"/>
  <c r="T21" i="1"/>
  <c r="T17" i="1"/>
  <c r="T13" i="1"/>
  <c r="R27" i="4" l="1"/>
  <c r="R16" i="4"/>
  <c r="R30" i="4"/>
  <c r="T28" i="4"/>
  <c r="T6" i="4"/>
  <c r="R22" i="4"/>
  <c r="T17" i="4"/>
  <c r="R18" i="4"/>
  <c r="R6" i="4"/>
  <c r="S26" i="4"/>
  <c r="R7" i="4"/>
  <c r="T39" i="4"/>
  <c r="R32" i="4"/>
  <c r="S17" i="4"/>
  <c r="R10" i="4"/>
  <c r="T33" i="4"/>
  <c r="S34" i="4"/>
  <c r="S5" i="4"/>
  <c r="S14" i="4"/>
  <c r="T10" i="4"/>
  <c r="T29" i="4"/>
  <c r="S36" i="4"/>
  <c r="T22" i="4"/>
  <c r="R19" i="4"/>
  <c r="S25" i="4"/>
  <c r="R43" i="4"/>
  <c r="R31" i="4"/>
  <c r="T23" i="4"/>
  <c r="S16" i="4"/>
  <c r="T24" i="4"/>
  <c r="R9" i="4"/>
  <c r="T12" i="4"/>
  <c r="S41" i="4"/>
  <c r="S30" i="4"/>
  <c r="R21" i="4"/>
  <c r="S15" i="4"/>
  <c r="S8" i="4"/>
  <c r="T11" i="4"/>
  <c r="S33" i="4"/>
  <c r="R26" i="4"/>
  <c r="S39" i="4"/>
  <c r="T27" i="4"/>
  <c r="R25" i="4"/>
  <c r="S29" i="4"/>
  <c r="R28" i="4"/>
  <c r="S28" i="4"/>
  <c r="T26" i="4"/>
  <c r="T19" i="4"/>
  <c r="R12" i="4"/>
  <c r="T20" i="4"/>
  <c r="T7" i="4"/>
  <c r="T32" i="4"/>
  <c r="R34" i="4"/>
  <c r="R35" i="4"/>
  <c r="R14" i="4"/>
  <c r="T16" i="4"/>
  <c r="T40" i="4"/>
  <c r="T14" i="4"/>
  <c r="T30" i="4"/>
  <c r="R15" i="4"/>
  <c r="S7" i="4"/>
  <c r="S19" i="4"/>
  <c r="S32" i="4"/>
  <c r="T43" i="4"/>
  <c r="S10" i="4"/>
  <c r="R20" i="4"/>
  <c r="S42" i="4"/>
  <c r="T34" i="4"/>
  <c r="R13" i="4"/>
  <c r="R38" i="4"/>
  <c r="S6" i="4"/>
  <c r="S23" i="4"/>
  <c r="R33" i="4"/>
  <c r="R39" i="4"/>
  <c r="S22" i="4"/>
  <c r="S24" i="4"/>
  <c r="R29" i="4"/>
  <c r="S9" i="4"/>
  <c r="T21" i="4"/>
  <c r="R8" i="4"/>
  <c r="R36" i="4"/>
  <c r="S43" i="4"/>
  <c r="R41" i="4"/>
  <c r="R11" i="4"/>
  <c r="T5" i="4"/>
  <c r="T36" i="4"/>
  <c r="S40" i="4"/>
  <c r="R42" i="4"/>
  <c r="R37" i="4"/>
  <c r="R17" i="4"/>
  <c r="R5" i="4"/>
  <c r="S20" i="4"/>
  <c r="S18" i="4"/>
  <c r="R24" i="4"/>
  <c r="S31" i="4"/>
  <c r="T35" i="4"/>
  <c r="S37"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tc={11A5EAA9-90E0-4F6C-BAFF-69066612E3B0}</author>
  </authors>
  <commentList>
    <comment ref="L3" authorId="0" shapeId="0" xr:uid="{11A5EAA9-90E0-4F6C-BAFF-69066612E3B0}">
      <text>
        <t>[Threaded comment]
Your version of Excel allows you to read this threaded comment; however, any edits to it will get removed if the file is opened in a newer version of Excel. Learn more: https://go.microsoft.com/fwlink/?linkid=870924
Comment:
    Select Date from dropdown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<sst xmlns="http://schemas.openxmlformats.org/spreadsheetml/2006/main" count="601" uniqueCount="145">
  <si>
    <t>Date</t>
  </si>
  <si>
    <t>Listing</t>
  </si>
  <si>
    <t>Menu</t>
  </si>
  <si>
    <t>Carts</t>
  </si>
  <si>
    <t>Payments</t>
  </si>
  <si>
    <t>Orders</t>
  </si>
  <si>
    <t>Facebook</t>
  </si>
  <si>
    <t>Youtube</t>
  </si>
  <si>
    <t>Twitter</t>
  </si>
  <si>
    <t>Others</t>
  </si>
  <si>
    <t>Count of restaurants</t>
  </si>
  <si>
    <t>Average Discount</t>
  </si>
  <si>
    <t>Out of stock Items per restaurant</t>
  </si>
  <si>
    <t>Average Delivery Charges</t>
  </si>
  <si>
    <t>Avg Cost for two</t>
  </si>
  <si>
    <t>Number of images per restaurant</t>
  </si>
  <si>
    <t>Success Rate of payments</t>
  </si>
  <si>
    <t>Overall conversion</t>
  </si>
  <si>
    <t>L2M</t>
  </si>
  <si>
    <t>M2C</t>
  </si>
  <si>
    <t>C2P</t>
  </si>
  <si>
    <t>P2O</t>
  </si>
  <si>
    <t>Order Change with respect to same day last week</t>
  </si>
  <si>
    <t>Traffic Change with respect to same day last week</t>
  </si>
  <si>
    <t>Conversion change with respect to same day last week</t>
  </si>
  <si>
    <t>Order/Listing</t>
  </si>
  <si>
    <t>Order of current date/ Orders of same day last week -1</t>
  </si>
  <si>
    <t>Traffic of current date/ Traffic of same day last week -1</t>
  </si>
  <si>
    <t>Overall Conversion of current date/ Overall Conversion  of same day last week -1</t>
  </si>
  <si>
    <t>Menu/Listing</t>
  </si>
  <si>
    <t>Cart/Menu</t>
  </si>
  <si>
    <t>Payment/Cart</t>
  </si>
  <si>
    <t>Orders/Payment</t>
  </si>
  <si>
    <t>Day</t>
  </si>
  <si>
    <t>-</t>
  </si>
  <si>
    <t>Low</t>
  </si>
  <si>
    <t>High</t>
  </si>
  <si>
    <t>S.no.</t>
  </si>
  <si>
    <t>Highs/ Lows</t>
  </si>
  <si>
    <t>Observation</t>
  </si>
  <si>
    <t>Insights</t>
  </si>
  <si>
    <t>Supporting Data</t>
  </si>
  <si>
    <t>L2M - change wrt same day last week</t>
  </si>
  <si>
    <t>M2C - change wrt same day last week</t>
  </si>
  <si>
    <t>C2P - change wrt same day last week</t>
  </si>
  <si>
    <t>P2O - change wrt same day last week</t>
  </si>
  <si>
    <t>Average Packaging charges</t>
  </si>
  <si>
    <t>L2M/M2C</t>
  </si>
  <si>
    <t>CURRENT DATE</t>
  </si>
  <si>
    <t>SAME DAY LAST WEEK</t>
  </si>
  <si>
    <t xml:space="preserve">Order Change </t>
  </si>
  <si>
    <t xml:space="preserve">Traffic Change </t>
  </si>
  <si>
    <t>Conversion change</t>
  </si>
  <si>
    <t xml:space="preserve">*** Please select date from the Dropdown list in L3 Cell </t>
  </si>
  <si>
    <t>Total Traffic</t>
  </si>
  <si>
    <t>Difference</t>
  </si>
  <si>
    <t>% Change</t>
  </si>
  <si>
    <t>Last week same day change</t>
  </si>
  <si>
    <t>Value</t>
  </si>
  <si>
    <t>Facebook Difference</t>
  </si>
  <si>
    <t>Facebook % Change</t>
  </si>
  <si>
    <t>Youtube Difference</t>
  </si>
  <si>
    <t>Youtube % Change</t>
  </si>
  <si>
    <t>Twitter Difference</t>
  </si>
  <si>
    <t>Twitter % Change</t>
  </si>
  <si>
    <t>Others Difference</t>
  </si>
  <si>
    <t>Others % Change</t>
  </si>
  <si>
    <t>Total Traffic Difference</t>
  </si>
  <si>
    <t>Total Traffic % Change</t>
  </si>
  <si>
    <t>Count of restaurants Value</t>
  </si>
  <si>
    <t>Count of restaurants Last week same day change</t>
  </si>
  <si>
    <t>Average Discount Value</t>
  </si>
  <si>
    <t>Average Discount Last week same day change</t>
  </si>
  <si>
    <t>Out of stock Items per restaurant Value</t>
  </si>
  <si>
    <t>Out of stock Items per restaurant Last week same day change</t>
  </si>
  <si>
    <t>Average Packaging charges Value</t>
  </si>
  <si>
    <t>Average Packaging charges Last week same day change</t>
  </si>
  <si>
    <t>Average Delivery Charges Value</t>
  </si>
  <si>
    <t>Average Delivery Charges Last week same day change</t>
  </si>
  <si>
    <t>Avg Cost for two Value</t>
  </si>
  <si>
    <t>Avg Cost for two Last week same day change</t>
  </si>
  <si>
    <t>Number of images per restaurant Value</t>
  </si>
  <si>
    <t>Number of images per restaurant Last week same day change</t>
  </si>
  <si>
    <t>Success Rate of payments Value</t>
  </si>
  <si>
    <t>Success Rate of payments Last week same day change</t>
  </si>
  <si>
    <t>Menu.</t>
  </si>
  <si>
    <t>Listing.</t>
  </si>
  <si>
    <t>Carts.</t>
  </si>
  <si>
    <t>Payments.</t>
  </si>
  <si>
    <t>Orders.</t>
  </si>
  <si>
    <t>Facebook.</t>
  </si>
  <si>
    <t>Youtube.</t>
  </si>
  <si>
    <t>Twitter.</t>
  </si>
  <si>
    <t>Others.</t>
  </si>
  <si>
    <t>Channel</t>
  </si>
  <si>
    <t>Channels</t>
  </si>
  <si>
    <t>Row Labels</t>
  </si>
  <si>
    <t>Grand Total</t>
  </si>
  <si>
    <t>Count of Youtube % Change</t>
  </si>
  <si>
    <t>Count of Twitter % Change</t>
  </si>
  <si>
    <t>Count of Others % Change</t>
  </si>
  <si>
    <t>Sum of Facebook % Change</t>
  </si>
  <si>
    <t>WeekDay</t>
  </si>
  <si>
    <t>Average of Overall conversion</t>
  </si>
  <si>
    <t>Average Discount.</t>
  </si>
  <si>
    <t>Overall conversion.</t>
  </si>
  <si>
    <t>Count of restaurants.</t>
  </si>
  <si>
    <t>Out of stock Items per restaurant.</t>
  </si>
  <si>
    <t>Average Packaging charges.</t>
  </si>
  <si>
    <t>Avg Cost for two.</t>
  </si>
  <si>
    <t>Number of images per restaurant.</t>
  </si>
  <si>
    <t>Success Rate of payments.</t>
  </si>
  <si>
    <t>Weekdays</t>
  </si>
  <si>
    <t>Sum of Orders</t>
  </si>
  <si>
    <t>s</t>
  </si>
  <si>
    <t>Average of Order Change with respect to same day last week</t>
  </si>
  <si>
    <t>Month</t>
  </si>
  <si>
    <t>Month No.</t>
  </si>
  <si>
    <t>January</t>
  </si>
  <si>
    <t>February</t>
  </si>
  <si>
    <t>March</t>
  </si>
  <si>
    <t>April</t>
  </si>
  <si>
    <t>May</t>
  </si>
  <si>
    <t>June</t>
  </si>
  <si>
    <t>July</t>
  </si>
  <si>
    <t>August</t>
  </si>
  <si>
    <t>September</t>
  </si>
  <si>
    <t>October</t>
  </si>
  <si>
    <t>November</t>
  </si>
  <si>
    <t>December</t>
  </si>
  <si>
    <t>Months</t>
  </si>
  <si>
    <t>Apr</t>
  </si>
  <si>
    <t>Jun</t>
  </si>
  <si>
    <t>Jul</t>
  </si>
  <si>
    <t>Aug</t>
  </si>
  <si>
    <t>Sep</t>
  </si>
  <si>
    <t>Oct</t>
  </si>
  <si>
    <t>Nov</t>
  </si>
  <si>
    <t>Dec</t>
  </si>
  <si>
    <t>Jan</t>
  </si>
  <si>
    <t>Feb</t>
  </si>
  <si>
    <t>Mar</t>
  </si>
  <si>
    <t>Count of Day</t>
  </si>
  <si>
    <t>Average of Traffic Change with respect to same day last week</t>
  </si>
  <si>
    <t>Average of Conversion change with respect to same day last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</si>
</sst>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 #,##0.00_ ;_ * \-#,##0.00_ ;_ * &quot;-&quot;??_ ;_ @_ "/>
    <numFmt numFmtId="164" formatCode="dddd"/>
    <numFmt numFmtId="165" formatCode="_ * #,##0_ ;_ * \-#,##0_ ;_ * &quot;-&quot;??_ ;_ @_ "/>
    <numFmt numFmtId="166" formatCode="0.0"/>
    <numFmt numFmtId="167" formatCode="0.0%"/>
    <numFmt numFmtId="168" formatCode="mmmm"/>
  </numFmts>
  <fonts count="10"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b/>
      <sz val="11"/>
      <color theme="0"/>
      <name val="Calibri"/>
      <family val="2"/>
      <scheme val="minor"/>
    </font>
    <font>
      <sz val="12"/>
      <color theme="0"/>
      <name val="Calibri"/>
      <family val="2"/>
      <scheme val="minor"/>
    </font>
    <font>
      <b/>
      <sz val="16"/>
      <color theme="1"/>
      <name val="Calibri"/>
      <family val="2"/>
      <scheme val="minor"/>
    </font>
    <font>
      <b/>
      <sz val="20"/>
      <color theme="0"/>
      <name val="Calibri"/>
      <family val="2"/>
      <scheme val="minor"/>
    </font>
  </fonts>
  <fills count="10">
    <fill>
      <patternFill patternType="none"/>
    </fill>
    <fill>
      <patternFill patternType="gray125"/>
    </fill>
    <fill>
      <patternFill patternType="solid">
        <fgColor rgb="FF7030A0"/>
        <bgColor indexed="64"/>
      </patternFill>
    </fill>
    <fill>
      <patternFill patternType="solid">
        <fgColor theme="4" tint="0.79998168889431442"/>
        <bgColor indexed="64"/>
      </patternFill>
    </fill>
    <fill>
      <patternFill patternType="solid">
        <fgColor theme="0"/>
        <bgColor indexed="64"/>
      </patternFill>
    </fill>
    <fill>
      <patternFill patternType="solid">
        <fgColor theme="5"/>
        <bgColor indexed="64"/>
      </patternFill>
    </fill>
    <fill>
      <patternFill patternType="solid">
        <fgColor rgb="FFFFFF00"/>
        <bgColor indexed="64"/>
      </patternFill>
    </fill>
    <fill>
      <patternFill patternType="solid">
        <fgColor rgb="FF002060"/>
        <bgColor indexed="64"/>
      </patternFill>
    </fill>
    <fill>
      <patternFill patternType="solid">
        <fgColor theme="2" tint="-0.249977111117893"/>
        <bgColor indexed="64"/>
      </patternFill>
    </fill>
    <fill>
      <patternFill patternType="solid">
        <fgColor theme="8"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3" fillId="0" borderId="0" applyFont="0" applyFill="0" applyBorder="0" applyAlignment="0" applyProtection="0"/>
    <xf numFmtId="43" fontId="3" fillId="0" borderId="0" applyFont="0" applyFill="0" applyBorder="0" applyAlignment="0" applyProtection="0"/>
  </cellStyleXfs>
  <cellXfs count="91">
    <xf numFmtId="0" fontId="0" fillId="0" borderId="0" xfId="0"/>
    <xf numFmtId="14" fontId="0" fillId="0" borderId="1" xfId="0" applyNumberFormat="1" applyBorder="1"/>
    <xf numFmtId="0" fontId="0" fillId="0" borderId="1" xfId="0" applyBorder="1"/>
    <xf numFmtId="1" fontId="0" fillId="0" borderId="0" xfId="0" applyNumberFormat="1"/>
    <xf numFmtId="164" fontId="0" fillId="0" borderId="1" xfId="0" applyNumberFormat="1" applyBorder="1" applyAlignment="1">
      <alignment horizontal="center"/>
    </xf>
    <xf numFmtId="0" fontId="0" fillId="0" borderId="0" xfId="0" applyAlignment="1">
      <alignment horizontal="center"/>
    </xf>
    <xf numFmtId="0" fontId="0" fillId="0" borderId="0" xfId="0" applyAlignment="1">
      <alignment horizontal="center" vertical="center"/>
    </xf>
    <xf numFmtId="14"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2" fillId="0" borderId="0" xfId="0" applyFont="1" applyAlignment="1">
      <alignment horizontal="center" vertical="center" wrapText="1"/>
    </xf>
    <xf numFmtId="0" fontId="0" fillId="0" borderId="3" xfId="0" applyBorder="1"/>
    <xf numFmtId="9" fontId="0" fillId="0" borderId="1" xfId="1" applyFont="1" applyBorder="1" applyAlignment="1">
      <alignment horizontal="center"/>
    </xf>
    <xf numFmtId="0" fontId="0" fillId="0" borderId="1" xfId="0" applyBorder="1" applyAlignment="1">
      <alignment horizontal="center"/>
    </xf>
    <xf numFmtId="14" fontId="4" fillId="2" borderId="1" xfId="0" applyNumberFormat="1" applyFont="1" applyFill="1" applyBorder="1" applyAlignment="1">
      <alignment horizontal="center" vertical="center" wrapText="1"/>
    </xf>
    <xf numFmtId="164" fontId="0" fillId="3" borderId="1" xfId="0" applyNumberFormat="1" applyFill="1" applyBorder="1" applyAlignment="1">
      <alignment horizontal="center"/>
    </xf>
    <xf numFmtId="0" fontId="5" fillId="0" borderId="1" xfId="0" applyFont="1" applyBorder="1" applyAlignment="1">
      <alignment horizontal="center" vertical="center" wrapText="1"/>
    </xf>
    <xf numFmtId="14" fontId="0" fillId="0" borderId="1" xfId="0" applyNumberFormat="1" applyBorder="1" applyAlignment="1">
      <alignment horizontal="center"/>
    </xf>
    <xf numFmtId="0" fontId="0" fillId="3" borderId="0" xfId="0" applyFill="1"/>
    <xf numFmtId="14" fontId="0" fillId="3" borderId="1" xfId="0" applyNumberFormat="1" applyFill="1" applyBorder="1" applyAlignment="1">
      <alignment horizontal="center"/>
    </xf>
    <xf numFmtId="0" fontId="0" fillId="3" borderId="1" xfId="0" applyFill="1" applyBorder="1" applyAlignment="1">
      <alignment horizontal="center"/>
    </xf>
    <xf numFmtId="9" fontId="0" fillId="3" borderId="1" xfId="1" applyFont="1" applyFill="1" applyBorder="1" applyAlignment="1">
      <alignment horizontal="center"/>
    </xf>
    <xf numFmtId="0" fontId="4" fillId="2" borderId="1" xfId="0" applyFont="1" applyFill="1" applyBorder="1" applyAlignment="1">
      <alignment horizontal="center" vertical="center" wrapText="1"/>
    </xf>
    <xf numFmtId="14" fontId="0" fillId="3" borderId="1" xfId="0" applyNumberFormat="1" applyFill="1" applyBorder="1"/>
    <xf numFmtId="0" fontId="0" fillId="3" borderId="1" xfId="0" applyFill="1" applyBorder="1"/>
    <xf numFmtId="0" fontId="0" fillId="3" borderId="3" xfId="0" applyFill="1" applyBorder="1"/>
    <xf numFmtId="0" fontId="1" fillId="0" borderId="0" xfId="0" applyFont="1" applyAlignment="1">
      <alignment horizontal="center" vertical="center" wrapText="1"/>
    </xf>
    <xf numFmtId="14" fontId="6" fillId="2" borderId="1" xfId="0" applyNumberFormat="1" applyFont="1" applyFill="1" applyBorder="1" applyAlignment="1">
      <alignment horizontal="center" vertical="center" wrapText="1"/>
    </xf>
    <xf numFmtId="0" fontId="0" fillId="4" borderId="0" xfId="0" applyFill="1"/>
    <xf numFmtId="14" fontId="0" fillId="0" borderId="5" xfId="0" applyNumberFormat="1" applyBorder="1"/>
    <xf numFmtId="0" fontId="0" fillId="0" borderId="5" xfId="0" applyBorder="1"/>
    <xf numFmtId="9" fontId="0" fillId="0" borderId="0" xfId="1" applyFont="1" applyBorder="1" applyAlignment="1">
      <alignment horizontal="center"/>
    </xf>
    <xf numFmtId="14" fontId="4" fillId="4" borderId="0" xfId="0" applyNumberFormat="1" applyFont="1" applyFill="1" applyAlignment="1">
      <alignment horizontal="center" vertical="center"/>
    </xf>
    <xf numFmtId="0" fontId="4" fillId="4" borderId="0" xfId="0" applyFont="1" applyFill="1" applyAlignment="1">
      <alignment horizontal="center" vertical="center"/>
    </xf>
    <xf numFmtId="14" fontId="0" fillId="4" borderId="0" xfId="0" applyNumberFormat="1" applyFill="1"/>
    <xf numFmtId="1" fontId="0" fillId="4" borderId="0" xfId="0" applyNumberFormat="1" applyFill="1"/>
    <xf numFmtId="0" fontId="7" fillId="4" borderId="0" xfId="0" applyFont="1" applyFill="1"/>
    <xf numFmtId="1" fontId="7" fillId="4" borderId="0" xfId="0" applyNumberFormat="1" applyFont="1" applyFill="1"/>
    <xf numFmtId="14" fontId="0" fillId="4" borderId="1" xfId="0" applyNumberFormat="1" applyFill="1" applyBorder="1"/>
    <xf numFmtId="165" fontId="0" fillId="4" borderId="1" xfId="2" applyNumberFormat="1" applyFont="1" applyFill="1" applyBorder="1"/>
    <xf numFmtId="14"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xf>
    <xf numFmtId="14" fontId="5" fillId="4" borderId="1" xfId="0" applyNumberFormat="1" applyFont="1" applyFill="1" applyBorder="1" applyAlignment="1">
      <alignment horizontal="center" vertical="center"/>
    </xf>
    <xf numFmtId="14" fontId="4"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9" fontId="0" fillId="4" borderId="1" xfId="1" applyFont="1" applyFill="1" applyBorder="1" applyAlignment="1">
      <alignment horizontal="center"/>
    </xf>
    <xf numFmtId="0" fontId="0" fillId="0" borderId="0" xfId="0" applyAlignment="1">
      <alignment horizontal="center" vertical="center" wrapText="1"/>
    </xf>
    <xf numFmtId="0" fontId="1" fillId="0" borderId="0" xfId="0" applyFont="1" applyAlignment="1">
      <alignment horizontal="center" vertical="center"/>
    </xf>
    <xf numFmtId="0" fontId="6" fillId="2" borderId="1" xfId="0" applyFont="1" applyFill="1" applyBorder="1" applyAlignment="1">
      <alignment horizontal="center" vertical="center" wrapText="1"/>
    </xf>
    <xf numFmtId="9" fontId="0" fillId="0" borderId="1" xfId="1" applyFont="1" applyFill="1" applyBorder="1" applyAlignment="1">
      <alignment horizontal="center"/>
    </xf>
    <xf numFmtId="0" fontId="0" fillId="0" borderId="0" xfId="0" applyAlignment="1">
      <alignment wrapText="1"/>
    </xf>
    <xf numFmtId="14"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xf>
    <xf numFmtId="0" fontId="0" fillId="0" borderId="0" xfId="0" pivotButton="1"/>
    <xf numFmtId="0" fontId="0" fillId="0" borderId="0" xfId="0" applyAlignment="1">
      <alignment horizontal="left"/>
    </xf>
    <xf numFmtId="1" fontId="0" fillId="0" borderId="1" xfId="0" applyNumberFormat="1" applyBorder="1" applyAlignment="1">
      <alignment horizontal="center"/>
    </xf>
    <xf numFmtId="9" fontId="0" fillId="0" borderId="0" xfId="0" applyNumberFormat="1"/>
    <xf numFmtId="164" fontId="0" fillId="0" borderId="0" xfId="0" applyNumberFormat="1" applyAlignment="1">
      <alignment horizontal="left"/>
    </xf>
    <xf numFmtId="167" fontId="0" fillId="0" borderId="0" xfId="0" applyNumberFormat="1" applyAlignment="1">
      <alignment horizontal="center"/>
    </xf>
    <xf numFmtId="1" fontId="0" fillId="0" borderId="0" xfId="0" applyNumberFormat="1" applyAlignment="1">
      <alignment horizontal="center"/>
    </xf>
    <xf numFmtId="166" fontId="0" fillId="0" borderId="0" xfId="0" applyNumberFormat="1" applyAlignment="1">
      <alignment horizontal="center"/>
    </xf>
    <xf numFmtId="0" fontId="0" fillId="0" borderId="0" xfId="0" pivotButton="1" applyAlignment="1">
      <alignment horizontal="left" vertical="center" wrapText="1"/>
    </xf>
    <xf numFmtId="0" fontId="0" fillId="0" borderId="0" xfId="0" applyAlignment="1">
      <alignment horizontal="left" vertical="center" wrapText="1"/>
    </xf>
    <xf numFmtId="10" fontId="0" fillId="0" borderId="0" xfId="0" applyNumberFormat="1" applyAlignment="1">
      <alignment horizontal="center"/>
    </xf>
    <xf numFmtId="9" fontId="0" fillId="0" borderId="0" xfId="0" applyNumberFormat="1" applyAlignment="1">
      <alignment horizontal="center"/>
    </xf>
    <xf numFmtId="0" fontId="0" fillId="7" borderId="0" xfId="0" applyFill="1"/>
    <xf numFmtId="14" fontId="0" fillId="0" borderId="1" xfId="0" applyNumberFormat="1" applyBorder="1" applyAlignment="1">
      <alignment vertical="center"/>
    </xf>
    <xf numFmtId="164" fontId="0" fillId="0" borderId="1" xfId="0" applyNumberFormat="1" applyBorder="1" applyAlignment="1">
      <alignment horizontal="center" vertical="center"/>
    </xf>
    <xf numFmtId="0" fontId="0" fillId="8" borderId="0" xfId="0" applyFill="1"/>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1" fontId="0" fillId="3" borderId="1" xfId="0" applyNumberFormat="1" applyFill="1" applyBorder="1" applyAlignment="1">
      <alignment horizontal="center"/>
    </xf>
    <xf numFmtId="0" fontId="0" fillId="0" borderId="1" xfId="0" applyBorder="1" applyAlignment="1">
      <alignment vertical="center"/>
    </xf>
    <xf numFmtId="1" fontId="0" fillId="0" borderId="1" xfId="0" applyNumberFormat="1" applyBorder="1"/>
    <xf numFmtId="168" fontId="0" fillId="0" borderId="1" xfId="0" applyNumberFormat="1" applyBorder="1" applyAlignment="1">
      <alignment horizontal="center"/>
    </xf>
    <xf numFmtId="0" fontId="0" fillId="0" borderId="1" xfId="0" applyBorder="1" applyAlignment="1">
      <alignment horizontal="center" vertical="center"/>
    </xf>
    <xf numFmtId="168" fontId="0" fillId="0" borderId="1" xfId="0" applyNumberFormat="1" applyBorder="1" applyAlignment="1">
      <alignment horizontal="center" vertical="center"/>
    </xf>
    <xf numFmtId="9" fontId="9" fillId="7" borderId="0" xfId="0" applyNumberFormat="1" applyFont="1" applyFill="1" applyAlignment="1">
      <alignment vertical="center"/>
    </xf>
    <xf numFmtId="0" fontId="4" fillId="7" borderId="0" xfId="0" applyFont="1" applyFill="1" applyAlignment="1">
      <alignment vertical="center" wrapText="1"/>
    </xf>
    <xf numFmtId="0" fontId="4" fillId="7" borderId="0" xfId="0" applyFont="1" applyFill="1" applyAlignment="1">
      <alignment wrapText="1"/>
    </xf>
    <xf numFmtId="14"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1" xfId="0" applyFont="1" applyBorder="1" applyAlignment="1">
      <alignment horizontal="center"/>
    </xf>
    <xf numFmtId="0" fontId="5" fillId="4" borderId="1" xfId="0" applyFont="1" applyFill="1" applyBorder="1" applyAlignment="1">
      <alignment horizontal="center" vertical="center"/>
    </xf>
    <xf numFmtId="0" fontId="0" fillId="4" borderId="0" xfId="0" applyFill="1" applyAlignment="1">
      <alignment horizontal="center"/>
    </xf>
    <xf numFmtId="0" fontId="8" fillId="6" borderId="1" xfId="0" applyFont="1" applyFill="1" applyBorder="1" applyAlignment="1">
      <alignment horizontal="center"/>
    </xf>
    <xf numFmtId="9" fontId="9" fillId="7" borderId="0" xfId="0" applyNumberFormat="1" applyFont="1" applyFill="1" applyAlignment="1">
      <alignment horizontal="center" vertical="center"/>
    </xf>
  </cellXfs>
  <cellStyles count="3">
    <cellStyle name="Comma" xfId="2" builtinId="3"/>
    <cellStyle name="Normal" xfId="0" builtinId="0"/>
    <cellStyle name="Percent" xfId="1" builtinId="5"/>
  </cellStyles>
  <dxfs count="27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fgColor rgb="FFFFC7CE"/>
          <bgColor rgb="FF000000"/>
        </patternFill>
      </fill>
    </dxf>
    <dxf>
      <numFmt numFmtId="1" formatCode="0"/>
    </dxf>
    <dxf>
      <numFmt numFmtId="1" formatCode="0"/>
    </dxf>
    <dxf>
      <numFmt numFmtId="14" formatCode="0.00%"/>
    </dxf>
    <dxf>
      <alignment horizontal="left"/>
    </dxf>
    <dxf>
      <alignment horizontal="left"/>
    </dxf>
    <dxf>
      <alignment horizontal="center"/>
    </dxf>
    <dxf>
      <numFmt numFmtId="167" formatCode="0.0%"/>
    </dxf>
    <dxf>
      <alignment vertical="center"/>
    </dxf>
    <dxf>
      <alignment vertical="center"/>
    </dxf>
    <dxf>
      <alignment wrapText="1"/>
    </dxf>
    <dxf>
      <alignment wrapText="1"/>
    </dxf>
    <dxf>
      <numFmt numFmtId="167" formatCode="0.0%"/>
    </dxf>
    <dxf>
      <numFmt numFmtId="14" formatCode="0.00%"/>
    </dxf>
    <dxf>
      <numFmt numFmtId="166" formatCode="0.0"/>
    </dxf>
    <dxf>
      <alignment horizontal="left"/>
    </dxf>
    <dxf>
      <alignment horizontal="left"/>
    </dxf>
    <dxf>
      <alignment horizontal="center"/>
    </dxf>
    <dxf>
      <numFmt numFmtId="1" formatCode="0"/>
    </dxf>
    <dxf>
      <numFmt numFmtId="1" formatCode="0"/>
    </dxf>
    <dxf>
      <numFmt numFmtId="1" formatCode="0"/>
    </dxf>
    <dxf>
      <numFmt numFmtId="166" formatCode="0.0"/>
    </dxf>
    <dxf>
      <numFmt numFmtId="167" formatCode="0.0%"/>
    </dxf>
    <dxf>
      <numFmt numFmtId="167" formatCode="0.0%"/>
    </dxf>
    <dxf>
      <numFmt numFmtId="1" formatCode="0"/>
    </dxf>
    <dxf>
      <numFmt numFmtId="0" formatCode="General"/>
    </dxf>
    <dxf>
      <alignment vertical="center"/>
    </dxf>
    <dxf>
      <alignment vertical="center"/>
    </dxf>
    <dxf>
      <alignment wrapText="1"/>
    </dxf>
    <dxf>
      <alignment wrapText="1"/>
    </dxf>
    <dxf>
      <numFmt numFmtId="1" formatCode="0"/>
    </dxf>
    <dxf>
      <numFmt numFmtId="167" formatCode="0.0%"/>
    </dxf>
    <dxf>
      <numFmt numFmtId="14" formatCode="0.00%"/>
    </dxf>
    <dxf>
      <alignment horizontal="left"/>
    </dxf>
    <dxf>
      <alignment horizontal="left"/>
    </dxf>
    <dxf>
      <alignment horizontal="center"/>
    </dxf>
    <dxf>
      <numFmt numFmtId="167" formatCode="0.0%"/>
    </dxf>
    <dxf>
      <numFmt numFmtId="167" formatCode="0.0%"/>
    </dxf>
    <dxf>
      <alignment vertical="center"/>
    </dxf>
    <dxf>
      <alignment vertical="center"/>
    </dxf>
    <dxf>
      <alignment wrapText="1"/>
    </dxf>
    <dxf>
      <alignment wrapText="1"/>
    </dxf>
    <dxf>
      <numFmt numFmtId="167" formatCode="0.0%"/>
    </dxf>
    <dxf>
      <numFmt numFmtId="14" formatCode="0.00%"/>
    </dxf>
    <dxf>
      <numFmt numFmtId="166" formatCode="0.0"/>
    </dxf>
    <dxf>
      <alignment horizontal="left"/>
    </dxf>
    <dxf>
      <alignment horizontal="left"/>
    </dxf>
    <dxf>
      <alignment horizontal="center"/>
    </dxf>
    <dxf>
      <numFmt numFmtId="166" formatCode="0.0"/>
    </dxf>
    <dxf>
      <numFmt numFmtId="167" formatCode="0.0%"/>
    </dxf>
    <dxf>
      <numFmt numFmtId="0" formatCode="General"/>
    </dxf>
    <dxf>
      <alignment vertical="center"/>
    </dxf>
    <dxf>
      <alignment vertical="center"/>
    </dxf>
    <dxf>
      <alignment wrapText="1"/>
    </dxf>
    <dxf>
      <alignment wrapText="1"/>
    </dxf>
    <dxf>
      <numFmt numFmtId="167" formatCode="0.0%"/>
    </dxf>
    <dxf>
      <numFmt numFmtId="14" formatCode="0.00%"/>
    </dxf>
    <dxf>
      <alignment horizontal="left"/>
    </dxf>
    <dxf>
      <alignment horizontal="left"/>
    </dxf>
    <dxf>
      <alignment horizontal="center"/>
    </dxf>
    <dxf>
      <numFmt numFmtId="1" formatCode="0"/>
    </dxf>
    <dxf>
      <numFmt numFmtId="166" formatCode="0.0"/>
    </dxf>
    <dxf>
      <numFmt numFmtId="167" formatCode="0.0%"/>
    </dxf>
    <dxf>
      <numFmt numFmtId="1" formatCode="0"/>
    </dxf>
    <dxf>
      <alignment vertical="center"/>
    </dxf>
    <dxf>
      <alignment vertical="center"/>
    </dxf>
    <dxf>
      <alignment wrapText="1"/>
    </dxf>
    <dxf>
      <alignment wrapText="1"/>
    </dxf>
    <dxf>
      <numFmt numFmtId="167" formatCode="0.0%"/>
    </dxf>
    <dxf>
      <numFmt numFmtId="13" formatCode="0%"/>
    </dxf>
    <dxf>
      <numFmt numFmtId="13" formatCode="0%"/>
    </dxf>
    <dxf>
      <numFmt numFmtId="13" formatCode="0%"/>
    </dxf>
    <dxf>
      <numFmt numFmtId="14" formatCode="0.00%"/>
    </dxf>
    <dxf>
      <alignment horizontal="left"/>
    </dxf>
    <dxf>
      <alignment horizontal="left"/>
    </dxf>
    <dxf>
      <alignment horizontal="center"/>
    </dxf>
    <dxf>
      <numFmt numFmtId="1" formatCode="0"/>
    </dxf>
    <dxf>
      <numFmt numFmtId="1" formatCode="0"/>
    </dxf>
    <dxf>
      <numFmt numFmtId="166" formatCode="0.0"/>
    </dxf>
    <dxf>
      <numFmt numFmtId="167" formatCode="0.0%"/>
    </dxf>
    <dxf>
      <numFmt numFmtId="0" formatCode="General"/>
    </dxf>
    <dxf>
      <alignment vertical="center"/>
    </dxf>
    <dxf>
      <alignment vertical="center"/>
    </dxf>
    <dxf>
      <alignment wrapText="1"/>
    </dxf>
    <dxf>
      <alignment wrapText="1"/>
    </dxf>
    <dxf>
      <numFmt numFmtId="167" formatCode="0.0%"/>
    </dxf>
    <dxf>
      <numFmt numFmtId="13" formatCode="0%"/>
    </dxf>
    <dxf>
      <numFmt numFmtId="1" formatCode="0"/>
    </dxf>
    <dxf>
      <numFmt numFmtId="1" formatCode="0"/>
    </dxf>
    <dxf>
      <alignment horizontal="left"/>
    </dxf>
    <dxf>
      <alignment horizontal="center"/>
    </dxf>
    <dxf>
      <alignment vertical="center"/>
    </dxf>
    <dxf>
      <alignment wrapText="1"/>
    </dxf>
    <dxf>
      <numFmt numFmtId="167" formatCode="0.0%"/>
    </dxf>
    <dxf>
      <numFmt numFmtId="167" formatCode="0.0%"/>
    </dxf>
    <dxf>
      <alignment horizontal="left"/>
    </dxf>
    <dxf>
      <alignment horizontal="left"/>
    </dxf>
    <dxf>
      <alignment horizontal="center"/>
    </dxf>
    <dxf>
      <numFmt numFmtId="1" formatCode="0"/>
    </dxf>
    <dxf>
      <numFmt numFmtId="1" formatCode="0"/>
    </dxf>
    <dxf>
      <numFmt numFmtId="166" formatCode="0.0"/>
    </dxf>
    <dxf>
      <numFmt numFmtId="167" formatCode="0.0%"/>
    </dxf>
    <dxf>
      <numFmt numFmtId="167" formatCode="0.0%"/>
    </dxf>
    <dxf>
      <alignment vertical="center"/>
    </dxf>
    <dxf>
      <alignment vertical="center"/>
    </dxf>
    <dxf>
      <alignment wrapText="1"/>
    </dxf>
    <dxf>
      <alignment wrapText="1"/>
    </dxf>
    <dxf>
      <numFmt numFmtId="13" formatCode="0%"/>
    </dxf>
    <dxf>
      <numFmt numFmtId="13" formatCode="0%"/>
    </dxf>
    <dxf>
      <numFmt numFmtId="13" formatCode="0%"/>
    </dxf>
    <dxf>
      <numFmt numFmtId="13" formatCode="0%"/>
    </dxf>
    <dxf>
      <numFmt numFmtId="14" formatCode="0.00%"/>
    </dxf>
    <dxf>
      <numFmt numFmtId="166" formatCode="0.0"/>
    </dxf>
    <dxf>
      <alignment horizontal="left"/>
    </dxf>
    <dxf>
      <alignment horizontal="left"/>
    </dxf>
    <dxf>
      <alignment horizontal="center"/>
    </dxf>
    <dxf>
      <numFmt numFmtId="166" formatCode="0.0"/>
    </dxf>
    <dxf>
      <numFmt numFmtId="167" formatCode="0.0%"/>
    </dxf>
    <dxf>
      <numFmt numFmtId="0" formatCode="General"/>
    </dxf>
    <dxf>
      <alignment vertical="center"/>
    </dxf>
    <dxf>
      <alignment vertical="center"/>
    </dxf>
    <dxf>
      <alignment wrapText="1"/>
    </dxf>
    <dxf>
      <alignment wrapText="1"/>
    </dxf>
    <dxf>
      <numFmt numFmtId="167" formatCode="0.0%"/>
    </dxf>
    <dxf>
      <numFmt numFmtId="13" formatCode="0%"/>
    </dxf>
    <dxf>
      <numFmt numFmtId="13" formatCode="0%"/>
    </dxf>
    <dxf>
      <numFmt numFmtId="13" formatCode="0%"/>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26" Type="http://schemas.microsoft.com/office/2017/10/relationships/person" Target="persons/person.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theme" Target="theme/theme1.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CURRENT</a:t>
            </a:r>
            <a:r>
              <a:rPr lang="en-IN" b="1" baseline="0">
                <a:solidFill>
                  <a:schemeClr val="tx1"/>
                </a:solidFill>
              </a:rPr>
              <a:t> DATE CONVERSIONS</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solidFill>
                <a:schemeClr val="bg1"/>
              </a:solidFill>
            </a:ln>
            <a:effectLst>
              <a:glow rad="127000">
                <a:schemeClr val="bg1"/>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'Funnel Chart'!$K$5:$O$5</c:f>
              <c:strCache>
                <c:ptCount val="5"/>
                <c:pt idx="0">
                  <c:v>Listing</c:v>
                </c:pt>
                <c:pt idx="1">
                  <c:v>Menu</c:v>
                </c:pt>
                <c:pt idx="2">
                  <c:v>Carts</c:v>
                </c:pt>
                <c:pt idx="3">
                  <c:v>Payments</c:v>
                </c:pt>
                <c:pt idx="4">
                  <c:v>Orders</c:v>
                </c:pt>
              </c:strCache>
            </c:strRef>
          </c:cat>
          <c:val>
            <c:numRef>
              <c:f>'Funnel Chart'!$K$7:$O$7</c:f>
              <c:numCache>
                <c:formatCode>General</c:formatCode>
                <c:ptCount val="5"/>
                <c:pt idx="0">
                  <c:v>0</c:v>
                </c:pt>
                <c:pt idx="1">
                  <c:v>18214847</c:v>
                </c:pt>
                <c:pt idx="2">
                  <c:v>21467746</c:v>
                </c:pt>
                <c:pt idx="3">
                  <c:v>22018344.5</c:v>
                </c:pt>
                <c:pt idx="4" formatCode="0">
                  <c:v>22303213</c:v>
                </c:pt>
              </c:numCache>
            </c:numRef>
          </c:val>
          <c:extLst>
            <c:ext xmlns:c16="http://schemas.microsoft.com/office/drawing/2014/chart" uri="{C3380CC4-5D6E-409C-BE32-E72D297353CC}">
              <c16:uniqueId val="{00000000-A3B5-496F-9A37-D3F9644D6E1C}"/>
            </c:ext>
          </c:extLst>
        </c:ser>
        <c:ser>
          <c:idx val="1"/>
          <c:order val="1"/>
          <c:spPr>
            <a:solidFill>
              <a:schemeClr val="accent2"/>
            </a:solidFill>
            <a:ln w="0">
              <a:noFill/>
            </a:ln>
            <a:effectLst/>
          </c:spPr>
          <c:invertIfNegative val="0"/>
          <c:dLbls>
            <c:dLbl>
              <c:idx val="2"/>
              <c:layout>
                <c:manualLayout>
                  <c:x val="0.10828420653516599"/>
                  <c:y val="-4.6013731645510904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3B5-496F-9A37-D3F9644D6E1C}"/>
                </c:ext>
              </c:extLst>
            </c:dLbl>
            <c:dLbl>
              <c:idx val="3"/>
              <c:layout>
                <c:manualLayout>
                  <c:x val="9.2180097215058432E-2"/>
                  <c:y val="1.4494796548380078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3B5-496F-9A37-D3F9644D6E1C}"/>
                </c:ext>
              </c:extLst>
            </c:dLbl>
            <c:dLbl>
              <c:idx val="4"/>
              <c:layout>
                <c:manualLayout>
                  <c:x val="8.7686637936381429E-2"/>
                  <c:y val="1.0871097413605256E-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3B5-496F-9A37-D3F9644D6E1C}"/>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'Funnel Chart'!$K$5:$O$5</c:f>
              <c:strCache>
                <c:ptCount val="5"/>
                <c:pt idx="0">
                  <c:v>Listing</c:v>
                </c:pt>
                <c:pt idx="1">
                  <c:v>Menu</c:v>
                </c:pt>
                <c:pt idx="2">
                  <c:v>Carts</c:v>
                </c:pt>
                <c:pt idx="3">
                  <c:v>Payments</c:v>
                </c:pt>
                <c:pt idx="4">
                  <c:v>Orders</c:v>
                </c:pt>
              </c:strCache>
            </c:strRef>
          </c:cat>
          <c:val>
            <c:numRef>
              <c:f>'Funnel Chart'!$K$6:$O$6</c:f>
              <c:numCache>
                <c:formatCode>_ * #,##0_ ;_ * \-#,##0_ ;_ * "-"??_ ;_ @_ </c:formatCode>
                <c:ptCount val="5"/>
                <c:pt idx="0">
                  <c:v>46236443</c:v>
                </c:pt>
                <c:pt idx="1">
                  <c:v>9806749</c:v>
                </c:pt>
                <c:pt idx="2">
                  <c:v>3300951</c:v>
                </c:pt>
                <c:pt idx="3">
                  <c:v>2199754</c:v>
                </c:pt>
                <c:pt idx="4">
                  <c:v>1630017</c:v>
                </c:pt>
              </c:numCache>
            </c:numRef>
          </c:val>
          <c:extLst>
            <c:ext xmlns:c16="http://schemas.microsoft.com/office/drawing/2014/chart" uri="{C3380CC4-5D6E-409C-BE32-E72D297353CC}">
              <c16:uniqueId val="{00000001-A3B5-496F-9A37-D3F9644D6E1C}"/>
            </c:ext>
          </c:extLst>
        </c:ser>
        <c:dLbls>
          <c:dLblPos val="ctr"/>
          <c:showLegendKey val="0"/>
          <c:showVal val="1"/>
          <c:showCatName val="0"/>
          <c:showSerName val="0"/>
          <c:showPercent val="0"/>
          <c:showBubbleSize val="0"/>
        </c:dLbls>
        <c:gapWidth val="0"/>
        <c:overlap val="100"/>
        <c:axId val="530119295"/>
        <c:axId val="566899855"/>
      </c:barChart>
      <c:catAx>
        <c:axId val="5301192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66899855"/>
        <c:crosses val="autoZero"/>
        <c:auto val="1"/>
        <c:lblAlgn val="ctr"/>
        <c:lblOffset val="100"/>
        <c:noMultiLvlLbl val="0"/>
      </c:catAx>
      <c:valAx>
        <c:axId val="566899855"/>
        <c:scaling>
          <c:orientation val="minMax"/>
        </c:scaling>
        <c:delete val="1"/>
        <c:axPos val="t"/>
        <c:numFmt formatCode="General" sourceLinked="1"/>
        <c:majorTickMark val="none"/>
        <c:minorTickMark val="none"/>
        <c:tickLblPos val="nextTo"/>
        <c:crossAx val="53011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SAME DAY</a:t>
            </a:r>
            <a:r>
              <a:rPr lang="en-IN" b="1" baseline="0">
                <a:solidFill>
                  <a:schemeClr val="tx1"/>
                </a:solidFill>
              </a:rPr>
              <a:t> LAST WEEK CONVERSIONS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noFill/>
            <a:ln>
              <a:solidFill>
                <a:schemeClr val="bg1"/>
              </a:solidFill>
            </a:ln>
            <a:effectLst>
              <a:glow rad="127000">
                <a:schemeClr val="bg1"/>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'Funnel Chart'!$R$5:$V$5</c:f>
              <c:strCache>
                <c:ptCount val="5"/>
                <c:pt idx="0">
                  <c:v>Listing</c:v>
                </c:pt>
                <c:pt idx="1">
                  <c:v>Menu</c:v>
                </c:pt>
                <c:pt idx="2">
                  <c:v>Carts</c:v>
                </c:pt>
                <c:pt idx="3">
                  <c:v>Payments</c:v>
                </c:pt>
                <c:pt idx="4">
                  <c:v>Orders</c:v>
                </c:pt>
              </c:strCache>
            </c:strRef>
          </c:cat>
          <c:val>
            <c:numRef>
              <c:f>'Funnel Chart'!$K$7:$O$7</c:f>
              <c:numCache>
                <c:formatCode>General</c:formatCode>
                <c:ptCount val="5"/>
                <c:pt idx="0">
                  <c:v>0</c:v>
                </c:pt>
                <c:pt idx="1">
                  <c:v>18214847</c:v>
                </c:pt>
                <c:pt idx="2">
                  <c:v>21467746</c:v>
                </c:pt>
                <c:pt idx="3">
                  <c:v>22018344.5</c:v>
                </c:pt>
                <c:pt idx="4" formatCode="0">
                  <c:v>22303213</c:v>
                </c:pt>
              </c:numCache>
            </c:numRef>
          </c:val>
          <c:extLst>
            <c:ext xmlns:c16="http://schemas.microsoft.com/office/drawing/2014/chart" uri="{C3380CC4-5D6E-409C-BE32-E72D297353CC}">
              <c16:uniqueId val="{00000000-C690-4F12-9424-890B152A8F3B}"/>
            </c:ext>
          </c:extLst>
        </c:ser>
        <c:ser>
          <c:idx val="1"/>
          <c:order val="1"/>
          <c:spPr>
            <a:solidFill>
              <a:schemeClr val="accent2"/>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'Funnel Chart'!$R$5:$V$5</c:f>
              <c:strCache>
                <c:ptCount val="5"/>
                <c:pt idx="0">
                  <c:v>Listing</c:v>
                </c:pt>
                <c:pt idx="1">
                  <c:v>Menu</c:v>
                </c:pt>
                <c:pt idx="2">
                  <c:v>Carts</c:v>
                </c:pt>
                <c:pt idx="3">
                  <c:v>Payments</c:v>
                </c:pt>
                <c:pt idx="4">
                  <c:v>Orders</c:v>
                </c:pt>
              </c:strCache>
            </c:strRef>
          </c:cat>
          <c:val>
            <c:numRef>
              <c:f>'Funnel Chart'!$R$6:$V$6</c:f>
              <c:numCache>
                <c:formatCode>_ * #,##0_ ;_ * \-#,##0_ ;_ * "-"??_ ;_ @_ </c:formatCode>
                <c:ptCount val="5"/>
                <c:pt idx="0">
                  <c:v>43543058</c:v>
                </c:pt>
                <c:pt idx="1">
                  <c:v>8778280</c:v>
                </c:pt>
                <c:pt idx="2">
                  <c:v>3014461</c:v>
                </c:pt>
                <c:pt idx="3">
                  <c:v>2049833</c:v>
                </c:pt>
                <c:pt idx="4">
                  <c:v>1582881</c:v>
                </c:pt>
              </c:numCache>
            </c:numRef>
          </c:val>
          <c:extLst>
            <c:ext xmlns:c16="http://schemas.microsoft.com/office/drawing/2014/chart" uri="{C3380CC4-5D6E-409C-BE32-E72D297353CC}">
              <c16:uniqueId val="{00000004-C690-4F12-9424-890B152A8F3B}"/>
            </c:ext>
          </c:extLst>
        </c:ser>
        <c:dLbls>
          <c:dLblPos val="ctr"/>
          <c:showLegendKey val="0"/>
          <c:showVal val="1"/>
          <c:showCatName val="0"/>
          <c:showSerName val="0"/>
          <c:showPercent val="0"/>
          <c:showBubbleSize val="0"/>
        </c:dLbls>
        <c:gapWidth val="0"/>
        <c:overlap val="100"/>
        <c:axId val="530119295"/>
        <c:axId val="566899855"/>
      </c:barChart>
      <c:catAx>
        <c:axId val="53011929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66899855"/>
        <c:crosses val="autoZero"/>
        <c:auto val="1"/>
        <c:lblAlgn val="ctr"/>
        <c:lblOffset val="100"/>
        <c:noMultiLvlLbl val="0"/>
      </c:catAx>
      <c:valAx>
        <c:axId val="566899855"/>
        <c:scaling>
          <c:orientation val="minMax"/>
        </c:scaling>
        <c:delete val="1"/>
        <c:axPos val="t"/>
        <c:numFmt formatCode="General" sourceLinked="1"/>
        <c:majorTickMark val="none"/>
        <c:minorTickMark val="none"/>
        <c:tickLblPos val="nextTo"/>
        <c:crossAx val="530119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b="1"/>
              <a:t>FLUCTUATIONS</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spPr>
            <a:solidFill>
              <a:srgbClr val="92D050"/>
            </a:solidFill>
            <a:ln>
              <a:noFill/>
            </a:ln>
            <a:effectLst/>
          </c:spPr>
          <c:invertIfNegative val="1"/>
          <c:dPt>
            <c:idx val="0"/>
            <c:invertIfNegative val="1"/>
            <c:bubble3D val="0"/>
            <c:spPr>
              <a:solidFill>
                <a:srgbClr val="92D050"/>
              </a:solidFill>
              <a:ln>
                <a:noFill/>
              </a:ln>
              <a:effectLst/>
            </c:spPr>
            <c:extLst>
              <c:ext xmlns:c16="http://schemas.microsoft.com/office/drawing/2014/chart" uri="{C3380CC4-5D6E-409C-BE32-E72D297353CC}">
                <c16:uniqueId val="{00000001-B4FB-433D-A12F-EBF4D2B21BE1}"/>
              </c:ext>
            </c:extLst>
          </c:dPt>
          <c:dPt>
            <c:idx val="1"/>
            <c:invertIfNegative val="1"/>
            <c:bubble3D val="0"/>
            <c:spPr>
              <a:solidFill>
                <a:srgbClr val="92D050"/>
              </a:solidFill>
              <a:ln>
                <a:noFill/>
              </a:ln>
              <a:effectLst/>
            </c:spPr>
            <c:extLst>
              <c:ext xmlns:c16="http://schemas.microsoft.com/office/drawing/2014/chart" uri="{C3380CC4-5D6E-409C-BE32-E72D297353CC}">
                <c16:uniqueId val="{00000003-B4FB-433D-A12F-EBF4D2B21BE1}"/>
              </c:ext>
            </c:extLst>
          </c:dPt>
          <c:dPt>
            <c:idx val="2"/>
            <c:invertIfNegative val="1"/>
            <c:bubble3D val="0"/>
            <c:spPr>
              <a:solidFill>
                <a:srgbClr val="92D050"/>
              </a:solidFill>
              <a:ln>
                <a:noFill/>
              </a:ln>
              <a:effectLst/>
            </c:spPr>
            <c:extLst>
              <c:ext xmlns:c16="http://schemas.microsoft.com/office/drawing/2014/chart" uri="{C3380CC4-5D6E-409C-BE32-E72D297353CC}">
                <c16:uniqueId val="{00000005-B4FB-433D-A12F-EBF4D2B21BE1}"/>
              </c:ext>
            </c:extLst>
          </c:dPt>
          <c:dPt>
            <c:idx val="3"/>
            <c:invertIfNegative val="1"/>
            <c:bubble3D val="0"/>
            <c:spPr>
              <a:solidFill>
                <a:srgbClr val="92D050"/>
              </a:solidFill>
              <a:ln>
                <a:noFill/>
              </a:ln>
              <a:effectLst/>
            </c:spPr>
            <c:extLst>
              <c:ext xmlns:c16="http://schemas.microsoft.com/office/drawing/2014/chart" uri="{C3380CC4-5D6E-409C-BE32-E72D297353CC}">
                <c16:uniqueId val="{00000001-37F3-4BB7-B9E7-C7DFF05D87BD}"/>
              </c:ext>
            </c:extLst>
          </c:dPt>
          <c:dLbls>
            <c:dLbl>
              <c:idx val="3"/>
              <c:layout>
                <c:manualLayout>
                  <c:x val="-0.10308456564902628"/>
                  <c:y val="-3.888211979425075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7F3-4BB7-B9E7-C7DFF05D87BD}"/>
                </c:ext>
              </c:extLst>
            </c:dLbl>
            <c:spPr>
              <a:noFill/>
              <a:ln>
                <a:noFill/>
              </a:ln>
              <a:effectLst/>
            </c:spPr>
            <c:txPr>
              <a:bodyPr rot="0" spcFirstLastPara="1" vertOverflow="ellipsis" vert="horz" wrap="square" lIns="38100" tIns="19050" rIns="38100" bIns="19050" anchor="ctr" anchorCtr="1">
                <a:spAutoFit/>
              </a:bodyPr>
              <a:lstStyle/>
              <a:p>
                <a:pPr>
                  <a:defRPr lang="en-US" sz="1200" b="1"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'Funnel Chart'!$X$5:$AA$5</c:f>
              <c:strCache>
                <c:ptCount val="4"/>
                <c:pt idx="0">
                  <c:v>Overall conversion</c:v>
                </c:pt>
                <c:pt idx="1">
                  <c:v>Order Change </c:v>
                </c:pt>
                <c:pt idx="2">
                  <c:v>Traffic Change </c:v>
                </c:pt>
                <c:pt idx="3">
                  <c:v>Conversion change</c:v>
                </c:pt>
              </c:strCache>
            </c:strRef>
          </c:cat>
          <c:val>
            <c:numRef>
              <c:f>'Funnel Chart'!$X$6:$AA$6</c:f>
              <c:numCache>
                <c:formatCode>0%</c:formatCode>
                <c:ptCount val="4"/>
                <c:pt idx="0">
                  <c:v>3.5253944599501305E-2</c:v>
                </c:pt>
                <c:pt idx="1">
                  <c:v>2.9778612542572747E-2</c:v>
                </c:pt>
                <c:pt idx="2">
                  <c:v>6.1855669392811174E-2</c:v>
                </c:pt>
                <c:pt idx="3">
                  <c:v>-3.0208490451984704E-2</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37F3-4BB7-B9E7-C7DFF05D87BD}"/>
            </c:ext>
          </c:extLst>
        </c:ser>
        <c:dLbls>
          <c:showLegendKey val="0"/>
          <c:showVal val="0"/>
          <c:showCatName val="0"/>
          <c:showSerName val="0"/>
          <c:showPercent val="0"/>
          <c:showBubbleSize val="0"/>
        </c:dLbls>
        <c:gapWidth val="0"/>
        <c:axId val="530124575"/>
        <c:axId val="564257695"/>
      </c:barChart>
      <c:catAx>
        <c:axId val="530124575"/>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50" b="1" i="0" u="none" strike="noStrike" kern="1200" baseline="0">
                <a:solidFill>
                  <a:schemeClr val="tx1"/>
                </a:solidFill>
                <a:latin typeface="+mn-lt"/>
                <a:ea typeface="+mn-ea"/>
                <a:cs typeface="+mn-cs"/>
              </a:defRPr>
            </a:pPr>
            <a:endParaRPr lang="en-US"/>
          </a:p>
        </c:txPr>
        <c:crossAx val="564257695"/>
        <c:crosses val="autoZero"/>
        <c:auto val="1"/>
        <c:lblAlgn val="ctr"/>
        <c:lblOffset val="1000"/>
        <c:noMultiLvlLbl val="0"/>
      </c:catAx>
      <c:valAx>
        <c:axId val="56425769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30124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r>
              <a:rPr lang="en-IN" sz="1800"/>
              <a:t>ORDER</a:t>
            </a:r>
            <a:r>
              <a:rPr lang="en-IN" sz="1800" baseline="0"/>
              <a:t> CHANGE WITH RESPECT TO SAME DAY LAST WEEK </a:t>
            </a:r>
            <a:br>
              <a:rPr lang="en-IN" sz="1800" baseline="0"/>
            </a:br>
            <a:r>
              <a:rPr lang="en-IN" sz="1800" baseline="0"/>
              <a:t>WHICH HAS A FLUCTUATION LESS THAN -20% AND GREATER THAN 20%</a:t>
            </a:r>
            <a:endParaRPr lang="en-IN" sz="1800"/>
          </a:p>
        </c:rich>
      </c:tx>
      <c:layout>
        <c:manualLayout>
          <c:xMode val="edge"/>
          <c:yMode val="edge"/>
          <c:x val="0.23773353415904327"/>
          <c:y val="2.2515278699704242E-2"/>
        </c:manualLayout>
      </c:layout>
      <c:overlay val="0"/>
      <c:spPr>
        <a:noFill/>
        <a:ln>
          <a:noFill/>
        </a:ln>
        <a:effectLst/>
      </c:spPr>
      <c:txPr>
        <a:bodyPr rot="0" spcFirstLastPara="1" vertOverflow="ellipsis" vert="horz" wrap="square" anchor="ctr" anchorCtr="1"/>
        <a:lstStyle/>
        <a:p>
          <a:pPr>
            <a:defRPr sz="18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Tables!$G$2</c:f>
              <c:strCache>
                <c:ptCount val="1"/>
                <c:pt idx="0">
                  <c:v>Order Change with respect to same day last week</c:v>
                </c:pt>
              </c:strCache>
            </c:strRef>
          </c:tx>
          <c:spPr>
            <a:solidFill>
              <a:srgbClr val="92D050"/>
            </a:solidFill>
            <a:ln w="9525" cap="flat" cmpd="sng" algn="ctr">
              <a:noFill/>
              <a:miter lim="800000"/>
            </a:ln>
            <a:effectLst>
              <a:glow rad="63500">
                <a:schemeClr val="accent1">
                  <a:satMod val="175000"/>
                  <a:alpha val="25000"/>
                </a:schemeClr>
              </a:glow>
            </a:effectLst>
          </c:spPr>
          <c:invertIfNegative val="1"/>
          <c:dLbls>
            <c:spPr>
              <a:noFill/>
              <a:ln>
                <a:noFill/>
              </a:ln>
              <a:effectLst/>
            </c:spPr>
            <c:txPr>
              <a:bodyPr rot="-5400000" spcFirstLastPara="1" vertOverflow="ellipsis"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Tables!$F$3:$F$39</c:f>
              <c:numCache>
                <c:formatCode>m/d/yyyy</c:formatCode>
                <c:ptCount val="37"/>
                <c:pt idx="0">
                  <c:v>43475</c:v>
                </c:pt>
                <c:pt idx="1">
                  <c:v>43482</c:v>
                </c:pt>
                <c:pt idx="2">
                  <c:v>43486</c:v>
                </c:pt>
                <c:pt idx="3">
                  <c:v>43487</c:v>
                </c:pt>
                <c:pt idx="4">
                  <c:v>43494</c:v>
                </c:pt>
                <c:pt idx="5">
                  <c:v>43496</c:v>
                </c:pt>
                <c:pt idx="6">
                  <c:v>43501</c:v>
                </c:pt>
                <c:pt idx="7">
                  <c:v>43515</c:v>
                </c:pt>
                <c:pt idx="8">
                  <c:v>43522</c:v>
                </c:pt>
                <c:pt idx="9">
                  <c:v>43524</c:v>
                </c:pt>
                <c:pt idx="10">
                  <c:v>43526</c:v>
                </c:pt>
                <c:pt idx="11">
                  <c:v>43533</c:v>
                </c:pt>
                <c:pt idx="12">
                  <c:v>43543</c:v>
                </c:pt>
                <c:pt idx="13">
                  <c:v>43548</c:v>
                </c:pt>
                <c:pt idx="14">
                  <c:v>43550</c:v>
                </c:pt>
                <c:pt idx="15">
                  <c:v>43559</c:v>
                </c:pt>
                <c:pt idx="16">
                  <c:v>43566</c:v>
                </c:pt>
                <c:pt idx="17">
                  <c:v>43567</c:v>
                </c:pt>
                <c:pt idx="18">
                  <c:v>43569</c:v>
                </c:pt>
                <c:pt idx="19">
                  <c:v>43573</c:v>
                </c:pt>
                <c:pt idx="20">
                  <c:v>43574</c:v>
                </c:pt>
                <c:pt idx="21">
                  <c:v>43580</c:v>
                </c:pt>
                <c:pt idx="22">
                  <c:v>43636</c:v>
                </c:pt>
                <c:pt idx="23">
                  <c:v>43643</c:v>
                </c:pt>
                <c:pt idx="24">
                  <c:v>43662</c:v>
                </c:pt>
                <c:pt idx="25">
                  <c:v>43669</c:v>
                </c:pt>
                <c:pt idx="26">
                  <c:v>43688</c:v>
                </c:pt>
                <c:pt idx="27">
                  <c:v>43695</c:v>
                </c:pt>
                <c:pt idx="28">
                  <c:v>43722</c:v>
                </c:pt>
                <c:pt idx="29">
                  <c:v>43729</c:v>
                </c:pt>
                <c:pt idx="30">
                  <c:v>43747</c:v>
                </c:pt>
                <c:pt idx="31">
                  <c:v>43759</c:v>
                </c:pt>
                <c:pt idx="32">
                  <c:v>43778</c:v>
                </c:pt>
                <c:pt idx="33">
                  <c:v>43786</c:v>
                </c:pt>
                <c:pt idx="34">
                  <c:v>43793</c:v>
                </c:pt>
                <c:pt idx="35">
                  <c:v>43800</c:v>
                </c:pt>
                <c:pt idx="36">
                  <c:v>43821</c:v>
                </c:pt>
              </c:numCache>
            </c:numRef>
          </c:cat>
          <c:val>
            <c:numRef>
              <c:f>Tables!$G$3:$G$39</c:f>
              <c:numCache>
                <c:formatCode>0%</c:formatCode>
                <c:ptCount val="37"/>
                <c:pt idx="0">
                  <c:v>-0.4522502426107996</c:v>
                </c:pt>
                <c:pt idx="1">
                  <c:v>1.0595416371384867</c:v>
                </c:pt>
                <c:pt idx="2">
                  <c:v>0.23352106416819263</c:v>
                </c:pt>
                <c:pt idx="3">
                  <c:v>0.85430485686646174</c:v>
                </c:pt>
                <c:pt idx="4">
                  <c:v>-0.71708723442563915</c:v>
                </c:pt>
                <c:pt idx="5">
                  <c:v>0.20059441674862155</c:v>
                </c:pt>
                <c:pt idx="6">
                  <c:v>1.1476852728398028</c:v>
                </c:pt>
                <c:pt idx="7">
                  <c:v>-0.55839299648571217</c:v>
                </c:pt>
                <c:pt idx="8">
                  <c:v>1.2004191790539451</c:v>
                </c:pt>
                <c:pt idx="9">
                  <c:v>0.22324803045110131</c:v>
                </c:pt>
                <c:pt idx="10">
                  <c:v>-0.37594234941110949</c:v>
                </c:pt>
                <c:pt idx="11">
                  <c:v>1.0202070652584099</c:v>
                </c:pt>
                <c:pt idx="12">
                  <c:v>-0.45549226537958976</c:v>
                </c:pt>
                <c:pt idx="13">
                  <c:v>0.22259812803337153</c:v>
                </c:pt>
                <c:pt idx="14">
                  <c:v>0.77964973472889199</c:v>
                </c:pt>
                <c:pt idx="15">
                  <c:v>-0.52087951809985289</c:v>
                </c:pt>
                <c:pt idx="16">
                  <c:v>0.9239043412518404</c:v>
                </c:pt>
                <c:pt idx="17">
                  <c:v>-0.27312591355188975</c:v>
                </c:pt>
                <c:pt idx="18">
                  <c:v>0.28376620785956508</c:v>
                </c:pt>
                <c:pt idx="19">
                  <c:v>0.7302283946685022</c:v>
                </c:pt>
                <c:pt idx="20">
                  <c:v>0.2472495952251057</c:v>
                </c:pt>
                <c:pt idx="21">
                  <c:v>-0.38690483590402214</c:v>
                </c:pt>
                <c:pt idx="22">
                  <c:v>-0.54373712252615491</c:v>
                </c:pt>
                <c:pt idx="23">
                  <c:v>1.1472182813955829</c:v>
                </c:pt>
                <c:pt idx="24">
                  <c:v>-0.63082013655867986</c:v>
                </c:pt>
                <c:pt idx="25">
                  <c:v>1.3503180372102532</c:v>
                </c:pt>
                <c:pt idx="26">
                  <c:v>-0.54353363205176886</c:v>
                </c:pt>
                <c:pt idx="27">
                  <c:v>1.0661671278564273</c:v>
                </c:pt>
                <c:pt idx="28">
                  <c:v>-0.53590439000986212</c:v>
                </c:pt>
                <c:pt idx="29">
                  <c:v>1.1152745531323451</c:v>
                </c:pt>
                <c:pt idx="30">
                  <c:v>0.21871070507745793</c:v>
                </c:pt>
                <c:pt idx="31">
                  <c:v>0.32382903302894461</c:v>
                </c:pt>
                <c:pt idx="32">
                  <c:v>0.26260801898348074</c:v>
                </c:pt>
                <c:pt idx="33">
                  <c:v>-0.57004623700582813</c:v>
                </c:pt>
                <c:pt idx="34">
                  <c:v>1.3547702422639891</c:v>
                </c:pt>
                <c:pt idx="35">
                  <c:v>0.20747489400703478</c:v>
                </c:pt>
                <c:pt idx="36">
                  <c:v>0.21029166080314066</c:v>
                </c:pt>
              </c:numCache>
            </c:numRef>
          </c:val>
          <c:extLst>
            <c:ext xmlns:c14="http://schemas.microsoft.com/office/drawing/2007/8/2/chart" uri="{6F2FDCE9-48DA-4B69-8628-5D25D57E5C99}">
              <c14:invertSolidFillFmt>
                <c14:spPr xmlns:c14="http://schemas.microsoft.com/office/drawing/2007/8/2/chart">
                  <a:solidFill>
                    <a:srgbClr val="FF3300"/>
                  </a:solidFill>
                  <a:ln w="9525" cap="flat" cmpd="sng" algn="ctr">
                    <a:noFill/>
                    <a:miter lim="800000"/>
                  </a:ln>
                  <a:effectLst>
                    <a:glow rad="63500">
                      <a:schemeClr val="accent1">
                        <a:satMod val="175000"/>
                        <a:alpha val="25000"/>
                      </a:schemeClr>
                    </a:glow>
                  </a:effectLst>
                </c14:spPr>
              </c14:invertSolidFillFmt>
            </c:ext>
            <c:ext xmlns:c16="http://schemas.microsoft.com/office/drawing/2014/chart" uri="{C3380CC4-5D6E-409C-BE32-E72D297353CC}">
              <c16:uniqueId val="{00000000-DF3D-4DF3-AB07-5DBE64EC89C8}"/>
            </c:ext>
          </c:extLst>
        </c:ser>
        <c:dLbls>
          <c:showLegendKey val="0"/>
          <c:showVal val="0"/>
          <c:showCatName val="0"/>
          <c:showSerName val="0"/>
          <c:showPercent val="0"/>
          <c:showBubbleSize val="0"/>
        </c:dLbls>
        <c:gapWidth val="0"/>
        <c:overlap val="-40"/>
        <c:axId val="1502537327"/>
        <c:axId val="1317311311"/>
      </c:barChart>
      <c:catAx>
        <c:axId val="1502537327"/>
        <c:scaling>
          <c:orientation val="minMax"/>
        </c:scaling>
        <c:delete val="0"/>
        <c:axPos val="b"/>
        <c:majorGridlines>
          <c:spPr>
            <a:ln w="9525" cap="flat" cmpd="sng" algn="ctr">
              <a:noFill/>
              <a:round/>
            </a:ln>
            <a:effectLst/>
          </c:spPr>
        </c:majorGridlines>
        <c:numFmt formatCode="[$-14009]dd/mm/yy;@" sourceLinked="0"/>
        <c:majorTickMark val="none"/>
        <c:minorTickMark val="none"/>
        <c:tickLblPos val="low"/>
        <c:spPr>
          <a:noFill/>
          <a:ln>
            <a:noFill/>
          </a:ln>
          <a:effectLst/>
        </c:spPr>
        <c:txPr>
          <a:bodyPr rot="-5400000" spcFirstLastPara="1" vertOverflow="ellipsis" wrap="square" anchor="ctr" anchorCtr="1"/>
          <a:lstStyle/>
          <a:p>
            <a:pPr>
              <a:defRPr sz="1400" b="1" i="0" u="none" strike="noStrike" kern="1200" baseline="0">
                <a:solidFill>
                  <a:schemeClr val="bg2"/>
                </a:solidFill>
                <a:latin typeface="+mn-lt"/>
                <a:ea typeface="+mn-ea"/>
                <a:cs typeface="+mn-cs"/>
              </a:defRPr>
            </a:pPr>
            <a:endParaRPr lang="en-US"/>
          </a:p>
        </c:txPr>
        <c:crossAx val="1317311311"/>
        <c:crosses val="autoZero"/>
        <c:auto val="0"/>
        <c:lblAlgn val="ctr"/>
        <c:lblOffset val="100"/>
        <c:noMultiLvlLbl val="0"/>
      </c:catAx>
      <c:valAx>
        <c:axId val="1317311311"/>
        <c:scaling>
          <c:orientation val="minMax"/>
          <c:max val="1.5"/>
          <c:min val="-0.8"/>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inorGridlines>
          <c: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a:effectLst/>
          </c:spPr>
        </c:minorGridlines>
        <c:numFmt formatCode="0%" sourceLinked="1"/>
        <c:majorTickMark val="none"/>
        <c:minorTickMark val="none"/>
        <c:tickLblPos val="low"/>
        <c:spPr>
          <a:noFill/>
          <a:ln>
            <a:noFill/>
          </a:ln>
          <a:effectLst/>
        </c:spPr>
        <c:txPr>
          <a:bodyPr rot="0" spcFirstLastPara="1" vertOverflow="ellipsis" wrap="square" anchor="ctr" anchorCtr="1"/>
          <a:lstStyle/>
          <a:p>
            <a:pPr>
              <a:defRPr sz="1100" b="1" i="0" u="none" strike="noStrike" kern="1200" baseline="0">
                <a:solidFill>
                  <a:schemeClr val="lt1">
                    <a:lumMod val="75000"/>
                  </a:schemeClr>
                </a:solidFill>
                <a:latin typeface="+mn-lt"/>
                <a:ea typeface="+mn-ea"/>
                <a:cs typeface="+mn-cs"/>
              </a:defRPr>
            </a:pPr>
            <a:endParaRPr lang="en-US"/>
          </a:p>
        </c:txPr>
        <c:crossAx val="1502537327"/>
        <c:crosses val="autoZero"/>
        <c:crossBetween val="between"/>
        <c:majorUnit val="0.2"/>
      </c:valAx>
      <c:spPr>
        <a:noFill/>
        <a:ln>
          <a:noFill/>
        </a:ln>
        <a:effectLst/>
      </c:spPr>
    </c:plotArea>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050" b="1" i="0" u="none" strike="noStrike" kern="1200" cap="none" baseline="0">
                <a:solidFill>
                  <a:schemeClr val="lt1">
                    <a:lumMod val="85000"/>
                  </a:schemeClr>
                </a:solidFill>
                <a:latin typeface="+mn-lt"/>
                <a:ea typeface="+mn-ea"/>
                <a:cs typeface="+mn-cs"/>
              </a:defRPr>
            </a:pPr>
            <a:r>
              <a:rPr lang="en-IN" sz="1050" b="1" i="0" u="none" strike="noStrike" kern="1200" cap="none" baseline="0">
                <a:solidFill>
                  <a:sysClr val="window" lastClr="FFFFFF">
                    <a:lumMod val="85000"/>
                  </a:sysClr>
                </a:solidFill>
              </a:rPr>
              <a:t>TRAFFIC CHANGE WITH RESPECT TO SAME DAY LAST WEEK </a:t>
            </a:r>
            <a:br>
              <a:rPr lang="en-IN" sz="1050" b="1" i="0" u="none" strike="noStrike" kern="1200" cap="none" baseline="0">
                <a:solidFill>
                  <a:sysClr val="window" lastClr="FFFFFF">
                    <a:lumMod val="85000"/>
                  </a:sysClr>
                </a:solidFill>
              </a:rPr>
            </a:br>
            <a:r>
              <a:rPr lang="en-IN" sz="1050" b="1" i="0" u="none" strike="noStrike" kern="1200" cap="none" baseline="0">
                <a:solidFill>
                  <a:sysClr val="window" lastClr="FFFFFF">
                    <a:lumMod val="85000"/>
                  </a:sysClr>
                </a:solidFill>
              </a:rPr>
              <a:t>WHICH HAS A FLUCTUATION LESS THAN -20% AND GREATER THAN 20%</a:t>
            </a:r>
          </a:p>
        </c:rich>
      </c:tx>
      <c:layout>
        <c:manualLayout>
          <c:xMode val="edge"/>
          <c:yMode val="edge"/>
          <c:x val="0.13056230905051536"/>
          <c:y val="2.1286122358090524E-2"/>
        </c:manualLayout>
      </c:layout>
      <c:overlay val="0"/>
      <c:spPr>
        <a:noFill/>
        <a:ln>
          <a:noFill/>
        </a:ln>
        <a:effectLst/>
      </c:spPr>
      <c:txPr>
        <a:bodyPr rot="0" spcFirstLastPara="1" vertOverflow="ellipsis" vert="horz" wrap="square" anchor="ctr" anchorCtr="1"/>
        <a:lstStyle/>
        <a:p>
          <a:pPr>
            <a:defRPr sz="105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Tables!$J$2</c:f>
              <c:strCache>
                <c:ptCount val="1"/>
                <c:pt idx="0">
                  <c:v>Traffic Change with respect to same day last week</c:v>
                </c:pt>
              </c:strCache>
            </c:strRef>
          </c:tx>
          <c:spPr>
            <a:solidFill>
              <a:srgbClr val="92D050"/>
            </a:solidFill>
            <a:ln w="9525" cap="flat" cmpd="sng" algn="ctr">
              <a:noFill/>
              <a:miter lim="800000"/>
            </a:ln>
            <a:effectLst>
              <a:glow rad="63500">
                <a:schemeClr val="accent1">
                  <a:satMod val="175000"/>
                  <a:alpha val="25000"/>
                </a:schemeClr>
              </a:glow>
            </a:effectLst>
          </c:spPr>
          <c:invertIfNegative val="1"/>
          <c:dLbls>
            <c:spPr>
              <a:noFill/>
              <a:ln>
                <a:noFill/>
              </a:ln>
              <a:effectLst/>
            </c:spPr>
            <c:txPr>
              <a:bodyPr rot="-5400000" spcFirstLastPara="1" vertOverflow="ellipsis"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Tables!$I$3:$I$8</c:f>
              <c:numCache>
                <c:formatCode>m/d/yyyy</c:formatCode>
                <c:ptCount val="6"/>
                <c:pt idx="0">
                  <c:v>43475</c:v>
                </c:pt>
                <c:pt idx="1">
                  <c:v>43482</c:v>
                </c:pt>
                <c:pt idx="2">
                  <c:v>43487</c:v>
                </c:pt>
                <c:pt idx="3">
                  <c:v>43494</c:v>
                </c:pt>
                <c:pt idx="4">
                  <c:v>43636</c:v>
                </c:pt>
                <c:pt idx="5">
                  <c:v>43643</c:v>
                </c:pt>
              </c:numCache>
            </c:numRef>
          </c:cat>
          <c:val>
            <c:numRef>
              <c:f>Tables!$J$3:$J$8</c:f>
              <c:numCache>
                <c:formatCode>0%</c:formatCode>
                <c:ptCount val="6"/>
                <c:pt idx="0">
                  <c:v>-0.48958335231937844</c:v>
                </c:pt>
                <c:pt idx="1">
                  <c:v>1.1020409160516529</c:v>
                </c:pt>
                <c:pt idx="2">
                  <c:v>0.76530612964069489</c:v>
                </c:pt>
                <c:pt idx="3">
                  <c:v>-0.40462427961056557</c:v>
                </c:pt>
                <c:pt idx="4">
                  <c:v>-0.52999999079076909</c:v>
                </c:pt>
                <c:pt idx="5">
                  <c:v>1.1914892991677402</c:v>
                </c:pt>
              </c:numCache>
            </c:numRef>
          </c:val>
          <c:extLst>
            <c:ext xmlns:c14="http://schemas.microsoft.com/office/drawing/2007/8/2/chart" uri="{6F2FDCE9-48DA-4B69-8628-5D25D57E5C99}">
              <c14:invertSolidFillFmt>
                <c14:spPr xmlns:c14="http://schemas.microsoft.com/office/drawing/2007/8/2/chart">
                  <a:solidFill>
                    <a:srgbClr val="FF3300"/>
                  </a:solidFill>
                  <a:ln w="9525" cap="flat" cmpd="sng" algn="ctr">
                    <a:noFill/>
                    <a:miter lim="800000"/>
                  </a:ln>
                  <a:effectLst>
                    <a:glow rad="63500">
                      <a:schemeClr val="accent1">
                        <a:satMod val="175000"/>
                        <a:alpha val="25000"/>
                      </a:schemeClr>
                    </a:glow>
                  </a:effectLst>
                </c14:spPr>
              </c14:invertSolidFillFmt>
            </c:ext>
            <c:ext xmlns:c16="http://schemas.microsoft.com/office/drawing/2014/chart" uri="{C3380CC4-5D6E-409C-BE32-E72D297353CC}">
              <c16:uniqueId val="{00000000-DF3D-4DF3-AB07-5DBE64EC89C8}"/>
            </c:ext>
          </c:extLst>
        </c:ser>
        <c:dLbls>
          <c:showLegendKey val="0"/>
          <c:showVal val="0"/>
          <c:showCatName val="0"/>
          <c:showSerName val="0"/>
          <c:showPercent val="0"/>
          <c:showBubbleSize val="0"/>
        </c:dLbls>
        <c:gapWidth val="30"/>
        <c:overlap val="-40"/>
        <c:axId val="1502537327"/>
        <c:axId val="1317311311"/>
      </c:barChart>
      <c:catAx>
        <c:axId val="1502537327"/>
        <c:scaling>
          <c:orientation val="minMax"/>
        </c:scaling>
        <c:delete val="0"/>
        <c:axPos val="b"/>
        <c:majorGridlines>
          <c:spPr>
            <a:ln w="9525" cap="flat" cmpd="sng" algn="ctr">
              <a:noFill/>
              <a:round/>
            </a:ln>
            <a:effectLst/>
          </c:spPr>
        </c:majorGridlines>
        <c:numFmt formatCode="[$-14009]dd/mm/yy;@" sourceLinked="0"/>
        <c:majorTickMark val="none"/>
        <c:minorTickMark val="none"/>
        <c:tickLblPos val="low"/>
        <c:spPr>
          <a:noFill/>
          <a:ln>
            <a:noFill/>
          </a:ln>
          <a:effectLst/>
        </c:spPr>
        <c:txPr>
          <a:bodyPr rot="-5400000" spcFirstLastPara="1" vertOverflow="ellipsis" wrap="square" anchor="ctr" anchorCtr="1"/>
          <a:lstStyle/>
          <a:p>
            <a:pPr>
              <a:defRPr sz="1400" b="1" i="0" u="none" strike="noStrike" kern="1200" baseline="0">
                <a:solidFill>
                  <a:schemeClr val="bg2"/>
                </a:solidFill>
                <a:latin typeface="+mn-lt"/>
                <a:ea typeface="+mn-ea"/>
                <a:cs typeface="+mn-cs"/>
              </a:defRPr>
            </a:pPr>
            <a:endParaRPr lang="en-US"/>
          </a:p>
        </c:txPr>
        <c:crossAx val="1317311311"/>
        <c:crosses val="autoZero"/>
        <c:auto val="0"/>
        <c:lblAlgn val="ctr"/>
        <c:lblOffset val="100"/>
        <c:noMultiLvlLbl val="0"/>
      </c:catAx>
      <c:valAx>
        <c:axId val="1317311311"/>
        <c:scaling>
          <c:orientation val="minMax"/>
          <c:max val="1.5"/>
          <c:min val="-0.8"/>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inorGridlines>
          <c: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a:effectLst/>
          </c:spPr>
        </c:minorGridlines>
        <c:numFmt formatCode="0%" sourceLinked="1"/>
        <c:majorTickMark val="none"/>
        <c:minorTickMark val="none"/>
        <c:tickLblPos val="low"/>
        <c:spPr>
          <a:noFill/>
          <a:ln>
            <a:noFill/>
          </a:ln>
          <a:effectLst/>
        </c:spPr>
        <c:txPr>
          <a:bodyPr rot="0" spcFirstLastPara="1" vertOverflow="ellipsis" wrap="square" anchor="ctr" anchorCtr="1"/>
          <a:lstStyle/>
          <a:p>
            <a:pPr>
              <a:defRPr sz="1100" b="1" i="0" u="none" strike="noStrike" kern="1200" baseline="0">
                <a:solidFill>
                  <a:schemeClr val="lt1">
                    <a:lumMod val="75000"/>
                  </a:schemeClr>
                </a:solidFill>
                <a:latin typeface="+mn-lt"/>
                <a:ea typeface="+mn-ea"/>
                <a:cs typeface="+mn-cs"/>
              </a:defRPr>
            </a:pPr>
            <a:endParaRPr lang="en-US"/>
          </a:p>
        </c:txPr>
        <c:crossAx val="1502537327"/>
        <c:crosses val="autoZero"/>
        <c:crossBetween val="between"/>
        <c:majorUnit val="0.2"/>
      </c:valAx>
      <c:spPr>
        <a:noFill/>
        <a:ln>
          <a:noFill/>
        </a:ln>
        <a:effectLst/>
      </c:spPr>
    </c:plotArea>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1" i="0" u="none" strike="noStrike" kern="1200" cap="none" baseline="0">
                <a:solidFill>
                  <a:schemeClr val="lt1">
                    <a:lumMod val="85000"/>
                  </a:schemeClr>
                </a:solidFill>
                <a:latin typeface="+mn-lt"/>
                <a:ea typeface="+mn-ea"/>
                <a:cs typeface="+mn-cs"/>
              </a:defRPr>
            </a:pPr>
            <a:r>
              <a:rPr lang="en-IN" sz="1200" b="1" i="0" u="none" strike="noStrike" kern="1200" cap="none" baseline="0">
                <a:solidFill>
                  <a:sysClr val="window" lastClr="FFFFFF">
                    <a:lumMod val="85000"/>
                  </a:sysClr>
                </a:solidFill>
              </a:rPr>
              <a:t>CONVERSION CHANGE WITH RESPECT TO SAME DAY LAST WEEK </a:t>
            </a:r>
            <a:br>
              <a:rPr lang="en-IN" sz="1200" b="1" i="0" u="none" strike="noStrike" kern="1200" cap="none" baseline="0">
                <a:solidFill>
                  <a:sysClr val="window" lastClr="FFFFFF">
                    <a:lumMod val="85000"/>
                  </a:sysClr>
                </a:solidFill>
              </a:rPr>
            </a:br>
            <a:r>
              <a:rPr lang="en-IN" sz="1200" b="1" i="0" u="none" strike="noStrike" kern="1200" cap="none" baseline="0">
                <a:solidFill>
                  <a:sysClr val="window" lastClr="FFFFFF">
                    <a:lumMod val="85000"/>
                  </a:sysClr>
                </a:solidFill>
              </a:rPr>
              <a:t>WHICH HAS A FLUCTUATION LESS THAN -20% AND GREATER THAN 20%</a:t>
            </a:r>
          </a:p>
        </c:rich>
      </c:tx>
      <c:layout>
        <c:manualLayout>
          <c:xMode val="edge"/>
          <c:yMode val="edge"/>
          <c:x val="0.23951623438424935"/>
          <c:y val="2.556392986682755E-2"/>
        </c:manualLayout>
      </c:layout>
      <c:overlay val="0"/>
      <c:spPr>
        <a:noFill/>
        <a:ln>
          <a:noFill/>
        </a:ln>
        <a:effectLst/>
      </c:spPr>
      <c:txPr>
        <a:bodyPr rot="0" spcFirstLastPara="1" vertOverflow="ellipsis" vert="horz" wrap="square" anchor="ctr" anchorCtr="1"/>
        <a:lstStyle/>
        <a:p>
          <a:pPr>
            <a:defRPr sz="12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Tables!$J$10</c:f>
              <c:strCache>
                <c:ptCount val="1"/>
                <c:pt idx="0">
                  <c:v>Conversion change with respect to same day last week</c:v>
                </c:pt>
              </c:strCache>
            </c:strRef>
          </c:tx>
          <c:spPr>
            <a:solidFill>
              <a:srgbClr val="92D050"/>
            </a:solidFill>
            <a:ln w="9525" cap="flat" cmpd="sng" algn="ctr">
              <a:noFill/>
              <a:miter lim="800000"/>
            </a:ln>
            <a:effectLst>
              <a:glow rad="63500">
                <a:schemeClr val="accent1">
                  <a:satMod val="175000"/>
                  <a:alpha val="25000"/>
                </a:schemeClr>
              </a:glow>
            </a:effectLst>
          </c:spPr>
          <c:invertIfNegative val="1"/>
          <c:dLbls>
            <c:dLbl>
              <c:idx val="10"/>
              <c:layout>
                <c:manualLayout>
                  <c:x val="-7.638434761782068E-17"/>
                  <c:y val="8.166378501825363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EF5-4901-B61A-8683E6D96F44}"/>
                </c:ext>
              </c:extLst>
            </c:dLbl>
            <c:dLbl>
              <c:idx val="20"/>
              <c:layout>
                <c:manualLayout>
                  <c:x val="-1.5207791638472519E-16"/>
                  <c:y val="7.428676021847967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EF5-4901-B61A-8683E6D96F44}"/>
                </c:ext>
              </c:extLst>
            </c:dLbl>
            <c:dLbl>
              <c:idx val="21"/>
              <c:layout>
                <c:manualLayout>
                  <c:x val="-1.5207791638472519E-16"/>
                  <c:y val="7.437230550276004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EF5-4901-B61A-8683E6D96F44}"/>
                </c:ext>
              </c:extLst>
            </c:dLbl>
            <c:dLbl>
              <c:idx val="24"/>
              <c:layout>
                <c:manualLayout>
                  <c:x val="-2.0738137254789897E-3"/>
                  <c:y val="7.426812186045211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EF5-4901-B61A-8683E6D96F44}"/>
                </c:ext>
              </c:extLst>
            </c:dLbl>
            <c:dLbl>
              <c:idx val="25"/>
              <c:layout>
                <c:manualLayout>
                  <c:x val="0"/>
                  <c:y val="7.146973966992890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EF5-4901-B61A-8683E6D96F44}"/>
                </c:ext>
              </c:extLst>
            </c:dLbl>
            <c:spPr>
              <a:noFill/>
              <a:ln>
                <a:noFill/>
              </a:ln>
              <a:effectLst/>
            </c:spPr>
            <c:txPr>
              <a:bodyPr rot="-5400000" spcFirstLastPara="1" vertOverflow="ellipsis"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Tables!$I$11:$I$36</c:f>
              <c:numCache>
                <c:formatCode>m/d/yyyy</c:formatCode>
                <c:ptCount val="26"/>
                <c:pt idx="0">
                  <c:v>43494</c:v>
                </c:pt>
                <c:pt idx="1">
                  <c:v>43501</c:v>
                </c:pt>
                <c:pt idx="2">
                  <c:v>43515</c:v>
                </c:pt>
                <c:pt idx="3">
                  <c:v>43522</c:v>
                </c:pt>
                <c:pt idx="4">
                  <c:v>43526</c:v>
                </c:pt>
                <c:pt idx="5">
                  <c:v>43533</c:v>
                </c:pt>
                <c:pt idx="6">
                  <c:v>43543</c:v>
                </c:pt>
                <c:pt idx="7">
                  <c:v>43550</c:v>
                </c:pt>
                <c:pt idx="8">
                  <c:v>43559</c:v>
                </c:pt>
                <c:pt idx="9">
                  <c:v>43566</c:v>
                </c:pt>
                <c:pt idx="10">
                  <c:v>43567</c:v>
                </c:pt>
                <c:pt idx="11">
                  <c:v>43573</c:v>
                </c:pt>
                <c:pt idx="12">
                  <c:v>43580</c:v>
                </c:pt>
                <c:pt idx="13">
                  <c:v>43662</c:v>
                </c:pt>
                <c:pt idx="14">
                  <c:v>43669</c:v>
                </c:pt>
                <c:pt idx="15">
                  <c:v>43688</c:v>
                </c:pt>
                <c:pt idx="16">
                  <c:v>43695</c:v>
                </c:pt>
                <c:pt idx="17">
                  <c:v>43722</c:v>
                </c:pt>
                <c:pt idx="18">
                  <c:v>43729</c:v>
                </c:pt>
                <c:pt idx="19">
                  <c:v>43747</c:v>
                </c:pt>
                <c:pt idx="20">
                  <c:v>43759</c:v>
                </c:pt>
                <c:pt idx="21">
                  <c:v>43760</c:v>
                </c:pt>
                <c:pt idx="22">
                  <c:v>43786</c:v>
                </c:pt>
                <c:pt idx="23">
                  <c:v>43793</c:v>
                </c:pt>
                <c:pt idx="24">
                  <c:v>43821</c:v>
                </c:pt>
                <c:pt idx="25">
                  <c:v>43827</c:v>
                </c:pt>
              </c:numCache>
            </c:numRef>
          </c:cat>
          <c:val>
            <c:numRef>
              <c:f>Tables!$J$11:$J$36</c:f>
              <c:numCache>
                <c:formatCode>0%</c:formatCode>
                <c:ptCount val="26"/>
                <c:pt idx="0">
                  <c:v>-0.52481642115115479</c:v>
                </c:pt>
                <c:pt idx="1">
                  <c:v>1.1476852728398028</c:v>
                </c:pt>
                <c:pt idx="2">
                  <c:v>-0.54090360183579034</c:v>
                </c:pt>
                <c:pt idx="3">
                  <c:v>1.157692572996929</c:v>
                </c:pt>
                <c:pt idx="4">
                  <c:v>-0.42394678407179354</c:v>
                </c:pt>
                <c:pt idx="5">
                  <c:v>1.0202070652584103</c:v>
                </c:pt>
                <c:pt idx="6">
                  <c:v>-0.46627457709544307</c:v>
                </c:pt>
                <c:pt idx="7">
                  <c:v>0.87233982685769784</c:v>
                </c:pt>
                <c:pt idx="8">
                  <c:v>-0.53497129252622422</c:v>
                </c:pt>
                <c:pt idx="9">
                  <c:v>1.0656657324153227</c:v>
                </c:pt>
                <c:pt idx="10">
                  <c:v>-0.20426414390111858</c:v>
                </c:pt>
                <c:pt idx="11">
                  <c:v>0.56544473803340667</c:v>
                </c:pt>
                <c:pt idx="12">
                  <c:v>-0.38690483590402214</c:v>
                </c:pt>
                <c:pt idx="13">
                  <c:v>-0.59195909830169868</c:v>
                </c:pt>
                <c:pt idx="14">
                  <c:v>1.2783695472773182</c:v>
                </c:pt>
                <c:pt idx="15">
                  <c:v>-0.54353363205176897</c:v>
                </c:pt>
                <c:pt idx="16">
                  <c:v>1.0047958049198824</c:v>
                </c:pt>
                <c:pt idx="17">
                  <c:v>-0.51246522327334754</c:v>
                </c:pt>
                <c:pt idx="18">
                  <c:v>1.1368590113895878</c:v>
                </c:pt>
                <c:pt idx="19">
                  <c:v>0.27002486365627365</c:v>
                </c:pt>
                <c:pt idx="20">
                  <c:v>0.21035794983323086</c:v>
                </c:pt>
                <c:pt idx="21">
                  <c:v>0.21066231862763574</c:v>
                </c:pt>
                <c:pt idx="22">
                  <c:v>-0.53933524904808428</c:v>
                </c:pt>
                <c:pt idx="23">
                  <c:v>1.2404609829743283</c:v>
                </c:pt>
                <c:pt idx="24">
                  <c:v>0.21029166080314066</c:v>
                </c:pt>
                <c:pt idx="25">
                  <c:v>0.2003332689885069</c:v>
                </c:pt>
              </c:numCache>
            </c:numRef>
          </c:val>
          <c:extLst>
            <c:ext xmlns:c14="http://schemas.microsoft.com/office/drawing/2007/8/2/chart" uri="{6F2FDCE9-48DA-4B69-8628-5D25D57E5C99}">
              <c14:invertSolidFillFmt>
                <c14:spPr xmlns:c14="http://schemas.microsoft.com/office/drawing/2007/8/2/chart">
                  <a:solidFill>
                    <a:srgbClr val="FF3300"/>
                  </a:solidFill>
                  <a:ln w="9525" cap="flat" cmpd="sng" algn="ctr">
                    <a:noFill/>
                    <a:miter lim="800000"/>
                  </a:ln>
                  <a:effectLst>
                    <a:glow rad="63500">
                      <a:schemeClr val="accent1">
                        <a:satMod val="175000"/>
                        <a:alpha val="25000"/>
                      </a:schemeClr>
                    </a:glow>
                  </a:effectLst>
                </c14:spPr>
              </c14:invertSolidFillFmt>
            </c:ext>
            <c:ext xmlns:c16="http://schemas.microsoft.com/office/drawing/2014/chart" uri="{C3380CC4-5D6E-409C-BE32-E72D297353CC}">
              <c16:uniqueId val="{00000000-DF3D-4DF3-AB07-5DBE64EC89C8}"/>
            </c:ext>
          </c:extLst>
        </c:ser>
        <c:dLbls>
          <c:showLegendKey val="0"/>
          <c:showVal val="0"/>
          <c:showCatName val="0"/>
          <c:showSerName val="0"/>
          <c:showPercent val="0"/>
          <c:showBubbleSize val="0"/>
        </c:dLbls>
        <c:gapWidth val="0"/>
        <c:overlap val="-40"/>
        <c:axId val="1502537327"/>
        <c:axId val="1317311311"/>
      </c:barChart>
      <c:catAx>
        <c:axId val="1502537327"/>
        <c:scaling>
          <c:orientation val="minMax"/>
        </c:scaling>
        <c:delete val="0"/>
        <c:axPos val="b"/>
        <c:majorGridlines>
          <c:spPr>
            <a:ln w="9525" cap="flat" cmpd="sng" algn="ctr">
              <a:noFill/>
              <a:round/>
            </a:ln>
            <a:effectLst/>
          </c:spPr>
        </c:majorGridlines>
        <c:numFmt formatCode="[$-14009]dd/mm/yy;@" sourceLinked="0"/>
        <c:majorTickMark val="none"/>
        <c:minorTickMark val="none"/>
        <c:tickLblPos val="low"/>
        <c:spPr>
          <a:noFill/>
          <a:ln>
            <a:noFill/>
          </a:ln>
          <a:effectLst/>
        </c:spPr>
        <c:txPr>
          <a:bodyPr rot="-5400000" spcFirstLastPara="1" vertOverflow="ellipsis" wrap="square" anchor="ctr" anchorCtr="1"/>
          <a:lstStyle/>
          <a:p>
            <a:pPr>
              <a:defRPr sz="1400" b="1" i="0" u="none" strike="noStrike" kern="1200" baseline="0">
                <a:solidFill>
                  <a:schemeClr val="bg2"/>
                </a:solidFill>
                <a:latin typeface="+mn-lt"/>
                <a:ea typeface="+mn-ea"/>
                <a:cs typeface="+mn-cs"/>
              </a:defRPr>
            </a:pPr>
            <a:endParaRPr lang="en-US"/>
          </a:p>
        </c:txPr>
        <c:crossAx val="1317311311"/>
        <c:crosses val="autoZero"/>
        <c:auto val="0"/>
        <c:lblAlgn val="ctr"/>
        <c:lblOffset val="100"/>
        <c:noMultiLvlLbl val="0"/>
      </c:catAx>
      <c:valAx>
        <c:axId val="1317311311"/>
        <c:scaling>
          <c:orientation val="minMax"/>
          <c:max val="1.5"/>
          <c:min val="-0.8"/>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minorGridlines>
          <c: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a:effectLst/>
          </c:spPr>
        </c:minorGridlines>
        <c:numFmt formatCode="0%" sourceLinked="1"/>
        <c:majorTickMark val="none"/>
        <c:minorTickMark val="none"/>
        <c:tickLblPos val="low"/>
        <c:spPr>
          <a:noFill/>
          <a:ln>
            <a:noFill/>
          </a:ln>
          <a:effectLst/>
        </c:spPr>
        <c:txPr>
          <a:bodyPr rot="0" spcFirstLastPara="1" vertOverflow="ellipsis" wrap="square" anchor="ctr" anchorCtr="1"/>
          <a:lstStyle/>
          <a:p>
            <a:pPr>
              <a:defRPr sz="1100" b="1" i="0" u="none" strike="noStrike" kern="1200" baseline="0">
                <a:solidFill>
                  <a:schemeClr val="lt1">
                    <a:lumMod val="75000"/>
                  </a:schemeClr>
                </a:solidFill>
                <a:latin typeface="+mn-lt"/>
                <a:ea typeface="+mn-ea"/>
                <a:cs typeface="+mn-cs"/>
              </a:defRPr>
            </a:pPr>
            <a:endParaRPr lang="en-US"/>
          </a:p>
        </c:txPr>
        <c:crossAx val="1502537327"/>
        <c:crosses val="autoZero"/>
        <c:crossBetween val="between"/>
        <c:majorUnit val="0.2"/>
      </c:valAx>
      <c:spPr>
        <a:noFill/>
        <a:ln>
          <a:noFill/>
        </a:ln>
        <a:effectLst/>
      </c:spPr>
    </c:plotArea>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400" b="1" i="0" u="none" strike="noStrike" kern="1200" cap="none" baseline="0">
                <a:solidFill>
                  <a:sysClr val="window" lastClr="FFFFFF">
                    <a:lumMod val="85000"/>
                  </a:sysClr>
                </a:solidFill>
              </a:rPr>
              <a:t>ORDER CHANGE vs WEEKDAYS</a:t>
            </a:r>
            <a:br>
              <a:rPr lang="en-IN" sz="1400" b="1" i="0" u="none" strike="noStrike" kern="1200" cap="none" baseline="0">
                <a:solidFill>
                  <a:sysClr val="window" lastClr="FFFFFF">
                    <a:lumMod val="85000"/>
                  </a:sysClr>
                </a:solidFill>
              </a:rPr>
            </a:br>
            <a:r>
              <a:rPr lang="en-IN" sz="1400" b="1" i="0" u="none" strike="noStrike" kern="1200" cap="none" baseline="0">
                <a:solidFill>
                  <a:sysClr val="window" lastClr="FFFFFF">
                    <a:lumMod val="85000"/>
                  </a:sysClr>
                </a:solidFill>
              </a:rPr>
              <a:t>WHICH HAS A FLUCTUATION GREATER THAN 20%</a:t>
            </a:r>
          </a:p>
        </c:rich>
      </c:tx>
      <c:layout>
        <c:manualLayout>
          <c:xMode val="edge"/>
          <c:yMode val="edge"/>
          <c:x val="0.17425357627730209"/>
          <c:y val="2.244778680140837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Tables!$D$2</c:f>
              <c:strCache>
                <c:ptCount val="1"/>
                <c:pt idx="0">
                  <c:v>Order Change with respect to same day last week</c:v>
                </c:pt>
              </c:strCache>
            </c:strRef>
          </c:tx>
          <c:spPr>
            <a:ln w="22225" cap="rnd">
              <a:solidFill>
                <a:schemeClr val="accent1"/>
              </a:solidFill>
            </a:ln>
            <a:effectLst>
              <a:glow rad="139700">
                <a:schemeClr val="accent1">
                  <a:satMod val="175000"/>
                  <a:alpha val="14000"/>
                </a:schemeClr>
              </a:glow>
            </a:effectLst>
          </c:spPr>
          <c:marker>
            <c:symbol val="none"/>
          </c:marker>
          <c:dLbls>
            <c:dLbl>
              <c:idx val="0"/>
              <c:layout>
                <c:manualLayout>
                  <c:x val="-3.9227469150356659E-2"/>
                  <c:y val="-4.27310640826896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03B-4973-BABD-F38DD619A6B1}"/>
                </c:ext>
              </c:extLst>
            </c:dLbl>
            <c:dLbl>
              <c:idx val="1"/>
              <c:layout>
                <c:manualLayout>
                  <c:x val="-3.8604104146832262E-2"/>
                  <c:y val="3.53503636919895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3B-4973-BABD-F38DD619A6B1}"/>
                </c:ext>
              </c:extLst>
            </c:dLbl>
            <c:dLbl>
              <c:idx val="2"/>
              <c:layout>
                <c:manualLayout>
                  <c:x val="-3.6377800562816559E-2"/>
                  <c:y val="-3.901290085532392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03B-4973-BABD-F38DD619A6B1}"/>
                </c:ext>
              </c:extLst>
            </c:dLbl>
            <c:dLbl>
              <c:idx val="3"/>
              <c:layout>
                <c:manualLayout>
                  <c:x val="-3.6377800562816559E-2"/>
                  <c:y val="3.16322004646240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03B-4973-BABD-F38DD619A6B1}"/>
                </c:ext>
              </c:extLst>
            </c:dLbl>
            <c:dLbl>
              <c:idx val="4"/>
              <c:layout>
                <c:manualLayout>
                  <c:x val="-5.4811594238466564E-2"/>
                  <c:y val="-2.7858411173226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03B-4973-BABD-F38DD619A6B1}"/>
                </c:ext>
              </c:extLst>
            </c:dLbl>
            <c:dLbl>
              <c:idx val="5"/>
              <c:layout>
                <c:manualLayout>
                  <c:x val="-3.7001165566340956E-2"/>
                  <c:y val="-3.15765744005925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03B-4973-BABD-F38DD619A6B1}"/>
                </c:ext>
              </c:extLst>
            </c:dLbl>
            <c:dLbl>
              <c:idx val="6"/>
              <c:layout>
                <c:manualLayout>
                  <c:x val="-3.6377800562816559E-2"/>
                  <c:y val="3.16322004646240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03B-4973-BABD-F38DD619A6B1}"/>
                </c:ext>
              </c:extLst>
            </c:dLbl>
            <c:dLbl>
              <c:idx val="8"/>
              <c:layout>
                <c:manualLayout>
                  <c:x val="-3.6377800562816642E-2"/>
                  <c:y val="3.16322004646240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03B-4973-BABD-F38DD619A6B1}"/>
                </c:ext>
              </c:extLst>
            </c:dLbl>
            <c:dLbl>
              <c:idx val="9"/>
              <c:layout>
                <c:manualLayout>
                  <c:x val="-4.305671131486366E-2"/>
                  <c:y val="-2.785841117322688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03B-4973-BABD-F38DD619A6B1}"/>
                </c:ext>
              </c:extLst>
            </c:dLbl>
            <c:dLbl>
              <c:idx val="10"/>
              <c:layout>
                <c:manualLayout>
                  <c:x val="-3.6377800562816559E-2"/>
                  <c:y val="-3.529473762795831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03B-4973-BABD-F38DD619A6B1}"/>
                </c:ext>
              </c:extLst>
            </c:dLbl>
            <c:dLbl>
              <c:idx val="11"/>
              <c:layout>
                <c:manualLayout>
                  <c:x val="-3.8604104146832338E-2"/>
                  <c:y val="3.16322004646240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03B-4973-BABD-F38DD619A6B1}"/>
                </c:ext>
              </c:extLst>
            </c:dLbl>
            <c:dLbl>
              <c:idx val="12"/>
              <c:layout>
                <c:manualLayout>
                  <c:x val="-3.6377800562816559E-2"/>
                  <c:y val="-3.15765744005925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03B-4973-BABD-F38DD619A6B1}"/>
                </c:ext>
              </c:extLst>
            </c:dLbl>
            <c:dLbl>
              <c:idx val="13"/>
              <c:layout>
                <c:manualLayout>
                  <c:x val="-3.6377800562816559E-2"/>
                  <c:y val="3.53503636919896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03B-4973-BABD-F38DD619A6B1}"/>
                </c:ext>
              </c:extLst>
            </c:dLbl>
            <c:dLbl>
              <c:idx val="14"/>
              <c:layout>
                <c:manualLayout>
                  <c:x val="-5.4811594238466564E-2"/>
                  <c:y val="-2.414024794586126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03B-4973-BABD-F38DD619A6B1}"/>
                </c:ext>
              </c:extLst>
            </c:dLbl>
            <c:dLbl>
              <c:idx val="15"/>
              <c:layout>
                <c:manualLayout>
                  <c:x val="-4.1453772734372438E-2"/>
                  <c:y val="-3.15765744005925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03B-4973-BABD-F38DD619A6B1}"/>
                </c:ext>
              </c:extLst>
            </c:dLbl>
            <c:dLbl>
              <c:idx val="16"/>
              <c:layout>
                <c:manualLayout>
                  <c:x val="-5.0358987070435242E-2"/>
                  <c:y val="3.16322004646239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03B-4973-BABD-F38DD619A6B1}"/>
                </c:ext>
              </c:extLst>
            </c:dLbl>
            <c:dLbl>
              <c:idx val="17"/>
              <c:layout>
                <c:manualLayout>
                  <c:x val="-3.0322254814293931E-2"/>
                  <c:y val="-3.157657440059256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03B-4973-BABD-F38DD619A6B1}"/>
                </c:ext>
              </c:extLst>
            </c:dLbl>
            <c:dLbl>
              <c:idx val="18"/>
              <c:layout>
                <c:manualLayout>
                  <c:x val="-3.6377800562816559E-2"/>
                  <c:y val="3.16322004646240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03B-4973-BABD-F38DD619A6B1}"/>
                </c:ext>
              </c:extLst>
            </c:dLbl>
            <c:dLbl>
              <c:idx val="19"/>
              <c:layout>
                <c:manualLayout>
                  <c:x val="-3.6377800562816559E-2"/>
                  <c:y val="-3.529473762795831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603B-4973-BABD-F38DD619A6B1}"/>
                </c:ext>
              </c:extLst>
            </c:dLbl>
            <c:dLbl>
              <c:idx val="20"/>
              <c:layout>
                <c:manualLayout>
                  <c:x val="-3.1925193394785154E-2"/>
                  <c:y val="3.53503636919896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603B-4973-BABD-F38DD619A6B1}"/>
                </c:ext>
              </c:extLst>
            </c:dLbl>
            <c:dLbl>
              <c:idx val="22"/>
              <c:layout>
                <c:manualLayout>
                  <c:x val="-4.9735622066910769E-2"/>
                  <c:y val="-1.670392149112983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603B-4973-BABD-F38DD619A6B1}"/>
                </c:ext>
              </c:extLst>
            </c:dLbl>
            <c:dLbl>
              <c:idx val="23"/>
              <c:layout>
                <c:manualLayout>
                  <c:x val="-7.9261666575803098E-3"/>
                  <c:y val="3.163220046462401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603B-4973-BABD-F38DD619A6B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Tables!$C$3:$C$26</c:f>
              <c:numCache>
                <c:formatCode>dddd</c:formatCode>
                <c:ptCount val="24"/>
                <c:pt idx="0">
                  <c:v>5</c:v>
                </c:pt>
                <c:pt idx="1">
                  <c:v>2</c:v>
                </c:pt>
                <c:pt idx="2">
                  <c:v>3</c:v>
                </c:pt>
                <c:pt idx="3">
                  <c:v>5</c:v>
                </c:pt>
                <c:pt idx="4">
                  <c:v>3</c:v>
                </c:pt>
                <c:pt idx="5">
                  <c:v>3</c:v>
                </c:pt>
                <c:pt idx="6">
                  <c:v>5</c:v>
                </c:pt>
                <c:pt idx="7">
                  <c:v>7</c:v>
                </c:pt>
                <c:pt idx="8">
                  <c:v>1</c:v>
                </c:pt>
                <c:pt idx="9">
                  <c:v>3</c:v>
                </c:pt>
                <c:pt idx="10">
                  <c:v>5</c:v>
                </c:pt>
                <c:pt idx="11">
                  <c:v>1</c:v>
                </c:pt>
                <c:pt idx="12">
                  <c:v>5</c:v>
                </c:pt>
                <c:pt idx="13">
                  <c:v>6</c:v>
                </c:pt>
                <c:pt idx="14">
                  <c:v>5</c:v>
                </c:pt>
                <c:pt idx="15">
                  <c:v>3</c:v>
                </c:pt>
                <c:pt idx="16">
                  <c:v>1</c:v>
                </c:pt>
                <c:pt idx="17">
                  <c:v>7</c:v>
                </c:pt>
                <c:pt idx="18">
                  <c:v>4</c:v>
                </c:pt>
                <c:pt idx="19">
                  <c:v>2</c:v>
                </c:pt>
                <c:pt idx="20">
                  <c:v>7</c:v>
                </c:pt>
                <c:pt idx="21">
                  <c:v>1</c:v>
                </c:pt>
                <c:pt idx="22">
                  <c:v>1</c:v>
                </c:pt>
                <c:pt idx="23">
                  <c:v>1</c:v>
                </c:pt>
              </c:numCache>
            </c:numRef>
          </c:cat>
          <c:val>
            <c:numRef>
              <c:f>Tables!$D$3:$D$26</c:f>
              <c:numCache>
                <c:formatCode>0%</c:formatCode>
                <c:ptCount val="24"/>
                <c:pt idx="0">
                  <c:v>1.0595416371384867</c:v>
                </c:pt>
                <c:pt idx="1">
                  <c:v>0.23352106416819263</c:v>
                </c:pt>
                <c:pt idx="2">
                  <c:v>0.85430485686646174</c:v>
                </c:pt>
                <c:pt idx="3">
                  <c:v>0.20059441674862155</c:v>
                </c:pt>
                <c:pt idx="4">
                  <c:v>1.1476852728398028</c:v>
                </c:pt>
                <c:pt idx="5">
                  <c:v>1.2004191790539451</c:v>
                </c:pt>
                <c:pt idx="6">
                  <c:v>0.22324803045110131</c:v>
                </c:pt>
                <c:pt idx="7">
                  <c:v>1.0202070652584099</c:v>
                </c:pt>
                <c:pt idx="8">
                  <c:v>0.22259812803337153</c:v>
                </c:pt>
                <c:pt idx="9">
                  <c:v>0.77964973472889199</c:v>
                </c:pt>
                <c:pt idx="10">
                  <c:v>0.9239043412518404</c:v>
                </c:pt>
                <c:pt idx="11">
                  <c:v>0.28376620785956508</c:v>
                </c:pt>
                <c:pt idx="12">
                  <c:v>0.7302283946685022</c:v>
                </c:pt>
                <c:pt idx="13">
                  <c:v>0.2472495952251057</c:v>
                </c:pt>
                <c:pt idx="14">
                  <c:v>1.1472182813955829</c:v>
                </c:pt>
                <c:pt idx="15">
                  <c:v>1.3503180372102532</c:v>
                </c:pt>
                <c:pt idx="16">
                  <c:v>1.0661671278564273</c:v>
                </c:pt>
                <c:pt idx="17">
                  <c:v>1.1152745531323451</c:v>
                </c:pt>
                <c:pt idx="18">
                  <c:v>0.21871070507745793</c:v>
                </c:pt>
                <c:pt idx="19">
                  <c:v>0.32382903302894461</c:v>
                </c:pt>
                <c:pt idx="20">
                  <c:v>0.26260801898348074</c:v>
                </c:pt>
                <c:pt idx="21">
                  <c:v>1.3547702422639891</c:v>
                </c:pt>
                <c:pt idx="22">
                  <c:v>0.20747489400703478</c:v>
                </c:pt>
                <c:pt idx="23">
                  <c:v>0.21029166080314066</c:v>
                </c:pt>
              </c:numCache>
            </c:numRef>
          </c:val>
          <c:smooth val="0"/>
          <c:extLst>
            <c:ext xmlns:c16="http://schemas.microsoft.com/office/drawing/2014/chart" uri="{C3380CC4-5D6E-409C-BE32-E72D297353CC}">
              <c16:uniqueId val="{00000016-603B-4973-BABD-F38DD619A6B1}"/>
            </c:ext>
          </c:extLst>
        </c:ser>
        <c:dLbls>
          <c:dLblPos val="t"/>
          <c:showLegendKey val="0"/>
          <c:showVal val="1"/>
          <c:showCatName val="0"/>
          <c:showSerName val="0"/>
          <c:showPercent val="0"/>
          <c:showBubbleSize val="0"/>
        </c:dLbls>
        <c:smooth val="0"/>
        <c:axId val="754869647"/>
        <c:axId val="566795039"/>
      </c:lineChart>
      <c:catAx>
        <c:axId val="75486964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dddd" sourceLinked="1"/>
        <c:majorTickMark val="none"/>
        <c:minorTickMark val="none"/>
        <c:tickLblPos val="nextTo"/>
        <c:spPr>
          <a:noFill/>
          <a:ln>
            <a:noFill/>
          </a:ln>
          <a:effectLst/>
        </c:spPr>
        <c:txPr>
          <a:bodyPr rot="-5400000" spcFirstLastPara="1" vertOverflow="ellipsis"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566795039"/>
        <c:crosses val="autoZero"/>
        <c:auto val="0"/>
        <c:lblAlgn val="ctr"/>
        <c:lblOffset val="100"/>
        <c:noMultiLvlLbl val="0"/>
      </c:catAx>
      <c:valAx>
        <c:axId val="56679503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54869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400" b="1" i="0" u="none" strike="noStrike" kern="1200" cap="none" baseline="0">
                <a:solidFill>
                  <a:sysClr val="window" lastClr="FFFFFF">
                    <a:lumMod val="85000"/>
                  </a:sysClr>
                </a:solidFill>
              </a:rPr>
              <a:t>ORDER CHANGE vs WEEKDAYS</a:t>
            </a:r>
            <a:br>
              <a:rPr lang="en-IN" sz="1400" b="1" i="0" u="none" strike="noStrike" kern="1200" cap="none" baseline="0">
                <a:solidFill>
                  <a:sysClr val="window" lastClr="FFFFFF">
                    <a:lumMod val="85000"/>
                  </a:sysClr>
                </a:solidFill>
              </a:rPr>
            </a:br>
            <a:r>
              <a:rPr lang="en-IN" sz="1400" b="1" i="0" u="none" strike="noStrike" kern="1200" cap="none" baseline="0">
                <a:solidFill>
                  <a:sysClr val="window" lastClr="FFFFFF">
                    <a:lumMod val="85000"/>
                  </a:sysClr>
                </a:solidFill>
              </a:rPr>
              <a:t>WHICH HAS A FLUCTUATION LESS THAN -20%</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ndard"/>
        <c:varyColors val="0"/>
        <c:ser>
          <c:idx val="0"/>
          <c:order val="0"/>
          <c:tx>
            <c:strRef>
              <c:f>Tables!$D$29</c:f>
              <c:strCache>
                <c:ptCount val="1"/>
                <c:pt idx="0">
                  <c:v>Order Change with respect to same day last week</c:v>
                </c:pt>
              </c:strCache>
            </c:strRef>
          </c:tx>
          <c:spPr>
            <a:ln w="22225" cap="rnd">
              <a:solidFill>
                <a:schemeClr val="accent1"/>
              </a:solidFill>
            </a:ln>
            <a:effectLst>
              <a:glow rad="139700">
                <a:schemeClr val="accent1">
                  <a:satMod val="175000"/>
                  <a:alpha val="14000"/>
                </a:schemeClr>
              </a:glow>
            </a:effectLst>
          </c:spPr>
          <c:marker>
            <c:symbol val="none"/>
          </c:marker>
          <c:dLbls>
            <c:dLbl>
              <c:idx val="0"/>
              <c:layout>
                <c:manualLayout>
                  <c:x val="-4.615418183824227E-2"/>
                  <c:y val="-3.54239086039357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499-4096-AA38-9403BA11F8EB}"/>
                </c:ext>
              </c:extLst>
            </c:dLbl>
            <c:dLbl>
              <c:idx val="1"/>
              <c:layout>
                <c:manualLayout>
                  <c:x val="-4.631741629293936E-2"/>
                  <c:y val="3.54797382471255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499-4096-AA38-9403BA11F8EB}"/>
                </c:ext>
              </c:extLst>
            </c:dLbl>
            <c:dLbl>
              <c:idx val="3"/>
              <c:layout>
                <c:manualLayout>
                  <c:x val="-4.6154181838242318E-2"/>
                  <c:y val="-2.79603668301398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499-4096-AA38-9403BA11F8EB}"/>
                </c:ext>
              </c:extLst>
            </c:dLbl>
            <c:dLbl>
              <c:idx val="5"/>
              <c:layout>
                <c:manualLayout>
                  <c:x val="-4.631741629293936E-2"/>
                  <c:y val="3.547973824712551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499-4096-AA38-9403BA11F8EB}"/>
                </c:ext>
              </c:extLst>
            </c:dLbl>
            <c:dLbl>
              <c:idx val="7"/>
              <c:layout>
                <c:manualLayout>
                  <c:x val="-3.5860530670477897E-2"/>
                  <c:y val="-3.16921377170377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499-4096-AA38-9403BA11F8EB}"/>
                </c:ext>
              </c:extLst>
            </c:dLbl>
            <c:dLbl>
              <c:idx val="8"/>
              <c:layout>
                <c:manualLayout>
                  <c:x val="-3.3246309264862509E-2"/>
                  <c:y val="-3.91556794908335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499-4096-AA38-9403BA11F8EB}"/>
                </c:ext>
              </c:extLst>
            </c:dLbl>
            <c:dLbl>
              <c:idx val="10"/>
              <c:layout>
                <c:manualLayout>
                  <c:x val="-4.631741629293936E-2"/>
                  <c:y val="-3.91556794908337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499-4096-AA38-9403BA11F8EB}"/>
                </c:ext>
              </c:extLst>
            </c:dLbl>
            <c:dLbl>
              <c:idx val="11"/>
              <c:layout>
                <c:manualLayout>
                  <c:x val="-4.3703194887324062E-2"/>
                  <c:y val="-3.915567949083378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499-4096-AA38-9403BA11F8EB}"/>
                </c:ext>
              </c:extLst>
            </c:dLbl>
            <c:dLbl>
              <c:idx val="12"/>
              <c:layout>
                <c:manualLayout>
                  <c:x val="-2.8211977539103709E-2"/>
                  <c:y val="-3.542390860393569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499-4096-AA38-9403BA11F8E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numRef>
              <c:f>Tables!$C$30:$C$42</c:f>
              <c:numCache>
                <c:formatCode>dddd</c:formatCode>
                <c:ptCount val="13"/>
                <c:pt idx="0">
                  <c:v>5</c:v>
                </c:pt>
                <c:pt idx="1">
                  <c:v>3</c:v>
                </c:pt>
                <c:pt idx="2">
                  <c:v>3</c:v>
                </c:pt>
                <c:pt idx="3">
                  <c:v>7</c:v>
                </c:pt>
                <c:pt idx="4">
                  <c:v>3</c:v>
                </c:pt>
                <c:pt idx="5">
                  <c:v>5</c:v>
                </c:pt>
                <c:pt idx="6">
                  <c:v>6</c:v>
                </c:pt>
                <c:pt idx="7">
                  <c:v>5</c:v>
                </c:pt>
                <c:pt idx="8">
                  <c:v>5</c:v>
                </c:pt>
                <c:pt idx="9">
                  <c:v>3</c:v>
                </c:pt>
                <c:pt idx="10">
                  <c:v>1</c:v>
                </c:pt>
                <c:pt idx="11">
                  <c:v>7</c:v>
                </c:pt>
                <c:pt idx="12">
                  <c:v>1</c:v>
                </c:pt>
              </c:numCache>
            </c:numRef>
          </c:cat>
          <c:val>
            <c:numRef>
              <c:f>Tables!$D$30:$D$42</c:f>
              <c:numCache>
                <c:formatCode>0%</c:formatCode>
                <c:ptCount val="13"/>
                <c:pt idx="0">
                  <c:v>-0.4522502426107996</c:v>
                </c:pt>
                <c:pt idx="1">
                  <c:v>-0.71708723442563915</c:v>
                </c:pt>
                <c:pt idx="2">
                  <c:v>-0.55839299648571217</c:v>
                </c:pt>
                <c:pt idx="3">
                  <c:v>-0.37594234941110949</c:v>
                </c:pt>
                <c:pt idx="4">
                  <c:v>-0.45549226537958976</c:v>
                </c:pt>
                <c:pt idx="5">
                  <c:v>-0.52087951809985289</c:v>
                </c:pt>
                <c:pt idx="6">
                  <c:v>-0.27312591355188975</c:v>
                </c:pt>
                <c:pt idx="7">
                  <c:v>-0.38690483590402214</c:v>
                </c:pt>
                <c:pt idx="8">
                  <c:v>-0.54373712252615491</c:v>
                </c:pt>
                <c:pt idx="9">
                  <c:v>-0.63082013655867986</c:v>
                </c:pt>
                <c:pt idx="10">
                  <c:v>-0.54353363205176886</c:v>
                </c:pt>
                <c:pt idx="11">
                  <c:v>-0.53590439000986212</c:v>
                </c:pt>
                <c:pt idx="12">
                  <c:v>-0.57004623700582813</c:v>
                </c:pt>
              </c:numCache>
            </c:numRef>
          </c:val>
          <c:smooth val="0"/>
          <c:extLst>
            <c:ext xmlns:c16="http://schemas.microsoft.com/office/drawing/2014/chart" uri="{C3380CC4-5D6E-409C-BE32-E72D297353CC}">
              <c16:uniqueId val="{00000009-C499-4096-AA38-9403BA11F8EB}"/>
            </c:ext>
          </c:extLst>
        </c:ser>
        <c:dLbls>
          <c:showLegendKey val="0"/>
          <c:showVal val="0"/>
          <c:showCatName val="0"/>
          <c:showSerName val="0"/>
          <c:showPercent val="0"/>
          <c:showBubbleSize val="0"/>
        </c:dLbls>
        <c:smooth val="0"/>
        <c:axId val="754849487"/>
        <c:axId val="811255679"/>
      </c:lineChart>
      <c:catAx>
        <c:axId val="75484948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dddd" sourceLinked="1"/>
        <c:majorTickMark val="none"/>
        <c:minorTickMark val="none"/>
        <c:tickLblPos val="low"/>
        <c:spPr>
          <a:noFill/>
          <a:ln>
            <a:noFill/>
          </a:ln>
          <a:effectLst/>
        </c:spPr>
        <c:txPr>
          <a:bodyPr rot="-540000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1255679"/>
        <c:crosses val="autoZero"/>
        <c:auto val="0"/>
        <c:lblAlgn val="ctr"/>
        <c:lblOffset val="100"/>
        <c:noMultiLvlLbl val="0"/>
      </c:catAx>
      <c:valAx>
        <c:axId val="8112556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crossAx val="75484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Data.xlsx]Tables!PivotTable38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Day wise Orders placed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Tables!$V$12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Tables!$U$13:$U$20</c:f>
              <c:strCache>
                <c:ptCount val="7"/>
                <c:pt idx="0">
                  <c:v>Sunday</c:v>
                </c:pt>
                <c:pt idx="1">
                  <c:v>Monday</c:v>
                </c:pt>
                <c:pt idx="2">
                  <c:v>Tuesday</c:v>
                </c:pt>
                <c:pt idx="3">
                  <c:v>Wednesday</c:v>
                </c:pt>
                <c:pt idx="4">
                  <c:v>Thursday</c:v>
                </c:pt>
                <c:pt idx="5">
                  <c:v>Friday</c:v>
                </c:pt>
                <c:pt idx="6">
                  <c:v>Saturday</c:v>
                </c:pt>
              </c:strCache>
            </c:strRef>
          </c:cat>
          <c:val>
            <c:numRef>
              <c:f>Tables!$V$13:$V$20</c:f>
              <c:numCache>
                <c:formatCode>General</c:formatCode>
                <c:ptCount val="7"/>
                <c:pt idx="0">
                  <c:v>85599212</c:v>
                </c:pt>
                <c:pt idx="1">
                  <c:v>66541638</c:v>
                </c:pt>
                <c:pt idx="2">
                  <c:v>65616473.673280001</c:v>
                </c:pt>
                <c:pt idx="3">
                  <c:v>69923424</c:v>
                </c:pt>
                <c:pt idx="4">
                  <c:v>65711925</c:v>
                </c:pt>
                <c:pt idx="5">
                  <c:v>67566585</c:v>
                </c:pt>
                <c:pt idx="6">
                  <c:v>85803322</c:v>
                </c:pt>
              </c:numCache>
            </c:numRef>
          </c:val>
          <c:extLst>
            <c:ext xmlns:c16="http://schemas.microsoft.com/office/drawing/2014/chart" uri="{C3380CC4-5D6E-409C-BE32-E72D297353CC}">
              <c16:uniqueId val="{00000000-FF56-456A-8C8E-DD41DDA5A6DF}"/>
            </c:ext>
          </c:extLst>
        </c:ser>
        <c:dLbls>
          <c:showLegendKey val="0"/>
          <c:showVal val="0"/>
          <c:showCatName val="0"/>
          <c:showSerName val="0"/>
          <c:showPercent val="0"/>
          <c:showBubbleSize val="0"/>
        </c:dLbls>
        <c:gapWidth val="100"/>
        <c:overlap val="-24"/>
        <c:axId val="1472313871"/>
        <c:axId val="1668741343"/>
      </c:barChart>
      <c:catAx>
        <c:axId val="14723138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668741343"/>
        <c:crosses val="autoZero"/>
        <c:auto val="1"/>
        <c:lblAlgn val="ctr"/>
        <c:lblOffset val="100"/>
        <c:noMultiLvlLbl val="0"/>
      </c:catAx>
      <c:valAx>
        <c:axId val="1668741343"/>
        <c:scaling>
          <c:orientation val="minMax"/>
        </c:scaling>
        <c:delete val="0"/>
        <c:axPos val="l"/>
        <c:majorGridlines>
          <c:spPr>
            <a:ln w="9525" cap="flat" cmpd="sng" algn="ctr">
              <a:solidFill>
                <a:schemeClr val="lt1">
                  <a:lumMod val="95000"/>
                  <a:alpha val="10000"/>
                </a:schemeClr>
              </a:solidFill>
              <a:round/>
            </a:ln>
            <a:effectLst/>
          </c:spPr>
        </c:majorGridlines>
        <c:numFmt formatCode="#,,\ &quot;M&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47231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Data.xlsx]Tables!PivotTable39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a:t>
            </a:r>
            <a:r>
              <a:rPr lang="en-US" baseline="0"/>
              <a:t> wise Orders placed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Tables!$Y$12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Tables!$X$13:$X$25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Tables!$Y$13:$Y$25</c:f>
              <c:numCache>
                <c:formatCode>General</c:formatCode>
                <c:ptCount val="12"/>
                <c:pt idx="0">
                  <c:v>43671051.673280001</c:v>
                </c:pt>
                <c:pt idx="1">
                  <c:v>39060394</c:v>
                </c:pt>
                <c:pt idx="2">
                  <c:v>43019930</c:v>
                </c:pt>
                <c:pt idx="3">
                  <c:v>42841566</c:v>
                </c:pt>
                <c:pt idx="4">
                  <c:v>42790296</c:v>
                </c:pt>
                <c:pt idx="5">
                  <c:v>42146232</c:v>
                </c:pt>
                <c:pt idx="6">
                  <c:v>43415557</c:v>
                </c:pt>
                <c:pt idx="7">
                  <c:v>43122190</c:v>
                </c:pt>
                <c:pt idx="8">
                  <c:v>40728983</c:v>
                </c:pt>
                <c:pt idx="9">
                  <c:v>41971360</c:v>
                </c:pt>
                <c:pt idx="10">
                  <c:v>40909060</c:v>
                </c:pt>
                <c:pt idx="11">
                  <c:v>43085960</c:v>
                </c:pt>
              </c:numCache>
            </c:numRef>
          </c:val>
          <c:extLst>
            <c:ext xmlns:c16="http://schemas.microsoft.com/office/drawing/2014/chart" uri="{C3380CC4-5D6E-409C-BE32-E72D297353CC}">
              <c16:uniqueId val="{00000000-60C2-4A79-9D0A-2B2E88345A41}"/>
            </c:ext>
          </c:extLst>
        </c:ser>
        <c:dLbls>
          <c:showLegendKey val="0"/>
          <c:showVal val="0"/>
          <c:showCatName val="0"/>
          <c:showSerName val="0"/>
          <c:showPercent val="0"/>
          <c:showBubbleSize val="0"/>
        </c:dLbls>
        <c:gapWidth val="100"/>
        <c:overlap val="-24"/>
        <c:axId val="1589221087"/>
        <c:axId val="1442962847"/>
      </c:barChart>
      <c:catAx>
        <c:axId val="15892210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442962847"/>
        <c:crosses val="autoZero"/>
        <c:auto val="1"/>
        <c:lblAlgn val="ctr"/>
        <c:lblOffset val="100"/>
        <c:noMultiLvlLbl val="0"/>
      </c:catAx>
      <c:valAx>
        <c:axId val="1442962847"/>
        <c:scaling>
          <c:orientation val="minMax"/>
        </c:scaling>
        <c:delete val="0"/>
        <c:axPos val="l"/>
        <c:majorGridlines>
          <c:spPr>
            <a:ln w="9525" cap="flat" cmpd="sng" algn="ctr">
              <a:solidFill>
                <a:schemeClr val="lt1">
                  <a:lumMod val="95000"/>
                  <a:alpha val="10000"/>
                </a:schemeClr>
              </a:solidFill>
              <a:round/>
            </a:ln>
            <a:effectLst/>
          </c:spPr>
        </c:majorGridlines>
        <c:numFmt formatCode="#,,\ &quot;M&quot;"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en-US"/>
          </a:p>
        </c:txPr>
        <c:crossAx val="158922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work!PivotTable8</c:name>
    <c:fmtId val="17"/>
  </c:pivotSource>
  <c:chart>
    <c:autoTitleDeleted val="0"/>
    <c:pivotFmts>
      <c:pivotFmt>
        <c:idx val="0"/>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2"/>
            </a:solidFill>
            <a:round/>
          </a:ln>
          <a:effectLst/>
        </c:spPr>
        <c:marker>
          <c:symbol val="diamond"/>
          <c:size val="9"/>
          <c:spPr>
            <a:solidFill>
              <a:schemeClr val="accent2"/>
            </a:solidFill>
            <a:ln w="38100">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diamond"/>
          <c:size val="9"/>
          <c:spPr>
            <a:solidFill>
              <a:schemeClr val="accent2"/>
            </a:solidFill>
            <a:ln w="38100">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diamond"/>
          <c:size val="9"/>
          <c:spPr>
            <a:solidFill>
              <a:schemeClr val="accent2"/>
            </a:solidFill>
            <a:ln w="38100">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0679193714973916E-2"/>
          <c:y val="1.690439366408155E-2"/>
          <c:w val="0.92696624918481185"/>
          <c:h val="0.75343108741290521"/>
        </c:manualLayout>
      </c:layout>
      <c:barChart>
        <c:barDir val="col"/>
        <c:grouping val="clustered"/>
        <c:varyColors val="0"/>
        <c:ser>
          <c:idx val="0"/>
          <c:order val="0"/>
          <c:tx>
            <c:strRef>
              <c:f>'Rough work'!$B$20</c:f>
              <c:strCache>
                <c:ptCount val="1"/>
                <c:pt idx="0">
                  <c:v>Average Discount.</c:v>
                </c:pt>
              </c:strCache>
            </c:strRef>
          </c:tx>
          <c:spPr>
            <a:solidFill>
              <a:schemeClr val="tx2"/>
            </a:solidFill>
            <a:ln>
              <a:noFill/>
            </a:ln>
            <a:effectLst/>
          </c:spPr>
          <c:invertIfNegative val="0"/>
          <c:cat>
            <c:strRef>
              <c:f>'Rough work'!$A$21:$A$28</c:f>
              <c:strCache>
                <c:ptCount val="7"/>
                <c:pt idx="0">
                  <c:v>Sunday</c:v>
                </c:pt>
                <c:pt idx="1">
                  <c:v>Monday</c:v>
                </c:pt>
                <c:pt idx="2">
                  <c:v>Tuesday</c:v>
                </c:pt>
                <c:pt idx="3">
                  <c:v>Wednesday</c:v>
                </c:pt>
                <c:pt idx="4">
                  <c:v>Thursday</c:v>
                </c:pt>
                <c:pt idx="5">
                  <c:v>Friday</c:v>
                </c:pt>
                <c:pt idx="6">
                  <c:v>Saturday</c:v>
                </c:pt>
              </c:strCache>
            </c:strRef>
          </c:cat>
          <c:val>
            <c:numRef>
              <c:f>'Rough work'!$B$21:$B$28</c:f>
              <c:numCache>
                <c:formatCode>0.0%</c:formatCode>
                <c:ptCount val="7"/>
                <c:pt idx="0">
                  <c:v>0.18115384615384617</c:v>
                </c:pt>
                <c:pt idx="1">
                  <c:v>0.18</c:v>
                </c:pt>
                <c:pt idx="2">
                  <c:v>0.17886792452830189</c:v>
                </c:pt>
                <c:pt idx="3">
                  <c:v>0.18113207547169807</c:v>
                </c:pt>
                <c:pt idx="4">
                  <c:v>0.17942307692307688</c:v>
                </c:pt>
                <c:pt idx="5">
                  <c:v>0.18153846153846157</c:v>
                </c:pt>
                <c:pt idx="6">
                  <c:v>0.17846153846153845</c:v>
                </c:pt>
              </c:numCache>
            </c:numRef>
          </c:val>
          <c:extLst>
            <c:ext xmlns:c16="http://schemas.microsoft.com/office/drawing/2014/chart" uri="{C3380CC4-5D6E-409C-BE32-E72D297353CC}">
              <c16:uniqueId val="{00000000-B222-4771-91B0-070A58E9E86E}"/>
            </c:ext>
          </c:extLst>
        </c:ser>
        <c:dLbls>
          <c:showLegendKey val="0"/>
          <c:showVal val="0"/>
          <c:showCatName val="0"/>
          <c:showSerName val="0"/>
          <c:showPercent val="0"/>
          <c:showBubbleSize val="0"/>
        </c:dLbls>
        <c:gapWidth val="219"/>
        <c:overlap val="-27"/>
        <c:axId val="1387985839"/>
        <c:axId val="1288044399"/>
      </c:barChart>
      <c:lineChart>
        <c:grouping val="standard"/>
        <c:varyColors val="0"/>
        <c:ser>
          <c:idx val="1"/>
          <c:order val="1"/>
          <c:tx>
            <c:strRef>
              <c:f>'Rough work'!$C$20</c:f>
              <c:strCache>
                <c:ptCount val="1"/>
                <c:pt idx="0">
                  <c:v>Overall conversion.</c:v>
                </c:pt>
              </c:strCache>
            </c:strRef>
          </c:tx>
          <c:spPr>
            <a:ln w="38100" cap="rnd">
              <a:solidFill>
                <a:schemeClr val="accent2"/>
              </a:solidFill>
              <a:round/>
            </a:ln>
            <a:effectLst/>
          </c:spPr>
          <c:marker>
            <c:symbol val="diamond"/>
            <c:size val="9"/>
            <c:spPr>
              <a:solidFill>
                <a:schemeClr val="accent2"/>
              </a:solidFill>
              <a:ln w="38100">
                <a:solidFill>
                  <a:schemeClr val="accent2"/>
                </a:solidFill>
              </a:ln>
              <a:effectLst/>
            </c:spPr>
          </c:marker>
          <c:cat>
            <c:strRef>
              <c:f>'Rough work'!$A$21:$A$28</c:f>
              <c:strCache>
                <c:ptCount val="7"/>
                <c:pt idx="0">
                  <c:v>Sunday</c:v>
                </c:pt>
                <c:pt idx="1">
                  <c:v>Monday</c:v>
                </c:pt>
                <c:pt idx="2">
                  <c:v>Tuesday</c:v>
                </c:pt>
                <c:pt idx="3">
                  <c:v>Wednesday</c:v>
                </c:pt>
                <c:pt idx="4">
                  <c:v>Thursday</c:v>
                </c:pt>
                <c:pt idx="5">
                  <c:v>Friday</c:v>
                </c:pt>
                <c:pt idx="6">
                  <c:v>Saturday</c:v>
                </c:pt>
              </c:strCache>
            </c:strRef>
          </c:cat>
          <c:val>
            <c:numRef>
              <c:f>'Rough work'!$C$21:$C$28</c:f>
              <c:numCache>
                <c:formatCode>0.00%</c:formatCode>
                <c:ptCount val="7"/>
                <c:pt idx="0">
                  <c:v>3.6973333957373601E-2</c:v>
                </c:pt>
                <c:pt idx="1">
                  <c:v>5.9192146056701561E-2</c:v>
                </c:pt>
                <c:pt idx="2">
                  <c:v>5.6046768183224759E-2</c:v>
                </c:pt>
                <c:pt idx="3">
                  <c:v>6.044746756067107E-2</c:v>
                </c:pt>
                <c:pt idx="4">
                  <c:v>5.9727320417682278E-2</c:v>
                </c:pt>
                <c:pt idx="5">
                  <c:v>6.0144071865899922E-2</c:v>
                </c:pt>
                <c:pt idx="6">
                  <c:v>3.6650254065769085E-2</c:v>
                </c:pt>
              </c:numCache>
            </c:numRef>
          </c:val>
          <c:smooth val="0"/>
          <c:extLst>
            <c:ext xmlns:c16="http://schemas.microsoft.com/office/drawing/2014/chart" uri="{C3380CC4-5D6E-409C-BE32-E72D297353CC}">
              <c16:uniqueId val="{00000001-B222-4771-91B0-070A58E9E86E}"/>
            </c:ext>
          </c:extLst>
        </c:ser>
        <c:dLbls>
          <c:showLegendKey val="0"/>
          <c:showVal val="0"/>
          <c:showCatName val="0"/>
          <c:showSerName val="0"/>
          <c:showPercent val="0"/>
          <c:showBubbleSize val="0"/>
        </c:dLbls>
        <c:marker val="1"/>
        <c:smooth val="0"/>
        <c:axId val="1321797631"/>
        <c:axId val="1314826975"/>
      </c:lineChart>
      <c:catAx>
        <c:axId val="138798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88044399"/>
        <c:crosses val="autoZero"/>
        <c:auto val="1"/>
        <c:lblAlgn val="ctr"/>
        <c:lblOffset val="100"/>
        <c:noMultiLvlLbl val="0"/>
      </c:catAx>
      <c:valAx>
        <c:axId val="128804439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7985839"/>
        <c:crosses val="autoZero"/>
        <c:crossBetween val="between"/>
      </c:valAx>
      <c:valAx>
        <c:axId val="131482697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797631"/>
        <c:crosses val="max"/>
        <c:crossBetween val="between"/>
      </c:valAx>
      <c:catAx>
        <c:axId val="1321797631"/>
        <c:scaling>
          <c:orientation val="minMax"/>
        </c:scaling>
        <c:delete val="1"/>
        <c:axPos val="b"/>
        <c:numFmt formatCode="General" sourceLinked="1"/>
        <c:majorTickMark val="out"/>
        <c:minorTickMark val="none"/>
        <c:tickLblPos val="nextTo"/>
        <c:crossAx val="1314826975"/>
        <c:crosses val="autoZero"/>
        <c:auto val="1"/>
        <c:lblAlgn val="ctr"/>
        <c:lblOffset val="100"/>
        <c:noMultiLvlLbl val="0"/>
      </c:catAx>
      <c:spPr>
        <a:noFill/>
        <a:ln>
          <a:noFill/>
        </a:ln>
        <a:effectLst/>
      </c:spPr>
    </c:plotArea>
    <c:legend>
      <c:legendPos val="b"/>
      <c:layout>
        <c:manualLayout>
          <c:xMode val="edge"/>
          <c:yMode val="edge"/>
          <c:x val="0.20614027815412797"/>
          <c:y val="0.82349280461796193"/>
          <c:w val="0.63964251668363747"/>
          <c:h val="0.149072722284641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work!PivotTable17</c:name>
    <c:fmtId val="10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dLbl>
          <c:idx val="0"/>
          <c:numFmt formatCode="#.0,,\ &quot;M&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0,,\ &quot;M&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847660874620254E-2"/>
          <c:y val="0.17019304505349181"/>
          <c:w val="0.71689755667958721"/>
          <c:h val="0.63062184757225082"/>
        </c:manualLayout>
      </c:layout>
      <c:barChart>
        <c:barDir val="bar"/>
        <c:grouping val="clustered"/>
        <c:varyColors val="0"/>
        <c:ser>
          <c:idx val="0"/>
          <c:order val="0"/>
          <c:tx>
            <c:strRef>
              <c:f>'Rough work'!$A$3</c:f>
              <c:strCache>
                <c:ptCount val="1"/>
                <c:pt idx="0">
                  <c:v>Orders.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'Rough work'!$A$4</c:f>
              <c:strCache>
                <c:ptCount val="1"/>
                <c:pt idx="0">
                  <c:v>Total</c:v>
                </c:pt>
              </c:strCache>
            </c:strRef>
          </c:cat>
          <c:val>
            <c:numRef>
              <c:f>'Rough work'!$A$4</c:f>
              <c:numCache>
                <c:formatCode>General</c:formatCode>
                <c:ptCount val="1"/>
                <c:pt idx="0">
                  <c:v>506762579.67328</c:v>
                </c:pt>
              </c:numCache>
            </c:numRef>
          </c:val>
          <c:extLst>
            <c:ext xmlns:c16="http://schemas.microsoft.com/office/drawing/2014/chart" uri="{C3380CC4-5D6E-409C-BE32-E72D297353CC}">
              <c16:uniqueId val="{00000000-355D-4C72-ABFD-574FD8A0AF9D}"/>
            </c:ext>
          </c:extLst>
        </c:ser>
        <c:ser>
          <c:idx val="1"/>
          <c:order val="1"/>
          <c:tx>
            <c:strRef>
              <c:f>'Rough work'!$B$3</c:f>
              <c:strCache>
                <c:ptCount val="1"/>
                <c:pt idx="0">
                  <c:v>Payments.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'Rough work'!$A$4</c:f>
              <c:strCache>
                <c:ptCount val="1"/>
                <c:pt idx="0">
                  <c:v>Total</c:v>
                </c:pt>
              </c:strCache>
            </c:strRef>
          </c:cat>
          <c:val>
            <c:numRef>
              <c:f>'Rough work'!$B$4</c:f>
              <c:numCache>
                <c:formatCode>General</c:formatCode>
                <c:ptCount val="1"/>
                <c:pt idx="0">
                  <c:v>630475632</c:v>
                </c:pt>
              </c:numCache>
            </c:numRef>
          </c:val>
          <c:extLst>
            <c:ext xmlns:c16="http://schemas.microsoft.com/office/drawing/2014/chart" uri="{C3380CC4-5D6E-409C-BE32-E72D297353CC}">
              <c16:uniqueId val="{00000001-355D-4C72-ABFD-574FD8A0AF9D}"/>
            </c:ext>
          </c:extLst>
        </c:ser>
        <c:ser>
          <c:idx val="2"/>
          <c:order val="2"/>
          <c:tx>
            <c:strRef>
              <c:f>'Rough work'!$C$3</c:f>
              <c:strCache>
                <c:ptCount val="1"/>
                <c:pt idx="0">
                  <c:v>Carts.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'Rough work'!$A$4</c:f>
              <c:strCache>
                <c:ptCount val="1"/>
                <c:pt idx="0">
                  <c:v>Total</c:v>
                </c:pt>
              </c:strCache>
            </c:strRef>
          </c:cat>
          <c:val>
            <c:numRef>
              <c:f>'Rough work'!$C$4</c:f>
              <c:numCache>
                <c:formatCode>General</c:formatCode>
                <c:ptCount val="1"/>
                <c:pt idx="0">
                  <c:v>893070896</c:v>
                </c:pt>
              </c:numCache>
            </c:numRef>
          </c:val>
          <c:extLst>
            <c:ext xmlns:c16="http://schemas.microsoft.com/office/drawing/2014/chart" uri="{C3380CC4-5D6E-409C-BE32-E72D297353CC}">
              <c16:uniqueId val="{00000002-355D-4C72-ABFD-574FD8A0AF9D}"/>
            </c:ext>
          </c:extLst>
        </c:ser>
        <c:ser>
          <c:idx val="3"/>
          <c:order val="3"/>
          <c:tx>
            <c:strRef>
              <c:f>'Rough work'!$D$3</c:f>
              <c:strCache>
                <c:ptCount val="1"/>
                <c:pt idx="0">
                  <c:v>Menu.</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numFmt formatCode="#.0,,\ &quot;M&quot;" sourceLinked="0"/>
            <c:spPr>
              <a:noFill/>
              <a:ln>
                <a:noFill/>
              </a:ln>
              <a:effectLst/>
            </c:spPr>
            <c:txPr>
              <a:bodyPr rot="0" spcFirstLastPara="1" vertOverflow="ellipsis" vert="horz" wrap="square" lIns="38100" tIns="19050" rIns="38100" bIns="19050" anchor="ctr" anchorCtr="0">
                <a:spAutoFit/>
              </a:bodyPr>
              <a:lstStyle/>
              <a:p>
                <a:pPr algn="ctr">
                  <a:defRPr lang="en-US"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'Rough work'!$A$4</c:f>
              <c:strCache>
                <c:ptCount val="1"/>
                <c:pt idx="0">
                  <c:v>Total</c:v>
                </c:pt>
              </c:strCache>
            </c:strRef>
          </c:cat>
          <c:val>
            <c:numRef>
              <c:f>'Rough work'!$D$4</c:f>
              <c:numCache>
                <c:formatCode>General</c:formatCode>
                <c:ptCount val="1"/>
                <c:pt idx="0">
                  <c:v>2389541997</c:v>
                </c:pt>
              </c:numCache>
            </c:numRef>
          </c:val>
          <c:extLst>
            <c:ext xmlns:c16="http://schemas.microsoft.com/office/drawing/2014/chart" uri="{C3380CC4-5D6E-409C-BE32-E72D297353CC}">
              <c16:uniqueId val="{00000003-355D-4C72-ABFD-574FD8A0AF9D}"/>
            </c:ext>
          </c:extLst>
        </c:ser>
        <c:ser>
          <c:idx val="4"/>
          <c:order val="4"/>
          <c:tx>
            <c:strRef>
              <c:f>'Rough work'!$E$3</c:f>
              <c:strCache>
                <c:ptCount val="1"/>
                <c:pt idx="0">
                  <c:v>Listing.</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dLbls>
            <c:numFmt formatCode="#.0,,\ &quot;M&quot;"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'Rough work'!$A$4</c:f>
              <c:strCache>
                <c:ptCount val="1"/>
                <c:pt idx="0">
                  <c:v>Total</c:v>
                </c:pt>
              </c:strCache>
            </c:strRef>
          </c:cat>
          <c:val>
            <c:numRef>
              <c:f>'Rough work'!$E$4</c:f>
              <c:numCache>
                <c:formatCode>General</c:formatCode>
                <c:ptCount val="1"/>
                <c:pt idx="0">
                  <c:v>10330054315</c:v>
                </c:pt>
              </c:numCache>
            </c:numRef>
          </c:val>
          <c:extLst>
            <c:ext xmlns:c16="http://schemas.microsoft.com/office/drawing/2014/chart" uri="{C3380CC4-5D6E-409C-BE32-E72D297353CC}">
              <c16:uniqueId val="{00000004-355D-4C72-ABFD-574FD8A0AF9D}"/>
            </c:ext>
          </c:extLst>
        </c:ser>
        <c:dLbls>
          <c:dLblPos val="outEnd"/>
          <c:showLegendKey val="0"/>
          <c:showVal val="1"/>
          <c:showCatName val="0"/>
          <c:showSerName val="0"/>
          <c:showPercent val="0"/>
          <c:showBubbleSize val="0"/>
        </c:dLbls>
        <c:gapWidth val="100"/>
        <c:axId val="706769199"/>
        <c:axId val="716397039"/>
      </c:barChart>
      <c:catAx>
        <c:axId val="70676919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6397039"/>
        <c:crosses val="autoZero"/>
        <c:auto val="1"/>
        <c:lblAlgn val="ctr"/>
        <c:lblOffset val="100"/>
        <c:noMultiLvlLbl val="0"/>
      </c:catAx>
      <c:valAx>
        <c:axId val="716397039"/>
        <c:scaling>
          <c:orientation val="minMax"/>
        </c:scaling>
        <c:delete val="1"/>
        <c:axPos val="b"/>
        <c:majorGridlines>
          <c:spPr>
            <a:ln w="9525" cap="flat" cmpd="sng" algn="ctr">
              <a:solidFill>
                <a:schemeClr val="tx2">
                  <a:lumMod val="15000"/>
                  <a:lumOff val="85000"/>
                </a:schemeClr>
              </a:solidFill>
              <a:round/>
            </a:ln>
            <a:effectLst/>
          </c:spPr>
        </c:majorGridlines>
        <c:numFmt formatCode="#,,,\ &quot;M&quot;" sourceLinked="0"/>
        <c:majorTickMark val="none"/>
        <c:minorTickMark val="none"/>
        <c:tickLblPos val="nextTo"/>
        <c:crossAx val="706769199"/>
        <c:crosses val="autoZero"/>
        <c:crossBetween val="between"/>
      </c:valAx>
      <c:spPr>
        <a:noFill/>
        <a:ln>
          <a:noFill/>
        </a:ln>
        <a:effectLst/>
      </c:spPr>
    </c:plotArea>
    <c:legend>
      <c:legendPos val="b"/>
      <c:layout>
        <c:manualLayout>
          <c:xMode val="edge"/>
          <c:yMode val="edge"/>
          <c:x val="4.252355377543126E-2"/>
          <c:y val="0.80857693754141324"/>
          <c:w val="0.90671966224972433"/>
          <c:h val="0.115415823848920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work!PivotTable9</c:name>
    <c:fmtId val="16"/>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manualLayout>
          <c:layoutTarget val="inner"/>
          <c:xMode val="edge"/>
          <c:yMode val="edge"/>
          <c:x val="8.4719393011027211E-2"/>
          <c:y val="0.11759131827719242"/>
          <c:w val="0.76353013893741095"/>
          <c:h val="0.65172122825621004"/>
        </c:manualLayout>
      </c:layout>
      <c:barChart>
        <c:barDir val="col"/>
        <c:grouping val="clustered"/>
        <c:varyColors val="0"/>
        <c:ser>
          <c:idx val="0"/>
          <c:order val="0"/>
          <c:tx>
            <c:strRef>
              <c:f>'Rough work'!$B$51</c:f>
              <c:strCache>
                <c:ptCount val="1"/>
                <c:pt idx="0">
                  <c:v>Count of restaurants.</c:v>
                </c:pt>
              </c:strCache>
            </c:strRef>
          </c:tx>
          <c:spPr>
            <a:solidFill>
              <a:schemeClr val="accent1"/>
            </a:solidFill>
            <a:ln>
              <a:noFill/>
            </a:ln>
            <a:effectLst/>
          </c:spPr>
          <c:invertIfNegative val="0"/>
          <c:cat>
            <c:strRef>
              <c:f>'Rough work'!$A$52:$A$59</c:f>
              <c:strCache>
                <c:ptCount val="7"/>
                <c:pt idx="0">
                  <c:v>Sunday</c:v>
                </c:pt>
                <c:pt idx="1">
                  <c:v>Monday</c:v>
                </c:pt>
                <c:pt idx="2">
                  <c:v>Tuesday</c:v>
                </c:pt>
                <c:pt idx="3">
                  <c:v>Wednesday</c:v>
                </c:pt>
                <c:pt idx="4">
                  <c:v>Thursday</c:v>
                </c:pt>
                <c:pt idx="5">
                  <c:v>Friday</c:v>
                </c:pt>
                <c:pt idx="6">
                  <c:v>Saturday</c:v>
                </c:pt>
              </c:strCache>
            </c:strRef>
          </c:cat>
          <c:val>
            <c:numRef>
              <c:f>'Rough work'!$B$52:$B$59</c:f>
              <c:numCache>
                <c:formatCode>0</c:formatCode>
                <c:ptCount val="7"/>
                <c:pt idx="0">
                  <c:v>395083.69230769231</c:v>
                </c:pt>
                <c:pt idx="1">
                  <c:v>395298.57692307694</c:v>
                </c:pt>
                <c:pt idx="2">
                  <c:v>392391.03773584904</c:v>
                </c:pt>
                <c:pt idx="3">
                  <c:v>394799.54716981133</c:v>
                </c:pt>
                <c:pt idx="4">
                  <c:v>395332.38461538462</c:v>
                </c:pt>
                <c:pt idx="5">
                  <c:v>396096.94230769231</c:v>
                </c:pt>
                <c:pt idx="6">
                  <c:v>395388.01923076925</c:v>
                </c:pt>
              </c:numCache>
            </c:numRef>
          </c:val>
          <c:extLst>
            <c:ext xmlns:c16="http://schemas.microsoft.com/office/drawing/2014/chart" uri="{C3380CC4-5D6E-409C-BE32-E72D297353CC}">
              <c16:uniqueId val="{0000000A-2244-47B9-93BE-E88D3F0E9499}"/>
            </c:ext>
          </c:extLst>
        </c:ser>
        <c:dLbls>
          <c:showLegendKey val="0"/>
          <c:showVal val="0"/>
          <c:showCatName val="0"/>
          <c:showSerName val="0"/>
          <c:showPercent val="0"/>
          <c:showBubbleSize val="0"/>
        </c:dLbls>
        <c:gapWidth val="219"/>
        <c:axId val="1472312911"/>
        <c:axId val="1255764975"/>
      </c:barChart>
      <c:lineChart>
        <c:grouping val="standard"/>
        <c:varyColors val="0"/>
        <c:ser>
          <c:idx val="1"/>
          <c:order val="1"/>
          <c:tx>
            <c:strRef>
              <c:f>'Rough work'!$C$51</c:f>
              <c:strCache>
                <c:ptCount val="1"/>
                <c:pt idx="0">
                  <c:v>Overall conversion.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'Rough work'!$A$52:$A$59</c:f>
              <c:strCache>
                <c:ptCount val="7"/>
                <c:pt idx="0">
                  <c:v>Sunday</c:v>
                </c:pt>
                <c:pt idx="1">
                  <c:v>Monday</c:v>
                </c:pt>
                <c:pt idx="2">
                  <c:v>Tuesday</c:v>
                </c:pt>
                <c:pt idx="3">
                  <c:v>Wednesday</c:v>
                </c:pt>
                <c:pt idx="4">
                  <c:v>Thursday</c:v>
                </c:pt>
                <c:pt idx="5">
                  <c:v>Friday</c:v>
                </c:pt>
                <c:pt idx="6">
                  <c:v>Saturday</c:v>
                </c:pt>
              </c:strCache>
            </c:strRef>
          </c:cat>
          <c:val>
            <c:numRef>
              <c:f>'Rough work'!$C$52:$C$59</c:f>
              <c:numCache>
                <c:formatCode>0.0%</c:formatCode>
                <c:ptCount val="7"/>
                <c:pt idx="0">
                  <c:v>3.6973333957373601E-2</c:v>
                </c:pt>
                <c:pt idx="1">
                  <c:v>5.9192146056701561E-2</c:v>
                </c:pt>
                <c:pt idx="2">
                  <c:v>5.6046768183224759E-2</c:v>
                </c:pt>
                <c:pt idx="3">
                  <c:v>6.044746756067107E-2</c:v>
                </c:pt>
                <c:pt idx="4">
                  <c:v>5.9727320417682278E-2</c:v>
                </c:pt>
                <c:pt idx="5">
                  <c:v>6.0144071865899922E-2</c:v>
                </c:pt>
                <c:pt idx="6">
                  <c:v>3.6650254065769085E-2</c:v>
                </c:pt>
              </c:numCache>
            </c:numRef>
          </c:val>
          <c:smooth val="0"/>
          <c:extLst>
            <c:ext xmlns:c16="http://schemas.microsoft.com/office/drawing/2014/chart" uri="{C3380CC4-5D6E-409C-BE32-E72D297353CC}">
              <c16:uniqueId val="{0000000C-2244-47B9-93BE-E88D3F0E9499}"/>
            </c:ext>
          </c:extLst>
        </c:ser>
        <c:dLbls>
          <c:showLegendKey val="0"/>
          <c:showVal val="0"/>
          <c:showCatName val="0"/>
          <c:showSerName val="0"/>
          <c:showPercent val="0"/>
          <c:showBubbleSize val="0"/>
        </c:dLbls>
        <c:marker val="1"/>
        <c:smooth val="0"/>
        <c:axId val="1347938079"/>
        <c:axId val="1282508224"/>
      </c:lineChart>
      <c:catAx>
        <c:axId val="147231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764975"/>
        <c:crosses val="autoZero"/>
        <c:auto val="1"/>
        <c:lblAlgn val="ctr"/>
        <c:lblOffset val="100"/>
        <c:noMultiLvlLbl val="0"/>
      </c:catAx>
      <c:valAx>
        <c:axId val="12557649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312911"/>
        <c:crosses val="autoZero"/>
        <c:crossBetween val="between"/>
      </c:valAx>
      <c:valAx>
        <c:axId val="128250822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7938079"/>
        <c:crosses val="max"/>
        <c:crossBetween val="between"/>
      </c:valAx>
      <c:catAx>
        <c:axId val="1347938079"/>
        <c:scaling>
          <c:orientation val="minMax"/>
        </c:scaling>
        <c:delete val="1"/>
        <c:axPos val="b"/>
        <c:numFmt formatCode="General" sourceLinked="1"/>
        <c:majorTickMark val="out"/>
        <c:minorTickMark val="none"/>
        <c:tickLblPos val="nextTo"/>
        <c:crossAx val="1282508224"/>
        <c:crosses val="autoZero"/>
        <c:auto val="1"/>
        <c:lblAlgn val="ctr"/>
        <c:lblOffset val="100"/>
        <c:noMultiLvlLbl val="0"/>
      </c:catAx>
    </c:plotArea>
    <c:legend>
      <c:legendPos val="b"/>
      <c:layout>
        <c:manualLayout>
          <c:xMode val="edge"/>
          <c:yMode val="edge"/>
          <c:x val="0.29984932770775669"/>
          <c:y val="0.86176056073220075"/>
          <c:w val="0.60594809553159146"/>
          <c:h val="0.13773967398811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work!PivotTable15</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'Rough work'!$B$63</c:f>
              <c:strCache>
                <c:ptCount val="1"/>
                <c:pt idx="0">
                  <c:v>Out of stock Items per restaurant.</c:v>
                </c:pt>
              </c:strCache>
            </c:strRef>
          </c:tx>
          <c:spPr>
            <a:solidFill>
              <a:schemeClr val="accent1"/>
            </a:solidFill>
            <a:ln>
              <a:noFill/>
            </a:ln>
            <a:effectLst/>
          </c:spPr>
          <c:invertIfNegative val="0"/>
          <c:cat>
            <c:strRef>
              <c:f>'Rough work'!$A$64:$A$71</c:f>
              <c:strCache>
                <c:ptCount val="7"/>
                <c:pt idx="0">
                  <c:v>Sunday</c:v>
                </c:pt>
                <c:pt idx="1">
                  <c:v>Monday</c:v>
                </c:pt>
                <c:pt idx="2">
                  <c:v>Tuesday</c:v>
                </c:pt>
                <c:pt idx="3">
                  <c:v>Wednesday</c:v>
                </c:pt>
                <c:pt idx="4">
                  <c:v>Thursday</c:v>
                </c:pt>
                <c:pt idx="5">
                  <c:v>Friday</c:v>
                </c:pt>
                <c:pt idx="6">
                  <c:v>Saturday</c:v>
                </c:pt>
              </c:strCache>
            </c:strRef>
          </c:cat>
          <c:val>
            <c:numRef>
              <c:f>'Rough work'!$B$64:$B$71</c:f>
              <c:numCache>
                <c:formatCode>0</c:formatCode>
                <c:ptCount val="7"/>
                <c:pt idx="0">
                  <c:v>35.519230769230766</c:v>
                </c:pt>
                <c:pt idx="1">
                  <c:v>34.519230769230766</c:v>
                </c:pt>
                <c:pt idx="2">
                  <c:v>34.849056603773583</c:v>
                </c:pt>
                <c:pt idx="3">
                  <c:v>35.452830188679243</c:v>
                </c:pt>
                <c:pt idx="4">
                  <c:v>34.269230769230766</c:v>
                </c:pt>
                <c:pt idx="5">
                  <c:v>34.346153846153847</c:v>
                </c:pt>
                <c:pt idx="6">
                  <c:v>36</c:v>
                </c:pt>
              </c:numCache>
            </c:numRef>
          </c:val>
          <c:extLst>
            <c:ext xmlns:c16="http://schemas.microsoft.com/office/drawing/2014/chart" uri="{C3380CC4-5D6E-409C-BE32-E72D297353CC}">
              <c16:uniqueId val="{00000000-6920-48E9-BC3E-E34D30232324}"/>
            </c:ext>
          </c:extLst>
        </c:ser>
        <c:dLbls>
          <c:showLegendKey val="0"/>
          <c:showVal val="0"/>
          <c:showCatName val="0"/>
          <c:showSerName val="0"/>
          <c:showPercent val="0"/>
          <c:showBubbleSize val="0"/>
        </c:dLbls>
        <c:gapWidth val="219"/>
        <c:overlap val="-27"/>
        <c:axId val="1286372271"/>
        <c:axId val="1277814191"/>
      </c:barChart>
      <c:lineChart>
        <c:grouping val="standard"/>
        <c:varyColors val="0"/>
        <c:ser>
          <c:idx val="1"/>
          <c:order val="1"/>
          <c:tx>
            <c:strRef>
              <c:f>'Rough work'!$C$63</c:f>
              <c:strCache>
                <c:ptCount val="1"/>
                <c:pt idx="0">
                  <c:v>Overall conversion.</c:v>
                </c:pt>
              </c:strCache>
            </c:strRef>
          </c:tx>
          <c:spPr>
            <a:ln w="28575" cap="rnd">
              <a:solidFill>
                <a:schemeClr val="accent2"/>
              </a:solidFill>
              <a:round/>
            </a:ln>
            <a:effectLst/>
          </c:spPr>
          <c:marker>
            <c:symbol val="none"/>
          </c:marker>
          <c:cat>
            <c:strRef>
              <c:f>'Rough work'!$A$64:$A$71</c:f>
              <c:strCache>
                <c:ptCount val="7"/>
                <c:pt idx="0">
                  <c:v>Sunday</c:v>
                </c:pt>
                <c:pt idx="1">
                  <c:v>Monday</c:v>
                </c:pt>
                <c:pt idx="2">
                  <c:v>Tuesday</c:v>
                </c:pt>
                <c:pt idx="3">
                  <c:v>Wednesday</c:v>
                </c:pt>
                <c:pt idx="4">
                  <c:v>Thursday</c:v>
                </c:pt>
                <c:pt idx="5">
                  <c:v>Friday</c:v>
                </c:pt>
                <c:pt idx="6">
                  <c:v>Saturday</c:v>
                </c:pt>
              </c:strCache>
            </c:strRef>
          </c:cat>
          <c:val>
            <c:numRef>
              <c:f>'Rough work'!$C$64:$C$71</c:f>
              <c:numCache>
                <c:formatCode>0.00%</c:formatCode>
                <c:ptCount val="7"/>
                <c:pt idx="0">
                  <c:v>3.6973333957373601E-2</c:v>
                </c:pt>
                <c:pt idx="1">
                  <c:v>5.9192146056701561E-2</c:v>
                </c:pt>
                <c:pt idx="2">
                  <c:v>5.6046768183224759E-2</c:v>
                </c:pt>
                <c:pt idx="3">
                  <c:v>6.044746756067107E-2</c:v>
                </c:pt>
                <c:pt idx="4">
                  <c:v>5.9727320417682278E-2</c:v>
                </c:pt>
                <c:pt idx="5">
                  <c:v>6.0144071865899922E-2</c:v>
                </c:pt>
                <c:pt idx="6">
                  <c:v>3.6650254065769085E-2</c:v>
                </c:pt>
              </c:numCache>
            </c:numRef>
          </c:val>
          <c:smooth val="0"/>
          <c:extLst>
            <c:ext xmlns:c16="http://schemas.microsoft.com/office/drawing/2014/chart" uri="{C3380CC4-5D6E-409C-BE32-E72D297353CC}">
              <c16:uniqueId val="{00000001-6920-48E9-BC3E-E34D30232324}"/>
            </c:ext>
          </c:extLst>
        </c:ser>
        <c:dLbls>
          <c:showLegendKey val="0"/>
          <c:showVal val="0"/>
          <c:showCatName val="0"/>
          <c:showSerName val="0"/>
          <c:showPercent val="0"/>
          <c:showBubbleSize val="0"/>
        </c:dLbls>
        <c:marker val="1"/>
        <c:smooth val="0"/>
        <c:axId val="1286373711"/>
        <c:axId val="1277821135"/>
      </c:lineChart>
      <c:catAx>
        <c:axId val="128637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814191"/>
        <c:crosses val="autoZero"/>
        <c:auto val="1"/>
        <c:lblAlgn val="ctr"/>
        <c:lblOffset val="100"/>
        <c:noMultiLvlLbl val="0"/>
      </c:catAx>
      <c:valAx>
        <c:axId val="12778141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372271"/>
        <c:crosses val="autoZero"/>
        <c:crossBetween val="between"/>
      </c:valAx>
      <c:valAx>
        <c:axId val="127782113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373711"/>
        <c:crosses val="max"/>
        <c:crossBetween val="between"/>
      </c:valAx>
      <c:catAx>
        <c:axId val="1286373711"/>
        <c:scaling>
          <c:orientation val="minMax"/>
        </c:scaling>
        <c:delete val="1"/>
        <c:axPos val="b"/>
        <c:numFmt formatCode="General" sourceLinked="1"/>
        <c:majorTickMark val="out"/>
        <c:minorTickMark val="none"/>
        <c:tickLblPos val="nextTo"/>
        <c:crossAx val="127782113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work!PivotTable18</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'Rough work'!$B$73</c:f>
              <c:strCache>
                <c:ptCount val="1"/>
                <c:pt idx="0">
                  <c:v>Average Packaging charges.</c:v>
                </c:pt>
              </c:strCache>
            </c:strRef>
          </c:tx>
          <c:spPr>
            <a:solidFill>
              <a:schemeClr val="accent1"/>
            </a:solidFill>
            <a:ln>
              <a:noFill/>
            </a:ln>
            <a:effectLst/>
          </c:spPr>
          <c:invertIfNegative val="0"/>
          <c:cat>
            <c:strRef>
              <c:f>'Rough work'!$A$74:$A$81</c:f>
              <c:strCache>
                <c:ptCount val="7"/>
                <c:pt idx="0">
                  <c:v>Sunday</c:v>
                </c:pt>
                <c:pt idx="1">
                  <c:v>Monday</c:v>
                </c:pt>
                <c:pt idx="2">
                  <c:v>Tuesday</c:v>
                </c:pt>
                <c:pt idx="3">
                  <c:v>Wednesday</c:v>
                </c:pt>
                <c:pt idx="4">
                  <c:v>Thursday</c:v>
                </c:pt>
                <c:pt idx="5">
                  <c:v>Friday</c:v>
                </c:pt>
                <c:pt idx="6">
                  <c:v>Saturday</c:v>
                </c:pt>
              </c:strCache>
            </c:strRef>
          </c:cat>
          <c:val>
            <c:numRef>
              <c:f>'Rough work'!$B$74:$B$81</c:f>
              <c:numCache>
                <c:formatCode>0.0</c:formatCode>
                <c:ptCount val="7"/>
                <c:pt idx="0">
                  <c:v>20.192307692307693</c:v>
                </c:pt>
                <c:pt idx="1">
                  <c:v>20.057692307692307</c:v>
                </c:pt>
                <c:pt idx="2">
                  <c:v>19.509433962264151</c:v>
                </c:pt>
                <c:pt idx="3">
                  <c:v>19.528301886792452</c:v>
                </c:pt>
                <c:pt idx="4">
                  <c:v>19.76923076923077</c:v>
                </c:pt>
                <c:pt idx="5">
                  <c:v>19.115384615384617</c:v>
                </c:pt>
                <c:pt idx="6">
                  <c:v>19.51923076923077</c:v>
                </c:pt>
              </c:numCache>
            </c:numRef>
          </c:val>
          <c:extLst>
            <c:ext xmlns:c16="http://schemas.microsoft.com/office/drawing/2014/chart" uri="{C3380CC4-5D6E-409C-BE32-E72D297353CC}">
              <c16:uniqueId val="{00000000-705D-4D91-9ECB-44B7AFB22201}"/>
            </c:ext>
          </c:extLst>
        </c:ser>
        <c:dLbls>
          <c:showLegendKey val="0"/>
          <c:showVal val="0"/>
          <c:showCatName val="0"/>
          <c:showSerName val="0"/>
          <c:showPercent val="0"/>
          <c:showBubbleSize val="0"/>
        </c:dLbls>
        <c:gapWidth val="219"/>
        <c:overlap val="-27"/>
        <c:axId val="1487030479"/>
        <c:axId val="1281787167"/>
      </c:barChart>
      <c:lineChart>
        <c:grouping val="standard"/>
        <c:varyColors val="0"/>
        <c:ser>
          <c:idx val="1"/>
          <c:order val="1"/>
          <c:tx>
            <c:strRef>
              <c:f>'Rough work'!$C$73</c:f>
              <c:strCache>
                <c:ptCount val="1"/>
                <c:pt idx="0">
                  <c:v>Overall conversion.</c:v>
                </c:pt>
              </c:strCache>
            </c:strRef>
          </c:tx>
          <c:spPr>
            <a:ln w="28575" cap="rnd">
              <a:solidFill>
                <a:schemeClr val="accent2"/>
              </a:solidFill>
              <a:round/>
            </a:ln>
            <a:effectLst/>
          </c:spPr>
          <c:marker>
            <c:symbol val="none"/>
          </c:marker>
          <c:cat>
            <c:strRef>
              <c:f>'Rough work'!$A$74:$A$81</c:f>
              <c:strCache>
                <c:ptCount val="7"/>
                <c:pt idx="0">
                  <c:v>Sunday</c:v>
                </c:pt>
                <c:pt idx="1">
                  <c:v>Monday</c:v>
                </c:pt>
                <c:pt idx="2">
                  <c:v>Tuesday</c:v>
                </c:pt>
                <c:pt idx="3">
                  <c:v>Wednesday</c:v>
                </c:pt>
                <c:pt idx="4">
                  <c:v>Thursday</c:v>
                </c:pt>
                <c:pt idx="5">
                  <c:v>Friday</c:v>
                </c:pt>
                <c:pt idx="6">
                  <c:v>Saturday</c:v>
                </c:pt>
              </c:strCache>
            </c:strRef>
          </c:cat>
          <c:val>
            <c:numRef>
              <c:f>'Rough work'!$C$74:$C$81</c:f>
              <c:numCache>
                <c:formatCode>0.00%</c:formatCode>
                <c:ptCount val="7"/>
                <c:pt idx="0">
                  <c:v>3.6973333957373601E-2</c:v>
                </c:pt>
                <c:pt idx="1">
                  <c:v>5.9192146056701561E-2</c:v>
                </c:pt>
                <c:pt idx="2">
                  <c:v>5.6046768183224759E-2</c:v>
                </c:pt>
                <c:pt idx="3">
                  <c:v>6.044746756067107E-2</c:v>
                </c:pt>
                <c:pt idx="4">
                  <c:v>5.9727320417682278E-2</c:v>
                </c:pt>
                <c:pt idx="5">
                  <c:v>6.0144071865899922E-2</c:v>
                </c:pt>
                <c:pt idx="6">
                  <c:v>3.6650254065769085E-2</c:v>
                </c:pt>
              </c:numCache>
            </c:numRef>
          </c:val>
          <c:smooth val="0"/>
          <c:extLst>
            <c:ext xmlns:c16="http://schemas.microsoft.com/office/drawing/2014/chart" uri="{C3380CC4-5D6E-409C-BE32-E72D297353CC}">
              <c16:uniqueId val="{00000001-705D-4D91-9ECB-44B7AFB22201}"/>
            </c:ext>
          </c:extLst>
        </c:ser>
        <c:dLbls>
          <c:showLegendKey val="0"/>
          <c:showVal val="0"/>
          <c:showCatName val="0"/>
          <c:showSerName val="0"/>
          <c:showPercent val="0"/>
          <c:showBubbleSize val="0"/>
        </c:dLbls>
        <c:marker val="1"/>
        <c:smooth val="0"/>
        <c:axId val="1487032879"/>
        <c:axId val="1281784687"/>
      </c:lineChart>
      <c:catAx>
        <c:axId val="148703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787167"/>
        <c:crosses val="autoZero"/>
        <c:auto val="1"/>
        <c:lblAlgn val="ctr"/>
        <c:lblOffset val="100"/>
        <c:noMultiLvlLbl val="0"/>
      </c:catAx>
      <c:valAx>
        <c:axId val="128178716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030479"/>
        <c:crosses val="autoZero"/>
        <c:crossBetween val="between"/>
      </c:valAx>
      <c:valAx>
        <c:axId val="128178468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032879"/>
        <c:crosses val="max"/>
        <c:crossBetween val="between"/>
      </c:valAx>
      <c:catAx>
        <c:axId val="1487032879"/>
        <c:scaling>
          <c:orientation val="minMax"/>
        </c:scaling>
        <c:delete val="1"/>
        <c:axPos val="b"/>
        <c:numFmt formatCode="General" sourceLinked="1"/>
        <c:majorTickMark val="out"/>
        <c:minorTickMark val="none"/>
        <c:tickLblPos val="nextTo"/>
        <c:crossAx val="128178468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work!PivotTable20</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'Rough work'!$B$83</c:f>
              <c:strCache>
                <c:ptCount val="1"/>
                <c:pt idx="0">
                  <c:v>Avg Cost for two.</c:v>
                </c:pt>
              </c:strCache>
            </c:strRef>
          </c:tx>
          <c:spPr>
            <a:solidFill>
              <a:schemeClr val="accent1"/>
            </a:solidFill>
            <a:ln>
              <a:noFill/>
            </a:ln>
            <a:effectLst/>
          </c:spPr>
          <c:invertIfNegative val="0"/>
          <c:cat>
            <c:strRef>
              <c:f>'Rough work'!$A$84:$A$91</c:f>
              <c:strCache>
                <c:ptCount val="7"/>
                <c:pt idx="0">
                  <c:v>Sunday</c:v>
                </c:pt>
                <c:pt idx="1">
                  <c:v>Monday</c:v>
                </c:pt>
                <c:pt idx="2">
                  <c:v>Tuesday</c:v>
                </c:pt>
                <c:pt idx="3">
                  <c:v>Wednesday</c:v>
                </c:pt>
                <c:pt idx="4">
                  <c:v>Thursday</c:v>
                </c:pt>
                <c:pt idx="5">
                  <c:v>Friday</c:v>
                </c:pt>
                <c:pt idx="6">
                  <c:v>Saturday</c:v>
                </c:pt>
              </c:strCache>
            </c:strRef>
          </c:cat>
          <c:val>
            <c:numRef>
              <c:f>'Rough work'!$B$84:$B$91</c:f>
              <c:numCache>
                <c:formatCode>0.0</c:formatCode>
                <c:ptCount val="7"/>
                <c:pt idx="0">
                  <c:v>374.80769230769232</c:v>
                </c:pt>
                <c:pt idx="1">
                  <c:v>378.44230769230768</c:v>
                </c:pt>
                <c:pt idx="2">
                  <c:v>377.8679245283019</c:v>
                </c:pt>
                <c:pt idx="3">
                  <c:v>377.39622641509436</c:v>
                </c:pt>
                <c:pt idx="4">
                  <c:v>376.01923076923077</c:v>
                </c:pt>
                <c:pt idx="5">
                  <c:v>375.23076923076923</c:v>
                </c:pt>
                <c:pt idx="6">
                  <c:v>373.19230769230768</c:v>
                </c:pt>
              </c:numCache>
            </c:numRef>
          </c:val>
          <c:extLst>
            <c:ext xmlns:c16="http://schemas.microsoft.com/office/drawing/2014/chart" uri="{C3380CC4-5D6E-409C-BE32-E72D297353CC}">
              <c16:uniqueId val="{00000000-DCFD-4205-AC75-18D97A1E75B2}"/>
            </c:ext>
          </c:extLst>
        </c:ser>
        <c:dLbls>
          <c:showLegendKey val="0"/>
          <c:showVal val="0"/>
          <c:showCatName val="0"/>
          <c:showSerName val="0"/>
          <c:showPercent val="0"/>
          <c:showBubbleSize val="0"/>
        </c:dLbls>
        <c:gapWidth val="219"/>
        <c:overlap val="-27"/>
        <c:axId val="1324600367"/>
        <c:axId val="1288020863"/>
      </c:barChart>
      <c:lineChart>
        <c:grouping val="standard"/>
        <c:varyColors val="0"/>
        <c:ser>
          <c:idx val="1"/>
          <c:order val="1"/>
          <c:tx>
            <c:strRef>
              <c:f>'Rough work'!$C$83</c:f>
              <c:strCache>
                <c:ptCount val="1"/>
                <c:pt idx="0">
                  <c:v>Overall conversion.</c:v>
                </c:pt>
              </c:strCache>
            </c:strRef>
          </c:tx>
          <c:spPr>
            <a:ln w="28575" cap="rnd">
              <a:solidFill>
                <a:schemeClr val="accent2"/>
              </a:solidFill>
              <a:round/>
            </a:ln>
            <a:effectLst/>
          </c:spPr>
          <c:marker>
            <c:symbol val="none"/>
          </c:marker>
          <c:cat>
            <c:strRef>
              <c:f>'Rough work'!$A$84:$A$91</c:f>
              <c:strCache>
                <c:ptCount val="7"/>
                <c:pt idx="0">
                  <c:v>Sunday</c:v>
                </c:pt>
                <c:pt idx="1">
                  <c:v>Monday</c:v>
                </c:pt>
                <c:pt idx="2">
                  <c:v>Tuesday</c:v>
                </c:pt>
                <c:pt idx="3">
                  <c:v>Wednesday</c:v>
                </c:pt>
                <c:pt idx="4">
                  <c:v>Thursday</c:v>
                </c:pt>
                <c:pt idx="5">
                  <c:v>Friday</c:v>
                </c:pt>
                <c:pt idx="6">
                  <c:v>Saturday</c:v>
                </c:pt>
              </c:strCache>
            </c:strRef>
          </c:cat>
          <c:val>
            <c:numRef>
              <c:f>'Rough work'!$C$84:$C$91</c:f>
              <c:numCache>
                <c:formatCode>0.00%</c:formatCode>
                <c:ptCount val="7"/>
                <c:pt idx="0">
                  <c:v>3.6973333957373601E-2</c:v>
                </c:pt>
                <c:pt idx="1">
                  <c:v>5.9192146056701561E-2</c:v>
                </c:pt>
                <c:pt idx="2">
                  <c:v>5.6046768183224759E-2</c:v>
                </c:pt>
                <c:pt idx="3">
                  <c:v>6.044746756067107E-2</c:v>
                </c:pt>
                <c:pt idx="4">
                  <c:v>5.9727320417682278E-2</c:v>
                </c:pt>
                <c:pt idx="5">
                  <c:v>6.0144071865899922E-2</c:v>
                </c:pt>
                <c:pt idx="6">
                  <c:v>3.6650254065769085E-2</c:v>
                </c:pt>
              </c:numCache>
            </c:numRef>
          </c:val>
          <c:smooth val="0"/>
          <c:extLst>
            <c:ext xmlns:c16="http://schemas.microsoft.com/office/drawing/2014/chart" uri="{C3380CC4-5D6E-409C-BE32-E72D297353CC}">
              <c16:uniqueId val="{00000001-DCFD-4205-AC75-18D97A1E75B2}"/>
            </c:ext>
          </c:extLst>
        </c:ser>
        <c:dLbls>
          <c:showLegendKey val="0"/>
          <c:showVal val="0"/>
          <c:showCatName val="0"/>
          <c:showSerName val="0"/>
          <c:showPercent val="0"/>
          <c:showBubbleSize val="0"/>
        </c:dLbls>
        <c:marker val="1"/>
        <c:smooth val="0"/>
        <c:axId val="1324597007"/>
        <c:axId val="1324104239"/>
      </c:lineChart>
      <c:catAx>
        <c:axId val="132460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020863"/>
        <c:crosses val="autoZero"/>
        <c:auto val="1"/>
        <c:lblAlgn val="ctr"/>
        <c:lblOffset val="100"/>
        <c:noMultiLvlLbl val="0"/>
      </c:catAx>
      <c:valAx>
        <c:axId val="12880208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600367"/>
        <c:crosses val="autoZero"/>
        <c:crossBetween val="between"/>
      </c:valAx>
      <c:valAx>
        <c:axId val="1324104239"/>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597007"/>
        <c:crosses val="max"/>
        <c:crossBetween val="between"/>
      </c:valAx>
      <c:catAx>
        <c:axId val="1324597007"/>
        <c:scaling>
          <c:orientation val="minMax"/>
        </c:scaling>
        <c:delete val="1"/>
        <c:axPos val="b"/>
        <c:numFmt formatCode="General" sourceLinked="1"/>
        <c:majorTickMark val="out"/>
        <c:minorTickMark val="none"/>
        <c:tickLblPos val="nextTo"/>
        <c:crossAx val="132410423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work!PivotTable21</c:name>
    <c:fmtId val="1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'Rough work'!$B$93</c:f>
              <c:strCache>
                <c:ptCount val="1"/>
                <c:pt idx="0">
                  <c:v>Number of images per restaurant.</c:v>
                </c:pt>
              </c:strCache>
            </c:strRef>
          </c:tx>
          <c:spPr>
            <a:solidFill>
              <a:schemeClr val="accent1"/>
            </a:solidFill>
            <a:ln>
              <a:noFill/>
            </a:ln>
            <a:effectLst/>
          </c:spPr>
          <c:invertIfNegative val="0"/>
          <c:cat>
            <c:strRef>
              <c:f>'Rough work'!$A$94:$A$101</c:f>
              <c:strCache>
                <c:ptCount val="7"/>
                <c:pt idx="0">
                  <c:v>Sunday</c:v>
                </c:pt>
                <c:pt idx="1">
                  <c:v>Monday</c:v>
                </c:pt>
                <c:pt idx="2">
                  <c:v>Tuesday</c:v>
                </c:pt>
                <c:pt idx="3">
                  <c:v>Wednesday</c:v>
                </c:pt>
                <c:pt idx="4">
                  <c:v>Thursday</c:v>
                </c:pt>
                <c:pt idx="5">
                  <c:v>Friday</c:v>
                </c:pt>
                <c:pt idx="6">
                  <c:v>Saturday</c:v>
                </c:pt>
              </c:strCache>
            </c:strRef>
          </c:cat>
          <c:val>
            <c:numRef>
              <c:f>'Rough work'!$B$94:$B$101</c:f>
              <c:numCache>
                <c:formatCode>0</c:formatCode>
                <c:ptCount val="7"/>
                <c:pt idx="0">
                  <c:v>34.82692307692308</c:v>
                </c:pt>
                <c:pt idx="1">
                  <c:v>33.865384615384613</c:v>
                </c:pt>
                <c:pt idx="2">
                  <c:v>35.150943396226417</c:v>
                </c:pt>
                <c:pt idx="3">
                  <c:v>34.962264150943398</c:v>
                </c:pt>
                <c:pt idx="4">
                  <c:v>35.057692307692307</c:v>
                </c:pt>
                <c:pt idx="5">
                  <c:v>35.365384615384613</c:v>
                </c:pt>
                <c:pt idx="6">
                  <c:v>34.71153846153846</c:v>
                </c:pt>
              </c:numCache>
            </c:numRef>
          </c:val>
          <c:extLst>
            <c:ext xmlns:c16="http://schemas.microsoft.com/office/drawing/2014/chart" uri="{C3380CC4-5D6E-409C-BE32-E72D297353CC}">
              <c16:uniqueId val="{00000000-F958-4DBD-985C-8E47A80C61AD}"/>
            </c:ext>
          </c:extLst>
        </c:ser>
        <c:dLbls>
          <c:showLegendKey val="0"/>
          <c:showVal val="0"/>
          <c:showCatName val="0"/>
          <c:showSerName val="0"/>
          <c:showPercent val="0"/>
          <c:showBubbleSize val="0"/>
        </c:dLbls>
        <c:gapWidth val="219"/>
        <c:overlap val="-27"/>
        <c:axId val="1472316751"/>
        <c:axId val="1255770927"/>
      </c:barChart>
      <c:lineChart>
        <c:grouping val="standard"/>
        <c:varyColors val="0"/>
        <c:ser>
          <c:idx val="1"/>
          <c:order val="1"/>
          <c:tx>
            <c:strRef>
              <c:f>'Rough work'!$C$93</c:f>
              <c:strCache>
                <c:ptCount val="1"/>
                <c:pt idx="0">
                  <c:v>Overall conversion.</c:v>
                </c:pt>
              </c:strCache>
            </c:strRef>
          </c:tx>
          <c:spPr>
            <a:ln w="28575" cap="rnd">
              <a:solidFill>
                <a:schemeClr val="accent2"/>
              </a:solidFill>
              <a:round/>
            </a:ln>
            <a:effectLst/>
          </c:spPr>
          <c:marker>
            <c:symbol val="none"/>
          </c:marker>
          <c:cat>
            <c:strRef>
              <c:f>'Rough work'!$A$94:$A$101</c:f>
              <c:strCache>
                <c:ptCount val="7"/>
                <c:pt idx="0">
                  <c:v>Sunday</c:v>
                </c:pt>
                <c:pt idx="1">
                  <c:v>Monday</c:v>
                </c:pt>
                <c:pt idx="2">
                  <c:v>Tuesday</c:v>
                </c:pt>
                <c:pt idx="3">
                  <c:v>Wednesday</c:v>
                </c:pt>
                <c:pt idx="4">
                  <c:v>Thursday</c:v>
                </c:pt>
                <c:pt idx="5">
                  <c:v>Friday</c:v>
                </c:pt>
                <c:pt idx="6">
                  <c:v>Saturday</c:v>
                </c:pt>
              </c:strCache>
            </c:strRef>
          </c:cat>
          <c:val>
            <c:numRef>
              <c:f>'Rough work'!$C$94:$C$101</c:f>
              <c:numCache>
                <c:formatCode>0.00%</c:formatCode>
                <c:ptCount val="7"/>
                <c:pt idx="0">
                  <c:v>3.6973333957373601E-2</c:v>
                </c:pt>
                <c:pt idx="1">
                  <c:v>5.9192146056701561E-2</c:v>
                </c:pt>
                <c:pt idx="2">
                  <c:v>5.6046768183224759E-2</c:v>
                </c:pt>
                <c:pt idx="3">
                  <c:v>6.044746756067107E-2</c:v>
                </c:pt>
                <c:pt idx="4">
                  <c:v>5.9727320417682278E-2</c:v>
                </c:pt>
                <c:pt idx="5">
                  <c:v>6.0144071865899922E-2</c:v>
                </c:pt>
                <c:pt idx="6">
                  <c:v>3.6650254065769085E-2</c:v>
                </c:pt>
              </c:numCache>
            </c:numRef>
          </c:val>
          <c:smooth val="0"/>
          <c:extLst>
            <c:ext xmlns:c16="http://schemas.microsoft.com/office/drawing/2014/chart" uri="{C3380CC4-5D6E-409C-BE32-E72D297353CC}">
              <c16:uniqueId val="{00000001-F958-4DBD-985C-8E47A80C61AD}"/>
            </c:ext>
          </c:extLst>
        </c:ser>
        <c:dLbls>
          <c:showLegendKey val="0"/>
          <c:showVal val="0"/>
          <c:showCatName val="0"/>
          <c:showSerName val="0"/>
          <c:showPercent val="0"/>
          <c:showBubbleSize val="0"/>
        </c:dLbls>
        <c:marker val="1"/>
        <c:smooth val="0"/>
        <c:axId val="1472312431"/>
        <c:axId val="1255764479"/>
      </c:lineChart>
      <c:catAx>
        <c:axId val="147231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770927"/>
        <c:crosses val="autoZero"/>
        <c:auto val="1"/>
        <c:lblAlgn val="ctr"/>
        <c:lblOffset val="100"/>
        <c:noMultiLvlLbl val="0"/>
      </c:catAx>
      <c:valAx>
        <c:axId val="12557709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316751"/>
        <c:crosses val="autoZero"/>
        <c:crossBetween val="between"/>
      </c:valAx>
      <c:valAx>
        <c:axId val="1255764479"/>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312431"/>
        <c:crosses val="max"/>
        <c:crossBetween val="between"/>
      </c:valAx>
      <c:catAx>
        <c:axId val="1472312431"/>
        <c:scaling>
          <c:orientation val="minMax"/>
        </c:scaling>
        <c:delete val="1"/>
        <c:axPos val="b"/>
        <c:numFmt formatCode="General" sourceLinked="1"/>
        <c:majorTickMark val="out"/>
        <c:minorTickMark val="none"/>
        <c:tickLblPos val="nextTo"/>
        <c:crossAx val="1255764479"/>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Case Study Data.xlsx]Rough work!PivotTable22</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'Rough work'!$B$103</c:f>
              <c:strCache>
                <c:ptCount val="1"/>
                <c:pt idx="0">
                  <c:v>Success Rate of payments.</c:v>
                </c:pt>
              </c:strCache>
            </c:strRef>
          </c:tx>
          <c:spPr>
            <a:solidFill>
              <a:schemeClr val="accent1"/>
            </a:solidFill>
            <a:ln>
              <a:noFill/>
            </a:ln>
            <a:effectLst/>
          </c:spPr>
          <c:invertIfNegative val="0"/>
          <c:cat>
            <c:strRef>
              <c:f>'Rough work'!$A$104:$A$111</c:f>
              <c:strCache>
                <c:ptCount val="7"/>
                <c:pt idx="0">
                  <c:v>Sunday</c:v>
                </c:pt>
                <c:pt idx="1">
                  <c:v>Monday</c:v>
                </c:pt>
                <c:pt idx="2">
                  <c:v>Tuesday</c:v>
                </c:pt>
                <c:pt idx="3">
                  <c:v>Wednesday</c:v>
                </c:pt>
                <c:pt idx="4">
                  <c:v>Thursday</c:v>
                </c:pt>
                <c:pt idx="5">
                  <c:v>Friday</c:v>
                </c:pt>
                <c:pt idx="6">
                  <c:v>Saturday</c:v>
                </c:pt>
              </c:strCache>
            </c:strRef>
          </c:cat>
          <c:val>
            <c:numRef>
              <c:f>'Rough work'!$B$104:$B$111</c:f>
              <c:numCache>
                <c:formatCode>0.0%</c:formatCode>
                <c:ptCount val="7"/>
                <c:pt idx="0">
                  <c:v>0.93115384615384622</c:v>
                </c:pt>
                <c:pt idx="1">
                  <c:v>0.92923076923076908</c:v>
                </c:pt>
                <c:pt idx="2">
                  <c:v>0.92754716981132068</c:v>
                </c:pt>
                <c:pt idx="3">
                  <c:v>0.93188679245283002</c:v>
                </c:pt>
                <c:pt idx="4">
                  <c:v>0.92846153846153845</c:v>
                </c:pt>
                <c:pt idx="5">
                  <c:v>0.9328846153846152</c:v>
                </c:pt>
                <c:pt idx="6">
                  <c:v>0.93096153846153862</c:v>
                </c:pt>
              </c:numCache>
            </c:numRef>
          </c:val>
          <c:extLst>
            <c:ext xmlns:c16="http://schemas.microsoft.com/office/drawing/2014/chart" uri="{C3380CC4-5D6E-409C-BE32-E72D297353CC}">
              <c16:uniqueId val="{00000000-5110-4C03-A863-7821673A4841}"/>
            </c:ext>
          </c:extLst>
        </c:ser>
        <c:dLbls>
          <c:showLegendKey val="0"/>
          <c:showVal val="0"/>
          <c:showCatName val="0"/>
          <c:showSerName val="0"/>
          <c:showPercent val="0"/>
          <c:showBubbleSize val="0"/>
        </c:dLbls>
        <c:gapWidth val="219"/>
        <c:overlap val="-27"/>
        <c:axId val="1472315791"/>
        <c:axId val="1255766959"/>
      </c:barChart>
      <c:lineChart>
        <c:grouping val="standard"/>
        <c:varyColors val="0"/>
        <c:ser>
          <c:idx val="1"/>
          <c:order val="1"/>
          <c:tx>
            <c:strRef>
              <c:f>'Rough work'!$C$103</c:f>
              <c:strCache>
                <c:ptCount val="1"/>
                <c:pt idx="0">
                  <c:v>Overall conversion.</c:v>
                </c:pt>
              </c:strCache>
            </c:strRef>
          </c:tx>
          <c:spPr>
            <a:ln w="28575" cap="rnd">
              <a:solidFill>
                <a:schemeClr val="accent2"/>
              </a:solidFill>
              <a:round/>
            </a:ln>
            <a:effectLst/>
          </c:spPr>
          <c:marker>
            <c:symbol val="none"/>
          </c:marker>
          <c:cat>
            <c:strRef>
              <c:f>'Rough work'!$A$104:$A$111</c:f>
              <c:strCache>
                <c:ptCount val="7"/>
                <c:pt idx="0">
                  <c:v>Sunday</c:v>
                </c:pt>
                <c:pt idx="1">
                  <c:v>Monday</c:v>
                </c:pt>
                <c:pt idx="2">
                  <c:v>Tuesday</c:v>
                </c:pt>
                <c:pt idx="3">
                  <c:v>Wednesday</c:v>
                </c:pt>
                <c:pt idx="4">
                  <c:v>Thursday</c:v>
                </c:pt>
                <c:pt idx="5">
                  <c:v>Friday</c:v>
                </c:pt>
                <c:pt idx="6">
                  <c:v>Saturday</c:v>
                </c:pt>
              </c:strCache>
            </c:strRef>
          </c:cat>
          <c:val>
            <c:numRef>
              <c:f>'Rough work'!$C$104:$C$111</c:f>
              <c:numCache>
                <c:formatCode>0.00%</c:formatCode>
                <c:ptCount val="7"/>
                <c:pt idx="0">
                  <c:v>3.6973333957373601E-2</c:v>
                </c:pt>
                <c:pt idx="1">
                  <c:v>5.9192146056701561E-2</c:v>
                </c:pt>
                <c:pt idx="2">
                  <c:v>5.6046768183224759E-2</c:v>
                </c:pt>
                <c:pt idx="3">
                  <c:v>6.044746756067107E-2</c:v>
                </c:pt>
                <c:pt idx="4">
                  <c:v>5.9727320417682278E-2</c:v>
                </c:pt>
                <c:pt idx="5">
                  <c:v>6.0144071865899922E-2</c:v>
                </c:pt>
                <c:pt idx="6">
                  <c:v>3.6650254065769085E-2</c:v>
                </c:pt>
              </c:numCache>
            </c:numRef>
          </c:val>
          <c:smooth val="0"/>
          <c:extLst>
            <c:ext xmlns:c16="http://schemas.microsoft.com/office/drawing/2014/chart" uri="{C3380CC4-5D6E-409C-BE32-E72D297353CC}">
              <c16:uniqueId val="{00000001-5110-4C03-A863-7821673A4841}"/>
            </c:ext>
          </c:extLst>
        </c:ser>
        <c:dLbls>
          <c:showLegendKey val="0"/>
          <c:showVal val="0"/>
          <c:showCatName val="0"/>
          <c:showSerName val="0"/>
          <c:showPercent val="0"/>
          <c:showBubbleSize val="0"/>
        </c:dLbls>
        <c:marker val="1"/>
        <c:smooth val="0"/>
        <c:axId val="1356422255"/>
        <c:axId val="1255775391"/>
      </c:lineChart>
      <c:catAx>
        <c:axId val="147231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5766959"/>
        <c:crosses val="autoZero"/>
        <c:auto val="1"/>
        <c:lblAlgn val="ctr"/>
        <c:lblOffset val="100"/>
        <c:noMultiLvlLbl val="0"/>
      </c:catAx>
      <c:valAx>
        <c:axId val="125576695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315791"/>
        <c:crosses val="autoZero"/>
        <c:crossBetween val="between"/>
      </c:valAx>
      <c:valAx>
        <c:axId val="125577539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422255"/>
        <c:crosses val="max"/>
        <c:crossBetween val="between"/>
      </c:valAx>
      <c:catAx>
        <c:axId val="1356422255"/>
        <c:scaling>
          <c:orientation val="minMax"/>
        </c:scaling>
        <c:delete val="1"/>
        <c:axPos val="b"/>
        <c:numFmt formatCode="General" sourceLinked="1"/>
        <c:majorTickMark val="out"/>
        <c:minorTickMark val="none"/>
        <c:tickLblPos val="nextTo"/>
        <c:crossAx val="125577539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size">
        <cx:f>_xlchart.v1.2</cx:f>
      </cx:numDim>
    </cx:data>
    <cx:data id="1"/>
  </cx:chartData>
  <cx:chart>
    <cx:title pos="t" align="ctr" overlay="0">
      <cx:tx>
        <cx:txData>
          <cx:v>TRAFFIC</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TRAFFIC</a:t>
          </a:r>
        </a:p>
      </cx:txPr>
    </cx:title>
    <cx:plotArea>
      <cx:plotAreaRegion>
        <cx:series layoutId="treemap" uniqueId="{D988E296-CC11-4FF3-93FF-6EB499EAEEE8}" formatIdx="0">
          <cx:tx>
            <cx:txData>
              <cx:f>_xlchart.v1.0</cx:f>
              <cx:v>Orders</cx:v>
            </cx:txData>
          </cx:tx>
          <cx:dataLabels>
            <cx:numFmt formatCode="#,, &quot;M&quot;" sourceLinked="0"/>
            <cx:txPr>
              <a:bodyPr spcFirstLastPara="1" vertOverflow="ellipsis" horzOverflow="overflow" wrap="square" lIns="0" tIns="0" rIns="0" bIns="0" anchor="ctr" anchorCtr="1"/>
              <a:lstStyle/>
              <a:p>
                <a:pPr algn="ctr" rtl="0">
                  <a:defRPr sz="1800" b="1"/>
                </a:pPr>
                <a:endParaRPr lang="en-US" sz="1800" b="1" i="0" u="none" strike="noStrike" baseline="0">
                  <a:solidFill>
                    <a:sysClr val="window" lastClr="FFFFFF"/>
                  </a:solidFill>
                  <a:latin typeface="Calibri" panose="020F0502020204030204"/>
                </a:endParaRPr>
              </a:p>
            </cx:txPr>
            <cx:visibility seriesName="0" categoryName="0" value="1"/>
            <cx:separator>, </cx:separator>
          </cx:dataLabels>
          <cx:dataId val="0"/>
          <cx:layoutPr>
            <cx:parentLabelLayout val="overlapping"/>
          </cx:layoutPr>
        </cx:series>
        <cx:series layoutId="treemap" hidden="1" uniqueId="{00000001-A9C2-4FC2-8932-578BE928AEB4}" formatIdx="1">
          <cx:tx>
            <cx:txData>
              <cx:f>_xlchart.v1.2</cx:f>
              <cx:v>3715375627 2780999222 1152000384 2681678540</cx:v>
            </cx:txData>
          </cx:tx>
          <cx:dataId val="1"/>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9</xdr:col>
      <xdr:colOff>878</xdr:colOff>
      <xdr:row>7</xdr:row>
      <xdr:rowOff>9673</xdr:rowOff>
    </xdr:from>
    <xdr:to>
      <xdr:col>14</xdr:col>
      <xdr:colOff>899160</xdr:colOff>
      <xdr:row>21</xdr:row>
      <xdr:rowOff>175260</xdr:rowOff>
    </xdr:to>
    <xdr:graphicFrame macro="">
      <xdr:nvGraphicFramePr>
        <xdr:cNvPr id="4" name="Chart 3">
          <a:extLst>
            <a:ext uri="{FF2B5EF4-FFF2-40B4-BE49-F238E27FC236}">
              <a16:creationId xmlns:a16="http://schemas.microsoft.com/office/drawing/2014/main" id="{F5A8822C-65BA-993C-3FFF-320B5F2D10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878</xdr:colOff>
      <xdr:row>7</xdr:row>
      <xdr:rowOff>9673</xdr:rowOff>
    </xdr:from>
    <xdr:to>
      <xdr:col>22</xdr:col>
      <xdr:colOff>7620</xdr:colOff>
      <xdr:row>21</xdr:row>
      <xdr:rowOff>175260</xdr:rowOff>
    </xdr:to>
    <xdr:graphicFrame macro="">
      <xdr:nvGraphicFramePr>
        <xdr:cNvPr id="5" name="Chart 4">
          <a:extLst>
            <a:ext uri="{FF2B5EF4-FFF2-40B4-BE49-F238E27FC236}">
              <a16:creationId xmlns:a16="http://schemas.microsoft.com/office/drawing/2014/main" id="{18E7AC5E-6237-49DB-93AA-7F44A225D9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297180</xdr:colOff>
      <xdr:row>7</xdr:row>
      <xdr:rowOff>3810</xdr:rowOff>
    </xdr:from>
    <xdr:to>
      <xdr:col>27</xdr:col>
      <xdr:colOff>0</xdr:colOff>
      <xdr:row>21</xdr:row>
      <xdr:rowOff>190500</xdr:rowOff>
    </xdr:to>
    <xdr:graphicFrame macro="">
      <xdr:nvGraphicFramePr>
        <xdr:cNvPr id="6" name="Chart 5">
          <a:extLst>
            <a:ext uri="{FF2B5EF4-FFF2-40B4-BE49-F238E27FC236}">
              <a16:creationId xmlns:a16="http://schemas.microsoft.com/office/drawing/2014/main" id="{FD172551-705A-2A20-7D0F-A4C4E60FD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365760</xdr:colOff>
      <xdr:row>1</xdr:row>
      <xdr:rowOff>0</xdr:rowOff>
    </xdr:from>
    <xdr:to>
      <xdr:col>19</xdr:col>
      <xdr:colOff>655320</xdr:colOff>
      <xdr:row>35</xdr:row>
      <xdr:rowOff>106680</xdr:rowOff>
    </xdr:to>
    <xdr:graphicFrame macro="">
      <xdr:nvGraphicFramePr>
        <xdr:cNvPr id="2" name="Chart 1">
          <a:extLst>
            <a:ext uri="{FF2B5EF4-FFF2-40B4-BE49-F238E27FC236}">
              <a16:creationId xmlns:a16="http://schemas.microsoft.com/office/drawing/2014/main" id="{FBFE16C4-8A7D-4EE4-9F4E-6D608D66EB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80683</xdr:colOff>
      <xdr:row>35</xdr:row>
      <xdr:rowOff>189925</xdr:rowOff>
    </xdr:from>
    <xdr:to>
      <xdr:col>19</xdr:col>
      <xdr:colOff>637136</xdr:colOff>
      <xdr:row>60</xdr:row>
      <xdr:rowOff>179295</xdr:rowOff>
    </xdr:to>
    <xdr:graphicFrame macro="">
      <xdr:nvGraphicFramePr>
        <xdr:cNvPr id="3" name="Chart 2">
          <a:extLst>
            <a:ext uri="{FF2B5EF4-FFF2-40B4-BE49-F238E27FC236}">
              <a16:creationId xmlns:a16="http://schemas.microsoft.com/office/drawing/2014/main" id="{AF33F954-3DD4-43F5-8622-3F76B6F13E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359773</xdr:colOff>
      <xdr:row>35</xdr:row>
      <xdr:rowOff>191847</xdr:rowOff>
    </xdr:from>
    <xdr:to>
      <xdr:col>11</xdr:col>
      <xdr:colOff>618565</xdr:colOff>
      <xdr:row>60</xdr:row>
      <xdr:rowOff>188259</xdr:rowOff>
    </xdr:to>
    <xdr:graphicFrame macro="">
      <xdr:nvGraphicFramePr>
        <xdr:cNvPr id="4" name="Chart 3">
          <a:extLst>
            <a:ext uri="{FF2B5EF4-FFF2-40B4-BE49-F238E27FC236}">
              <a16:creationId xmlns:a16="http://schemas.microsoft.com/office/drawing/2014/main" id="{EC6DEE2A-6591-474E-9DE9-CDF979991C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61</xdr:row>
      <xdr:rowOff>86061</xdr:rowOff>
    </xdr:from>
    <xdr:to>
      <xdr:col>11</xdr:col>
      <xdr:colOff>251460</xdr:colOff>
      <xdr:row>82</xdr:row>
      <xdr:rowOff>169881</xdr:rowOff>
    </xdr:to>
    <xdr:graphicFrame macro="">
      <xdr:nvGraphicFramePr>
        <xdr:cNvPr id="5" name="Chart 4">
          <a:extLst>
            <a:ext uri="{FF2B5EF4-FFF2-40B4-BE49-F238E27FC236}">
              <a16:creationId xmlns:a16="http://schemas.microsoft.com/office/drawing/2014/main" id="{0BA596DD-607F-4510-8A01-69BB631E2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373380</xdr:colOff>
      <xdr:row>61</xdr:row>
      <xdr:rowOff>71717</xdr:rowOff>
    </xdr:from>
    <xdr:to>
      <xdr:col>19</xdr:col>
      <xdr:colOff>662940</xdr:colOff>
      <xdr:row>82</xdr:row>
      <xdr:rowOff>177501</xdr:rowOff>
    </xdr:to>
    <xdr:graphicFrame macro="">
      <xdr:nvGraphicFramePr>
        <xdr:cNvPr id="6" name="Chart 5">
          <a:extLst>
            <a:ext uri="{FF2B5EF4-FFF2-40B4-BE49-F238E27FC236}">
              <a16:creationId xmlns:a16="http://schemas.microsoft.com/office/drawing/2014/main" id="{01A3C680-6F93-40D9-9565-BDC4754A6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414865</xdr:colOff>
      <xdr:row>83</xdr:row>
      <xdr:rowOff>110065</xdr:rowOff>
    </xdr:from>
    <xdr:to>
      <xdr:col>20</xdr:col>
      <xdr:colOff>0</xdr:colOff>
      <xdr:row>104</xdr:row>
      <xdr:rowOff>110066</xdr:rowOff>
    </xdr:to>
    <xdr:graphicFrame macro="">
      <xdr:nvGraphicFramePr>
        <xdr:cNvPr id="7" name="Chart 6">
          <a:extLst>
            <a:ext uri="{FF2B5EF4-FFF2-40B4-BE49-F238E27FC236}">
              <a16:creationId xmlns:a16="http://schemas.microsoft.com/office/drawing/2014/main" id="{D6DCA906-91CF-4DC4-A93D-63C83C68AC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8465</xdr:colOff>
      <xdr:row>83</xdr:row>
      <xdr:rowOff>93132</xdr:rowOff>
    </xdr:from>
    <xdr:to>
      <xdr:col>11</xdr:col>
      <xdr:colOff>262466</xdr:colOff>
      <xdr:row>104</xdr:row>
      <xdr:rowOff>135466</xdr:rowOff>
    </xdr:to>
    <xdr:graphicFrame macro="">
      <xdr:nvGraphicFramePr>
        <xdr:cNvPr id="8" name="Chart 7">
          <a:extLst>
            <a:ext uri="{FF2B5EF4-FFF2-40B4-BE49-F238E27FC236}">
              <a16:creationId xmlns:a16="http://schemas.microsoft.com/office/drawing/2014/main" id="{7404A115-EE0B-450D-B883-01299D810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287867</xdr:colOff>
      <xdr:row>9</xdr:row>
      <xdr:rowOff>29512</xdr:rowOff>
    </xdr:from>
    <xdr:to>
      <xdr:col>4</xdr:col>
      <xdr:colOff>4565</xdr:colOff>
      <xdr:row>17</xdr:row>
      <xdr:rowOff>15117</xdr:rowOff>
    </xdr:to>
    <mc:AlternateContent xmlns:mc="http://schemas.openxmlformats.org/markup-compatibility/2006" xmlns:a14="http://schemas.microsoft.com/office/drawing/2010/main">
      <mc:Choice Requires="a14">
        <xdr:graphicFrame macro="">
          <xdr:nvGraphicFramePr>
            <xdr:cNvPr id="2" name="Months (Date)">
              <a:extLst>
                <a:ext uri="{FF2B5EF4-FFF2-40B4-BE49-F238E27FC236}">
                  <a16:creationId xmlns:a16="http://schemas.microsoft.com/office/drawing/2014/main" id="{08F48F0D-DB17-42D7-9901-34F0955943C4}"/>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287867" y="1812592"/>
              <a:ext cx="2398938" cy="1570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101115</xdr:colOff>
      <xdr:row>22</xdr:row>
      <xdr:rowOff>50800</xdr:rowOff>
    </xdr:from>
    <xdr:to>
      <xdr:col>6</xdr:col>
      <xdr:colOff>589521</xdr:colOff>
      <xdr:row>30</xdr:row>
      <xdr:rowOff>14755</xdr:rowOff>
    </xdr:to>
    <mc:AlternateContent xmlns:mc="http://schemas.openxmlformats.org/markup-compatibility/2006" xmlns:a14="http://schemas.microsoft.com/office/drawing/2010/main">
      <mc:Choice Requires="a14">
        <xdr:graphicFrame macro="">
          <xdr:nvGraphicFramePr>
            <xdr:cNvPr id="3" name="Quarters (Date)">
              <a:extLst>
                <a:ext uri="{FF2B5EF4-FFF2-40B4-BE49-F238E27FC236}">
                  <a16:creationId xmlns:a16="http://schemas.microsoft.com/office/drawing/2014/main" id="{7335066A-4FFD-4782-8F49-BAF8B1B0B17C}"/>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mlns="">
        <xdr:sp macro="" textlink="">
          <xdr:nvSpPr>
            <xdr:cNvPr id="0" name=""/>
            <xdr:cNvSpPr>
              <a:spLocks noTextEdit="1"/>
            </xdr:cNvSpPr>
          </xdr:nvSpPr>
          <xdr:spPr>
            <a:xfrm>
              <a:off x="2783355" y="4409440"/>
              <a:ext cx="1829526" cy="1548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281213</xdr:colOff>
      <xdr:row>3</xdr:row>
      <xdr:rowOff>156512</xdr:rowOff>
    </xdr:from>
    <xdr:to>
      <xdr:col>6</xdr:col>
      <xdr:colOff>558800</xdr:colOff>
      <xdr:row>8</xdr:row>
      <xdr:rowOff>138944</xdr:rowOff>
    </xdr:to>
    <mc:AlternateContent xmlns:mc="http://schemas.openxmlformats.org/markup-compatibility/2006" xmlns:a14="http://schemas.microsoft.com/office/drawing/2010/main">
      <mc:Choice Requires="a14">
        <xdr:graphicFrame macro="">
          <xdr:nvGraphicFramePr>
            <xdr:cNvPr id="4" name="Years (Date)">
              <a:extLst>
                <a:ext uri="{FF2B5EF4-FFF2-40B4-BE49-F238E27FC236}">
                  <a16:creationId xmlns:a16="http://schemas.microsoft.com/office/drawing/2014/main" id="{BE885179-97C8-4DF9-9F9D-095B32543AC8}"/>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281213" y="750872"/>
              <a:ext cx="4300947" cy="973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299476</xdr:colOff>
      <xdr:row>17</xdr:row>
      <xdr:rowOff>101116</xdr:rowOff>
    </xdr:from>
    <xdr:to>
      <xdr:col>3</xdr:col>
      <xdr:colOff>660400</xdr:colOff>
      <xdr:row>29</xdr:row>
      <xdr:rowOff>187203</xdr:rowOff>
    </xdr:to>
    <mc:AlternateContent xmlns:mc="http://schemas.openxmlformats.org/markup-compatibility/2006" xmlns:a14="http://schemas.microsoft.com/office/drawing/2010/main">
      <mc:Choice Requires="a14">
        <xdr:graphicFrame macro="">
          <xdr:nvGraphicFramePr>
            <xdr:cNvPr id="5" name="Day">
              <a:extLst>
                <a:ext uri="{FF2B5EF4-FFF2-40B4-BE49-F238E27FC236}">
                  <a16:creationId xmlns:a16="http://schemas.microsoft.com/office/drawing/2014/main" id="{B7C7A053-E1AB-41B6-BA2F-84296EDBE0A5}"/>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299476" y="3469156"/>
              <a:ext cx="2372604" cy="2463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96881</xdr:colOff>
      <xdr:row>9</xdr:row>
      <xdr:rowOff>32475</xdr:rowOff>
    </xdr:from>
    <xdr:to>
      <xdr:col>6</xdr:col>
      <xdr:colOff>573737</xdr:colOff>
      <xdr:row>21</xdr:row>
      <xdr:rowOff>164978</xdr:rowOff>
    </xdr:to>
    <mc:AlternateContent xmlns:mc="http://schemas.openxmlformats.org/markup-compatibility/2006" xmlns:a14="http://schemas.microsoft.com/office/drawing/2010/main">
      <mc:Choice Requires="a14">
        <xdr:graphicFrame macro="">
          <xdr:nvGraphicFramePr>
            <xdr:cNvPr id="6" name="WeekDay">
              <a:extLst>
                <a:ext uri="{FF2B5EF4-FFF2-40B4-BE49-F238E27FC236}">
                  <a16:creationId xmlns:a16="http://schemas.microsoft.com/office/drawing/2014/main" id="{BF0C7323-558A-4198-A27F-8F3D14E3D273}"/>
                </a:ext>
              </a:extLst>
            </xdr:cNvPr>
            <xdr:cNvGraphicFramePr/>
          </xdr:nvGraphicFramePr>
          <xdr:xfrm>
            <a:off x="0" y="0"/>
            <a:ext cx="0" cy="0"/>
          </xdr:xfrm>
          <a:graphic>
            <a:graphicData uri="http://schemas.microsoft.com/office/drawing/2010/slicer">
              <sle:slicer xmlns:sle="http://schemas.microsoft.com/office/drawing/2010/slicer" name="WeekDay"/>
            </a:graphicData>
          </a:graphic>
        </xdr:graphicFrame>
      </mc:Choice>
      <mc:Fallback xmlns="">
        <xdr:sp macro="" textlink="">
          <xdr:nvSpPr>
            <xdr:cNvPr id="0" name=""/>
            <xdr:cNvSpPr>
              <a:spLocks noTextEdit="1"/>
            </xdr:cNvSpPr>
          </xdr:nvSpPr>
          <xdr:spPr>
            <a:xfrm>
              <a:off x="2779121" y="1815555"/>
              <a:ext cx="1817976" cy="25099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651933</xdr:colOff>
      <xdr:row>14</xdr:row>
      <xdr:rowOff>114301</xdr:rowOff>
    </xdr:from>
    <xdr:to>
      <xdr:col>13</xdr:col>
      <xdr:colOff>543529</xdr:colOff>
      <xdr:row>29</xdr:row>
      <xdr:rowOff>191471</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84856EB8-BBE5-4A4D-BE51-50D4524297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75293" y="2887981"/>
              <a:ext cx="4707436" cy="3048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262467</xdr:colOff>
      <xdr:row>0</xdr:row>
      <xdr:rowOff>93134</xdr:rowOff>
    </xdr:from>
    <xdr:to>
      <xdr:col>20</xdr:col>
      <xdr:colOff>347134</xdr:colOff>
      <xdr:row>3</xdr:row>
      <xdr:rowOff>84667</xdr:rowOff>
    </xdr:to>
    <xdr:sp macro="" textlink="">
      <xdr:nvSpPr>
        <xdr:cNvPr id="8" name="Rectangle: Rounded Corners 7">
          <a:extLst>
            <a:ext uri="{FF2B5EF4-FFF2-40B4-BE49-F238E27FC236}">
              <a16:creationId xmlns:a16="http://schemas.microsoft.com/office/drawing/2014/main" id="{81FB200B-1DEF-CCAD-C28B-B86C1C76483D}"/>
            </a:ext>
          </a:extLst>
        </xdr:cNvPr>
        <xdr:cNvSpPr/>
      </xdr:nvSpPr>
      <xdr:spPr>
        <a:xfrm>
          <a:off x="262467" y="93134"/>
          <a:ext cx="13462000" cy="575733"/>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b="1">
              <a:solidFill>
                <a:srgbClr val="002060"/>
              </a:solidFill>
            </a:rPr>
            <a:t>DASHBOARD</a:t>
          </a:r>
        </a:p>
      </xdr:txBody>
    </xdr:sp>
    <xdr:clientData/>
  </xdr:twoCellAnchor>
  <xdr:twoCellAnchor>
    <xdr:from>
      <xdr:col>14</xdr:col>
      <xdr:colOff>251460</xdr:colOff>
      <xdr:row>3</xdr:row>
      <xdr:rowOff>140547</xdr:rowOff>
    </xdr:from>
    <xdr:to>
      <xdr:col>20</xdr:col>
      <xdr:colOff>392854</xdr:colOff>
      <xdr:row>14</xdr:row>
      <xdr:rowOff>38100</xdr:rowOff>
    </xdr:to>
    <xdr:graphicFrame macro="">
      <xdr:nvGraphicFramePr>
        <xdr:cNvPr id="9" name="Chart 8">
          <a:extLst>
            <a:ext uri="{FF2B5EF4-FFF2-40B4-BE49-F238E27FC236}">
              <a16:creationId xmlns:a16="http://schemas.microsoft.com/office/drawing/2014/main" id="{A899E7B4-7D0F-4731-8E28-9059AB9986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655320</xdr:colOff>
      <xdr:row>14</xdr:row>
      <xdr:rowOff>123612</xdr:rowOff>
    </xdr:from>
    <xdr:to>
      <xdr:col>20</xdr:col>
      <xdr:colOff>411480</xdr:colOff>
      <xdr:row>29</xdr:row>
      <xdr:rowOff>190499</xdr:rowOff>
    </xdr:to>
    <xdr:graphicFrame macro="">
      <xdr:nvGraphicFramePr>
        <xdr:cNvPr id="10" name="Chart 9">
          <a:extLst>
            <a:ext uri="{FF2B5EF4-FFF2-40B4-BE49-F238E27FC236}">
              <a16:creationId xmlns:a16="http://schemas.microsoft.com/office/drawing/2014/main" id="{2E10184B-1835-4AEB-9CAF-F7CCB32C09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670560</xdr:colOff>
      <xdr:row>3</xdr:row>
      <xdr:rowOff>152400</xdr:rowOff>
    </xdr:from>
    <xdr:to>
      <xdr:col>10</xdr:col>
      <xdr:colOff>106680</xdr:colOff>
      <xdr:row>8</xdr:row>
      <xdr:rowOff>91440</xdr:rowOff>
    </xdr:to>
    <xdr:sp macro="" textlink="">
      <xdr:nvSpPr>
        <xdr:cNvPr id="12" name="Rectangle: Rounded Corners 11">
          <a:extLst>
            <a:ext uri="{FF2B5EF4-FFF2-40B4-BE49-F238E27FC236}">
              <a16:creationId xmlns:a16="http://schemas.microsoft.com/office/drawing/2014/main" id="{37B3E923-2300-F6F9-435B-429189963FA9}"/>
            </a:ext>
          </a:extLst>
        </xdr:cNvPr>
        <xdr:cNvSpPr/>
      </xdr:nvSpPr>
      <xdr:spPr>
        <a:xfrm>
          <a:off x="4693920" y="746760"/>
          <a:ext cx="2240280" cy="92964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533400</xdr:colOff>
      <xdr:row>3</xdr:row>
      <xdr:rowOff>160020</xdr:rowOff>
    </xdr:from>
    <xdr:to>
      <xdr:col>14</xdr:col>
      <xdr:colOff>121920</xdr:colOff>
      <xdr:row>8</xdr:row>
      <xdr:rowOff>99060</xdr:rowOff>
    </xdr:to>
    <xdr:sp macro="" textlink="">
      <xdr:nvSpPr>
        <xdr:cNvPr id="13" name="Rectangle: Rounded Corners 12">
          <a:extLst>
            <a:ext uri="{FF2B5EF4-FFF2-40B4-BE49-F238E27FC236}">
              <a16:creationId xmlns:a16="http://schemas.microsoft.com/office/drawing/2014/main" id="{21010E21-1A51-464D-9B8D-2857DAF3360F}"/>
            </a:ext>
          </a:extLst>
        </xdr:cNvPr>
        <xdr:cNvSpPr/>
      </xdr:nvSpPr>
      <xdr:spPr>
        <a:xfrm>
          <a:off x="7239000" y="754380"/>
          <a:ext cx="2270760" cy="92964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518160</xdr:colOff>
      <xdr:row>8</xdr:row>
      <xdr:rowOff>175260</xdr:rowOff>
    </xdr:from>
    <xdr:to>
      <xdr:col>14</xdr:col>
      <xdr:colOff>129540</xdr:colOff>
      <xdr:row>13</xdr:row>
      <xdr:rowOff>114300</xdr:rowOff>
    </xdr:to>
    <xdr:sp macro="" textlink="">
      <xdr:nvSpPr>
        <xdr:cNvPr id="14" name="Rectangle: Rounded Corners 13">
          <a:extLst>
            <a:ext uri="{FF2B5EF4-FFF2-40B4-BE49-F238E27FC236}">
              <a16:creationId xmlns:a16="http://schemas.microsoft.com/office/drawing/2014/main" id="{077191B0-3C9F-45E4-9499-95FCE5D17C5E}"/>
            </a:ext>
          </a:extLst>
        </xdr:cNvPr>
        <xdr:cNvSpPr/>
      </xdr:nvSpPr>
      <xdr:spPr>
        <a:xfrm>
          <a:off x="7345680" y="1760220"/>
          <a:ext cx="2293620" cy="92964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655320</xdr:colOff>
      <xdr:row>8</xdr:row>
      <xdr:rowOff>182880</xdr:rowOff>
    </xdr:from>
    <xdr:to>
      <xdr:col>10</xdr:col>
      <xdr:colOff>167640</xdr:colOff>
      <xdr:row>13</xdr:row>
      <xdr:rowOff>144780</xdr:rowOff>
    </xdr:to>
    <xdr:sp macro="" textlink="">
      <xdr:nvSpPr>
        <xdr:cNvPr id="15" name="Rectangle: Rounded Corners 14">
          <a:extLst>
            <a:ext uri="{FF2B5EF4-FFF2-40B4-BE49-F238E27FC236}">
              <a16:creationId xmlns:a16="http://schemas.microsoft.com/office/drawing/2014/main" id="{1EDC95A6-AC82-4659-91BC-42BC5AE0341B}"/>
            </a:ext>
          </a:extLst>
        </xdr:cNvPr>
        <xdr:cNvSpPr/>
      </xdr:nvSpPr>
      <xdr:spPr>
        <a:xfrm>
          <a:off x="4678680" y="1767840"/>
          <a:ext cx="2194560" cy="952500"/>
        </a:xfrm>
        <a:prstGeom prst="roundRect">
          <a:avLst/>
        </a:prstGeom>
        <a:noFill/>
        <a:ln w="28575">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746760</xdr:colOff>
      <xdr:row>4</xdr:row>
      <xdr:rowOff>7620</xdr:rowOff>
    </xdr:from>
    <xdr:to>
      <xdr:col>8</xdr:col>
      <xdr:colOff>365760</xdr:colOff>
      <xdr:row>8</xdr:row>
      <xdr:rowOff>45720</xdr:rowOff>
    </xdr:to>
    <xdr:sp macro="" textlink="">
      <xdr:nvSpPr>
        <xdr:cNvPr id="8193" name="Text Box 1">
          <a:extLst>
            <a:ext uri="{FF2B5EF4-FFF2-40B4-BE49-F238E27FC236}">
              <a16:creationId xmlns:a16="http://schemas.microsoft.com/office/drawing/2014/main" id="{DF778FDC-BA1A-97D4-0AD5-D511D0A67B90}"/>
            </a:ext>
          </a:extLst>
        </xdr:cNvPr>
        <xdr:cNvSpPr txBox="1">
          <a:spLocks noChangeArrowheads="1"/>
        </xdr:cNvSpPr>
      </xdr:nvSpPr>
      <xdr:spPr bwMode="auto">
        <a:xfrm>
          <a:off x="4770120" y="800100"/>
          <a:ext cx="1082040" cy="830580"/>
        </a:xfrm>
        <a:prstGeom prst="rect">
          <a:avLst/>
        </a:prstGeom>
        <a:solidFill>
          <a:srgbClr val="002060"/>
        </a:solidFill>
        <a:ln w="9525">
          <a:noFill/>
          <a:miter lim="800000"/>
          <a:headEnd/>
          <a:tailEnd/>
        </a:ln>
      </xdr:spPr>
      <xdr:txBody>
        <a:bodyPr vertOverflow="clip" wrap="square" lIns="36576" tIns="32004" rIns="0" bIns="0" anchor="ctr" upright="1"/>
        <a:lstStyle/>
        <a:p>
          <a:pPr algn="ctr" rtl="0">
            <a:defRPr sz="1000"/>
          </a:pPr>
          <a:r>
            <a:rPr lang="en-IN" sz="1600" b="1" i="0" u="sng" strike="noStrike" baseline="0">
              <a:solidFill>
                <a:schemeClr val="bg1"/>
              </a:solidFill>
              <a:latin typeface="Calibri"/>
              <a:ea typeface="Calibri"/>
              <a:cs typeface="Calibri"/>
            </a:rPr>
            <a:t>Average of Overall      conversion</a:t>
          </a:r>
        </a:p>
      </xdr:txBody>
    </xdr:sp>
    <xdr:clientData/>
  </xdr:twoCellAnchor>
  <xdr:twoCellAnchor>
    <xdr:from>
      <xdr:col>8</xdr:col>
      <xdr:colOff>655320</xdr:colOff>
      <xdr:row>4</xdr:row>
      <xdr:rowOff>99060</xdr:rowOff>
    </xdr:from>
    <xdr:to>
      <xdr:col>9</xdr:col>
      <xdr:colOff>632460</xdr:colOff>
      <xdr:row>7</xdr:row>
      <xdr:rowOff>114300</xdr:rowOff>
    </xdr:to>
    <xdr:sp macro="" textlink="">
      <xdr:nvSpPr>
        <xdr:cNvPr id="11" name="Oval 10">
          <a:extLst>
            <a:ext uri="{FF2B5EF4-FFF2-40B4-BE49-F238E27FC236}">
              <a16:creationId xmlns:a16="http://schemas.microsoft.com/office/drawing/2014/main" id="{7ACE5609-8BAD-B706-6FC9-FBE9DEFB7DCD}"/>
            </a:ext>
          </a:extLst>
        </xdr:cNvPr>
        <xdr:cNvSpPr/>
      </xdr:nvSpPr>
      <xdr:spPr>
        <a:xfrm>
          <a:off x="6141720" y="891540"/>
          <a:ext cx="647700" cy="609600"/>
        </a:xfrm>
        <a:prstGeom prst="ellipse">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640080</xdr:colOff>
      <xdr:row>4</xdr:row>
      <xdr:rowOff>7620</xdr:rowOff>
    </xdr:from>
    <xdr:to>
      <xdr:col>12</xdr:col>
      <xdr:colOff>388620</xdr:colOff>
      <xdr:row>8</xdr:row>
      <xdr:rowOff>45720</xdr:rowOff>
    </xdr:to>
    <xdr:sp macro="" textlink="">
      <xdr:nvSpPr>
        <xdr:cNvPr id="16" name="Text Box 1">
          <a:extLst>
            <a:ext uri="{FF2B5EF4-FFF2-40B4-BE49-F238E27FC236}">
              <a16:creationId xmlns:a16="http://schemas.microsoft.com/office/drawing/2014/main" id="{1735DE11-AFEE-48E2-8E20-7C36D16E2FCC}"/>
            </a:ext>
          </a:extLst>
        </xdr:cNvPr>
        <xdr:cNvSpPr txBox="1">
          <a:spLocks noChangeArrowheads="1"/>
        </xdr:cNvSpPr>
      </xdr:nvSpPr>
      <xdr:spPr bwMode="auto">
        <a:xfrm>
          <a:off x="7467600" y="800100"/>
          <a:ext cx="1089660" cy="830580"/>
        </a:xfrm>
        <a:prstGeom prst="rect">
          <a:avLst/>
        </a:prstGeom>
        <a:solidFill>
          <a:srgbClr val="002060"/>
        </a:solidFill>
        <a:ln w="9525">
          <a:noFill/>
          <a:miter lim="800000"/>
          <a:headEnd/>
          <a:tailEnd/>
        </a:ln>
      </xdr:spPr>
      <xdr:txBody>
        <a:bodyPr vertOverflow="clip" wrap="square" lIns="36576" tIns="32004" rIns="0" bIns="0" anchor="ctr" upright="1"/>
        <a:lstStyle/>
        <a:p>
          <a:pPr algn="ctr" rtl="0">
            <a:defRPr sz="1000"/>
          </a:pPr>
          <a:r>
            <a:rPr lang="en-IN" sz="1600" b="1" i="0" u="sng" strike="noStrike" baseline="0">
              <a:solidFill>
                <a:schemeClr val="bg1"/>
              </a:solidFill>
              <a:latin typeface="Calibri"/>
              <a:ea typeface="Calibri"/>
              <a:cs typeface="Calibri"/>
            </a:rPr>
            <a:t>Average</a:t>
          </a:r>
          <a:r>
            <a:rPr lang="en-IN" sz="1600" b="1" i="0" u="sng" strike="noStrike" baseline="0">
              <a:solidFill>
                <a:schemeClr val="bg1"/>
              </a:solidFill>
              <a:latin typeface="+mn-lt"/>
              <a:ea typeface="Calibri"/>
              <a:cs typeface="Calibri"/>
            </a:rPr>
            <a:t> of </a:t>
          </a:r>
          <a:r>
            <a:rPr lang="en-IN" sz="1600" b="1" i="0" u="sng" strike="noStrike" baseline="0">
              <a:solidFill>
                <a:schemeClr val="bg1"/>
              </a:solidFill>
              <a:latin typeface="Calibri"/>
              <a:ea typeface="Calibri"/>
              <a:cs typeface="Calibri"/>
            </a:rPr>
            <a:t>Order</a:t>
          </a:r>
          <a:r>
            <a:rPr lang="en-IN" sz="1600" b="1" i="0" u="sng" strike="noStrike" baseline="0">
              <a:solidFill>
                <a:schemeClr val="bg1"/>
              </a:solidFill>
              <a:latin typeface="+mn-lt"/>
              <a:ea typeface="Calibri"/>
              <a:cs typeface="Calibri"/>
            </a:rPr>
            <a:t> </a:t>
          </a:r>
          <a:r>
            <a:rPr lang="en-IN" sz="1600" b="1" i="0" u="sng" strike="noStrike" baseline="0">
              <a:solidFill>
                <a:schemeClr val="bg1"/>
              </a:solidFill>
              <a:latin typeface="Calibri"/>
              <a:ea typeface="Calibri"/>
              <a:cs typeface="Calibri"/>
            </a:rPr>
            <a:t>Change</a:t>
          </a:r>
          <a:r>
            <a:rPr lang="en-IN" sz="1600" b="1" i="0" u="sng" strike="noStrike" baseline="0">
              <a:solidFill>
                <a:schemeClr val="bg1"/>
              </a:solidFill>
              <a:latin typeface="+mn-lt"/>
              <a:ea typeface="Calibri"/>
              <a:cs typeface="Calibri"/>
            </a:rPr>
            <a:t> </a:t>
          </a:r>
        </a:p>
      </xdr:txBody>
    </xdr:sp>
    <xdr:clientData/>
  </xdr:twoCellAnchor>
  <xdr:twoCellAnchor>
    <xdr:from>
      <xdr:col>10</xdr:col>
      <xdr:colOff>662940</xdr:colOff>
      <xdr:row>9</xdr:row>
      <xdr:rowOff>7620</xdr:rowOff>
    </xdr:from>
    <xdr:to>
      <xdr:col>12</xdr:col>
      <xdr:colOff>381000</xdr:colOff>
      <xdr:row>13</xdr:row>
      <xdr:rowOff>45720</xdr:rowOff>
    </xdr:to>
    <xdr:sp macro="" textlink="">
      <xdr:nvSpPr>
        <xdr:cNvPr id="17" name="Text Box 1">
          <a:extLst>
            <a:ext uri="{FF2B5EF4-FFF2-40B4-BE49-F238E27FC236}">
              <a16:creationId xmlns:a16="http://schemas.microsoft.com/office/drawing/2014/main" id="{7787E8C1-EAB6-4E38-8329-9A6088436BB1}"/>
            </a:ext>
          </a:extLst>
        </xdr:cNvPr>
        <xdr:cNvSpPr txBox="1">
          <a:spLocks noChangeArrowheads="1"/>
        </xdr:cNvSpPr>
      </xdr:nvSpPr>
      <xdr:spPr bwMode="auto">
        <a:xfrm>
          <a:off x="7490460" y="1790700"/>
          <a:ext cx="1059180" cy="830580"/>
        </a:xfrm>
        <a:prstGeom prst="rect">
          <a:avLst/>
        </a:prstGeom>
        <a:solidFill>
          <a:srgbClr val="002060"/>
        </a:solidFill>
        <a:ln w="9525">
          <a:noFill/>
          <a:miter lim="800000"/>
          <a:headEnd/>
          <a:tailEnd/>
        </a:ln>
      </xdr:spPr>
      <xdr:txBody>
        <a:bodyPr vertOverflow="clip" wrap="square" lIns="36576" tIns="32004" rIns="0" bIns="0" anchor="ctr" upright="1"/>
        <a:lstStyle/>
        <a:p>
          <a:pPr algn="ctr" rtl="0">
            <a:defRPr sz="1000"/>
          </a:pPr>
          <a:r>
            <a:rPr lang="en-IN" sz="1600" b="1" i="0" u="sng" strike="noStrike" baseline="0">
              <a:solidFill>
                <a:schemeClr val="bg1"/>
              </a:solidFill>
              <a:latin typeface="+mn-lt"/>
              <a:ea typeface="Calibri"/>
              <a:cs typeface="Calibri"/>
            </a:rPr>
            <a:t>Average of Conversion Change</a:t>
          </a:r>
          <a:endParaRPr lang="en-IN" sz="2000" b="1" i="0" u="sng" strike="noStrike" baseline="0">
            <a:solidFill>
              <a:schemeClr val="bg1"/>
            </a:solidFill>
            <a:latin typeface="+mn-lt"/>
            <a:ea typeface="Calibri"/>
            <a:cs typeface="Calibri"/>
          </a:endParaRPr>
        </a:p>
      </xdr:txBody>
    </xdr:sp>
    <xdr:clientData/>
  </xdr:twoCellAnchor>
  <xdr:twoCellAnchor>
    <xdr:from>
      <xdr:col>6</xdr:col>
      <xdr:colOff>723900</xdr:colOff>
      <xdr:row>9</xdr:row>
      <xdr:rowOff>38100</xdr:rowOff>
    </xdr:from>
    <xdr:to>
      <xdr:col>8</xdr:col>
      <xdr:colOff>396240</xdr:colOff>
      <xdr:row>13</xdr:row>
      <xdr:rowOff>76200</xdr:rowOff>
    </xdr:to>
    <xdr:sp macro="" textlink="">
      <xdr:nvSpPr>
        <xdr:cNvPr id="18" name="Text Box 1">
          <a:extLst>
            <a:ext uri="{FF2B5EF4-FFF2-40B4-BE49-F238E27FC236}">
              <a16:creationId xmlns:a16="http://schemas.microsoft.com/office/drawing/2014/main" id="{8D8523E2-2DE0-4790-BFD9-983CAD4BA34B}"/>
            </a:ext>
          </a:extLst>
        </xdr:cNvPr>
        <xdr:cNvSpPr txBox="1">
          <a:spLocks noChangeArrowheads="1"/>
        </xdr:cNvSpPr>
      </xdr:nvSpPr>
      <xdr:spPr bwMode="auto">
        <a:xfrm>
          <a:off x="4747260" y="1821180"/>
          <a:ext cx="1135380" cy="830580"/>
        </a:xfrm>
        <a:prstGeom prst="rect">
          <a:avLst/>
        </a:prstGeom>
        <a:solidFill>
          <a:srgbClr val="002060"/>
        </a:solidFill>
        <a:ln w="9525">
          <a:noFill/>
          <a:miter lim="800000"/>
          <a:headEnd/>
          <a:tailEnd/>
        </a:ln>
      </xdr:spPr>
      <xdr:txBody>
        <a:bodyPr vertOverflow="clip" wrap="square" lIns="36576" tIns="32004" rIns="0" bIns="0" anchor="ctr" upright="1"/>
        <a:lstStyle/>
        <a:p>
          <a:pPr algn="ctr" rtl="0">
            <a:defRPr sz="1000"/>
          </a:pPr>
          <a:r>
            <a:rPr lang="en-IN" sz="1600" b="1" i="0" u="sng" strike="noStrike" baseline="0">
              <a:solidFill>
                <a:schemeClr val="bg1"/>
              </a:solidFill>
              <a:latin typeface="+mn-lt"/>
              <a:ea typeface="Calibri"/>
              <a:cs typeface="Calibri"/>
            </a:rPr>
            <a:t>Average of Traffic Change</a:t>
          </a:r>
          <a:endParaRPr lang="en-IN" sz="2000" b="1" i="0" u="sng" strike="noStrike" baseline="0">
            <a:solidFill>
              <a:schemeClr val="bg1"/>
            </a:solidFill>
            <a:latin typeface="+mn-lt"/>
            <a:ea typeface="Calibri"/>
            <a:cs typeface="Calibri"/>
          </a:endParaRPr>
        </a:p>
      </xdr:txBody>
    </xdr:sp>
    <xdr:clientData/>
  </xdr:twoCellAnchor>
  <xdr:twoCellAnchor>
    <xdr:from>
      <xdr:col>9</xdr:col>
      <xdr:colOff>15240</xdr:colOff>
      <xdr:row>9</xdr:row>
      <xdr:rowOff>129540</xdr:rowOff>
    </xdr:from>
    <xdr:to>
      <xdr:col>9</xdr:col>
      <xdr:colOff>662940</xdr:colOff>
      <xdr:row>12</xdr:row>
      <xdr:rowOff>144780</xdr:rowOff>
    </xdr:to>
    <xdr:sp macro="" textlink="">
      <xdr:nvSpPr>
        <xdr:cNvPr id="19" name="Oval 18">
          <a:extLst>
            <a:ext uri="{FF2B5EF4-FFF2-40B4-BE49-F238E27FC236}">
              <a16:creationId xmlns:a16="http://schemas.microsoft.com/office/drawing/2014/main" id="{9FA5B5CA-2612-41BC-802C-3A5D458281D1}"/>
            </a:ext>
          </a:extLst>
        </xdr:cNvPr>
        <xdr:cNvSpPr/>
      </xdr:nvSpPr>
      <xdr:spPr>
        <a:xfrm>
          <a:off x="6172200" y="1912620"/>
          <a:ext cx="647700" cy="609600"/>
        </a:xfrm>
        <a:prstGeom prst="ellipse">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15240</xdr:colOff>
      <xdr:row>9</xdr:row>
      <xdr:rowOff>129540</xdr:rowOff>
    </xdr:from>
    <xdr:to>
      <xdr:col>13</xdr:col>
      <xdr:colOff>662940</xdr:colOff>
      <xdr:row>12</xdr:row>
      <xdr:rowOff>144780</xdr:rowOff>
    </xdr:to>
    <xdr:sp macro="" textlink="">
      <xdr:nvSpPr>
        <xdr:cNvPr id="20" name="Oval 19">
          <a:extLst>
            <a:ext uri="{FF2B5EF4-FFF2-40B4-BE49-F238E27FC236}">
              <a16:creationId xmlns:a16="http://schemas.microsoft.com/office/drawing/2014/main" id="{8527900E-ADA6-424B-A3FC-F5560A85BA94}"/>
            </a:ext>
          </a:extLst>
        </xdr:cNvPr>
        <xdr:cNvSpPr/>
      </xdr:nvSpPr>
      <xdr:spPr>
        <a:xfrm>
          <a:off x="8854440" y="1912620"/>
          <a:ext cx="647700" cy="609600"/>
        </a:xfrm>
        <a:prstGeom prst="ellipse">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0</xdr:colOff>
      <xdr:row>4</xdr:row>
      <xdr:rowOff>114300</xdr:rowOff>
    </xdr:from>
    <xdr:to>
      <xdr:col>13</xdr:col>
      <xdr:colOff>647700</xdr:colOff>
      <xdr:row>7</xdr:row>
      <xdr:rowOff>129540</xdr:rowOff>
    </xdr:to>
    <xdr:sp macro="" textlink="">
      <xdr:nvSpPr>
        <xdr:cNvPr id="21" name="Oval 20">
          <a:extLst>
            <a:ext uri="{FF2B5EF4-FFF2-40B4-BE49-F238E27FC236}">
              <a16:creationId xmlns:a16="http://schemas.microsoft.com/office/drawing/2014/main" id="{84C0A3DD-27BC-426E-B085-30CD407E9E2B}"/>
            </a:ext>
          </a:extLst>
        </xdr:cNvPr>
        <xdr:cNvSpPr/>
      </xdr:nvSpPr>
      <xdr:spPr>
        <a:xfrm>
          <a:off x="8839200" y="906780"/>
          <a:ext cx="647700" cy="609600"/>
        </a:xfrm>
        <a:prstGeom prst="ellipse">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266701</xdr:colOff>
      <xdr:row>46</xdr:row>
      <xdr:rowOff>19050</xdr:rowOff>
    </xdr:from>
    <xdr:to>
      <xdr:col>10</xdr:col>
      <xdr:colOff>561975</xdr:colOff>
      <xdr:row>60</xdr:row>
      <xdr:rowOff>114300</xdr:rowOff>
    </xdr:to>
    <xdr:graphicFrame macro="">
      <xdr:nvGraphicFramePr>
        <xdr:cNvPr id="13" name="Chart 12">
          <a:extLst>
            <a:ext uri="{FF2B5EF4-FFF2-40B4-BE49-F238E27FC236}">
              <a16:creationId xmlns:a16="http://schemas.microsoft.com/office/drawing/2014/main" id="{6125AFBA-145B-A3CF-86A9-EF86666A0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242887</xdr:colOff>
      <xdr:row>60</xdr:row>
      <xdr:rowOff>161924</xdr:rowOff>
    </xdr:from>
    <xdr:to>
      <xdr:col>10</xdr:col>
      <xdr:colOff>628649</xdr:colOff>
      <xdr:row>72</xdr:row>
      <xdr:rowOff>485774</xdr:rowOff>
    </xdr:to>
    <xdr:graphicFrame macro="">
      <xdr:nvGraphicFramePr>
        <xdr:cNvPr id="18" name="Chart 17">
          <a:extLst>
            <a:ext uri="{FF2B5EF4-FFF2-40B4-BE49-F238E27FC236}">
              <a16:creationId xmlns:a16="http://schemas.microsoft.com/office/drawing/2014/main" id="{F37EA9A3-B232-2EA5-4BD6-BEA02E97F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795338</xdr:colOff>
      <xdr:row>70</xdr:row>
      <xdr:rowOff>0</xdr:rowOff>
    </xdr:from>
    <xdr:to>
      <xdr:col>14</xdr:col>
      <xdr:colOff>719138</xdr:colOff>
      <xdr:row>81</xdr:row>
      <xdr:rowOff>152400</xdr:rowOff>
    </xdr:to>
    <xdr:graphicFrame macro="">
      <xdr:nvGraphicFramePr>
        <xdr:cNvPr id="19" name="Chart 18">
          <a:extLst>
            <a:ext uri="{FF2B5EF4-FFF2-40B4-BE49-F238E27FC236}">
              <a16:creationId xmlns:a16="http://schemas.microsoft.com/office/drawing/2014/main" id="{C925F5B8-2B2B-6771-E0E5-A6B831EDF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604838</xdr:colOff>
      <xdr:row>81</xdr:row>
      <xdr:rowOff>180975</xdr:rowOff>
    </xdr:from>
    <xdr:to>
      <xdr:col>9</xdr:col>
      <xdr:colOff>842963</xdr:colOff>
      <xdr:row>92</xdr:row>
      <xdr:rowOff>333375</xdr:rowOff>
    </xdr:to>
    <xdr:graphicFrame macro="">
      <xdr:nvGraphicFramePr>
        <xdr:cNvPr id="20" name="Chart 19">
          <a:extLst>
            <a:ext uri="{FF2B5EF4-FFF2-40B4-BE49-F238E27FC236}">
              <a16:creationId xmlns:a16="http://schemas.microsoft.com/office/drawing/2014/main" id="{CBBE0B85-4653-82B9-5CAE-551B58C117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604838</xdr:colOff>
      <xdr:row>92</xdr:row>
      <xdr:rowOff>371475</xdr:rowOff>
    </xdr:from>
    <xdr:to>
      <xdr:col>9</xdr:col>
      <xdr:colOff>842963</xdr:colOff>
      <xdr:row>102</xdr:row>
      <xdr:rowOff>323850</xdr:rowOff>
    </xdr:to>
    <xdr:graphicFrame macro="">
      <xdr:nvGraphicFramePr>
        <xdr:cNvPr id="21" name="Chart 20">
          <a:extLst>
            <a:ext uri="{FF2B5EF4-FFF2-40B4-BE49-F238E27FC236}">
              <a16:creationId xmlns:a16="http://schemas.microsoft.com/office/drawing/2014/main" id="{F86D21CB-1CF0-088F-60A4-E91AE7028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23813</xdr:colOff>
      <xdr:row>102</xdr:row>
      <xdr:rowOff>371475</xdr:rowOff>
    </xdr:from>
    <xdr:to>
      <xdr:col>9</xdr:col>
      <xdr:colOff>871538</xdr:colOff>
      <xdr:row>114</xdr:row>
      <xdr:rowOff>123825</xdr:rowOff>
    </xdr:to>
    <xdr:graphicFrame macro="">
      <xdr:nvGraphicFramePr>
        <xdr:cNvPr id="22" name="Chart 21">
          <a:extLst>
            <a:ext uri="{FF2B5EF4-FFF2-40B4-BE49-F238E27FC236}">
              <a16:creationId xmlns:a16="http://schemas.microsoft.com/office/drawing/2014/main" id="{280B706C-33EE-7F03-B763-4D5F0B7D24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Shakeeb" id="{2F191121-FBC2-41DE-AF27-01C082016B65}" userId="S::shakeeb@qureshi17.onmicrosoft.com::33e1df80-901c-48bc-83ee-d6b1357ba795"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keeb Qureshi" refreshedDate="45347.350518981482" createdVersion="8" refreshedVersion="8" minRefreshableVersion="3" recordCount="366" xr:uid="{5B2E35EF-6145-43DD-A84C-0B804308C371}">
  <cacheSource type="worksheet">
    <worksheetSource ref="B2:AY368" sheet="Complete Data"/>
  </cacheSource>
  <cacheFields count="53">
    <cacheField name="Date" numFmtId="14">
      <sharedItems containsSemiMixedTypes="0" containsNonDate="0" containsDate="1" containsString="0" minDate="2019-01-01T00:00:00" maxDate="2020-01-02T00:00:00" count="366">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sharedItems>
      <fieldGroup par="52"/>
    </cacheField>
    <cacheField name="WeekDay" numFmtId="164">
      <sharedItems containsSemiMixedTypes="0" containsNonDate="0" containsDate="1" containsString="0" minDate="1899-12-31T00:00:00" maxDate="1900-01-07T00:00:00" count="7">
        <d v="1900-01-02T00:00:00"/>
        <d v="1900-01-03T00:00:00"/>
        <d v="1900-01-04T00:00:00"/>
        <d v="1900-01-05T00:00:00"/>
        <d v="1900-01-06T00:00:00"/>
        <d v="1899-12-31T00:00:00"/>
        <d v="1900-01-01T00:00:00"/>
      </sharedItems>
    </cacheField>
    <cacheField name="Day" numFmtId="1">
      <sharedItems containsSemiMixedTypes="0" containsString="0" containsNumber="1" containsInteger="1" minValue="1" maxValue="31" count="31">
        <n v="1"/>
        <n v="2"/>
        <n v="3"/>
        <n v="4"/>
        <n v="5"/>
        <n v="6"/>
        <n v="7"/>
        <n v="8"/>
        <n v="9"/>
        <n v="10"/>
        <n v="11"/>
        <n v="12"/>
        <n v="13"/>
        <n v="14"/>
        <n v="15"/>
        <n v="16"/>
        <n v="17"/>
        <n v="18"/>
        <n v="19"/>
        <n v="20"/>
        <n v="21"/>
        <n v="22"/>
        <n v="23"/>
        <n v="24"/>
        <n v="25"/>
        <n v="26"/>
        <n v="27"/>
        <n v="28"/>
        <n v="29"/>
        <n v="30"/>
        <n v="31"/>
      </sharedItems>
    </cacheField>
    <cacheField name="Listing" numFmtId="0">
      <sharedItems containsSemiMixedTypes="0" containsString="0" containsNumber="1" containsInteger="1" minValue="10207150" maxValue="47134238"/>
    </cacheField>
    <cacheField name="Menu" numFmtId="0">
      <sharedItems containsSemiMixedTypes="0" containsString="0" containsNumber="1" containsInteger="1" minValue="2063147" maxValue="10196078"/>
    </cacheField>
    <cacheField name="Carts" numFmtId="0">
      <sharedItems containsSemiMixedTypes="0" containsString="0" containsNumber="1" containsInteger="1" minValue="817006" maxValue="3751088"/>
    </cacheField>
    <cacheField name="Payments" numFmtId="0">
      <sharedItems containsSemiMixedTypes="0" containsString="0" containsNumber="1" containsInteger="1" minValue="596414" maxValue="2656756"/>
    </cacheField>
    <cacheField name="Orders" numFmtId="0">
      <sharedItems containsSemiMixedTypes="0" containsString="0" containsNumber="1" minValue="498841" maxValue="2221600"/>
    </cacheField>
    <cacheField name="Overall conversion" numFmtId="9">
      <sharedItems containsSemiMixedTypes="0" containsString="0" containsNumber="1" minValue="1.5671593882322647E-2" maxValue="9.1715082005789803E-2"/>
    </cacheField>
    <cacheField name="Order Change with respect to same day last week" numFmtId="0">
      <sharedItems containsMixedTypes="1" containsNumber="1" minValue="-0.71708723442563915" maxValue="1.3547702422639891" count="360">
        <s v="-"/>
        <n v="3.1356703048005974E-2"/>
        <n v="0.1945488699447242"/>
        <n v="-0.4522502426107996"/>
        <n v="-0.13115176381669258"/>
        <n v="5.2871319138911188E-2"/>
        <n v="2.9778612542572747E-2"/>
        <n v="6.550933508024892E-2"/>
        <n v="-8.6445104445859289E-2"/>
        <n v="-7.6628044753183744E-2"/>
        <n v="1.0595416371384867"/>
        <n v="0.16104249551291261"/>
        <n v="-4.0356817681399204E-2"/>
        <n v="0.11664479572912434"/>
        <n v="0.23352106416819263"/>
        <n v="0.85430485686646174"/>
        <n v="9.8774591206907125E-4"/>
        <n v="-0.17516574129721951"/>
        <n v="-5.6459868607658614E-2"/>
        <n v="9.2882647461171253E-2"/>
        <n v="-1.9630799659368758E-2"/>
        <n v="-0.11250036399885421"/>
        <n v="-0.71708723442563915"/>
        <n v="-7.8019563062868946E-2"/>
        <n v="0.20059441674862155"/>
        <n v="7.1616556279585408E-2"/>
        <n v="-0.11100185204519353"/>
        <n v="6.0833246003320962E-2"/>
        <n v="-8.5806571239552931E-2"/>
        <n v="1.1476852728398028"/>
        <n v="-2.0213680806117074E-3"/>
        <n v="8.3990469010527091E-2"/>
        <n v="-5.7509600938203898E-2"/>
        <n v="0.1840511785869976"/>
        <n v="-4.9231076440156785E-2"/>
        <n v="8.2977972200451333E-2"/>
        <n v="4.0516023501679044E-2"/>
        <n v="8.7452358707419409E-2"/>
        <n v="-0.14069092654880477"/>
        <n v="3.1362191919734883E-2"/>
        <n v="-4.6686155168073507E-2"/>
        <n v="-0.12229008244350137"/>
        <n v="0.10363771309396363"/>
        <n v="-0.55839299648571217"/>
        <n v="-0.12241464451003137"/>
        <n v="-3.019825251518482E-2"/>
        <n v="7.1306612443905903E-2"/>
        <n v="-0.18364175802924843"/>
        <n v="4.0829077732684294E-2"/>
        <n v="-0.11174962987792958"/>
        <n v="1.2004191790539451"/>
        <n v="8.2246376811594191E-2"/>
        <n v="0.22324803045110131"/>
        <n v="5.9032986501891482E-2"/>
        <n v="-0.37594234941110949"/>
        <n v="3.03652884720651E-2"/>
        <n v="8.1492115581014435E-2"/>
        <n v="-7.7860132236055479E-2"/>
        <n v="-0.16522538222440208"/>
        <n v="-0.13097833046398133"/>
        <n v="-4.6617420803931608E-2"/>
        <n v="1.0202070652584099"/>
        <n v="1.0355904530176874E-2"/>
        <n v="-0.11261551390237801"/>
        <n v="3.2510015366695066E-2"/>
        <n v="0.11595244647875091"/>
        <n v="3.8334933760332257E-2"/>
        <n v="-0.14866249706049239"/>
        <n v="-2.4003516193720209E-3"/>
        <n v="-0.12101539450238075"/>
        <n v="7.3381290249115549E-2"/>
        <n v="-0.45549226537958976"/>
        <n v="0.11773844194404104"/>
        <n v="-2.6704205453110585E-2"/>
        <n v="0.15016750885693586"/>
        <n v="3.2486296530253478E-2"/>
        <n v="0.22259812803337153"/>
        <n v="3.1850312992747876E-2"/>
        <n v="0.77964973472889199"/>
        <n v="-0.16532796254967064"/>
        <n v="6.221354938736634E-2"/>
        <n v="2.0949052908036059E-2"/>
        <n v="-6.7210947055343917E-2"/>
        <n v="-0.10790000739365102"/>
        <n v="8.3129559033894296E-3"/>
        <n v="3.9878784124722788E-2"/>
        <n v="0.16161637241398497"/>
        <n v="-0.52087951809985289"/>
        <n v="0.12652928215188264"/>
        <n v="6.1529171460528609E-2"/>
        <n v="-8.3514783877319365E-2"/>
        <n v="-7.6010929963872487E-2"/>
        <n v="9.8032926600166714E-3"/>
        <n v="-9.3912999215507775E-2"/>
        <n v="0.9239043412518404"/>
        <n v="-0.27312591355188975"/>
        <n v="-0.13870878771620221"/>
        <n v="0.28376620785956508"/>
        <n v="0.12600537470079898"/>
        <n v="-1.9698327529031001E-2"/>
        <n v="0.10380374707337348"/>
        <n v="0.7302283946685022"/>
        <n v="0.2472495952251057"/>
        <n v="-1.3246855591761975E-3"/>
        <n v="-3.0611356968823777E-4"/>
        <n v="2.9183076903552152E-2"/>
        <n v="-0.11397510352957152"/>
        <n v="0.10543108751981545"/>
        <n v="-0.38690483590402214"/>
        <n v="-7.8703103693101739E-2"/>
        <n v="9.246269927953743E-2"/>
        <n v="-0.14794268586809256"/>
        <n v="-0.17094798772087394"/>
        <n v="8.5294138133996444E-2"/>
        <n v="-1.1071457346926161E-2"/>
        <n v="1.9271173724444424E-3"/>
        <n v="-3.6611108180407914E-2"/>
        <n v="-0.14743647070153953"/>
        <n v="-6.796122408523797E-2"/>
        <n v="-4.0209787320542922E-2"/>
        <n v="4.9896948901256177E-2"/>
        <n v="-8.6084544765537951E-2"/>
        <n v="-5.7604244424950046E-2"/>
        <n v="6.1241770520528371E-2"/>
        <n v="0.12861441428720322"/>
        <n v="2.0408256467735919E-2"/>
        <n v="5.8909167924360961E-2"/>
        <n v="9.5618126577945217E-2"/>
        <n v="-3.8461596087691285E-2"/>
        <n v="0.13802425552968423"/>
        <n v="-0.11385018040418016"/>
        <n v="4.0192888689237538E-2"/>
        <n v="-1.0784869725448676E-2"/>
        <n v="6.5633229561417927E-2"/>
        <n v="-0.13879450075185029"/>
        <n v="0.15003704647287197"/>
        <n v="-4.8715414015697567E-2"/>
        <n v="9.352031094676394E-2"/>
        <n v="6.1562684713828197E-2"/>
        <n v="9.5919983195178249E-2"/>
        <n v="-0.14081009196851069"/>
        <n v="-1.7266051880761024E-3"/>
        <n v="-0.13841280293530445"/>
        <n v="-3.7994839312172735E-2"/>
        <n v="1.3929081297989754E-3"/>
        <n v="-3.8564196416479901E-2"/>
        <n v="1.0739098125715163E-2"/>
        <n v="5.3270059523439439E-2"/>
        <n v="0.12948815611104747"/>
        <n v="-1.9079437767929863E-2"/>
        <n v="0.17158506089799253"/>
        <n v="3.9275462276182838E-2"/>
        <n v="-0.19906978466884373"/>
        <n v="-3.9550376388225117E-2"/>
        <n v="0.10489427948257268"/>
        <n v="-5.9319416552465198E-2"/>
        <n v="0.1574640307232813"/>
        <n v="-8.5972568873978084E-2"/>
        <n v="-4.8281170173087862E-2"/>
        <n v="0.13034570703885873"/>
        <n v="3.113289850353107E-2"/>
        <n v="3.8750444482088753E-2"/>
        <n v="-4.0446305109541392E-2"/>
        <n v="-0.10233087689920028"/>
        <n v="-0.54373712252615491"/>
        <n v="4.0964294729756157E-2"/>
        <n v="-2.0820677736646198E-2"/>
        <n v="-2.0762373081679608E-2"/>
        <n v="-9.3590157034063814E-2"/>
        <n v="1.1809360117449152E-2"/>
        <n v="2.1767457361936859E-2"/>
        <n v="1.1472182813955829"/>
        <n v="-7.6288502386822388E-2"/>
        <n v="9.4959494525097998E-2"/>
        <n v="1.8389736789220734E-2"/>
        <n v="5.171274980893803E-2"/>
        <n v="3.1238105124744786E-2"/>
        <n v="0.10412438387938527"/>
        <n v="2.0188825160964097E-2"/>
        <n v="1.7345429029346215E-2"/>
        <n v="1.2231834220112869E-2"/>
        <n v="-3.5684027560325182E-2"/>
        <n v="-1.0229629167273546E-2"/>
        <n v="3.0456570198363897E-2"/>
        <n v="3.0106953334427589E-2"/>
        <n v="-7.8968994091960232E-3"/>
        <n v="9.6160692596560127E-2"/>
        <n v="9.2529574645995316E-2"/>
        <n v="0.10363807913342882"/>
        <n v="1.1029829667104307E-2"/>
        <n v="-0.63082013655867986"/>
        <n v="-0.14638004814298977"/>
        <n v="7.9780559580538757E-2"/>
        <n v="8.3752028081066632E-2"/>
        <n v="-9.6020706524949762E-2"/>
        <n v="-0.14096703779861175"/>
        <n v="-9.0266927359072824E-3"/>
        <n v="1.3503180372102532"/>
        <n v="9.2763758052085699E-3"/>
        <n v="-0.10337316478461622"/>
        <n v="-0.16445501347909486"/>
        <n v="-1.7555963718715928E-2"/>
        <n v="7.3212154268398777E-2"/>
        <n v="8.6768603846072434E-3"/>
        <n v="3.064391629386698E-2"/>
        <n v="1.8893876057097803E-2"/>
        <n v="0.16231751902245817"/>
        <n v="6.1115020545257748E-2"/>
        <n v="4.9113520787332776E-2"/>
        <n v="1.0185488493980932E-2"/>
        <n v="-6.8627473639041092E-2"/>
        <n v="1.0841940708214315E-2"/>
        <n v="-0.10453264967348441"/>
        <n v="-0.18102230670794195"/>
        <n v="2.7222427650719361E-4"/>
        <n v="6.0944893288363611E-2"/>
        <n v="-0.54353363205176886"/>
        <n v="2.971489450401843E-2"/>
        <n v="9.2516029944394562E-2"/>
        <n v="0.12829034045226972"/>
        <n v="5.2218254669348596E-2"/>
        <n v="-4.9304542867056877E-2"/>
        <n v="-1.7757083979647259E-2"/>
        <n v="1.0661671278564273"/>
        <n v="-9.2265921213289248E-3"/>
        <n v="4.3231427631514885E-2"/>
        <n v="1.1373698798706755E-2"/>
        <n v="7.2482342701778446E-2"/>
        <n v="3.0748764093547987E-2"/>
        <n v="-0.12324723048552311"/>
        <n v="0.12805212945143363"/>
        <n v="2.1671906949441988E-2"/>
        <n v="-0.17374224227100332"/>
        <n v="5.1750628343393723E-2"/>
        <n v="-5.8900373158981778E-2"/>
        <n v="-6.6002030475649676E-2"/>
        <n v="2.158414759290106E-2"/>
        <n v="-6.9493243300028373E-2"/>
        <n v="5.9740946129111183E-2"/>
        <n v="1.7803444891387521E-2"/>
        <n v="-7.7849068606202554E-2"/>
        <n v="-1.9872239532180869E-2"/>
        <n v="1.9166708653638898E-2"/>
        <n v="-9.7887729498568721E-2"/>
        <n v="2.2263527915664216E-2"/>
        <n v="6.3144139792796983E-2"/>
        <n v="1.2401324949050219E-2"/>
        <n v="-4.9085629909993767E-2"/>
        <n v="1.9644497734315314E-2"/>
        <n v="0.10249145391272219"/>
        <n v="-0.53590439000986212"/>
        <n v="9.3625553154356611E-2"/>
        <n v="-0.18169466263960421"/>
        <n v="0.14906423033862848"/>
        <n v="-4.0671192642881215E-2"/>
        <n v="-3.849616412812662E-2"/>
        <n v="-9.1954935524514836E-2"/>
        <n v="1.1152745531323451"/>
        <n v="1.9129463456197149E-2"/>
        <n v="5.0505650425083815E-2"/>
        <n v="-1.7540111192366314E-2"/>
        <n v="0.17446451485539427"/>
        <n v="6.2415223682413146E-2"/>
        <n v="-3.0677503703643749E-2"/>
        <n v="7.4326534989770598E-2"/>
        <n v="-0.17286542104971103"/>
        <n v="1.2666670490402376E-2"/>
        <n v="-0.12234217065560604"/>
        <n v="-0.18038878280484005"/>
        <n v="-1.9805813921328408E-2"/>
        <n v="-5.8652468942478331E-2"/>
        <n v="4.1273140835281552E-2"/>
        <n v="8.5402326831010456E-2"/>
        <n v="0.11494806239309452"/>
        <n v="8.1779027429128126E-2"/>
        <n v="0.21871070507745793"/>
        <n v="-0.14034239487284683"/>
        <n v="9.5618491304586994E-2"/>
        <n v="-1.5284980852815488E-3"/>
        <n v="-1.1775966432756357E-2"/>
        <n v="-0.19829372316253391"/>
        <n v="-0.11313267910935909"/>
        <n v="-6.7221653766484701E-2"/>
        <n v="6.1414239622874067E-2"/>
        <n v="7.1705743358689844E-2"/>
        <n v="3.177506709190614E-2"/>
        <n v="9.4961025593371939E-3"/>
        <n v="0.32382903302894461"/>
        <n v="0.19867558485682779"/>
        <n v="1.2531332152540875E-2"/>
        <n v="9.4426795643601791E-2"/>
        <n v="-0.10333342652249045"/>
        <n v="-6.8069667037737314E-2"/>
        <n v="-4.7898905788276158E-2"/>
        <n v="-0.16438069541208"/>
        <n v="-0.13142904531624966"/>
        <n v="3.906748988716191E-2"/>
        <n v="-0.18235948174610572"/>
        <n v="7.0869645087190403E-2"/>
        <n v="-7.8974379069435274E-2"/>
        <n v="2.14525645157293E-2"/>
        <n v="-0.12378515452073491"/>
        <n v="7.3492453743802422E-2"/>
        <n v="-0.15543983474545175"/>
        <n v="0.1293683727802637"/>
        <n v="-3.0024016065268277E-2"/>
        <n v="0.26260801898348074"/>
        <n v="-1.2684939402672679E-2"/>
        <n v="0.16360274375580763"/>
        <n v="-2.2583445107012823E-2"/>
        <n v="0.17160385385363863"/>
        <n v="0.11609911089315084"/>
        <n v="7.4309968434143725E-2"/>
        <n v="-0.15921567732289399"/>
        <n v="-0.57004623700582813"/>
        <n v="0.17109664681616077"/>
        <n v="-2.6689080218361472E-2"/>
        <n v="-1.6965332095788321E-2"/>
        <n v="-9.5681832159261737E-2"/>
        <n v="0.14641762191714625"/>
        <n v="5.4412811318888643E-2"/>
        <n v="1.3547702422639891"/>
        <n v="-6.4550704753341459E-2"/>
        <n v="5.0698941695590971E-2"/>
        <n v="6.2910276291296974E-3"/>
        <n v="6.1489765635050153E-2"/>
        <n v="-0.1012419680467409"/>
        <n v="5.9534056243808253E-2"/>
        <n v="0.20747489400703478"/>
        <n v="-3.9677707910705906E-2"/>
        <n v="1.9222381382533626E-2"/>
        <n v="-8.263346284092199E-3"/>
        <n v="9.5230229133024258E-2"/>
        <n v="-2.0513699985488687E-2"/>
        <n v="-3.623744788939387E-2"/>
        <n v="-0.17928270430340221"/>
        <n v="-4.9824002490055808E-2"/>
        <n v="-3.671571241047511E-2"/>
        <n v="-6.7176289013204826E-2"/>
        <n v="-2.7786352724930241E-2"/>
        <n v="-2.1071274647128546E-2"/>
        <n v="7.0848537461892125E-2"/>
        <n v="-0.1512819413479678"/>
        <n v="6.3777394532654963E-2"/>
        <n v="-0.10633509793798579"/>
        <n v="3.0315187763836571E-2"/>
        <n v="-0.12197005010014961"/>
        <n v="-5.8766203241909509E-2"/>
        <n v="-0.15770913551564303"/>
        <n v="0.21029166080314066"/>
        <n v="-9.6867855803172809E-2"/>
        <n v="0.18819603848330502"/>
        <n v="-1.9849632492091485E-2"/>
        <n v="6.9238688988570773E-2"/>
        <n v="6.335698896963593E-2"/>
        <n v="0.17702582712427128"/>
        <n v="-4.8227189709752039E-2"/>
        <n v="-2.0096189604669967E-2"/>
        <n v="-2.1348651972925126E-2"/>
        <n v="2.0618704144240274E-2"/>
      </sharedItems>
    </cacheField>
    <cacheField name="Traffic Change with respect to same day last week" numFmtId="0">
      <sharedItems containsMixedTypes="1" containsNumber="1" minValue="-0.52999999079076909" maxValue="1.1914892991677402" count="164">
        <s v="-"/>
        <n v="4.1666686651977258E-2"/>
        <n v="2.9703007310898588E-2"/>
        <n v="-0.48958335231937844"/>
        <n v="-5.0000000000000044E-2"/>
        <n v="0"/>
        <n v="6.1855669392811174E-2"/>
        <n v="-7.6190467419780084E-2"/>
        <n v="-2.0000009209230951E-2"/>
        <n v="-6.7307699970698742E-2"/>
        <n v="1.1020409160516529"/>
        <n v="7.3684220220243013E-2"/>
        <n v="-3.8834951036350263E-2"/>
        <n v="5.154639126319327E-2"/>
        <n v="0.76530612964069489"/>
        <n v="2.0618565999329652E-2"/>
        <n v="-7.7669894666066996E-2"/>
        <n v="-6.8627459389436152E-2"/>
        <n v="0.10526315666056507"/>
        <n v="2.0202019974729035E-2"/>
        <n v="-3.9215703977760197E-2"/>
        <n v="-0.40462427961056557"/>
        <n v="4.0404011745583279E-2"/>
        <n v="1.0526296401619062E-2"/>
        <n v="-7.6190475382247658E-2"/>
        <n v="-9.9010010179394481E-3"/>
        <n v="6.2500029977965887E-2"/>
        <n v="6.3157875348987425E-2"/>
        <n v="1.0309266749248591E-2"/>
        <n v="3.0000011138400229E-2"/>
        <n v="5.1020408642713067E-2"/>
        <n v="1.9417484842767951E-2"/>
        <n v="5.2631578947368363E-2"/>
        <n v="-2.9411755411675844E-2"/>
        <n v="-1.9801944086928258E-2"/>
        <n v="4.081632653061229E-2"/>
        <n v="-1.9417475518175187E-2"/>
        <n v="-2.9126204911649523E-2"/>
        <n v="-3.809525563663041E-2"/>
        <n v="2.0000009209230951E-2"/>
        <n v="-3.0303066948270674E-2"/>
        <n v="3.0303020437004058E-2"/>
        <n v="-5.8823529411764719E-2"/>
        <n v="-1.9801979979641171E-2"/>
        <n v="-2.9999990790768982E-2"/>
        <n v="1.9801989677181275E-2"/>
        <n v="8.3333373303954517E-2"/>
        <n v="9.80390342279569E-3"/>
        <n v="8.3333333333333259E-2"/>
        <n v="-1.0101021238273722E-2"/>
        <n v="3.0927825263863395E-2"/>
        <n v="-2.0202029128424948E-2"/>
        <n v="-3.8461555490441612E-2"/>
        <n v="5.1020419528979843E-2"/>
        <n v="-9.9999815815380311E-3"/>
        <n v="5.0000000000000044E-2"/>
        <n v="-8.6538450828461344E-2"/>
        <n v="-7.7669902072700525E-2"/>
        <n v="2.0201982617158221E-2"/>
        <n v="-4.7619047619047672E-2"/>
        <n v="4.2105262664225984E-2"/>
        <n v="6.3157893996339087E-2"/>
        <n v="-4.9504951397826846E-2"/>
        <n v="-2.0408172854259776E-2"/>
        <n v="8.2474216527056665E-2"/>
        <n v="1.0100998736455313E-2"/>
        <n v="-5.9405939938923624E-2"/>
        <n v="-5.8252409823299045E-2"/>
        <n v="9.3750020984576077E-2"/>
        <n v="7.2916677658587448E-2"/>
        <n v="-9.5237919824172623E-3"/>
        <n v="4.0000000000000036E-2"/>
        <n v="1.0526303941424953E-2"/>
        <n v="-3.8834924980530983E-2"/>
        <n v="-8.6538477715919493E-2"/>
        <n v="-7.6923076923076872E-2"/>
        <n v="4.0000018418461902E-2"/>
        <n v="0.10526315789473695"/>
        <n v="3.1250011602500294E-2"/>
        <n v="-1.030930673479602E-2"/>
        <n v="-9.9009720434640736E-3"/>
        <n v="6.0606059924187328E-2"/>
        <n v="-9.6153739053844722E-3"/>
        <n v="-1.041664768062156E-2"/>
        <n v="2.105264127287465E-2"/>
        <n v="-6.6666675437362821E-2"/>
        <n v="-5.8823555966640351E-2"/>
        <n v="-8.5714295413028663E-2"/>
        <n v="-4.8543699609418511E-2"/>
        <n v="-1.0204062934193514E-2"/>
        <n v="1.0416695645367069E-2"/>
        <n v="6.25E-2"/>
        <n v="-3.0612233532244737E-2"/>
        <n v="-4.0000018418461902E-2"/>
        <n v="2.9411755411675955E-2"/>
        <n v="-2.0618565999329763E-2"/>
        <n v="-1.9607843137254943E-2"/>
        <n v="-1.9047627818315149E-2"/>
        <n v="8.4210516621862075E-2"/>
        <n v="5.0000011138400247E-2"/>
        <n v="9.7087647738864913E-3"/>
        <n v="-5.940592344129092E-2"/>
        <n v="-9.523820030781005E-3"/>
        <n v="-9.6154110101844825E-3"/>
        <n v="3.0927823213518835E-2"/>
        <n v="-1.9417484842768062E-2"/>
        <n v="6.1855650527727013E-2"/>
        <n v="2.0000000000000018E-2"/>
        <n v="9.9010176337173128E-3"/>
        <n v="-0.52999999079076909"/>
        <n v="-4.9019596923137065E-2"/>
        <n v="-5.7692333235662363E-2"/>
        <n v="7.2164957262522922E-2"/>
        <n v="1.1914892991677402"/>
        <n v="1.0309259264533743E-2"/>
        <n v="1.0204109920066262E-2"/>
        <n v="-2.8846188755405233E-2"/>
        <n v="-9.7087200688814601E-3"/>
        <n v="-3.061223578845329E-2"/>
        <n v="-3.8461538461538436E-2"/>
        <n v="-1.0204070266938592E-2"/>
        <n v="-1.0101037819845726E-2"/>
        <n v="3.9603979354362773E-2"/>
        <n v="-1.0309289715021874E-2"/>
        <n v="-9.5238095238095233E-2"/>
        <n v="-5.7142839601464823E-2"/>
        <n v="-9.9999888615998067E-3"/>
        <n v="-1.0416655064166447E-2"/>
        <n v="3.1578937674493712E-2"/>
        <n v="2.1052631332113103E-2"/>
        <n v="1.0000011138400211E-2"/>
        <n v="2.9702958941342894E-2"/>
        <n v="-7.6923110980883114E-2"/>
        <n v="5.2083334332598819E-2"/>
        <n v="3.0612256263673698E-2"/>
        <n v="-2.970296172064546E-2"/>
        <n v="5.2083344935833553E-2"/>
        <n v="-4.0404039949458181E-2"/>
        <n v="-4.8076912366922908E-2"/>
        <n v="7.2916678269166812E-2"/>
        <n v="2.0833343325988629E-2"/>
        <n v="-9.7087485730682488E-3"/>
        <n v="-6.8627440060392009E-2"/>
        <n v="-4.8543689754417474E-2"/>
        <n v="-4.0404058256849784E-2"/>
        <n v="4.0816345708519552E-2"/>
        <n v="1.9801979979641171E-2"/>
        <n v="-4.9019607400555998E-2"/>
        <n v="3.1250038971355698E-2"/>
        <n v="7.3684197937763818E-2"/>
        <n v="2.9411775625882486E-2"/>
        <n v="-6.6666676567466721E-2"/>
        <n v="6.0606040874008116E-2"/>
        <n v="-2.8571438876342947E-2"/>
        <n v="-2.8571419800732412E-2"/>
        <n v="7.1428581496972621E-2"/>
        <n v="9.708726945106827E-3"/>
        <n v="-5.7692307692307709E-2"/>
        <n v="5.0505049565428894E-2"/>
        <n v="-2.0408163265306145E-2"/>
        <n v="-3.9603933764109533E-2"/>
        <n v="9.8039324886276535E-3"/>
        <n v="1.0416678269166812E-2"/>
        <n v="3.061223578845329E-2"/>
      </sharedItems>
    </cacheField>
    <cacheField name="Conversion change with respect to same day last week" numFmtId="0">
      <sharedItems containsMixedTypes="1" containsNumber="1" minValue="-0.59195909830169868" maxValue="1.2783695472773182" count="360">
        <s v="-"/>
        <n v="-9.8975840699184747E-3"/>
        <n v="0.16009068776474278"/>
        <n v="7.3142421741578811E-2"/>
        <n v="-8.5422909280729042E-2"/>
        <n v="5.2871319138911188E-2"/>
        <n v="-3.0208490451984704E-2"/>
        <n v="0.15338638269325777"/>
        <n v="-6.7801118225535251E-2"/>
        <n v="-9.992947065385005E-3"/>
        <n v="-2.0218102601444077E-2"/>
        <n v="8.136309880269077E-2"/>
        <n v="-4.0356817681399204E-2"/>
        <n v="0.16176175666511861"/>
        <n v="0.17305434588235169"/>
        <n v="5.041546377221362E-2"/>
        <n v="-1.9234237688042999E-2"/>
        <n v="-0.10570602224444781"/>
        <n v="1.3064150220491788E-2"/>
        <n v="-1.120141309767364E-2"/>
        <n v="-3.9044050937170782E-2"/>
        <n v="-7.6275872039646142E-2"/>
        <n v="-0.52481642115115479"/>
        <n v="-0.11382460416483964"/>
        <n v="0.18808824770202981"/>
        <n v="7.1616556279585408E-2"/>
        <n v="-3.7682418004241769E-2"/>
        <n v="7.1441590279339273E-2"/>
        <n v="-8.5806571239552931E-2"/>
        <n v="1.1476852728398028"/>
        <n v="8.2018928090899168E-2"/>
        <n v="2.0226294989381444E-2"/>
        <n v="-0.11349911342902064"/>
        <n v="0.1719690371610445"/>
        <n v="-7.6923385166750902E-2"/>
        <n v="3.0406225507084272E-2"/>
        <n v="2.0696661547025652E-2"/>
        <n v="3.3079740772048449E-2"/>
        <n v="-0.1146512661343102"/>
        <n v="5.2197752992891644E-2"/>
        <n v="-8.4071011828148912E-2"/>
        <n v="-0.10490968822811508"/>
        <n v="0.13674683432312817"/>
        <n v="-0.54090360183579034"/>
        <n v="-0.13962220826808736"/>
        <n v="1.0808988820465437E-4"/>
        <n v="3.9797604387794561E-2"/>
        <n v="-0.13261936790607654"/>
        <n v="6.1855927551318857E-2"/>
        <n v="-8.427797764023226E-2"/>
        <n v="1.157692572996929"/>
        <n v="0.11504171088598958"/>
        <n v="0.12915198644756454"/>
        <n v="4.8751131692233107E-2"/>
        <n v="-0.42394678407179354"/>
        <n v="4.0879231697923846E-2"/>
        <n v="4.9047362073294742E-2"/>
        <n v="-5.019594469533617E-2"/>
        <n v="-0.14801352667323064"/>
        <n v="-9.6217447676498091E-2"/>
        <n v="-1.8015952207970032E-2"/>
        <n v="1.0202070652584103"/>
        <n v="-3.8690508997938244E-2"/>
        <n v="-9.4505617921909368E-2"/>
        <n v="4.2939390057935123E-2"/>
        <n v="8.2473883361452227E-2"/>
        <n v="-1.1109586894921697E-2"/>
        <n v="-0.14006314434263278"/>
        <n v="9.2109075948952679E-2"/>
        <n v="-4.6995639117804022E-2"/>
        <n v="2.1275401907066005E-2"/>
        <n v="-0.46627457709544307"/>
        <n v="0.14054944127308611"/>
        <n v="2.1960584274233863E-2"/>
        <n v="0.17388231354858696"/>
        <n v="-9.2303210420231485E-3"/>
        <n v="0.14996853706998059"/>
        <n v="3.1850312992747876E-2"/>
        <n v="0.87233982685769784"/>
        <n v="-0.14793895342886554"/>
        <n v="7.2942959217582981E-2"/>
        <n v="-5.6837532644808841E-2"/>
        <n v="-7.6538827195012704E-2"/>
        <n v="-5.1556850626484518E-2"/>
        <n v="7.068280972632901E-2"/>
        <n v="-4.9253701326889554E-2"/>
        <n v="8.267155931340886E-2"/>
        <n v="-0.53497129252622422"/>
        <n v="0.13736127433753009"/>
        <n v="2.0701126404354619E-2"/>
        <n v="-9.306149424507737E-2"/>
        <n v="-9.46773840710885E-2"/>
        <n v="6.0293457293017383E-2"/>
        <n v="-5.7303449393291017E-2"/>
        <n v="1.0656657324153227"/>
        <n v="-0.20426414390111858"/>
        <n v="-6.6934520025885735E-2"/>
        <n v="0.18501496110113713"/>
        <n v="0.14922199083466747"/>
        <n v="-5.7402254702145883E-2"/>
        <n v="8.1946286990884687E-2"/>
        <n v="0.56544473803340667"/>
        <n v="0.16165402428030418"/>
        <n v="-3.1587584771085031E-2"/>
        <n v="-3.0611356968823777E-4"/>
        <n v="3.9903763779018941E-2"/>
        <n v="-3.0035885633198478E-2"/>
        <n v="0.11648537803467307"/>
        <n v="-0.38690483590402214"/>
        <n v="-7.8703103693101739E-2"/>
        <n v="3.0036259982926472E-2"/>
        <n v="-0.13967029406360465"/>
        <n v="-0.16222114050726522"/>
        <n v="6.2916929318195036E-2"/>
        <n v="-5.8163292711358228E-2"/>
        <n v="7.3493350129709034E-2"/>
        <n v="2.3600726438755881E-2"/>
        <n v="-6.750862993794049E-2"/>
        <n v="-2.040821472079013E-2"/>
        <n v="-8.8199297954515754E-2"/>
        <n v="-1.5685873449249321E-3"/>
        <n v="-8.6084544765537951E-2"/>
        <n v="-4.7888842250930708E-2"/>
        <n v="5.030110358845441E-2"/>
        <n v="6.2225331093838321E-2"/>
        <n v="5.2631662751314368E-2"/>
        <n v="0.10303040441717126"/>
        <n v="6.4314761142194588E-2"/>
        <n v="-3.808489907213275E-4"/>
        <n v="0.13802425552968423"/>
        <n v="-9.5194386138206633E-2"/>
        <n v="6.0996746463022111E-2"/>
        <n v="-0.10499583351411135"/>
        <n v="-6.7884564093682043E-3"/>
        <n v="-0.12207205602369087"/>
        <n v="0.15003704647287197"/>
        <n v="-4.8715414015697567E-2"/>
        <n v="8.5867035803239844E-3"/>
        <n v="1.1012069955020243E-2"/>
        <n v="9.5919983195178471E-2"/>
        <n v="-8.7664341280365043E-2"/>
        <n v="-1.1325414179724769E-2"/>
        <n v="-8.3996786140808966E-2"/>
        <n v="-5.7429295590083362E-2"/>
        <n v="1.3929081297989754E-3"/>
        <n v="-2.9319611085045327E-2"/>
        <n v="9.4099022787118125E-2"/>
        <n v="3.1991867100849225E-2"/>
        <n v="0.14045409093362049"/>
        <n v="-9.5267434512274041E-2"/>
        <n v="0.12608664294970828"/>
        <n v="0.10356052207278021"/>
        <n v="-0.12319219560193007"/>
        <n v="-6.8363854398706181E-2"/>
        <n v="8.3015224738292037E-2"/>
        <n v="-5.9319416552465198E-2"/>
        <n v="0.1803841215113724"/>
        <n v="-5.8551754357687225E-2"/>
        <n v="-0.1037210854847157"/>
        <n v="8.4675173934962045E-2"/>
        <n v="1.0914606376010827E-2"/>
        <n v="8.786453090797286E-3"/>
        <n v="1.8907512904191792E-2"/>
        <n v="-0.11113157881144275"/>
        <n v="-2.9227939289827587E-2"/>
        <n v="0.10535381835640178"/>
        <n v="-3.0612460052788726E-2"/>
        <n v="2.9713781430229513E-2"/>
        <n v="-3.8095650777910106E-2"/>
        <n v="-5.6293200720880954E-2"/>
        <n v="1.1847403142917212E-2"/>
        <n v="-2.0201338783159994E-2"/>
        <n v="-8.5714112641505413E-2"/>
        <n v="5.2845667812594366E-2"/>
        <n v="7.9980163558943662E-3"/>
        <n v="4.1089359547503923E-2"/>
        <n v="6.1868978100542371E-2"/>
        <n v="0.11494911270569252"/>
        <n v="2.0188825160964097E-2"/>
        <n v="4.9472116926095211E-2"/>
        <n v="5.2721107588917349E-2"/>
        <n v="-2.5742636969883437E-2"/>
        <n v="-1.2990350767172476E-4"/>
        <n v="-8.7989362657882042E-3"/>
        <n v="6.7533513105622056E-4"/>
        <n v="3.2188045919904207E-2"/>
        <n v="8.4742372860435511E-2"/>
        <n v="9.2529574645995316E-2"/>
        <n v="0.11513432192936301"/>
        <n v="8.1737912064450136E-4"/>
        <n v="-0.59195909830169868"/>
        <n v="-9.4645522449875008E-2"/>
        <n v="4.8022317863873454E-2"/>
        <n v="3.8645054922947786E-4"/>
        <n v="-8.6889612823776385E-2"/>
        <n v="-0.13192459574277737"/>
        <n v="-9.0266927359072824E-3"/>
        <n v="1.2783695472773182"/>
        <n v="-1.0709258556743761E-2"/>
        <n v="-3.730591560322627E-2"/>
        <n v="-0.10415794523589839"/>
        <n v="-2.7380393138674131E-2"/>
        <n v="5.1084068867474519E-2"/>
        <n v="8.6768603846072434E-3"/>
        <n v="5.2115674848858706E-2"/>
        <n v="-8.9048033763017287E-4"/>
        <n v="8.2550620688114362E-2"/>
        <n v="-1.9731828856234923E-2"/>
        <n v="3.8726246750083293E-2"/>
        <n v="-1.2251521325334913E-4"/>
        <n v="-0.10479725582919641"/>
        <n v="-6.6915166081014887E-2"/>
        <n v="-0.1131429362930747"/>
        <n v="-0.12983617632590294"/>
        <n v="9.8902085477963197E-3"/>
        <n v="3.034072503699603E-2"/>
        <n v="-0.54353363205176897"/>
        <n v="0.11642771774342786"/>
        <n v="0.18355907610830524"/>
        <n v="0.12829034045226972"/>
        <n v="1.282411120364646E-4"/>
        <n v="8.9013287957289133E-3"/>
        <n v="-1.7757083979647148E-2"/>
        <n v="1.0047958049198824"/>
        <n v="-2.9654919022056192E-2"/>
        <n v="-8.4136934900688187E-3"/>
        <n v="2.1192888138839239E-2"/>
        <n v="7.2482342701778446E-2"/>
        <n v="5.2222706978747313E-2"/>
        <n v="-5.0184499692650153E-2"/>
        <n v="0.15084106110314699"/>
        <n v="-3.7842943679128327E-2"/>
        <n v="-0.13070798323030053"/>
        <n v="7.2577383428818587E-2"/>
        <n v="-3.0091209481699188E-2"/>
        <n v="-0.11223955456262158"/>
        <n v="-2.8989335768633939E-2"/>
        <n v="-3.0314011898338933E-2"/>
        <n v="3.9555395003414651E-2"/>
        <n v="-6.048916245671776E-2"/>
        <n v="-9.575492033928612E-2"/>
        <n v="1.1079153928673646E-2"/>
        <n v="7.2248309081100803E-2"/>
        <n v="-0.12391018917833363"/>
        <n v="1.1614961360688625E-2"/>
        <n v="0.11630134678243675"/>
        <n v="2.2230491269751518E-2"/>
        <n v="9.7337970480873004E-3"/>
        <n v="9.0232202419324725E-3"/>
        <n v="7.9921670952536328E-3"/>
        <n v="-0.51246522327334754"/>
        <n v="1.9301475412422109E-2"/>
        <n v="-0.1386259606732676"/>
        <n v="0.1490642303386287"/>
        <n v="-6.0051581152846811E-2"/>
        <n v="-5.8118700610633511E-2"/>
        <n v="-2.7094564633703744E-2"/>
        <n v="1.1368590113895878"/>
        <n v="2.9120939913092947E-2"/>
        <n v="3.9562903178103515E-2"/>
        <n v="1.9145493840471151E-3"/>
        <n v="0.18644887986219594"/>
        <n v="1.0841668673604143E-2"/>
        <n v="-1.0483275344697396E-2"/>
        <n v="7.4326534989770598E-2"/>
        <n v="-0.11191867301316905"/>
        <n v="-2.7840014980976324E-2"/>
        <n v="-0.12234217065560604"/>
        <n v="-0.18866770670729816"/>
        <n v="3.0204094001616832E-2"/>
        <n v="-6.835710938419326E-2"/>
        <n v="-9.2741097247820425E-3"/>
        <n v="6.3022897668794764E-2"/>
        <n v="0.12621014308084444"/>
        <n v="6.077359956079853E-2"/>
        <n v="0.27002486365627365"/>
        <n v="-0.14034239487284683"/>
        <n v="8.443873126744883E-2"/>
        <n v="1.824321460587619E-2"/>
        <n v="-1.1775966432756246E-2"/>
        <n v="-0.17324037076778254"/>
        <n v="-9.557094157605317E-2"/>
        <n v="-6.7221653766484812E-2"/>
        <n v="1.9790133004043975E-2"/>
        <n v="9.4032957054515309E-2"/>
        <n v="1.1740599986385547E-2"/>
        <n v="2.0011698673675582E-2"/>
        <n v="0.21035794983323086"/>
        <n v="0.21066231862763574"/>
        <n v="-3.8095234455086113E-2"/>
        <n v="0.15084054746076969"/>
        <n v="-0.13050517372885584"/>
        <n v="-2.0522190478220792E-2"/>
        <n v="-4.7898905788276158E-2"/>
        <n v="-9.5463647951307462E-2"/>
        <n v="-0.14845985603752898"/>
        <n v="4.9563101571539425E-2"/>
        <n v="-0.16514598922513912"/>
        <n v="9.2949441541099409E-2"/>
        <n v="-4.9889370600798899E-2"/>
        <n v="-3.8632880455784169E-2"/>
        <n v="-0.13272610594787992"/>
        <n v="0.14058576428391034"/>
        <n v="-0.15543983474545175"/>
        <n v="0.11760414033937483"/>
        <n v="-3.0024016065268277E-2"/>
        <n v="0.17595846284092165"/>
        <n v="-4.0893951308222043E-2"/>
        <n v="0.15184914843385378"/>
        <n v="-1.2294868742359966E-2"/>
        <n v="0.17160385385363841"/>
        <n v="0.11609911089315084"/>
        <n v="4.2080679274687949E-2"/>
        <n v="-0.18323809520645018"/>
        <n v="-0.53933524904808428"/>
        <n v="0.10417685896933171"/>
        <n v="-5.6484303590193408E-2"/>
        <n v="-5.5141409677109565E-2"/>
        <n v="-0.11413731364380297"/>
        <n v="9.1826306587758255E-2"/>
        <n v="8.5424964342455612E-2"/>
        <n v="1.2404609829743283"/>
        <n v="-3.7037498881522302E-2"/>
        <n v="6.1530869494502038E-2"/>
        <n v="-1.2876429342059903E-2"/>
        <n v="-9.2762280506242245E-3"/>
        <n v="-5.6304066449077927E-2"/>
        <n v="2.9261643718434538E-2"/>
        <n v="0.19586457141979285"/>
        <n v="-1.0577041867413484E-2"/>
        <n v="2.9839310724341761E-2"/>
        <n v="1.0993685157453914E-2"/>
        <n v="0.10576126944543618"/>
        <n v="9.7796811497079528E-3"/>
        <n v="3.2602745358070839E-2"/>
        <n v="-0.12903470660769212"/>
        <n v="-9.5505540022857272E-2"/>
        <n v="-6.5906180667517744E-2"/>
        <n v="-7.6145772394388356E-2"/>
        <n v="1.0913163478365462E-3"/>
        <n v="-9.5656311802413296E-2"/>
        <n v="2.8854477169268922E-2"/>
        <n v="-0.13360031512605031"/>
        <n v="0.12890665337088447"/>
        <n v="-8.7909009173535724E-2"/>
        <n v="4.0318275564798389E-2"/>
        <n v="-8.5762654837664987E-2"/>
        <n v="-3.1082865026457518E-2"/>
        <n v="-0.16588672574431385"/>
        <n v="0.21029166080314066"/>
        <n v="-0.10599042774802347"/>
        <n v="0.17607161132846216"/>
        <n v="6.2689336322857558E-2"/>
        <n v="9.1748987542926042E-2"/>
        <n v="5.3033153630440921E-2"/>
        <n v="0.2003332689885069"/>
        <n v="-5.8039291353914724E-2"/>
        <n v="-4.8916880802986507E-2"/>
        <n v="-5.0417495501231424E-2"/>
        <n v="-3.0412231062971751E-2"/>
      </sharedItems>
    </cacheField>
    <cacheField name="L2M" numFmtId="9">
      <sharedItems containsSemiMixedTypes="0" containsString="0" containsNumber="1" minValue="9.9999985459109E-2" maxValue="0.26249996979645729"/>
    </cacheField>
    <cacheField name="M2C" numFmtId="9">
      <sharedItems containsSemiMixedTypes="0" containsString="0" containsNumber="1" minValue="0.13599997342105244" maxValue="0.67199992761866711"/>
    </cacheField>
    <cacheField name="C2P" numFmtId="9">
      <sharedItems containsSemiMixedTypes="0" containsString="0" containsNumber="1" minValue="0.32639989286683241" maxValue="0.76650015845159969"/>
    </cacheField>
    <cacheField name="P2O" numFmtId="9">
      <sharedItems containsSemiMixedTypes="0" containsString="0" containsNumber="1" minValue="0.38539988387533919" maxValue="0.86100053552302747"/>
    </cacheField>
    <cacheField name="L2M - change wrt same day last week" numFmtId="0">
      <sharedItems containsMixedTypes="1" containsNumber="1" minValue="-0.59595960227083933" maxValue="1.3749999518394702"/>
    </cacheField>
    <cacheField name="M2C - change wrt same day last week" numFmtId="0">
      <sharedItems containsMixedTypes="1" containsNumber="1" minValue="-0.57894739660948003" maxValue="1.5000004734380563"/>
    </cacheField>
    <cacheField name="C2P - change wrt same day last week" numFmtId="0">
      <sharedItems containsMixedTypes="1" containsNumber="1" minValue="-0.53846175315374123" maxValue="1.1224496738699306"/>
    </cacheField>
    <cacheField name="P2O - change wrt same day last week" numFmtId="0">
      <sharedItems containsMixedTypes="1" containsNumber="1" minValue="-0.52525253838500408" maxValue="1.2127650047192211"/>
    </cacheField>
    <cacheField name="Facebook" numFmtId="0">
      <sharedItems containsSemiMixedTypes="0" containsString="0" containsNumber="1" containsInteger="1" minValue="387156" maxValue="16968325"/>
    </cacheField>
    <cacheField name="Youtube" numFmtId="0">
      <sharedItems containsSemiMixedTypes="0" containsString="0" containsNumber="1" containsInteger="1" minValue="2028833" maxValue="12726244"/>
    </cacheField>
    <cacheField name="Twitter" numFmtId="0">
      <sharedItems containsSemiMixedTypes="0" containsString="0" containsNumber="1" containsInteger="1" minValue="1122786" maxValue="19827367"/>
    </cacheField>
    <cacheField name="Others" numFmtId="0">
      <sharedItems containsSemiMixedTypes="0" containsString="0" containsNumber="1" containsInteger="1" minValue="2189238" maxValue="12254901"/>
    </cacheField>
    <cacheField name="Facebook Difference" numFmtId="0">
      <sharedItems containsMixedTypes="1" containsNumber="1" containsInteger="1" minValue="-7118356" maxValue="7665633"/>
    </cacheField>
    <cacheField name="Facebook % Change" numFmtId="0">
      <sharedItems containsMixedTypes="1" containsNumber="1" minValue="-0.94841710998530149" maxValue="19.799855872051577"/>
    </cacheField>
    <cacheField name="Youtube Difference" numFmtId="0">
      <sharedItems containsMixedTypes="1" containsNumber="1" containsInteger="1" minValue="-3717575" maxValue="4010759"/>
    </cacheField>
    <cacheField name="Youtube % Change" numFmtId="0">
      <sharedItems containsMixedTypes="1" containsNumber="1" minValue="-0.64693892254082896" maxValue="1.9768798121875975"/>
    </cacheField>
    <cacheField name="Twitter Difference" numFmtId="0">
      <sharedItems containsMixedTypes="1" containsNumber="1" containsInteger="1" minValue="-17366793" maxValue="17486238"/>
    </cacheField>
    <cacheField name="Twitter % Change" numFmtId="0">
      <sharedItems containsMixedTypes="1" containsNumber="1" minValue="-0.87590011321220818" maxValue="7.4691475779420955"/>
    </cacheField>
    <cacheField name="Others Difference" numFmtId="0">
      <sharedItems containsMixedTypes="1" containsNumber="1" containsInteger="1" minValue="-3344340" maxValue="3626665"/>
    </cacheField>
    <cacheField name="Others % Change" numFmtId="0">
      <sharedItems containsMixedTypes="1" containsNumber="1" minValue="-0.60437207174092422" maxValue="1.6565878173136039"/>
    </cacheField>
    <cacheField name="Total Traffic Difference" numFmtId="0">
      <sharedItems containsSemiMixedTypes="0" containsString="0" containsNumber="1" containsInteger="1" minValue="10207149" maxValue="47134236"/>
    </cacheField>
    <cacheField name="Total Traffic % Change" numFmtId="0">
      <sharedItems containsString="0" containsBlank="1" containsNumber="1" minValue="-0.52999999355353777" maxValue="1.1914893179280521"/>
    </cacheField>
    <cacheField name="Count of restaurants Value" numFmtId="0">
      <sharedItems containsSemiMixedTypes="0" containsString="0" containsNumber="1" containsInteger="1" minValue="274777" maxValue="410264"/>
    </cacheField>
    <cacheField name="Count of restaurants Last week same day change" numFmtId="0">
      <sharedItems containsString="0" containsBlank="1" containsNumber="1" minValue="-0.28259467644870306" maxValue="0.48841424136663547"/>
    </cacheField>
    <cacheField name="Average Discount Value" numFmtId="9">
      <sharedItems containsSemiMixedTypes="0" containsString="0" containsNumber="1" minValue="0.1" maxValue="0.28999999999999998"/>
    </cacheField>
    <cacheField name="Average Discount Last week same day change" numFmtId="9">
      <sharedItems containsString="0" containsBlank="1" containsNumber="1" minValue="-0.4137931034482758" maxValue="0.79999999999999982"/>
    </cacheField>
    <cacheField name="Out of stock Items per restaurant Value" numFmtId="0">
      <sharedItems containsSemiMixedTypes="0" containsString="0" containsNumber="1" containsInteger="1" minValue="30" maxValue="112"/>
    </cacheField>
    <cacheField name="Out of stock Items per restaurant Last week same day change" numFmtId="0">
      <sharedItems containsString="0" containsBlank="1" containsNumber="1" minValue="-0.6964285714285714" maxValue="2.2941176470588234"/>
    </cacheField>
    <cacheField name="Average Packaging charges Value" numFmtId="0">
      <sharedItems containsSemiMixedTypes="0" containsString="0" containsNumber="1" containsInteger="1" minValue="17" maxValue="29"/>
    </cacheField>
    <cacheField name="Average Packaging charges Last week same day change" numFmtId="0">
      <sharedItems containsString="0" containsBlank="1" containsNumber="1" minValue="-0.31034482758620685" maxValue="0.31818181818181812"/>
    </cacheField>
    <cacheField name="Average Delivery Charges Value" numFmtId="0">
      <sharedItems containsSemiMixedTypes="0" containsString="0" containsNumber="1" containsInteger="1" minValue="25" maxValue="56"/>
    </cacheField>
    <cacheField name="Average Delivery Charges Last week same day change" numFmtId="0">
      <sharedItems containsString="0" containsBlank="1" containsNumber="1" minValue="-0.5" maxValue="1"/>
    </cacheField>
    <cacheField name="Avg Cost for two Value" numFmtId="0">
      <sharedItems containsSemiMixedTypes="0" containsString="0" containsNumber="1" containsInteger="1" minValue="350" maxValue="458"/>
    </cacheField>
    <cacheField name="Avg Cost for two Last week same day change" numFmtId="0">
      <sharedItems containsString="0" containsBlank="1" containsNumber="1" minValue="-0.16593886462882101" maxValue="0.18041237113402064"/>
    </cacheField>
    <cacheField name="Number of images per restaurant Value" numFmtId="0">
      <sharedItems containsSemiMixedTypes="0" containsString="0" containsNumber="1" containsInteger="1" minValue="15" maxValue="40"/>
    </cacheField>
    <cacheField name="Number of images per restaurant Last week same day change" numFmtId="0">
      <sharedItems containsString="0" containsBlank="1" containsNumber="1" minValue="-0.60526315789473684" maxValue="1.6"/>
    </cacheField>
    <cacheField name="Success Rate of payments Value" numFmtId="9">
      <sharedItems containsSemiMixedTypes="0" containsString="0" containsNumber="1" minValue="0.65" maxValue="0.95"/>
    </cacheField>
    <cacheField name="Success Rate of payments Last week same day change" numFmtId="0">
      <sharedItems containsString="0" containsBlank="1" containsNumber="1" minValue="-0.2857142857142857" maxValue="0.44615384615384612"/>
    </cacheField>
    <cacheField name="Months (Date)" numFmtId="0" databaseField="0">
      <fieldGroup base="0">
        <rangePr groupBy="months" startDate="2019-01-01T00:00:00" endDate="2020-01-02T00:00:00"/>
        <groupItems count="14">
          <s v="&lt;01-01-2019"/>
          <s v="Jan"/>
          <s v="Feb"/>
          <s v="Mar"/>
          <s v="Apr"/>
          <s v="May"/>
          <s v="Jun"/>
          <s v="Jul"/>
          <s v="Aug"/>
          <s v="Sep"/>
          <s v="Oct"/>
          <s v="Nov"/>
          <s v="Dec"/>
          <s v="&gt;02-01-2020"/>
        </groupItems>
      </fieldGroup>
    </cacheField>
    <cacheField name="Quarters (Date)" numFmtId="0" databaseField="0">
      <fieldGroup base="0">
        <rangePr groupBy="quarters" startDate="2019-01-01T00:00:00" endDate="2020-01-02T00:00:00"/>
        <groupItems count="6">
          <s v="&lt;01-01-2019"/>
          <s v="Qtr1"/>
          <s v="Qtr2"/>
          <s v="Qtr3"/>
          <s v="Qtr4"/>
          <s v="&gt;02-01-2020"/>
        </groupItems>
      </fieldGroup>
    </cacheField>
    <cacheField name="Years (Date)" numFmtId="0" databaseField="0">
      <fieldGroup base="0">
        <rangePr groupBy="years" startDate="2019-01-01T00:00:00" endDate="2020-01-02T00:00:00"/>
        <groupItems count="4">
          <s v="&lt;01-01-2019"/>
          <s v="2019"/>
          <s v="2020"/>
          <s v="&gt;02-01-2020"/>
        </groupItems>
      </fieldGroup>
    </cacheField>
  </cacheFields>
  <extLst>
    <ext xmlns:x14="http://schemas.microsoft.com/office/spreadsheetml/2009/9/main" uri="{725AE2AE-9491-48be-B2B4-4EB974FC3084}">
      <x14:pivotCacheDefinition pivotCacheId="58717244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keeb Qureshi" refreshedDate="45347.892707754632" createdVersion="8" refreshedVersion="8" minRefreshableVersion="3" recordCount="366" xr:uid="{53D86320-D611-4CD2-A5F2-3809571B7293}">
  <cacheSource type="worksheet">
    <worksheetSource ref="M2:N368" sheet="Tables"/>
  </cacheSource>
  <cacheFields count="2">
    <cacheField name="Day" numFmtId="164">
      <sharedItems containsSemiMixedTypes="0" containsNonDate="0" containsDate="1" containsString="0" minDate="1899-12-31T00:00:00" maxDate="1900-01-07T00:00:00" count="7">
        <d v="1900-01-02T00:00:00"/>
        <d v="1900-01-03T00:00:00"/>
        <d v="1900-01-04T00:00:00"/>
        <d v="1900-01-05T00:00:00"/>
        <d v="1900-01-06T00:00:00"/>
        <d v="1899-12-31T00:00:00"/>
        <d v="1900-01-01T00:00:00"/>
      </sharedItems>
    </cacheField>
    <cacheField name="Orders" numFmtId="0">
      <sharedItems containsSemiMixedTypes="0" containsString="0" containsNumber="1" minValue="498841" maxValue="22216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keeb Qureshi" refreshedDate="45347.893049537037" createdVersion="8" refreshedVersion="8" minRefreshableVersion="3" recordCount="366" xr:uid="{1D81A512-321E-4F48-B1F5-05503B5404E8}">
  <cacheSource type="worksheet">
    <worksheetSource ref="R2:S368" sheet="Tables"/>
  </cacheSource>
  <cacheFields count="2">
    <cacheField name="Month" numFmtId="168">
      <sharedItems count="12">
        <s v="January"/>
        <s v="February"/>
        <s v="March"/>
        <s v="April"/>
        <s v="May"/>
        <s v="June"/>
        <s v="July"/>
        <s v="August"/>
        <s v="September"/>
        <s v="October"/>
        <s v="November"/>
        <s v="December"/>
      </sharedItems>
    </cacheField>
    <cacheField name="Orders" numFmtId="0">
      <sharedItems containsSemiMixedTypes="0" containsString="0" containsNumber="1" minValue="498841" maxValue="22216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keeb Qureshi" refreshedDate="45347.958970486114" createdVersion="8" refreshedVersion="8" minRefreshableVersion="3" recordCount="13" xr:uid="{73D5E3E7-648E-4F10-A572-0D9812474A5B}">
  <cacheSource type="worksheet">
    <worksheetSource ref="C29:C42" sheet="Tables"/>
  </cacheSource>
  <cacheFields count="1">
    <cacheField name="Day" numFmtId="164">
      <sharedItems containsSemiMixedTypes="0" containsNonDate="0" containsDate="1" containsString="0" minDate="1899-12-31T00:00:00" maxDate="1900-01-07T00:00:00" count="5">
        <d v="1900-01-04T00:00:00"/>
        <d v="1900-01-02T00:00:00"/>
        <d v="1900-01-06T00:00:00"/>
        <d v="1900-01-05T00:00:00"/>
        <d v="1899-12-31T00:00:0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keeb Qureshi" refreshedDate="45347.960851736112" createdVersion="8" refreshedVersion="8" minRefreshableVersion="3" recordCount="24" xr:uid="{339938A7-AD30-41B8-8F66-E30747EB0788}">
  <cacheSource type="worksheet">
    <worksheetSource ref="C2:C26" sheet="Tables"/>
  </cacheSource>
  <cacheFields count="1">
    <cacheField name="Day" numFmtId="164">
      <sharedItems containsSemiMixedTypes="0" containsNonDate="0" containsDate="1" containsString="0" minDate="1899-12-31T00:00:00" maxDate="1900-01-07T00:00:00" count="7">
        <d v="1900-01-04T00:00:00"/>
        <d v="1900-01-01T00:00:00"/>
        <d v="1900-01-02T00:00:00"/>
        <d v="1900-01-06T00:00:00"/>
        <d v="1899-12-31T00:00:00"/>
        <d v="1900-01-05T00:00:00"/>
        <d v="1900-01-03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x v="0"/>
    <x v="0"/>
    <n v="20848646"/>
    <n v="5107918"/>
    <n v="2104462"/>
    <n v="1505532"/>
    <n v="1271572.67328"/>
    <n v="6.0990659694639161E-2"/>
    <x v="0"/>
    <x v="0"/>
    <x v="0"/>
    <n v="0.2449999870495187"/>
    <n v="0.41199995771271192"/>
    <n v="0.71539994544924068"/>
    <n v="0.84460022987223116"/>
    <s v="-"/>
    <s v="-"/>
    <s v="-"/>
    <s v="-"/>
    <n v="7505512"/>
    <n v="5629134"/>
    <n v="2293351"/>
    <n v="5420648"/>
    <s v="-"/>
    <s v="-"/>
    <s v="-"/>
    <s v="-"/>
    <s v="-"/>
    <s v="-"/>
    <s v="-"/>
    <s v="-"/>
    <n v="20848645"/>
    <m/>
    <n v="385075"/>
    <m/>
    <n v="0.17"/>
    <m/>
    <n v="37"/>
    <m/>
    <n v="22"/>
    <m/>
    <n v="26"/>
    <m/>
    <n v="364"/>
    <m/>
    <n v="32"/>
    <m/>
    <n v="0.95"/>
    <m/>
  </r>
  <r>
    <x v="1"/>
    <x v="1"/>
    <x v="1"/>
    <n v="21934513"/>
    <n v="5428792"/>
    <n v="2171516"/>
    <n v="1569355"/>
    <n v="1261133"/>
    <n v="5.749537270328272E-2"/>
    <x v="0"/>
    <x v="0"/>
    <x v="0"/>
    <n v="0.24750000148168322"/>
    <n v="0.39999985263756649"/>
    <n v="0.72270017812440712"/>
    <n v="0.80359956797537846"/>
    <s v="-"/>
    <s v="-"/>
    <s v="-"/>
    <s v="-"/>
    <n v="7896424"/>
    <n v="5922318"/>
    <n v="2412796"/>
    <n v="5702973"/>
    <s v="-"/>
    <s v="-"/>
    <s v="-"/>
    <s v="-"/>
    <s v="-"/>
    <s v="-"/>
    <s v="-"/>
    <s v="-"/>
    <n v="21934511"/>
    <m/>
    <n v="388232"/>
    <m/>
    <n v="0.19"/>
    <m/>
    <n v="31"/>
    <m/>
    <n v="17"/>
    <m/>
    <n v="28"/>
    <m/>
    <n v="360"/>
    <m/>
    <n v="35"/>
    <m/>
    <n v="0.95"/>
    <m/>
  </r>
  <r>
    <x v="2"/>
    <x v="2"/>
    <x v="2"/>
    <n v="20848646"/>
    <n v="5212161"/>
    <n v="2001470"/>
    <n v="1402630"/>
    <n v="1138655"/>
    <n v="5.4615297319547756E-2"/>
    <x v="0"/>
    <x v="0"/>
    <x v="0"/>
    <n v="0.24999997601762725"/>
    <n v="0.38400003376718411"/>
    <n v="0.70079991206463255"/>
    <n v="0.81179997575982266"/>
    <s v="-"/>
    <s v="-"/>
    <s v="-"/>
    <s v="-"/>
    <n v="7505512"/>
    <n v="5629134"/>
    <n v="2293351"/>
    <n v="5420648"/>
    <s v="-"/>
    <s v="-"/>
    <s v="-"/>
    <s v="-"/>
    <s v="-"/>
    <s v="-"/>
    <s v="-"/>
    <s v="-"/>
    <n v="20848645"/>
    <m/>
    <n v="399964"/>
    <m/>
    <n v="0.18"/>
    <m/>
    <n v="30"/>
    <m/>
    <n v="22"/>
    <m/>
    <n v="29"/>
    <m/>
    <n v="370"/>
    <m/>
    <n v="31"/>
    <m/>
    <n v="0.94"/>
    <m/>
  </r>
  <r>
    <x v="3"/>
    <x v="3"/>
    <x v="3"/>
    <n v="21717340"/>
    <n v="5700801"/>
    <n v="2303123"/>
    <n v="1597216"/>
    <n v="1296620"/>
    <n v="5.9704365267569601E-2"/>
    <x v="0"/>
    <x v="0"/>
    <x v="0"/>
    <n v="0.2624999654653839"/>
    <n v="0.40399989404997649"/>
    <n v="0.69350008662151352"/>
    <n v="0.811800032055777"/>
    <s v="-"/>
    <s v="-"/>
    <s v="-"/>
    <s v="-"/>
    <n v="7818242"/>
    <n v="5863681"/>
    <n v="2388907"/>
    <n v="5646508"/>
    <s v="-"/>
    <s v="-"/>
    <s v="-"/>
    <s v="-"/>
    <s v="-"/>
    <s v="-"/>
    <s v="-"/>
    <s v="-"/>
    <n v="21717338"/>
    <m/>
    <n v="408471"/>
    <m/>
    <n v="0.17"/>
    <m/>
    <n v="30"/>
    <m/>
    <n v="19"/>
    <m/>
    <n v="26"/>
    <m/>
    <n v="386"/>
    <m/>
    <n v="40"/>
    <m/>
    <n v="0.94"/>
    <m/>
  </r>
  <r>
    <x v="4"/>
    <x v="4"/>
    <x v="4"/>
    <n v="42645263"/>
    <n v="8776395"/>
    <n v="2924294"/>
    <n v="2087946"/>
    <n v="1596026"/>
    <n v="3.7425633885761242E-2"/>
    <x v="0"/>
    <x v="0"/>
    <x v="0"/>
    <n v="0.20579999705946239"/>
    <n v="0.3331999072512119"/>
    <n v="0.714000028724882"/>
    <n v="0.76440003716571214"/>
    <s v="-"/>
    <s v="-"/>
    <s v="-"/>
    <s v="-"/>
    <n v="15352294"/>
    <n v="11514221"/>
    <n v="4690978"/>
    <n v="11087768"/>
    <s v="-"/>
    <s v="-"/>
    <s v="-"/>
    <s v="-"/>
    <s v="-"/>
    <s v="-"/>
    <s v="-"/>
    <s v="-"/>
    <n v="42645261"/>
    <m/>
    <n v="384771"/>
    <m/>
    <n v="0.19"/>
    <m/>
    <n v="31"/>
    <m/>
    <n v="22"/>
    <m/>
    <n v="27"/>
    <m/>
    <n v="390"/>
    <m/>
    <n v="33"/>
    <m/>
    <n v="0.92"/>
    <m/>
  </r>
  <r>
    <x v="5"/>
    <x v="5"/>
    <x v="5"/>
    <n v="43543058"/>
    <n v="8778280"/>
    <n v="3014461"/>
    <n v="2049833"/>
    <n v="1582881"/>
    <n v="3.6352086249890857E-2"/>
    <x v="0"/>
    <x v="0"/>
    <x v="0"/>
    <n v="0.2015999886824669"/>
    <n v="0.34339995990102845"/>
    <n v="0.67999984076755349"/>
    <n v="0.77219997921781924"/>
    <s v="-"/>
    <s v="-"/>
    <s v="-"/>
    <s v="-"/>
    <n v="15675500"/>
    <n v="11756625"/>
    <n v="4789736"/>
    <n v="11321195"/>
    <s v="-"/>
    <s v="-"/>
    <s v="-"/>
    <s v="-"/>
    <s v="-"/>
    <s v="-"/>
    <s v="-"/>
    <s v="-"/>
    <n v="43543056"/>
    <m/>
    <n v="390787"/>
    <m/>
    <n v="0.19"/>
    <m/>
    <n v="33"/>
    <m/>
    <n v="18"/>
    <m/>
    <n v="26"/>
    <m/>
    <n v="360"/>
    <m/>
    <n v="36"/>
    <m/>
    <n v="0.93"/>
    <m/>
  </r>
  <r>
    <x v="6"/>
    <x v="6"/>
    <x v="6"/>
    <n v="22803207"/>
    <n v="5415761"/>
    <n v="2079652"/>
    <n v="1442239"/>
    <n v="1123504"/>
    <n v="4.9269561075334707E-2"/>
    <x v="0"/>
    <x v="0"/>
    <x v="0"/>
    <n v="0.23749997094706898"/>
    <n v="0.3839999586392383"/>
    <n v="0.69350016252719204"/>
    <n v="0.77899987450068953"/>
    <s v="-"/>
    <s v="-"/>
    <s v="-"/>
    <s v="-"/>
    <n v="8209154"/>
    <n v="6156866"/>
    <n v="2508352"/>
    <n v="5928833"/>
    <s v="-"/>
    <s v="-"/>
    <s v="-"/>
    <s v="-"/>
    <s v="-"/>
    <s v="-"/>
    <s v="-"/>
    <s v="-"/>
    <n v="22803205"/>
    <m/>
    <n v="388351"/>
    <m/>
    <n v="0.18"/>
    <m/>
    <n v="36"/>
    <m/>
    <n v="19"/>
    <m/>
    <n v="30"/>
    <m/>
    <n v="381"/>
    <m/>
    <n v="34"/>
    <m/>
    <n v="0.93"/>
    <m/>
  </r>
  <r>
    <x v="7"/>
    <x v="0"/>
    <x v="7"/>
    <n v="21717340"/>
    <n v="5320748"/>
    <n v="2085733"/>
    <n v="1583488"/>
    <n v="1311445"/>
    <n v="6.0386999512831684E-2"/>
    <x v="1"/>
    <x v="1"/>
    <x v="1"/>
    <n v="0.24499998618615354"/>
    <n v="0.39199995940420407"/>
    <n v="0.75919976334458916"/>
    <n v="0.82820015055371432"/>
    <n v="-3.5239395845820809E-9"/>
    <n v="-4.8543690197303091E-2"/>
    <n v="6.1224239914980716E-2"/>
    <n v="-1.9417564355858397E-2"/>
    <n v="7818242"/>
    <n v="5863681"/>
    <n v="2388907"/>
    <n v="5646508"/>
    <n v="312730"/>
    <n v="4.1666711078471419E-2"/>
    <n v="234547"/>
    <n v="4.166662225486184E-2"/>
    <n v="95556"/>
    <n v="4.1666539487413834E-2"/>
    <n v="225860"/>
    <n v="4.1666605173403592E-2"/>
    <n v="21717338"/>
    <n v="4.1666640685761536E-2"/>
    <n v="387624"/>
    <n v="6.6194897097968664E-3"/>
    <n v="0.17"/>
    <n v="0"/>
    <n v="39"/>
    <n v="5.4054054054053946E-2"/>
    <n v="22"/>
    <n v="0"/>
    <n v="25"/>
    <n v="-3.8461538461538436E-2"/>
    <n v="359"/>
    <n v="-1.3736263736263687E-2"/>
    <n v="37"/>
    <n v="0.15625"/>
    <n v="0.95"/>
    <n v="0"/>
  </r>
  <r>
    <x v="8"/>
    <x v="1"/>
    <x v="8"/>
    <n v="22586034"/>
    <n v="5872368"/>
    <n v="2372437"/>
    <n v="1766516"/>
    <n v="1506485"/>
    <n v="6.6699846462641474E-2"/>
    <x v="2"/>
    <x v="2"/>
    <x v="2"/>
    <n v="0.25999996280887561"/>
    <n v="0.40400005585481019"/>
    <n v="0.74459975122627076"/>
    <n v="0.85280008785654926"/>
    <n v="5.0504893948929874E-2"/>
    <n v="1.0000511727358719E-2"/>
    <n v="3.0302432135410173E-2"/>
    <n v="6.1225169651507594E-2"/>
    <n v="8130972"/>
    <n v="6098229"/>
    <n v="2484463"/>
    <n v="5872368"/>
    <n v="234548"/>
    <n v="2.9703065590196198E-2"/>
    <n v="175911"/>
    <n v="2.9703065590196198E-2"/>
    <n v="71667"/>
    <n v="2.9702884122818407E-2"/>
    <n v="169395"/>
    <n v="2.9702928630382708E-2"/>
    <n v="22586032"/>
    <n v="2.9703010019234144E-2"/>
    <n v="399127"/>
    <n v="2.8063116899173624E-2"/>
    <n v="0.18"/>
    <n v="-5.2631578947368474E-2"/>
    <n v="40"/>
    <n v="0.29032258064516125"/>
    <n v="22"/>
    <n v="0.29411764705882359"/>
    <n v="30"/>
    <n v="7.1428571428571397E-2"/>
    <n v="359"/>
    <n v="-2.7777777777777679E-3"/>
    <n v="38"/>
    <n v="8.5714285714285632E-2"/>
    <n v="0.93"/>
    <n v="-2.1052631578947323E-2"/>
  </r>
  <r>
    <x v="9"/>
    <x v="2"/>
    <x v="9"/>
    <n v="10641496"/>
    <n v="2740185"/>
    <n v="1063191"/>
    <n v="760607"/>
    <n v="623698"/>
    <n v="5.8609992429635833E-2"/>
    <x v="3"/>
    <x v="3"/>
    <x v="3"/>
    <n v="0.25749997932621504"/>
    <n v="0.3879997153476864"/>
    <n v="0.71540014917357275"/>
    <n v="0.82000034183224713"/>
    <n v="3.0000016112237571E-2"/>
    <n v="1.0415836533304246E-2"/>
    <n v="2.0833674287895176E-2"/>
    <n v="1.0101461341815332E-2"/>
    <n v="387156"/>
    <n v="2873204"/>
    <n v="1170564"/>
    <n v="6210572"/>
    <n v="-7118356"/>
    <n v="-0.94841710998530149"/>
    <n v="-2755930"/>
    <n v="-0.48958330002447981"/>
    <n v="-1122787"/>
    <n v="-0.48958358314972283"/>
    <n v="789924"/>
    <n v="0.14572501295048124"/>
    <n v="10641496"/>
    <n v="-0.48958332783737268"/>
    <n v="400812"/>
    <n v="2.1201908171735173E-3"/>
    <n v="0.19"/>
    <n v="5.555555555555558E-2"/>
    <n v="32"/>
    <n v="6.6666666666666652E-2"/>
    <n v="22"/>
    <n v="0"/>
    <n v="27"/>
    <n v="-6.8965517241379337E-2"/>
    <n v="399"/>
    <n v="7.8378378378378466E-2"/>
    <n v="34"/>
    <n v="9.6774193548387011E-2"/>
    <n v="0.92"/>
    <n v="-2.1276595744680771E-2"/>
  </r>
  <r>
    <x v="10"/>
    <x v="3"/>
    <x v="10"/>
    <n v="20631473"/>
    <n v="4951553"/>
    <n v="2000427"/>
    <n v="1431105"/>
    <n v="1126566"/>
    <n v="5.4604244689654489E-2"/>
    <x v="4"/>
    <x v="4"/>
    <x v="4"/>
    <n v="0.23999997479578894"/>
    <n v="0.40399991679378167"/>
    <n v="0.71539976215078083"/>
    <n v="0.78720010062154766"/>
    <n v="-8.5714261446491746E-2"/>
    <n v="5.6296562300772734E-8"/>
    <n v="3.1578475549952412E-2"/>
    <n v="-3.0302944645041796E-2"/>
    <n v="7427330"/>
    <n v="5570497"/>
    <n v="2269462"/>
    <n v="5364183"/>
    <n v="-390912"/>
    <n v="-4.9999987209400798E-2"/>
    <n v="-293184"/>
    <n v="-4.9999991472933103E-2"/>
    <n v="-119445"/>
    <n v="-4.9999853489482882E-2"/>
    <n v="-282325"/>
    <n v="-4.9999929159756817E-2"/>
    <n v="20631472"/>
    <n v="-4.9999958558456847E-2"/>
    <n v="382806"/>
    <n v="-6.2831877905653033E-2"/>
    <n v="0.19"/>
    <n v="0.11764705882352944"/>
    <n v="36"/>
    <n v="0.19999999999999996"/>
    <n v="17"/>
    <n v="-0.10526315789473684"/>
    <n v="26"/>
    <n v="0"/>
    <n v="392"/>
    <n v="1.5544041450777257E-2"/>
    <n v="38"/>
    <n v="-5.0000000000000044E-2"/>
    <n v="0.91"/>
    <n v="-3.1914893617021156E-2"/>
  </r>
  <r>
    <x v="11"/>
    <x v="4"/>
    <x v="11"/>
    <n v="42645263"/>
    <n v="9045060"/>
    <n v="3075320"/>
    <n v="2133042"/>
    <n v="1680410"/>
    <n v="3.9404376518911377E-2"/>
    <x v="5"/>
    <x v="5"/>
    <x v="5"/>
    <n v="0.21209999338027297"/>
    <n v="0.33999995577696557"/>
    <n v="0.69360001560813178"/>
    <n v="0.78779977140628266"/>
    <n v="3.0612227457857077E-2"/>
    <n v="2.0408314581632947E-2"/>
    <n v="-2.8571445792771488E-2"/>
    <n v="3.0611895738955619E-2"/>
    <n v="15352294"/>
    <n v="11514221"/>
    <n v="4690978"/>
    <n v="11087768"/>
    <n v="0"/>
    <n v="0"/>
    <n v="0"/>
    <n v="0"/>
    <n v="0"/>
    <n v="0"/>
    <n v="0"/>
    <n v="0"/>
    <n v="42645261"/>
    <n v="0"/>
    <n v="406488"/>
    <n v="5.6441363824196733E-2"/>
    <n v="0.18"/>
    <n v="-5.2631578947368474E-2"/>
    <n v="37"/>
    <n v="0.19354838709677424"/>
    <n v="21"/>
    <n v="-4.5454545454545414E-2"/>
    <n v="30"/>
    <n v="0.11111111111111116"/>
    <n v="363"/>
    <n v="-6.9230769230769207E-2"/>
    <n v="33"/>
    <n v="0"/>
    <n v="0.95"/>
    <n v="3.2608695652173836E-2"/>
  </r>
  <r>
    <x v="12"/>
    <x v="5"/>
    <x v="12"/>
    <n v="46236443"/>
    <n v="9806749"/>
    <n v="3300951"/>
    <n v="2199754"/>
    <n v="1630017"/>
    <n v="3.5253944599501305E-2"/>
    <x v="6"/>
    <x v="6"/>
    <x v="6"/>
    <n v="0.21209998788185327"/>
    <n v="0.33659992725417975"/>
    <n v="0.66640007682634494"/>
    <n v="0.74099967541825129"/>
    <n v="5.208333228591866E-2"/>
    <n v="-1.9802077579766042E-2"/>
    <n v="-1.9999657537945525E-2"/>
    <n v="-4.0404434912276854E-2"/>
    <n v="16645119"/>
    <n v="12483839"/>
    <n v="5086008"/>
    <n v="12021475"/>
    <n v="969619"/>
    <n v="6.1855698382826674E-2"/>
    <n v="727214"/>
    <n v="6.1855677118220598E-2"/>
    <n v="296272"/>
    <n v="6.1855601227291057E-2"/>
    <n v="700280"/>
    <n v="6.1855660996917639E-2"/>
    <n v="46236441"/>
    <n v="6.1855672233937842E-2"/>
    <n v="402450"/>
    <n v="2.9844902721943178E-2"/>
    <n v="0.17"/>
    <n v="-0.10526315789473684"/>
    <n v="34"/>
    <n v="3.0303030303030276E-2"/>
    <n v="20"/>
    <n v="0.11111111111111116"/>
    <n v="28"/>
    <n v="7.6923076923076872E-2"/>
    <n v="390"/>
    <n v="8.3333333333333259E-2"/>
    <n v="37"/>
    <n v="2.7777777777777679E-2"/>
    <n v="0.92"/>
    <n v="-1.0752688172043001E-2"/>
  </r>
  <r>
    <x v="13"/>
    <x v="6"/>
    <x v="13"/>
    <n v="21065820"/>
    <n v="5371784"/>
    <n v="2084252"/>
    <n v="1445428"/>
    <n v="1197104"/>
    <n v="5.6826840825564828E-2"/>
    <x v="7"/>
    <x v="7"/>
    <x v="7"/>
    <n v="0.25499999525297379"/>
    <n v="0.38799996425768424"/>
    <n v="0.69349963440121443"/>
    <n v="0.82820036695013521"/>
    <n v="7.3684321880632897E-2"/>
    <n v="1.0416682420020473E-2"/>
    <n v="-7.6153691974667481E-7"/>
    <n v="6.3158537067777409E-2"/>
    <n v="7583695"/>
    <n v="5687771"/>
    <n v="2317240"/>
    <n v="5477113"/>
    <n v="-625459"/>
    <n v="-7.6190433265108659E-2"/>
    <n v="-469095"/>
    <n v="-7.6190548892894561E-2"/>
    <n v="-191112"/>
    <n v="-7.6190263567473826E-2"/>
    <n v="-451720"/>
    <n v="-7.6190373383767107E-2"/>
    <n v="21065819"/>
    <n v="-7.6190430248730401E-2"/>
    <n v="392554"/>
    <n v="1.0822683603235239E-2"/>
    <n v="0.19"/>
    <n v="5.555555555555558E-2"/>
    <n v="36"/>
    <n v="0"/>
    <n v="21"/>
    <n v="0.10526315789473695"/>
    <n v="27"/>
    <n v="-9.9999999999999978E-2"/>
    <n v="395"/>
    <n v="3.6745406824147064E-2"/>
    <n v="31"/>
    <n v="-8.8235294117647078E-2"/>
    <n v="0.94"/>
    <n v="1.0752688172043001E-2"/>
  </r>
  <r>
    <x v="14"/>
    <x v="0"/>
    <x v="14"/>
    <n v="21282993"/>
    <n v="5054710"/>
    <n v="2042103"/>
    <n v="1475828"/>
    <n v="1198077"/>
    <n v="5.6292693419576843E-2"/>
    <x v="8"/>
    <x v="8"/>
    <x v="8"/>
    <n v="0.2374999606493316"/>
    <n v="0.40400003165364579"/>
    <n v="0.72270007928101565"/>
    <n v="0.81179988453939078"/>
    <n v="-3.0612350855903081E-2"/>
    <n v="3.0612432378004595E-2"/>
    <n v="-4.807652191931322E-2"/>
    <n v="-1.980229779402809E-2"/>
    <n v="7661877"/>
    <n v="5746408"/>
    <n v="2341129"/>
    <n v="5533578"/>
    <n v="-156365"/>
    <n v="-2.0000020464958745E-2"/>
    <n v="-117273"/>
    <n v="-1.9999894264370766E-2"/>
    <n v="-47778"/>
    <n v="-1.9999941395793086E-2"/>
    <n v="-112930"/>
    <n v="-1.9999971663902771E-2"/>
    <n v="21282992"/>
    <n v="-1.9999965004919074E-2"/>
    <n v="407211"/>
    <n v="5.0530926877592641E-2"/>
    <n v="0.17"/>
    <n v="0"/>
    <n v="36"/>
    <n v="-7.6923076923076872E-2"/>
    <n v="19"/>
    <n v="-0.13636363636363635"/>
    <n v="29"/>
    <n v="0.15999999999999992"/>
    <n v="362"/>
    <n v="8.3565459610028814E-3"/>
    <n v="32"/>
    <n v="-0.13513513513513509"/>
    <n v="0.91"/>
    <n v="-4.2105263157894646E-2"/>
  </r>
  <r>
    <x v="15"/>
    <x v="1"/>
    <x v="15"/>
    <n v="21065820"/>
    <n v="5529777"/>
    <n v="2278268"/>
    <n v="1663135"/>
    <n v="1391046"/>
    <n v="6.6033318427670989E-2"/>
    <x v="9"/>
    <x v="9"/>
    <x v="9"/>
    <n v="0.26249996439730333"/>
    <n v="0.41199997757594925"/>
    <n v="0.72999971908484862"/>
    <n v="0.83639993145475267"/>
    <n v="9.6153921001345122E-3"/>
    <n v="1.9801783700777786E-2"/>
    <n v="-1.9607892854352382E-2"/>
    <n v="-1.9230950647551204E-2"/>
    <n v="7583695"/>
    <n v="5687771"/>
    <n v="2317240"/>
    <n v="5477113"/>
    <n v="-547277"/>
    <n v="-6.7307697037943259E-2"/>
    <n v="-410458"/>
    <n v="-6.7307738033452025E-2"/>
    <n v="-167223"/>
    <n v="-6.7307502667578456E-2"/>
    <n v="-395255"/>
    <n v="-6.7307600613585539E-2"/>
    <n v="21065819"/>
    <n v="-6.7307661655664042E-2"/>
    <n v="404264"/>
    <n v="1.2870590062812104E-2"/>
    <n v="0.18"/>
    <n v="0"/>
    <n v="30"/>
    <n v="-0.25"/>
    <n v="18"/>
    <n v="-0.18181818181818177"/>
    <n v="25"/>
    <n v="-0.16666666666666663"/>
    <n v="382"/>
    <n v="6.4066852367687943E-2"/>
    <n v="31"/>
    <n v="-0.18421052631578949"/>
    <n v="0.91"/>
    <n v="-2.1505376344086002E-2"/>
  </r>
  <r>
    <x v="16"/>
    <x v="2"/>
    <x v="16"/>
    <n v="22368860"/>
    <n v="5648137"/>
    <n v="2168884"/>
    <n v="1535787"/>
    <n v="1284532"/>
    <n v="5.7425009589223593E-2"/>
    <x v="10"/>
    <x v="10"/>
    <x v="10"/>
    <n v="0.25249999329424921"/>
    <n v="0.38399989235388587"/>
    <n v="0.70810011047156052"/>
    <n v="0.83639983930063222"/>
    <n v="-1.9417423042320192E-2"/>
    <n v="-1.0308829711940137E-2"/>
    <n v="-1.0204133603334054E-2"/>
    <n v="1.999937881945435E-2"/>
    <n v="8052789"/>
    <n v="6039592"/>
    <n v="2460574"/>
    <n v="5815903"/>
    <n v="7665633"/>
    <n v="19.799855872051577"/>
    <n v="3166388"/>
    <n v="1.1020407879148157"/>
    <n v="1290010"/>
    <n v="1.1020414090985202"/>
    <n v="-394669"/>
    <n v="-6.3547930850813783E-2"/>
    <n v="22368858"/>
    <n v="1.102040728108153"/>
    <n v="404417"/>
    <n v="8.9942416893706856E-3"/>
    <n v="0.17"/>
    <n v="-0.10526315789473684"/>
    <n v="36"/>
    <n v="0.125"/>
    <n v="19"/>
    <n v="-0.13636363636363635"/>
    <n v="26"/>
    <n v="-3.703703703703709E-2"/>
    <n v="365"/>
    <n v="-8.5213032581453629E-2"/>
    <n v="31"/>
    <n v="-8.8235294117647078E-2"/>
    <n v="0.95"/>
    <n v="3.2608695652173836E-2"/>
  </r>
  <r>
    <x v="17"/>
    <x v="3"/>
    <x v="17"/>
    <n v="22151687"/>
    <n v="5759438"/>
    <n v="2395926"/>
    <n v="1661575"/>
    <n v="1307991"/>
    <n v="5.9047015245385151E-2"/>
    <x v="11"/>
    <x v="11"/>
    <x v="11"/>
    <n v="0.25999997201116104"/>
    <n v="0.4159999638853652"/>
    <n v="0.69350013314267633"/>
    <n v="0.7871994944555617"/>
    <n v="8.3333330482179058E-2"/>
    <n v="2.9703092977884982E-2"/>
    <n v="-3.0611736495781527E-2"/>
    <n v="-7.7002783094304306E-7"/>
    <n v="7974607"/>
    <n v="5980955"/>
    <n v="2436685"/>
    <n v="5759438"/>
    <n v="547277"/>
    <n v="7.3684217612520309E-2"/>
    <n v="410458"/>
    <n v="7.3684269105611211E-2"/>
    <n v="167223"/>
    <n v="7.3683983252418317E-2"/>
    <n v="395255"/>
    <n v="7.3684100635641903E-2"/>
    <n v="22151685"/>
    <n v="7.3684175322051626E-2"/>
    <n v="404715"/>
    <n v="5.7232645256343861E-2"/>
    <n v="0.18"/>
    <n v="-5.2631578947368474E-2"/>
    <n v="31"/>
    <n v="-0.13888888888888884"/>
    <n v="20"/>
    <n v="0.17647058823529416"/>
    <n v="25"/>
    <n v="-3.8461538461538436E-2"/>
    <n v="374"/>
    <n v="-4.5918367346938771E-2"/>
    <n v="33"/>
    <n v="-0.13157894736842102"/>
    <n v="0.91"/>
    <n v="0"/>
  </r>
  <r>
    <x v="18"/>
    <x v="4"/>
    <x v="18"/>
    <n v="42645263"/>
    <n v="8686840"/>
    <n v="2894455"/>
    <n v="2046958"/>
    <n v="1612594"/>
    <n v="3.7814141279888462E-2"/>
    <x v="12"/>
    <x v="5"/>
    <x v="12"/>
    <n v="0.20369999828585886"/>
    <n v="0.33319998986973398"/>
    <n v="0.7071998009988063"/>
    <n v="0.78780023820713474"/>
    <n v="-3.9603938503448233E-2"/>
    <n v="-1.9999902328494024E-2"/>
    <n v="1.9607533282349321E-2"/>
    <n v="5.9253743023290895E-7"/>
    <n v="15352294"/>
    <n v="11514221"/>
    <n v="4690978"/>
    <n v="11087768"/>
    <n v="0"/>
    <n v="0"/>
    <n v="0"/>
    <n v="0"/>
    <n v="0"/>
    <n v="0"/>
    <n v="0"/>
    <n v="0"/>
    <n v="42645261"/>
    <n v="0"/>
    <n v="409719"/>
    <n v="7.9485741276494881E-3"/>
    <n v="0.17"/>
    <n v="-5.5555555555555469E-2"/>
    <n v="37"/>
    <n v="0"/>
    <n v="19"/>
    <n v="-9.5238095238095233E-2"/>
    <n v="27"/>
    <n v="-9.9999999999999978E-2"/>
    <n v="384"/>
    <n v="5.7851239669421517E-2"/>
    <n v="39"/>
    <n v="0.18181818181818188"/>
    <n v="0.95"/>
    <n v="0"/>
  </r>
  <r>
    <x v="19"/>
    <x v="5"/>
    <x v="19"/>
    <n v="44440853"/>
    <n v="9239253"/>
    <n v="3267000"/>
    <n v="2310422"/>
    <n v="1820150"/>
    <n v="4.0956684607291405E-2"/>
    <x v="13"/>
    <x v="12"/>
    <x v="13"/>
    <n v="0.20789999237863413"/>
    <n v="0.35360001506615307"/>
    <n v="0.70719987756351388"/>
    <n v="0.78779980453787235"/>
    <n v="-1.9801960128157492E-2"/>
    <n v="5.0505322299537747E-2"/>
    <n v="6.1224183723797454E-2"/>
    <n v="6.3158096652613294E-2"/>
    <n v="15998707"/>
    <n v="11999030"/>
    <n v="4888493"/>
    <n v="11554621"/>
    <n v="-646412"/>
    <n v="-3.883492812517586E-2"/>
    <n v="-484809"/>
    <n v="-3.8834928902879984E-2"/>
    <n v="-197515"/>
    <n v="-3.8834976272156818E-2"/>
    <n v="-466854"/>
    <n v="-3.8835001528514601E-2"/>
    <n v="44440851"/>
    <n v="-3.8834952716191973E-2"/>
    <n v="389363"/>
    <n v="-3.2518325257795966E-2"/>
    <n v="0.17"/>
    <n v="0"/>
    <n v="40"/>
    <n v="0.17647058823529416"/>
    <n v="22"/>
    <n v="0.10000000000000009"/>
    <n v="29"/>
    <n v="3.5714285714285809E-2"/>
    <n v="364"/>
    <n v="-6.6666666666666652E-2"/>
    <n v="32"/>
    <n v="-0.13513513513513509"/>
    <n v="0.91"/>
    <n v="-1.0869565217391353E-2"/>
  </r>
  <r>
    <x v="20"/>
    <x v="6"/>
    <x v="20"/>
    <n v="22151687"/>
    <n v="5759438"/>
    <n v="2395926"/>
    <n v="1818987"/>
    <n v="1476653"/>
    <n v="6.6660972593193465E-2"/>
    <x v="14"/>
    <x v="13"/>
    <x v="14"/>
    <n v="0.25999997201116104"/>
    <n v="0.4159999638853652"/>
    <n v="0.75919999198639687"/>
    <n v="0.81179964452742104"/>
    <n v="1.9607752357905017E-2"/>
    <n v="7.2164954141813231E-2"/>
    <n v="9.4737407672766505E-2"/>
    <n v="-1.9802843704489259E-2"/>
    <n v="7974607"/>
    <n v="5980955"/>
    <n v="2436685"/>
    <n v="5759438"/>
    <n v="390912"/>
    <n v="5.15463767991724E-2"/>
    <n v="293184"/>
    <n v="5.1546379064839387E-2"/>
    <n v="119445"/>
    <n v="5.1546236039426319E-2"/>
    <n v="282325"/>
    <n v="5.154631646270591E-2"/>
    <n v="22151685"/>
    <n v="5.154634623984955E-2"/>
    <n v="388430"/>
    <n v="-1.0505561018356757E-2"/>
    <n v="0.19"/>
    <n v="0"/>
    <n v="39"/>
    <n v="8.3333333333333259E-2"/>
    <n v="21"/>
    <n v="0"/>
    <n v="30"/>
    <n v="0.11111111111111116"/>
    <n v="389"/>
    <n v="-1.5189873417721489E-2"/>
    <n v="37"/>
    <n v="0.19354838709677424"/>
    <n v="0.92"/>
    <n v="-2.1276595744680771E-2"/>
  </r>
  <r>
    <x v="21"/>
    <x v="0"/>
    <x v="21"/>
    <n v="37570998"/>
    <n v="9768459"/>
    <n v="3751088"/>
    <n v="2656145"/>
    <n v="2221600"/>
    <n v="5.9130715665311848E-2"/>
    <x v="15"/>
    <x v="14"/>
    <x v="15"/>
    <n v="0.25999998722418821"/>
    <n v="0.38399997379320527"/>
    <n v="0.70809988995192863"/>
    <n v="0.83640012122832152"/>
    <n v="9.4736969696082918E-2"/>
    <n v="-4.9505089835207738E-2"/>
    <n v="-2.0202279960467306E-2"/>
    <n v="3.0303326173652723E-2"/>
    <n v="13525559"/>
    <n v="2028833"/>
    <n v="19827367"/>
    <n v="2189238"/>
    <n v="5863682"/>
    <n v="0.76530620368873059"/>
    <n v="-3717575"/>
    <n v="-0.64693892254082896"/>
    <n v="17486238"/>
    <n v="7.4691475779420955"/>
    <n v="-3344340"/>
    <n v="-0.60437207174092422"/>
    <n v="37570997"/>
    <n v="0.76530616559927278"/>
    <n v="383015"/>
    <n v="-5.9418827094552928E-2"/>
    <n v="0.18"/>
    <n v="5.8823529411764497E-2"/>
    <n v="35"/>
    <n v="-2.777777777777779E-2"/>
    <n v="17"/>
    <n v="-0.10526315789473684"/>
    <n v="28"/>
    <n v="-3.4482758620689613E-2"/>
    <n v="379"/>
    <n v="4.6961325966850875E-2"/>
    <n v="33"/>
    <n v="3.125E-2"/>
    <n v="0.94"/>
    <n v="3.296703296703285E-2"/>
  </r>
  <r>
    <x v="22"/>
    <x v="1"/>
    <x v="22"/>
    <n v="21500167"/>
    <n v="5428792"/>
    <n v="2258377"/>
    <n v="1648615"/>
    <n v="1392420"/>
    <n v="6.4763217885702939E-2"/>
    <x v="16"/>
    <x v="15"/>
    <x v="16"/>
    <n v="0.25249999220936281"/>
    <n v="0.41599991305616424"/>
    <n v="0.7299999070128681"/>
    <n v="0.84459986109552565"/>
    <n v="-3.8095137311352945E-2"/>
    <n v="9.7085817910698147E-3"/>
    <n v="2.574357422790996E-7"/>
    <n v="9.8038382505731825E-3"/>
    <n v="7740060"/>
    <n v="5805045"/>
    <n v="2365018"/>
    <n v="5590043"/>
    <n v="156365"/>
    <n v="2.0618577092037516E-2"/>
    <n v="117274"/>
    <n v="2.0618621952255056E-2"/>
    <n v="47778"/>
    <n v="2.0618494415770572E-2"/>
    <n v="112930"/>
    <n v="2.0618526585082231E-2"/>
    <n v="21500166"/>
    <n v="2.0618566978098496E-2"/>
    <n v="394426"/>
    <n v="-2.4335582688540192E-2"/>
    <n v="0.18"/>
    <n v="0"/>
    <n v="36"/>
    <n v="0.19999999999999996"/>
    <n v="20"/>
    <n v="0.11111111111111116"/>
    <n v="25"/>
    <n v="0"/>
    <n v="395"/>
    <n v="3.4031413612565453E-2"/>
    <n v="32"/>
    <n v="3.2258064516129004E-2"/>
    <n v="0.95"/>
    <n v="4.39560439560438E-2"/>
  </r>
  <r>
    <x v="23"/>
    <x v="2"/>
    <x v="23"/>
    <n v="20631473"/>
    <n v="4899974"/>
    <n v="1861990"/>
    <n v="1332067"/>
    <n v="1059526"/>
    <n v="5.1354840248197496E-2"/>
    <x v="17"/>
    <x v="16"/>
    <x v="17"/>
    <n v="0.23749995940667931"/>
    <n v="0.37999997551007414"/>
    <n v="0.71539965305936126"/>
    <n v="0.79539993108454754"/>
    <n v="-5.9406076379929673E-2"/>
    <n v="-1.0416453034120865E-2"/>
    <n v="1.0308630771063809E-2"/>
    <n v="-4.9019507524496131E-2"/>
    <n v="7427330"/>
    <n v="5570497"/>
    <n v="2269462"/>
    <n v="5364183"/>
    <n v="-625459"/>
    <n v="-7.7669860715337213E-2"/>
    <n v="-469095"/>
    <n v="-7.7669981680881794E-2"/>
    <n v="-191112"/>
    <n v="-7.7669681952259872E-2"/>
    <n v="-451720"/>
    <n v="-7.7669796074659403E-2"/>
    <n v="20631472"/>
    <n v="-7.7669856905524637E-2"/>
    <n v="404477"/>
    <n v="1.4836171575383084E-4"/>
    <n v="0.17"/>
    <n v="0"/>
    <n v="33"/>
    <n v="-8.333333333333337E-2"/>
    <n v="19"/>
    <n v="0"/>
    <n v="30"/>
    <n v="0.15384615384615374"/>
    <n v="383"/>
    <n v="4.9315068493150704E-2"/>
    <n v="37"/>
    <n v="0.19354838709677424"/>
    <n v="0.94"/>
    <n v="-1.0526315789473717E-2"/>
  </r>
  <r>
    <x v="24"/>
    <x v="3"/>
    <x v="24"/>
    <n v="20631473"/>
    <n v="5054710"/>
    <n v="2021884"/>
    <n v="1520254"/>
    <n v="1234142"/>
    <n v="5.9818414322622526E-2"/>
    <x v="18"/>
    <x v="17"/>
    <x v="18"/>
    <n v="0.24499995710437156"/>
    <n v="0.4"/>
    <n v="0.75189971333667016"/>
    <n v="0.81179987028483402"/>
    <n v="-5.7692371236661377E-2"/>
    <n v="-3.8461454986506216E-2"/>
    <n v="8.4209904804703362E-2"/>
    <n v="3.125049749464881E-2"/>
    <n v="7427330"/>
    <n v="5570497"/>
    <n v="2269462"/>
    <n v="5364183"/>
    <n v="-547277"/>
    <n v="-6.8627457127354408E-2"/>
    <n v="-410458"/>
    <n v="-6.8627501795281876E-2"/>
    <n v="-167223"/>
    <n v="-6.8627253830511492E-2"/>
    <n v="-395255"/>
    <n v="-6.8627355655187183E-2"/>
    <n v="20631472"/>
    <n v="-6.8627420442282427E-2"/>
    <n v="395903"/>
    <n v="-2.1773346676056016E-2"/>
    <n v="0.17"/>
    <n v="-5.5555555555555469E-2"/>
    <n v="32"/>
    <n v="3.2258064516129004E-2"/>
    <n v="19"/>
    <n v="-5.0000000000000044E-2"/>
    <n v="28"/>
    <n v="0.12000000000000011"/>
    <n v="365"/>
    <n v="-2.4064171122994638E-2"/>
    <n v="30"/>
    <n v="-9.0909090909090939E-2"/>
    <n v="0.94"/>
    <n v="3.296703296703285E-2"/>
  </r>
  <r>
    <x v="25"/>
    <x v="4"/>
    <x v="25"/>
    <n v="47134238"/>
    <n v="9997171"/>
    <n v="3568990"/>
    <n v="2378375"/>
    <n v="1762376"/>
    <n v="3.7390569462478637E-2"/>
    <x v="19"/>
    <x v="18"/>
    <x v="19"/>
    <n v="0.21209998133416308"/>
    <n v="0.35699999529866999"/>
    <n v="0.66640001793224413"/>
    <n v="0.74100005255689283"/>
    <n v="4.1237030530143937E-2"/>
    <n v="7.1428589893537398E-2"/>
    <n v="-5.769201717667205E-2"/>
    <n v="-5.9406158287980682E-2"/>
    <n v="16968325"/>
    <n v="12726244"/>
    <n v="5184766"/>
    <n v="12254901"/>
    <n v="1616031"/>
    <n v="0.10526316132299196"/>
    <n v="1212023"/>
    <n v="0.10526313503970441"/>
    <n v="493788"/>
    <n v="0.10526333741066352"/>
    <n v="1167133"/>
    <n v="0.10526311517340559"/>
    <n v="47134236"/>
    <n v="0.10526316159725235"/>
    <n v="392190"/>
    <n v="-4.2782980530558734E-2"/>
    <n v="0.17"/>
    <n v="0"/>
    <n v="37"/>
    <n v="0"/>
    <n v="19"/>
    <n v="0"/>
    <n v="30"/>
    <n v="0.11111111111111116"/>
    <n v="352"/>
    <n v="-8.333333333333337E-2"/>
    <n v="34"/>
    <n v="-0.12820512820512819"/>
    <n v="0.92"/>
    <n v="-3.1578947368420929E-2"/>
  </r>
  <r>
    <x v="26"/>
    <x v="5"/>
    <x v="26"/>
    <n v="45338648"/>
    <n v="9616327"/>
    <n v="3400333"/>
    <n v="2358471"/>
    <n v="1784419"/>
    <n v="3.9357569727266679E-2"/>
    <x v="20"/>
    <x v="19"/>
    <x v="20"/>
    <n v="0.21209999468885796"/>
    <n v="0.35359997637351559"/>
    <n v="0.69360000917557196"/>
    <n v="0.75659993275304216"/>
    <n v="2.0202032054790209E-2"/>
    <n v="-1.0942487504994602E-7"/>
    <n v="-1.9230586457108845E-2"/>
    <n v="-3.9603807471280339E-2"/>
    <n v="16321913"/>
    <n v="12241435"/>
    <n v="4987251"/>
    <n v="11788048"/>
    <n v="323206"/>
    <n v="2.0202007574737113E-2"/>
    <n v="242405"/>
    <n v="2.0202049665681399E-2"/>
    <n v="98758"/>
    <n v="2.0202135913869546E-2"/>
    <n v="233427"/>
    <n v="2.0202047302114057E-2"/>
    <n v="45338647"/>
    <n v="2.0202043385712853E-2"/>
    <n v="393831"/>
    <n v="1.1475153006320626E-2"/>
    <n v="0.19"/>
    <n v="0.11764705882352944"/>
    <n v="30"/>
    <n v="-0.25"/>
    <n v="21"/>
    <n v="-4.5454545454545414E-2"/>
    <n v="30"/>
    <n v="3.4482758620689724E-2"/>
    <n v="390"/>
    <n v="7.1428571428571397E-2"/>
    <n v="35"/>
    <n v="9.375E-2"/>
    <n v="0.91"/>
    <n v="0"/>
  </r>
  <r>
    <x v="27"/>
    <x v="6"/>
    <x v="27"/>
    <n v="21282993"/>
    <n v="5267540"/>
    <n v="2043805"/>
    <n v="1536737"/>
    <n v="1310529"/>
    <n v="6.157634877763668E-2"/>
    <x v="21"/>
    <x v="20"/>
    <x v="21"/>
    <n v="0.2474999639383427"/>
    <n v="0.38799990128219247"/>
    <n v="0.75190001003031115"/>
    <n v="0.8527997959312491"/>
    <n v="-4.8076959301679323E-2"/>
    <n v="-6.7307848639353574E-2"/>
    <n v="-9.6153609498674797E-3"/>
    <n v="5.050525912424586E-2"/>
    <n v="7661877"/>
    <n v="5746408"/>
    <n v="2341129"/>
    <n v="5533578"/>
    <n v="-312730"/>
    <n v="-3.921572561506792E-2"/>
    <n v="-234547"/>
    <n v="-3.9215643655570065E-2"/>
    <n v="-95556"/>
    <n v="-3.9215573617435218E-2"/>
    <n v="-225860"/>
    <n v="-3.9215631802964057E-2"/>
    <n v="21282992"/>
    <n v="-3.9215662375119531E-2"/>
    <n v="399983"/>
    <n v="2.9742810802461106E-2"/>
    <n v="0.19"/>
    <n v="0"/>
    <n v="40"/>
    <n v="2.564102564102555E-2"/>
    <n v="19"/>
    <n v="-9.5238095238095233E-2"/>
    <n v="26"/>
    <n v="-0.1333333333333333"/>
    <n v="370"/>
    <n v="-4.8843187660668419E-2"/>
    <n v="34"/>
    <n v="-8.108108108108103E-2"/>
    <n v="0.91"/>
    <n v="-1.0869565217391353E-2"/>
  </r>
  <r>
    <x v="28"/>
    <x v="0"/>
    <x v="28"/>
    <n v="22368860"/>
    <n v="2628341"/>
    <n v="1093389"/>
    <n v="790192"/>
    <n v="628519"/>
    <n v="2.8097945089736356E-2"/>
    <x v="22"/>
    <x v="21"/>
    <x v="22"/>
    <n v="0.11749999776474974"/>
    <n v="0.41599967431927592"/>
    <n v="0.72269978937048018"/>
    <n v="0.79540035839390932"/>
    <n v="-0.54807690946756116"/>
    <n v="8.3332559140494533E-2"/>
    <n v="2.0618417861274718E-2"/>
    <n v="-4.9019317183025657E-2"/>
    <n v="8052789"/>
    <n v="6039592"/>
    <n v="2460574"/>
    <n v="5815903"/>
    <n v="-5472770"/>
    <n v="-0.40462431164582546"/>
    <n v="4010759"/>
    <n v="1.9768798121875975"/>
    <n v="-17366793"/>
    <n v="-0.87590011321220818"/>
    <n v="3626665"/>
    <n v="1.6565878173136039"/>
    <n v="22368858"/>
    <n v="-0.40462431699643209"/>
    <n v="274777"/>
    <n v="-0.28259467644870306"/>
    <n v="0.17"/>
    <n v="-5.5555555555555469E-2"/>
    <n v="31"/>
    <n v="-0.11428571428571432"/>
    <n v="22"/>
    <n v="0.29411764705882359"/>
    <n v="25"/>
    <n v="-0.1071428571428571"/>
    <n v="376"/>
    <n v="-7.9155672823219003E-3"/>
    <n v="37"/>
    <n v="0.1212121212121211"/>
    <n v="0.94"/>
    <n v="0"/>
  </r>
  <r>
    <x v="29"/>
    <x v="1"/>
    <x v="29"/>
    <n v="22368860"/>
    <n v="5536293"/>
    <n v="2303097"/>
    <n v="1614011"/>
    <n v="1283784"/>
    <n v="5.739157024542154E-2"/>
    <x v="23"/>
    <x v="22"/>
    <x v="23"/>
    <n v="0.24750000670575076"/>
    <n v="0.41599983960386488"/>
    <n v="0.70080027024480518"/>
    <n v="0.7953997835206823"/>
    <n v="-1.9801923397551158E-2"/>
    <n v="-1.7656806416965765E-7"/>
    <n v="-3.9999507517126554E-2"/>
    <n v="-5.825252861281105E-2"/>
    <n v="8052789"/>
    <n v="6039592"/>
    <n v="2460574"/>
    <n v="5815903"/>
    <n v="312729"/>
    <n v="4.0403950356973972E-2"/>
    <n v="234547"/>
    <n v="4.0403993422962303E-2"/>
    <n v="95556"/>
    <n v="4.0403920815824668E-2"/>
    <n v="225860"/>
    <n v="4.0403982581171505E-2"/>
    <n v="22368858"/>
    <n v="4.0403967113556316E-2"/>
    <n v="390375"/>
    <n v="-1.0270621105099575E-2"/>
    <n v="0.18"/>
    <n v="0"/>
    <n v="37"/>
    <n v="2.7777777777777679E-2"/>
    <n v="18"/>
    <n v="-9.9999999999999978E-2"/>
    <n v="26"/>
    <n v="4.0000000000000036E-2"/>
    <n v="366"/>
    <n v="-7.3417721518987289E-2"/>
    <n v="37"/>
    <n v="0.15625"/>
    <n v="0.93"/>
    <n v="-2.1052631578947323E-2"/>
  </r>
  <r>
    <x v="30"/>
    <x v="2"/>
    <x v="30"/>
    <n v="20848646"/>
    <n v="5316404"/>
    <n v="2147827"/>
    <n v="1520876"/>
    <n v="1272061"/>
    <n v="6.1014082161498638E-2"/>
    <x v="24"/>
    <x v="23"/>
    <x v="24"/>
    <n v="0.25499996498573574"/>
    <n v="0.4039999593710335"/>
    <n v="0.70809986092920896"/>
    <n v="0.83640020619695488"/>
    <n v="7.3684246611135595E-2"/>
    <n v="6.3157856336027773E-2"/>
    <n v="-1.02037960165835E-2"/>
    <n v="5.1546742098031562E-2"/>
    <n v="7505512"/>
    <n v="5629134"/>
    <n v="2293351"/>
    <n v="5420648"/>
    <n v="78182"/>
    <n v="1.0526259099838065E-2"/>
    <n v="58637"/>
    <n v="1.0526349803258173E-2"/>
    <n v="23889"/>
    <n v="1.0526283321774077E-2"/>
    <n v="56465"/>
    <n v="1.0526300090806018E-2"/>
    <n v="20848645"/>
    <n v="1.0526296911824717E-2"/>
    <n v="393482"/>
    <n v="-2.7183251458055668E-2"/>
    <n v="0.18"/>
    <n v="5.8823529411764497E-2"/>
    <n v="38"/>
    <n v="0.1515151515151516"/>
    <n v="18"/>
    <n v="-5.2631578947368474E-2"/>
    <n v="25"/>
    <n v="-0.16666666666666663"/>
    <n v="354"/>
    <n v="-7.571801566579639E-2"/>
    <n v="33"/>
    <n v="-0.10810810810810811"/>
    <n v="0.94"/>
    <n v="0"/>
  </r>
  <r>
    <x v="31"/>
    <x v="3"/>
    <x v="0"/>
    <n v="20631473"/>
    <n v="5054710"/>
    <n v="2082540"/>
    <n v="1565862"/>
    <n v="1322527"/>
    <n v="6.4102403158514176E-2"/>
    <x v="25"/>
    <x v="5"/>
    <x v="25"/>
    <n v="0.24499995710437156"/>
    <n v="0.4119998971256511"/>
    <n v="0.75190008355181648"/>
    <n v="0.84459997113411012"/>
    <n v="0"/>
    <n v="2.999974281412765E-2"/>
    <n v="4.9237303834104296E-7"/>
    <n v="4.0404171089319929E-2"/>
    <n v="7427330"/>
    <n v="5570497"/>
    <n v="2269462"/>
    <n v="5364183"/>
    <n v="0"/>
    <n v="0"/>
    <n v="0"/>
    <n v="0"/>
    <n v="0"/>
    <n v="0"/>
    <n v="0"/>
    <n v="0"/>
    <n v="20631472"/>
    <n v="0"/>
    <n v="393763"/>
    <n v="-5.405364445331351E-3"/>
    <n v="0.18"/>
    <n v="5.8823529411764497E-2"/>
    <n v="34"/>
    <n v="6.25E-2"/>
    <n v="17"/>
    <n v="-0.10526315789473684"/>
    <n v="28"/>
    <n v="0"/>
    <n v="394"/>
    <n v="7.9452054794520555E-2"/>
    <n v="38"/>
    <n v="0.26666666666666661"/>
    <n v="0.94"/>
    <n v="0"/>
  </r>
  <r>
    <x v="32"/>
    <x v="4"/>
    <x v="1"/>
    <n v="43543058"/>
    <n v="9052601"/>
    <n v="2985548"/>
    <n v="2070776"/>
    <n v="1566749"/>
    <n v="3.598160239457688E-2"/>
    <x v="26"/>
    <x v="24"/>
    <x v="26"/>
    <n v="0.20789998258735065"/>
    <n v="0.32980002101053607"/>
    <n v="0.6935999689169291"/>
    <n v="0.7565999412780523"/>
    <n v="-1.980197603221534E-2"/>
    <n v="-7.6190405171793207E-2"/>
    <n v="4.081625187988891E-2"/>
    <n v="2.1052479911884747E-2"/>
    <n v="15675500"/>
    <n v="11756625"/>
    <n v="4789736"/>
    <n v="11321195"/>
    <n v="-1292825"/>
    <n v="-7.6190490222222906E-2"/>
    <n v="-969619"/>
    <n v="-7.6190508369948007E-2"/>
    <n v="-395030"/>
    <n v="-7.6190516601906455E-2"/>
    <n v="-933706"/>
    <n v="-7.6190415573328618E-2"/>
    <n v="43543056"/>
    <n v="-7.6190478615162038E-2"/>
    <n v="391275"/>
    <n v="-2.3330528570335574E-3"/>
    <n v="0.18"/>
    <n v="5.8823529411764497E-2"/>
    <n v="33"/>
    <n v="-0.10810810810810811"/>
    <n v="20"/>
    <n v="5.2631578947368363E-2"/>
    <n v="27"/>
    <n v="-9.9999999999999978E-2"/>
    <n v="350"/>
    <n v="-5.6818181818182323E-3"/>
    <n v="34"/>
    <n v="0"/>
    <n v="0.95"/>
    <n v="3.2608695652173836E-2"/>
  </r>
  <r>
    <x v="33"/>
    <x v="5"/>
    <x v="2"/>
    <n v="44889750"/>
    <n v="9709653"/>
    <n v="3268269"/>
    <n v="2333544"/>
    <n v="1892971"/>
    <n v="4.2169337098112596E-2"/>
    <x v="27"/>
    <x v="25"/>
    <x v="27"/>
    <n v="0.21630000167076002"/>
    <n v="0.33659997942253961"/>
    <n v="0.71399997980582386"/>
    <n v="0.81120004593870954"/>
    <n v="1.9802013611849967E-2"/>
    <n v="-4.8076917666472041E-2"/>
    <n v="2.9411721972869787E-2"/>
    <n v="7.2165104465439001E-2"/>
    <n v="16160310"/>
    <n v="12120232"/>
    <n v="4937872"/>
    <n v="11671335"/>
    <n v="-161603"/>
    <n v="-9.9009840329378207E-3"/>
    <n v="-121203"/>
    <n v="-9.9010450980624443E-3"/>
    <n v="-49379"/>
    <n v="-9.9010456862909102E-3"/>
    <n v="-116713"/>
    <n v="-9.9009607018906154E-3"/>
    <n v="44889749"/>
    <n v="-9.9010012363183186E-3"/>
    <n v="402690"/>
    <n v="2.2494420195464659E-2"/>
    <n v="0.18"/>
    <n v="-5.2631578947368474E-2"/>
    <n v="30"/>
    <n v="0"/>
    <n v="20"/>
    <n v="-4.7619047619047672E-2"/>
    <n v="30"/>
    <n v="0"/>
    <n v="357"/>
    <n v="-8.4615384615384648E-2"/>
    <n v="38"/>
    <n v="8.5714285714285632E-2"/>
    <n v="0.91"/>
    <n v="0"/>
  </r>
  <r>
    <x v="34"/>
    <x v="6"/>
    <x v="3"/>
    <n v="21282993"/>
    <n v="5054710"/>
    <n v="2001665"/>
    <n v="1475828"/>
    <n v="1198077"/>
    <n v="5.6292693419576843E-2"/>
    <x v="28"/>
    <x v="5"/>
    <x v="28"/>
    <n v="0.2374999606493316"/>
    <n v="0.3959999683463542"/>
    <n v="0.73730019758551002"/>
    <n v="0.81179988453939078"/>
    <n v="-4.0404059579993712E-2"/>
    <n v="2.0618734792778426E-2"/>
    <n v="-1.9417226027450885E-2"/>
    <n v="-4.8076830678748905E-2"/>
    <n v="7661877"/>
    <n v="5746408"/>
    <n v="2341129"/>
    <n v="5533578"/>
    <n v="0"/>
    <n v="0"/>
    <n v="0"/>
    <n v="0"/>
    <n v="0"/>
    <n v="0"/>
    <n v="0"/>
    <n v="0"/>
    <n v="21282992"/>
    <n v="0"/>
    <n v="407158"/>
    <n v="1.7938262376151037E-2"/>
    <n v="0.17"/>
    <n v="-0.10526315789473684"/>
    <n v="39"/>
    <n v="-2.5000000000000022E-2"/>
    <n v="17"/>
    <n v="-0.10526315789473684"/>
    <n v="26"/>
    <n v="0"/>
    <n v="370"/>
    <n v="0"/>
    <n v="37"/>
    <n v="8.8235294117646967E-2"/>
    <n v="0.93"/>
    <n v="2.19780219780219E-2"/>
  </r>
  <r>
    <x v="35"/>
    <x v="0"/>
    <x v="4"/>
    <n v="22368860"/>
    <n v="5871825"/>
    <n v="2372217"/>
    <n v="1679767"/>
    <n v="1349861"/>
    <n v="6.0345542866288224E-2"/>
    <x v="29"/>
    <x v="5"/>
    <x v="29"/>
    <n v="0.26249996647124618"/>
    <n v="0.40399994890855911"/>
    <n v="0.7081000599860805"/>
    <n v="0.80360014216257369"/>
    <n v="1.234042310339488"/>
    <n v="-2.8845516358522727E-2"/>
    <n v="-2.0201651638942719E-2"/>
    <n v="1.030900185313155E-2"/>
    <n v="8052789"/>
    <n v="6039592"/>
    <n v="2460574"/>
    <n v="5815903"/>
    <n v="0"/>
    <n v="0"/>
    <n v="0"/>
    <n v="0"/>
    <n v="0"/>
    <n v="0"/>
    <n v="0"/>
    <n v="0"/>
    <n v="22368858"/>
    <n v="0"/>
    <n v="408982"/>
    <n v="0.48841424136663547"/>
    <n v="0.18"/>
    <n v="5.8823529411764497E-2"/>
    <n v="30"/>
    <n v="-3.2258064516129004E-2"/>
    <n v="21"/>
    <n v="-4.5454545454545414E-2"/>
    <n v="28"/>
    <n v="0.12000000000000011"/>
    <n v="371"/>
    <n v="-1.3297872340425565E-2"/>
    <n v="39"/>
    <n v="5.4054054054053946E-2"/>
    <n v="0.91"/>
    <n v="-3.1914893617021156E-2"/>
  </r>
  <r>
    <x v="36"/>
    <x v="1"/>
    <x v="5"/>
    <n v="20631473"/>
    <n v="5364183"/>
    <n v="2145673"/>
    <n v="1488024"/>
    <n v="1281189"/>
    <n v="6.2098765318404553E-2"/>
    <x v="30"/>
    <x v="16"/>
    <x v="30"/>
    <n v="0.26000000096939274"/>
    <n v="0.39999996271566424"/>
    <n v="0.69349989490476882"/>
    <n v="0.86100022580280966"/>
    <n v="5.0505025959466154E-2"/>
    <n v="-3.8461257349129085E-2"/>
    <n v="-1.0417198237503755E-2"/>
    <n v="8.2474805300750464E-2"/>
    <n v="7427330"/>
    <n v="5570497"/>
    <n v="2269462"/>
    <n v="5364183"/>
    <n v="-625459"/>
    <n v="-7.7669860715337213E-2"/>
    <n v="-469095"/>
    <n v="-7.7669981680881794E-2"/>
    <n v="-191112"/>
    <n v="-7.7669681952259872E-2"/>
    <n v="-451720"/>
    <n v="-7.7669796074659403E-2"/>
    <n v="20631472"/>
    <n v="-7.7669856905524637E-2"/>
    <n v="404349"/>
    <n v="3.5796349663784754E-2"/>
    <n v="0.18"/>
    <n v="0"/>
    <n v="40"/>
    <n v="8.1081081081081141E-2"/>
    <n v="21"/>
    <n v="0.16666666666666674"/>
    <n v="28"/>
    <n v="7.6923076923076872E-2"/>
    <n v="350"/>
    <n v="-4.3715846994535568E-2"/>
    <n v="34"/>
    <n v="-8.108108108108103E-2"/>
    <n v="0.93"/>
    <n v="0"/>
  </r>
  <r>
    <x v="37"/>
    <x v="2"/>
    <x v="6"/>
    <n v="22151687"/>
    <n v="5482542"/>
    <n v="2193017"/>
    <n v="1616911"/>
    <n v="1378902"/>
    <n v="6.2248170985803472E-2"/>
    <x v="31"/>
    <x v="26"/>
    <x v="31"/>
    <n v="0.2474999759611988"/>
    <n v="0.40000003647942872"/>
    <n v="0.73729980205351808"/>
    <n v="0.85280018504419852"/>
    <n v="-2.941172570339956E-2"/>
    <n v="-9.9008002323367483E-3"/>
    <n v="4.1237038355001587E-2"/>
    <n v="1.9607813013118536E-2"/>
    <n v="7974607"/>
    <n v="5980955"/>
    <n v="2436685"/>
    <n v="5759438"/>
    <n v="469095"/>
    <n v="6.2500066617707128E-2"/>
    <n v="351821"/>
    <n v="6.250002220590245E-2"/>
    <n v="143334"/>
    <n v="6.249980923112064E-2"/>
    <n v="338790"/>
    <n v="6.2499907760105389E-2"/>
    <n v="22151685"/>
    <n v="6.249998501101639E-2"/>
    <n v="406748"/>
    <n v="3.3714375752893488E-2"/>
    <n v="0.17"/>
    <n v="-5.5555555555555469E-2"/>
    <n v="30"/>
    <n v="-0.21052631578947367"/>
    <n v="20"/>
    <n v="0.11111111111111116"/>
    <n v="29"/>
    <n v="0.15999999999999992"/>
    <n v="359"/>
    <n v="1.4124293785310771E-2"/>
    <n v="34"/>
    <n v="3.0303030303030276E-2"/>
    <n v="0.94"/>
    <n v="0"/>
  </r>
  <r>
    <x v="38"/>
    <x v="3"/>
    <x v="7"/>
    <n v="21934513"/>
    <n v="5209447"/>
    <n v="2104616"/>
    <n v="1490279"/>
    <n v="1246469"/>
    <n v="5.6826837231353164E-2"/>
    <x v="32"/>
    <x v="27"/>
    <x v="32"/>
    <n v="0.23750000740841615"/>
    <n v="0.40399988712813473"/>
    <n v="0.70810019499994303"/>
    <n v="0.83639976138696182"/>
    <n v="-3.0612044935013571E-2"/>
    <n v="-1.9417504842426103E-2"/>
    <n v="-5.8252272489413892E-2"/>
    <n v="-9.7089865349359039E-3"/>
    <n v="7896424"/>
    <n v="5922318"/>
    <n v="2412796"/>
    <n v="5702973"/>
    <n v="469094"/>
    <n v="6.3157823874797625E-2"/>
    <n v="351821"/>
    <n v="6.3157919302353038E-2"/>
    <n v="143334"/>
    <n v="6.3157699930644462E-2"/>
    <n v="338790"/>
    <n v="6.3157800544836107E-2"/>
    <n v="21934511"/>
    <n v="6.315782994058794E-2"/>
    <n v="398421"/>
    <n v="1.1829450710198808E-2"/>
    <n v="0.19"/>
    <n v="5.555555555555558E-2"/>
    <n v="37"/>
    <n v="8.8235294117646967E-2"/>
    <n v="22"/>
    <n v="0.29411764705882359"/>
    <n v="26"/>
    <n v="-7.1428571428571397E-2"/>
    <n v="378"/>
    <n v="-4.0609137055837574E-2"/>
    <n v="37"/>
    <n v="-2.6315789473684181E-2"/>
    <n v="0.92"/>
    <n v="-2.1276595744680771E-2"/>
  </r>
  <r>
    <x v="39"/>
    <x v="4"/>
    <x v="8"/>
    <n v="43991955"/>
    <n v="9145927"/>
    <n v="3265096"/>
    <n v="2286873"/>
    <n v="1855111"/>
    <n v="4.2169323913883797E-2"/>
    <x v="33"/>
    <x v="28"/>
    <x v="33"/>
    <n v="0.20789998989587982"/>
    <n v="0.35700000666963555"/>
    <n v="0.70039992698530151"/>
    <n v="0.81119983488370362"/>
    <n v="3.5154063438014305E-8"/>
    <n v="8.2474178066321402E-2"/>
    <n v="9.8038615529216777E-3"/>
    <n v="7.2164813432870289E-2"/>
    <n v="15837104"/>
    <n v="11877828"/>
    <n v="4839115"/>
    <n v="11437908"/>
    <n v="161604"/>
    <n v="1.030933622531971E-2"/>
    <n v="121203"/>
    <n v="1.030933622531971E-2"/>
    <n v="49379"/>
    <n v="1.0309336464473295E-2"/>
    <n v="116713"/>
    <n v="1.0309247389520326E-2"/>
    <n v="43991955"/>
    <n v="1.0309313154317934E-2"/>
    <n v="382738"/>
    <n v="-2.1818414158839672E-2"/>
    <n v="0.18"/>
    <n v="0"/>
    <n v="34"/>
    <n v="3.0303030303030276E-2"/>
    <n v="22"/>
    <n v="0.10000000000000009"/>
    <n v="26"/>
    <n v="-3.703703703703709E-2"/>
    <n v="353"/>
    <n v="8.5714285714286742E-3"/>
    <n v="31"/>
    <n v="-8.8235294117647078E-2"/>
    <n v="0.95"/>
    <n v="0"/>
  </r>
  <r>
    <x v="40"/>
    <x v="5"/>
    <x v="9"/>
    <n v="46236443"/>
    <n v="10000942"/>
    <n v="3366317"/>
    <n v="2197531"/>
    <n v="1799778"/>
    <n v="3.892552893828792E-2"/>
    <x v="34"/>
    <x v="29"/>
    <x v="34"/>
    <n v="0.21629998657119884"/>
    <n v="0.33659999228072718"/>
    <n v="0.65279978088813384"/>
    <n v="0.81900005051123281"/>
    <n v="-6.9808419156380808E-8"/>
    <n v="3.8200203000826605E-8"/>
    <n v="-8.571456673476896E-2"/>
    <n v="9.6153897075994532E-3"/>
    <n v="16645119"/>
    <n v="12483839"/>
    <n v="5086008"/>
    <n v="12021475"/>
    <n v="484809"/>
    <n v="2.999998143599969E-2"/>
    <n v="363607"/>
    <n v="3.0000003300266753E-2"/>
    <n v="148136"/>
    <n v="2.9999967597377886E-2"/>
    <n v="350140"/>
    <n v="2.9999995715999983E-2"/>
    <n v="46236441"/>
    <n v="2.9999989529903681E-2"/>
    <n v="391506"/>
    <n v="-2.7773225061461626E-2"/>
    <n v="0.18"/>
    <n v="0"/>
    <n v="38"/>
    <n v="0.26666666666666661"/>
    <n v="19"/>
    <n v="-5.0000000000000044E-2"/>
    <n v="26"/>
    <n v="-0.1333333333333333"/>
    <n v="387"/>
    <n v="8.4033613445378075E-2"/>
    <n v="15"/>
    <n v="-0.60526315789473684"/>
    <n v="0.95"/>
    <n v="4.39560439560438E-2"/>
  </r>
  <r>
    <x v="41"/>
    <x v="6"/>
    <x v="10"/>
    <n v="22368860"/>
    <n v="5312604"/>
    <n v="2125041"/>
    <n v="1582306"/>
    <n v="1297491"/>
    <n v="5.8004341750093655E-2"/>
    <x v="35"/>
    <x v="30"/>
    <x v="35"/>
    <n v="0.23749998882374873"/>
    <n v="0.39999988706103445"/>
    <n v="0.74460022183101404"/>
    <n v="0.82000005055912073"/>
    <n v="1.1862914450766482E-7"/>
    <n v="1.0100805642443422E-2"/>
    <n v="9.9010203298601773E-3"/>
    <n v="1.0101216045851791E-2"/>
    <n v="8052789"/>
    <n v="6039592"/>
    <n v="2460574"/>
    <n v="5815903"/>
    <n v="390912"/>
    <n v="5.1020396177072547E-2"/>
    <n v="293184"/>
    <n v="5.1020393957407872E-2"/>
    <n v="119445"/>
    <n v="5.1020255611715637E-2"/>
    <n v="282325"/>
    <n v="5.1020334402081202E-2"/>
    <n v="22368858"/>
    <n v="5.1020364054076506E-2"/>
    <n v="393294"/>
    <n v="-3.4050663378835777E-2"/>
    <n v="0.17"/>
    <n v="0"/>
    <n v="33"/>
    <n v="-0.15384615384615385"/>
    <n v="20"/>
    <n v="0.17647058823529416"/>
    <n v="25"/>
    <n v="-3.8461538461538436E-2"/>
    <n v="375"/>
    <n v="1.3513513513513598E-2"/>
    <n v="34"/>
    <n v="-8.108108108108103E-2"/>
    <n v="0.94"/>
    <n v="1.0752688172043001E-2"/>
  </r>
  <r>
    <x v="42"/>
    <x v="0"/>
    <x v="11"/>
    <n v="22803207"/>
    <n v="5814817"/>
    <n v="2256149"/>
    <n v="1712868"/>
    <n v="1404552"/>
    <n v="6.1594494142863325E-2"/>
    <x v="36"/>
    <x v="31"/>
    <x v="36"/>
    <n v="0.25499996557501758"/>
    <n v="0.38800000068789781"/>
    <n v="0.75919985781080945"/>
    <n v="0.82000014011587585"/>
    <n v="-2.8571435635021847E-2"/>
    <n v="-3.9603837237817907E-2"/>
    <n v="7.2164656822276463E-2"/>
    <n v="2.0408157108046332E-2"/>
    <n v="8209154"/>
    <n v="6156866"/>
    <n v="2508352"/>
    <n v="5928833"/>
    <n v="156365"/>
    <n v="1.9417496223979036E-2"/>
    <n v="117274"/>
    <n v="1.9417536813745029E-2"/>
    <n v="47778"/>
    <n v="1.9417420488065051E-2"/>
    <n v="112930"/>
    <n v="1.9417449018664934E-2"/>
    <n v="22803205"/>
    <n v="1.9417486578885645E-2"/>
    <n v="389714"/>
    <n v="-4.7112097842936906E-2"/>
    <n v="0.17"/>
    <n v="-5.5555555555555469E-2"/>
    <n v="39"/>
    <n v="0.30000000000000004"/>
    <n v="17"/>
    <n v="-0.19047619047619047"/>
    <n v="25"/>
    <n v="-0.1071428571428571"/>
    <n v="354"/>
    <n v="-4.5822102425876032E-2"/>
    <n v="30"/>
    <n v="-0.23076923076923073"/>
    <n v="0.92"/>
    <n v="1.098901098901095E-2"/>
  </r>
  <r>
    <x v="43"/>
    <x v="1"/>
    <x v="12"/>
    <n v="21717340"/>
    <n v="5483628"/>
    <n v="2259254"/>
    <n v="1682241"/>
    <n v="1393232"/>
    <n v="6.4152976377401652E-2"/>
    <x v="37"/>
    <x v="32"/>
    <x v="37"/>
    <n v="0.25249998388384581"/>
    <n v="0.41199986578228864"/>
    <n v="0.74460020874146948"/>
    <n v="0.82820000225889157"/>
    <n v="-2.8846219452244637E-2"/>
    <n v="2.99997604628639E-2"/>
    <n v="7.3684674233033265E-2"/>
    <n v="-3.8095487737340172E-2"/>
    <n v="7818242"/>
    <n v="5863681"/>
    <n v="2388907"/>
    <n v="5646508"/>
    <n v="390912"/>
    <n v="5.2631564774959561E-2"/>
    <n v="293184"/>
    <n v="5.2631569499094866E-2"/>
    <n v="119445"/>
    <n v="5.2631416608870385E-2"/>
    <n v="282325"/>
    <n v="5.2631500454030089E-2"/>
    <n v="21717338"/>
    <n v="5.2631533028763E-2"/>
    <n v="401381"/>
    <n v="-7.3401937435235709E-3"/>
    <n v="0.17"/>
    <n v="-5.5555555555555469E-2"/>
    <n v="32"/>
    <n v="-0.19999999999999996"/>
    <n v="17"/>
    <n v="-0.19047619047619047"/>
    <n v="30"/>
    <n v="7.1428571428571397E-2"/>
    <n v="357"/>
    <n v="2.0000000000000018E-2"/>
    <n v="35"/>
    <n v="2.9411764705882248E-2"/>
    <n v="0.94"/>
    <n v="1.0752688172043001E-2"/>
  </r>
  <r>
    <x v="44"/>
    <x v="2"/>
    <x v="13"/>
    <n v="21500167"/>
    <n v="5213790"/>
    <n v="1981240"/>
    <n v="1402916"/>
    <n v="1184903"/>
    <n v="5.5111339367736073E-2"/>
    <x v="38"/>
    <x v="33"/>
    <x v="38"/>
    <n v="0.24249997686064484"/>
    <n v="0.37999996164018879"/>
    <n v="0.70809997779168599"/>
    <n v="0.84460010435407396"/>
    <n v="-2.0202018530045551E-2"/>
    <n v="-5.0000182538154636E-2"/>
    <n v="-3.9603732674964975E-2"/>
    <n v="-9.6154771468530686E-3"/>
    <n v="7740060"/>
    <n v="5805045"/>
    <n v="2365018"/>
    <n v="5590043"/>
    <n v="-234547"/>
    <n v="-2.9411731512286488E-2"/>
    <n v="-175910"/>
    <n v="-2.9411690942332758E-2"/>
    <n v="-71667"/>
    <n v="-2.9411680213076385E-2"/>
    <n v="-169395"/>
    <n v="-2.9411723852223126E-2"/>
    <n v="21500166"/>
    <n v="-2.9411712923870126E-2"/>
    <n v="406712"/>
    <n v="-8.8506888786143989E-5"/>
    <n v="0.18"/>
    <n v="5.8823529411764497E-2"/>
    <n v="40"/>
    <n v="0.33333333333333326"/>
    <n v="22"/>
    <n v="0.10000000000000009"/>
    <n v="29"/>
    <n v="0"/>
    <n v="359"/>
    <n v="0"/>
    <n v="30"/>
    <n v="-0.11764705882352944"/>
    <n v="0.91"/>
    <n v="-3.1914893617021156E-2"/>
  </r>
  <r>
    <x v="45"/>
    <x v="3"/>
    <x v="14"/>
    <n v="21500167"/>
    <n v="5482542"/>
    <n v="2214947"/>
    <n v="1633080"/>
    <n v="1285561"/>
    <n v="5.9793070444522596E-2"/>
    <x v="39"/>
    <x v="34"/>
    <x v="39"/>
    <n v="0.25499997279090902"/>
    <n v="0.40400000583670859"/>
    <n v="0.73729980897962799"/>
    <n v="0.78720025963210616"/>
    <n v="7.3684062469939748E-2"/>
    <n v="2.9383318578268813E-7"/>
    <n v="4.1236556896707688E-2"/>
    <n v="-5.8822950491126957E-2"/>
    <n v="7740060"/>
    <n v="5805045"/>
    <n v="2365018"/>
    <n v="5590043"/>
    <n v="-156364"/>
    <n v="-1.9801874873993541E-2"/>
    <n v="-117273"/>
    <n v="-1.9801874873993541E-2"/>
    <n v="-47778"/>
    <n v="-1.9801922748545642E-2"/>
    <n v="-112930"/>
    <n v="-1.9801952420255176E-2"/>
    <n v="21500166"/>
    <n v="-1.9801900302222397E-2"/>
    <n v="397282"/>
    <n v="-2.8587850540007231E-3"/>
    <n v="0.18"/>
    <n v="-5.2631578947368474E-2"/>
    <n v="34"/>
    <n v="-8.108108108108103E-2"/>
    <n v="19"/>
    <n v="-0.13636363636363635"/>
    <n v="25"/>
    <n v="-3.8461538461538436E-2"/>
    <n v="370"/>
    <n v="-2.1164021164021163E-2"/>
    <n v="39"/>
    <n v="5.4054054054053946E-2"/>
    <n v="0.93"/>
    <n v="1.0869565217391353E-2"/>
  </r>
  <r>
    <x v="46"/>
    <x v="4"/>
    <x v="15"/>
    <n v="45787545"/>
    <n v="9807692"/>
    <n v="3334615"/>
    <n v="2290213"/>
    <n v="1768503"/>
    <n v="3.8624106184334629E-2"/>
    <x v="40"/>
    <x v="35"/>
    <x v="40"/>
    <n v="0.21419999696423994"/>
    <n v="0.33999997145097949"/>
    <n v="0.68679982546710794"/>
    <n v="0.77220022766441376"/>
    <n v="3.030306577463171E-2"/>
    <n v="-4.7619145381102901E-2"/>
    <n v="-1.9417622695553138E-2"/>
    <n v="-4.8076448665551053E-2"/>
    <n v="16483516"/>
    <n v="12362637"/>
    <n v="5036630"/>
    <n v="11904761"/>
    <n v="646412"/>
    <n v="4.0816300758017343E-2"/>
    <n v="484809"/>
    <n v="4.0816300758017343E-2"/>
    <n v="197515"/>
    <n v="4.0816347617281368E-2"/>
    <n v="466853"/>
    <n v="4.0816292629736184E-2"/>
    <n v="45787544"/>
    <n v="4.0816303799183329E-2"/>
    <n v="382778"/>
    <n v="1.045101348702282E-4"/>
    <n v="0.19"/>
    <n v="5.555555555555558E-2"/>
    <n v="33"/>
    <n v="-2.9411764705882359E-2"/>
    <n v="18"/>
    <n v="-0.18181818181818177"/>
    <n v="26"/>
    <n v="0"/>
    <n v="361"/>
    <n v="2.2662889518413554E-2"/>
    <n v="30"/>
    <n v="-3.2258064516129004E-2"/>
    <n v="0.91"/>
    <n v="-4.2105263157894646E-2"/>
  </r>
  <r>
    <x v="47"/>
    <x v="5"/>
    <x v="16"/>
    <n v="45338648"/>
    <n v="9901960"/>
    <n v="3232000"/>
    <n v="2087872"/>
    <n v="1579683"/>
    <n v="3.4841863833257665E-2"/>
    <x v="41"/>
    <x v="36"/>
    <x v="41"/>
    <n v="0.21839998404892885"/>
    <n v="0.32640002585346739"/>
    <n v="0.64600000000000002"/>
    <n v="0.75659954250068973"/>
    <n v="9.7087268058555498E-3"/>
    <n v="-3.030293125720851E-2"/>
    <n v="-1.0416334513597247E-2"/>
    <n v="-7.6191091772939035E-2"/>
    <n v="16321913"/>
    <n v="12241435"/>
    <n v="4987251"/>
    <n v="11788048"/>
    <n v="-323206"/>
    <n v="-1.941746406258793E-2"/>
    <n v="-242404"/>
    <n v="-1.9417424399657879E-2"/>
    <n v="-98757"/>
    <n v="-1.9417389827149356E-2"/>
    <n v="-233427"/>
    <n v="-1.9417500764257301E-2"/>
    <n v="45338647"/>
    <n v="-1.9417454730133787E-2"/>
    <n v="393504"/>
    <n v="5.1033700632940882E-3"/>
    <n v="0.19"/>
    <n v="5.555555555555558E-2"/>
    <n v="31"/>
    <n v="-0.18421052631578949"/>
    <n v="18"/>
    <n v="-5.2631578947368474E-2"/>
    <n v="30"/>
    <n v="0.15384615384615374"/>
    <n v="374"/>
    <n v="-3.3591731266149893E-2"/>
    <n v="39"/>
    <n v="1.6"/>
    <n v="0.94"/>
    <n v="-1.0526315789473717E-2"/>
  </r>
  <r>
    <x v="48"/>
    <x v="6"/>
    <x v="17"/>
    <n v="21717340"/>
    <n v="5592215"/>
    <n v="2348730"/>
    <n v="1800301"/>
    <n v="1431960"/>
    <n v="6.5936251861415815E-2"/>
    <x v="42"/>
    <x v="37"/>
    <x v="42"/>
    <n v="0.25749999769769227"/>
    <n v="0.4199999463539939"/>
    <n v="0.76649976795970587"/>
    <n v="0.79540032472347677"/>
    <n v="8.4210567642534651E-2"/>
    <n v="5.0000162349815191E-2"/>
    <n v="2.9411146393214294E-2"/>
    <n v="-2.9999663803521148E-2"/>
    <n v="7818242"/>
    <n v="5863681"/>
    <n v="2388907"/>
    <n v="5646508"/>
    <n v="-234547"/>
    <n v="-2.9126182245679089E-2"/>
    <n v="-175911"/>
    <n v="-2.9126305220617543E-2"/>
    <n v="-71667"/>
    <n v="-2.9126130732097466E-2"/>
    <n v="-169395"/>
    <n v="-2.912617352799729E-2"/>
    <n v="21717338"/>
    <n v="-2.9126207515823954E-2"/>
    <n v="401252"/>
    <n v="2.0234226812511746E-2"/>
    <n v="0.17"/>
    <n v="0"/>
    <n v="36"/>
    <n v="9.0909090909090828E-2"/>
    <n v="18"/>
    <n v="-9.9999999999999978E-2"/>
    <n v="27"/>
    <n v="8.0000000000000071E-2"/>
    <n v="395"/>
    <n v="5.3333333333333233E-2"/>
    <n v="37"/>
    <n v="8.8235294117646967E-2"/>
    <n v="0.95"/>
    <n v="1.0638297872340496E-2"/>
  </r>
  <r>
    <x v="49"/>
    <x v="0"/>
    <x v="18"/>
    <n v="21934513"/>
    <n v="5648137"/>
    <n v="948887"/>
    <n v="727321"/>
    <n v="620260"/>
    <n v="2.8277810407735061E-2"/>
    <x v="43"/>
    <x v="38"/>
    <x v="43"/>
    <n v="0.25749999555495034"/>
    <n v="0.16799999716720751"/>
    <n v="0.76649906680142099"/>
    <n v="0.8528008953405718"/>
    <n v="9.8040404605359566E-3"/>
    <n v="-0.56701031734702356"/>
    <n v="9.6143445174754483E-3"/>
    <n v="4.0000914170649882E-2"/>
    <n v="7896424"/>
    <n v="5922318"/>
    <n v="2412796"/>
    <n v="5702973"/>
    <n v="-312730"/>
    <n v="-3.8095277540170391E-2"/>
    <n v="-234548"/>
    <n v="-3.8095355656595387E-2"/>
    <n v="-95556"/>
    <n v="-3.8095131783736913E-2"/>
    <n v="-225860"/>
    <n v="-3.8095186691883498E-2"/>
    <n v="21934511"/>
    <n v="-3.8095258977849822E-2"/>
    <n v="400903"/>
    <n v="2.871079817507205E-2"/>
    <n v="0.18"/>
    <n v="5.8823529411764497E-2"/>
    <n v="35"/>
    <n v="-0.10256410256410253"/>
    <n v="19"/>
    <n v="0.11764705882352944"/>
    <n v="29"/>
    <n v="0.15999999999999992"/>
    <n v="350"/>
    <n v="-1.1299435028248594E-2"/>
    <n v="35"/>
    <n v="0.16666666666666674"/>
    <n v="0.92"/>
    <n v="0"/>
  </r>
  <r>
    <x v="50"/>
    <x v="1"/>
    <x v="19"/>
    <n v="22151687"/>
    <n v="5427163"/>
    <n v="2105739"/>
    <n v="1537189"/>
    <n v="1222680"/>
    <n v="5.5195796148618387E-2"/>
    <x v="44"/>
    <x v="39"/>
    <x v="44"/>
    <n v="0.24499998577986409"/>
    <n v="0.38799995504096707"/>
    <n v="0.7299997768004487"/>
    <n v="0.79539991503972507"/>
    <n v="-2.9702964683878341E-2"/>
    <n v="-5.8252229514083709E-2"/>
    <n v="-1.960841773829014E-2"/>
    <n v="-3.9604065599740612E-2"/>
    <n v="7974607"/>
    <n v="5980955"/>
    <n v="2436685"/>
    <n v="5759438"/>
    <n v="156365"/>
    <n v="2.0000020464958856E-2"/>
    <n v="117274"/>
    <n v="2.0000064805708151E-2"/>
    <n v="47778"/>
    <n v="1.9999941395793197E-2"/>
    <n v="112930"/>
    <n v="1.9999971663902771E-2"/>
    <n v="22151685"/>
    <n v="2.000001105107807E-2"/>
    <n v="392628"/>
    <n v="-2.180721060538493E-2"/>
    <n v="0.18"/>
    <n v="5.8823529411764497E-2"/>
    <n v="32"/>
    <n v="0"/>
    <n v="18"/>
    <n v="5.8823529411764719E-2"/>
    <n v="25"/>
    <n v="-0.16666666666666663"/>
    <n v="378"/>
    <n v="5.8823529411764719E-2"/>
    <n v="40"/>
    <n v="0.14285714285714279"/>
    <n v="0.91"/>
    <n v="-3.1914893617021156E-2"/>
  </r>
  <r>
    <x v="51"/>
    <x v="2"/>
    <x v="20"/>
    <n v="20848646"/>
    <n v="5003675"/>
    <n v="1921411"/>
    <n v="1444709"/>
    <n v="1149121"/>
    <n v="5.5117296346247138E-2"/>
    <x v="45"/>
    <x v="40"/>
    <x v="45"/>
    <n v="0.23999999808141018"/>
    <n v="0.38399996002937842"/>
    <n v="0.75190003596315413"/>
    <n v="0.79539962719135826"/>
    <n v="-1.0309191825908059E-2"/>
    <n v="1.0526312613097444E-2"/>
    <n v="6.1855754194577228E-2"/>
    <n v="-5.8252984944091146E-2"/>
    <n v="7505512"/>
    <n v="5629134"/>
    <n v="2293351"/>
    <n v="5420648"/>
    <n v="-234548"/>
    <n v="-3.0303124265186554E-2"/>
    <n v="-175911"/>
    <n v="-3.0303124265186554E-2"/>
    <n v="-71667"/>
    <n v="-3.0302940611868445E-2"/>
    <n v="-169395"/>
    <n v="-3.0302986935878629E-2"/>
    <n v="20848645"/>
    <n v="-3.0303068357704799E-2"/>
    <n v="390285"/>
    <n v="-4.0389759830051775E-2"/>
    <n v="0.18"/>
    <n v="0"/>
    <n v="36"/>
    <n v="-9.9999999999999978E-2"/>
    <n v="22"/>
    <n v="0"/>
    <n v="26"/>
    <n v="-0.10344827586206895"/>
    <n v="373"/>
    <n v="3.8997214484679743E-2"/>
    <n v="36"/>
    <n v="0.19999999999999996"/>
    <n v="0.94"/>
    <n v="3.296703296703285E-2"/>
  </r>
  <r>
    <x v="52"/>
    <x v="3"/>
    <x v="21"/>
    <n v="22151687"/>
    <n v="5704059"/>
    <n v="2304440"/>
    <n v="1749530"/>
    <n v="1377230"/>
    <n v="6.2172691407205237E-2"/>
    <x v="46"/>
    <x v="41"/>
    <x v="46"/>
    <n v="0.25749998182982631"/>
    <n v="0.40400002875145574"/>
    <n v="0.75919963201471941"/>
    <n v="0.78719999085468673"/>
    <n v="9.8039580614668331E-3"/>
    <n v="5.6719670293858826E-8"/>
    <n v="2.9702737974934834E-2"/>
    <n v="-3.4143461735691716E-7"/>
    <n v="7974607"/>
    <n v="5980955"/>
    <n v="2436685"/>
    <n v="5759438"/>
    <n v="234547"/>
    <n v="3.0302995067221783E-2"/>
    <n v="175910"/>
    <n v="3.0302952001233452E-2"/>
    <n v="71667"/>
    <n v="3.0302940611868445E-2"/>
    <n v="169395"/>
    <n v="3.0302986935878629E-2"/>
    <n v="22151685"/>
    <n v="3.0302975335167126E-2"/>
    <n v="407017"/>
    <n v="2.450400471201819E-2"/>
    <n v="0.17"/>
    <n v="-5.5555555555555469E-2"/>
    <n v="30"/>
    <n v="-0.11764705882352944"/>
    <n v="19"/>
    <n v="0"/>
    <n v="28"/>
    <n v="0.12000000000000011"/>
    <n v="395"/>
    <n v="6.7567567567567544E-2"/>
    <n v="40"/>
    <n v="2.564102564102555E-2"/>
    <n v="0.94"/>
    <n v="1.0752688172043001E-2"/>
  </r>
  <r>
    <x v="53"/>
    <x v="4"/>
    <x v="22"/>
    <n v="43094160"/>
    <n v="9049773"/>
    <n v="2923076"/>
    <n v="1908184"/>
    <n v="1443732"/>
    <n v="3.3501801636230989E-2"/>
    <x v="47"/>
    <x v="42"/>
    <x v="47"/>
    <n v="0.20999998607699977"/>
    <n v="0.32299992497049373"/>
    <n v="0.65279999562105129"/>
    <n v="0.75659999245355791"/>
    <n v="-1.9607894242600565E-2"/>
    <n v="-5.0000140905708257E-2"/>
    <n v="-4.9504715326525561E-2"/>
    <n v="-2.020231884422008E-2"/>
    <n v="15513897"/>
    <n v="11635423"/>
    <n v="4740357"/>
    <n v="11204481"/>
    <n v="-969619"/>
    <n v="-5.8823554392157584E-2"/>
    <n v="-727214"/>
    <n v="-5.8823534169934799E-2"/>
    <n v="-296273"/>
    <n v="-5.8823657882353886E-2"/>
    <n v="-700280"/>
    <n v="-5.8823524470587807E-2"/>
    <n v="43094158"/>
    <n v="-5.8823552536471535E-2"/>
    <n v="391896"/>
    <n v="2.3820595750017048E-2"/>
    <n v="0.18"/>
    <n v="-5.2631578947368474E-2"/>
    <n v="35"/>
    <n v="6.0606060606060552E-2"/>
    <n v="20"/>
    <n v="0.11111111111111116"/>
    <n v="28"/>
    <n v="7.6923076923076872E-2"/>
    <n v="360"/>
    <n v="-2.7700831024930483E-3"/>
    <n v="39"/>
    <n v="0.30000000000000004"/>
    <n v="0.91"/>
    <n v="0"/>
  </r>
  <r>
    <x v="54"/>
    <x v="5"/>
    <x v="23"/>
    <n v="44440853"/>
    <n v="8959276"/>
    <n v="3168000"/>
    <n v="2046528"/>
    <n v="1644180"/>
    <n v="3.699703963828057E-2"/>
    <x v="48"/>
    <x v="43"/>
    <x v="48"/>
    <n v="0.201600000792064"/>
    <n v="0.35360000071434344"/>
    <n v="0.64600000000000002"/>
    <n v="0.80339970916596304"/>
    <n v="-7.6923005878521966E-2"/>
    <n v="8.333324971330458E-2"/>
    <n v="0"/>
    <n v="6.1855927787890064E-2"/>
    <n v="15998707"/>
    <n v="11999030"/>
    <n v="4888493"/>
    <n v="11554621"/>
    <n v="-323206"/>
    <n v="-1.9801968065875641E-2"/>
    <n v="-242405"/>
    <n v="-1.9802008506355717E-2"/>
    <n v="-98758"/>
    <n v="-1.980209137258182E-2"/>
    <n v="-233427"/>
    <n v="-1.980200623546835E-2"/>
    <n v="44440851"/>
    <n v="-1.9802002472636637E-2"/>
    <n v="401786"/>
    <n v="2.1046800032528346E-2"/>
    <n v="0.17"/>
    <n v="-0.10526315789473684"/>
    <n v="38"/>
    <n v="0.22580645161290325"/>
    <n v="19"/>
    <n v="5.555555555555558E-2"/>
    <n v="29"/>
    <n v="-3.3333333333333326E-2"/>
    <n v="389"/>
    <n v="4.0106951871657692E-2"/>
    <n v="40"/>
    <n v="2.564102564102555E-2"/>
    <n v="0.91"/>
    <n v="-3.1914893617021156E-2"/>
  </r>
  <r>
    <x v="55"/>
    <x v="6"/>
    <x v="24"/>
    <n v="21065820"/>
    <n v="5055796"/>
    <n v="2042541"/>
    <n v="1505966"/>
    <n v="1271939"/>
    <n v="6.0379277901358691E-2"/>
    <x v="49"/>
    <x v="44"/>
    <x v="49"/>
    <n v="0.2399999620237902"/>
    <n v="0.40399988448901025"/>
    <n v="0.73730025492756324"/>
    <n v="0.84460007729258169"/>
    <n v="-6.7961304195611305E-2"/>
    <n v="-3.8095390258688577E-2"/>
    <n v="-3.8094614313931019E-2"/>
    <n v="6.1855333773228383E-2"/>
    <n v="7583695"/>
    <n v="5687771"/>
    <n v="2317240"/>
    <n v="5477113"/>
    <n v="-234547"/>
    <n v="-2.9999966744442053E-2"/>
    <n v="-175910"/>
    <n v="-2.9999926667224952E-2"/>
    <n v="-71667"/>
    <n v="-2.9999912093689685E-2"/>
    <n v="-169395"/>
    <n v="-2.9999957495854046E-2"/>
    <n v="21065819"/>
    <n v="-2.9999947507378666E-2"/>
    <n v="404294"/>
    <n v="7.5812706229501092E-3"/>
    <n v="0.19"/>
    <n v="0.11764705882352944"/>
    <n v="34"/>
    <n v="-5.555555555555558E-2"/>
    <n v="22"/>
    <n v="0.22222222222222232"/>
    <n v="26"/>
    <n v="-3.703703703703709E-2"/>
    <n v="397"/>
    <n v="5.0632911392405333E-3"/>
    <n v="30"/>
    <n v="-0.18918918918918914"/>
    <n v="0.93"/>
    <n v="-2.1052631578947323E-2"/>
  </r>
  <r>
    <x v="56"/>
    <x v="0"/>
    <x v="25"/>
    <n v="22368860"/>
    <n v="5480370"/>
    <n v="2257912"/>
    <n v="1681241"/>
    <n v="1364832"/>
    <n v="6.1014821497385206E-2"/>
    <x v="50"/>
    <x v="45"/>
    <x v="50"/>
    <n v="0.24499996870649643"/>
    <n v="0.41199991971345001"/>
    <n v="0.74459987811748196"/>
    <n v="0.81180033082704983"/>
    <n v="-4.8543794424207753E-2"/>
    <n v="1.4523805158365186"/>
    <n v="-2.8570404886888778E-2"/>
    <n v="-4.8077534554121337E-2"/>
    <n v="8052789"/>
    <n v="6039592"/>
    <n v="2460574"/>
    <n v="5815903"/>
    <n v="156365"/>
    <n v="1.9802001513596457E-2"/>
    <n v="117274"/>
    <n v="1.9802043726797613E-2"/>
    <n v="47778"/>
    <n v="1.9801922748545753E-2"/>
    <n v="112930"/>
    <n v="1.9801952420255287E-2"/>
    <n v="22368858"/>
    <n v="1.980199148273698E-2"/>
    <n v="400671"/>
    <n v="-5.7869359919981989E-4"/>
    <n v="0.18"/>
    <n v="0"/>
    <n v="33"/>
    <n v="-5.7142857142857162E-2"/>
    <n v="17"/>
    <n v="-0.10526315789473684"/>
    <n v="28"/>
    <n v="-3.4482758620689613E-2"/>
    <n v="369"/>
    <n v="5.428571428571427E-2"/>
    <n v="40"/>
    <n v="0.14285714285714279"/>
    <n v="0.95"/>
    <n v="3.2608695652173836E-2"/>
  </r>
  <r>
    <x v="57"/>
    <x v="1"/>
    <x v="26"/>
    <n v="21500167"/>
    <n v="5482542"/>
    <n v="2105296"/>
    <n v="1613709"/>
    <n v="1323241"/>
    <n v="6.1545614971269758E-2"/>
    <x v="51"/>
    <x v="33"/>
    <x v="51"/>
    <n v="0.25499997279090902"/>
    <n v="0.38399997665316565"/>
    <n v="0.76649981760284536"/>
    <n v="0.81999976451764223"/>
    <n v="4.0816275883501785E-2"/>
    <n v="-1.0309223843541604E-2"/>
    <n v="5.0000071181356409E-2"/>
    <n v="3.092764911433088E-2"/>
    <n v="7740060"/>
    <n v="5805045"/>
    <n v="2365018"/>
    <n v="5590043"/>
    <n v="-234547"/>
    <n v="-2.9411731512286488E-2"/>
    <n v="-175910"/>
    <n v="-2.9411690942332758E-2"/>
    <n v="-71667"/>
    <n v="-2.9411680213076385E-2"/>
    <n v="-169395"/>
    <n v="-2.9411723852223126E-2"/>
    <n v="21500166"/>
    <n v="-2.9411712923870126E-2"/>
    <n v="402996"/>
    <n v="2.640667502063021E-2"/>
    <n v="0.17"/>
    <n v="-5.5555555555555469E-2"/>
    <n v="38"/>
    <n v="0.1875"/>
    <n v="18"/>
    <n v="0"/>
    <n v="30"/>
    <n v="0.19999999999999996"/>
    <n v="375"/>
    <n v="-7.9365079365079083E-3"/>
    <n v="32"/>
    <n v="-0.19999999999999996"/>
    <n v="0.95"/>
    <n v="4.39560439560438E-2"/>
  </r>
  <r>
    <x v="58"/>
    <x v="2"/>
    <x v="27"/>
    <n v="22586034"/>
    <n v="5759438"/>
    <n v="2280737"/>
    <n v="1648289"/>
    <n v="1405660"/>
    <n v="6.2235804656984049E-2"/>
    <x v="52"/>
    <x v="46"/>
    <x v="52"/>
    <n v="0.25499997033565081"/>
    <n v="0.39599992221463276"/>
    <n v="0.72270016227210765"/>
    <n v="0.85279947873218831"/>
    <n v="6.2499884892301072E-2"/>
    <n v="3.1249904776907478E-2"/>
    <n v="-3.8834781612481994E-2"/>
    <n v="7.2164795630487166E-2"/>
    <n v="8130972"/>
    <n v="6098229"/>
    <n v="2484463"/>
    <n v="5872368"/>
    <n v="625460"/>
    <n v="8.3333422156942838E-2"/>
    <n v="469095"/>
    <n v="8.3333422156942838E-2"/>
    <n v="191112"/>
    <n v="8.3333078974827668E-2"/>
    <n v="451720"/>
    <n v="8.3333210346807185E-2"/>
    <n v="22586032"/>
    <n v="8.3333329336271023E-2"/>
    <n v="399552"/>
    <n v="2.3744186940312773E-2"/>
    <n v="0.19"/>
    <n v="5.555555555555558E-2"/>
    <n v="30"/>
    <n v="-0.16666666666666663"/>
    <n v="22"/>
    <n v="0"/>
    <n v="25"/>
    <n v="-3.8461538461538436E-2"/>
    <n v="377"/>
    <n v="1.072386058981234E-2"/>
    <n v="38"/>
    <n v="5.555555555555558E-2"/>
    <n v="0.93"/>
    <n v="-1.0638297872340274E-2"/>
  </r>
  <r>
    <x v="59"/>
    <x v="3"/>
    <x v="0"/>
    <n v="22368860"/>
    <n v="5815903"/>
    <n v="2442679"/>
    <n v="1872313"/>
    <n v="1458532"/>
    <n v="6.5203680473658474E-2"/>
    <x v="53"/>
    <x v="47"/>
    <x v="53"/>
    <n v="0.25999997317699697"/>
    <n v="0.41999995529499029"/>
    <n v="0.76649981434318626"/>
    <n v="0.77900009239908075"/>
    <n v="9.7087049459398944E-3"/>
    <n v="3.9603775754624593E-2"/>
    <n v="9.6156294347693461E-3"/>
    <n v="-1.0416537793278002E-2"/>
    <n v="8052789"/>
    <n v="6039592"/>
    <n v="2460574"/>
    <n v="5815903"/>
    <n v="78182"/>
    <n v="9.803868704752583E-3"/>
    <n v="58637"/>
    <n v="9.8039527132371962E-3"/>
    <n v="23889"/>
    <n v="9.8038934043587211E-3"/>
    <n v="56465"/>
    <n v="9.803907950741042E-3"/>
    <n v="22368858"/>
    <n v="9.8039043079567456E-3"/>
    <n v="406631"/>
    <n v="-9.4836333617509538E-4"/>
    <n v="0.19"/>
    <n v="0.11764705882352944"/>
    <n v="34"/>
    <n v="0.1333333333333333"/>
    <n v="22"/>
    <n v="0.15789473684210531"/>
    <n v="28"/>
    <n v="0"/>
    <n v="382"/>
    <n v="-3.2911392405063244E-2"/>
    <n v="31"/>
    <n v="-0.22499999999999998"/>
    <n v="0.94"/>
    <n v="0"/>
  </r>
  <r>
    <x v="60"/>
    <x v="4"/>
    <x v="1"/>
    <n v="46685340"/>
    <n v="9803921"/>
    <n v="3333333"/>
    <n v="1110666"/>
    <n v="900972"/>
    <n v="1.9298820571939712E-2"/>
    <x v="54"/>
    <x v="48"/>
    <x v="54"/>
    <n v="0.20999999143199985"/>
    <n v="0.33999998571999918"/>
    <n v="0.33319983331998332"/>
    <n v="0.81119976662651061"/>
    <n v="2.550000210987946E-8"/>
    <n v="5.2631779252142019E-2"/>
    <n v="-0.48958358524039425"/>
    <n v="7.2164650697249533E-2"/>
    <n v="16806722"/>
    <n v="12605042"/>
    <n v="5135387"/>
    <n v="12138188"/>
    <n v="1292825"/>
    <n v="8.3333349447917593E-2"/>
    <n v="969619"/>
    <n v="8.3333369143519853E-2"/>
    <n v="395030"/>
    <n v="8.3333386071977378E-2"/>
    <n v="933707"/>
    <n v="8.3333355645834883E-2"/>
    <n v="46685339"/>
    <n v="8.3333360405835055E-2"/>
    <n v="386616"/>
    <n v="-1.3472962214465034E-2"/>
    <n v="0.18"/>
    <n v="0"/>
    <n v="40"/>
    <n v="0.14285714285714279"/>
    <n v="18"/>
    <n v="-9.9999999999999978E-2"/>
    <n v="56"/>
    <n v="1"/>
    <n v="399"/>
    <n v="0.10833333333333339"/>
    <n v="40"/>
    <n v="2.564102564102555E-2"/>
    <n v="0.95"/>
    <n v="4.39560439560438E-2"/>
  </r>
  <r>
    <x v="61"/>
    <x v="5"/>
    <x v="2"/>
    <n v="43991955"/>
    <n v="8961161"/>
    <n v="2924923"/>
    <n v="2088395"/>
    <n v="1694106"/>
    <n v="3.8509450193791116E-2"/>
    <x v="55"/>
    <x v="49"/>
    <x v="55"/>
    <n v="0.20369999469221134"/>
    <n v="0.3264000055349971"/>
    <n v="0.71399999247843449"/>
    <n v="0.81119998850792119"/>
    <n v="1.0416636368535181E-2"/>
    <n v="-7.6923063134606506E-2"/>
    <n v="0.10526314625144662"/>
    <n v="9.7090890785309636E-3"/>
    <n v="15837104"/>
    <n v="11877828"/>
    <n v="4839115"/>
    <n v="11437908"/>
    <n v="-161603"/>
    <n v="-1.0101003787368557E-2"/>
    <n v="-121202"/>
    <n v="-1.010098316280561E-2"/>
    <n v="-49378"/>
    <n v="-1.0100863394915338E-2"/>
    <n v="-116713"/>
    <n v="-1.0100980378326518E-2"/>
    <n v="43991955"/>
    <n v="-1.0100976689217722E-2"/>
    <n v="395246"/>
    <n v="-1.627732175834895E-2"/>
    <n v="0.18"/>
    <n v="5.8823529411764497E-2"/>
    <n v="32"/>
    <n v="-0.15789473684210531"/>
    <n v="21"/>
    <n v="0.10526315789473695"/>
    <n v="29"/>
    <n v="0"/>
    <n v="355"/>
    <n v="-8.740359897172234E-2"/>
    <n v="35"/>
    <n v="-0.125"/>
    <n v="0.93"/>
    <n v="2.19780219780219E-2"/>
  </r>
  <r>
    <x v="62"/>
    <x v="6"/>
    <x v="3"/>
    <n v="21717340"/>
    <n v="5700801"/>
    <n v="2371533"/>
    <n v="1765843"/>
    <n v="1375592"/>
    <n v="6.3340722206310721E-2"/>
    <x v="56"/>
    <x v="50"/>
    <x v="56"/>
    <n v="0.2624999654653839"/>
    <n v="0.4159999621105876"/>
    <n v="0.74459980105695345"/>
    <n v="0.77900017158943347"/>
    <n v="9.3750029174435312E-2"/>
    <n v="2.9703170922326771E-2"/>
    <n v="9.900371091160709E-3"/>
    <n v="-7.7669784158003852E-2"/>
    <n v="7818242"/>
    <n v="5863681"/>
    <n v="2388907"/>
    <n v="5646508"/>
    <n v="234547"/>
    <n v="3.0927799707134884E-2"/>
    <n v="175910"/>
    <n v="3.0927757112584109E-2"/>
    <n v="71667"/>
    <n v="3.0927741623655747E-2"/>
    <n v="169395"/>
    <n v="3.0927789877623457E-2"/>
    <n v="21717338"/>
    <n v="3.0927779261751054E-2"/>
    <n v="409961"/>
    <n v="1.4017027212869904E-2"/>
    <n v="0.17"/>
    <n v="-0.10526315789473684"/>
    <n v="31"/>
    <n v="-8.8235294117647078E-2"/>
    <n v="19"/>
    <n v="-0.13636363636363635"/>
    <n v="29"/>
    <n v="0.11538461538461542"/>
    <n v="372"/>
    <n v="-6.2972292191435741E-2"/>
    <n v="33"/>
    <n v="0.10000000000000009"/>
    <n v="0.95"/>
    <n v="2.1505376344086002E-2"/>
  </r>
  <r>
    <x v="63"/>
    <x v="0"/>
    <x v="4"/>
    <n v="21717340"/>
    <n v="5266455"/>
    <n v="2001252"/>
    <n v="1490132"/>
    <n v="1258566"/>
    <n v="5.7952124891906653E-2"/>
    <x v="57"/>
    <x v="37"/>
    <x v="57"/>
    <n v="0.24250000230230775"/>
    <n v="0.37999982910705588"/>
    <n v="0.74459988047482273"/>
    <n v="0.84460034413058704"/>
    <n v="-1.0203945810228099E-2"/>
    <n v="-7.7670137966654229E-2"/>
    <n v="3.16591619586859E-9"/>
    <n v="4.0404040326173618E-2"/>
    <n v="7818242"/>
    <n v="5863681"/>
    <n v="2388907"/>
    <n v="5646508"/>
    <n v="-234547"/>
    <n v="-2.9126182245679089E-2"/>
    <n v="-175911"/>
    <n v="-2.9126305220617543E-2"/>
    <n v="-71667"/>
    <n v="-2.9126130732097466E-2"/>
    <n v="-169395"/>
    <n v="-2.912617352799729E-2"/>
    <n v="21717338"/>
    <n v="-2.9126207515823954E-2"/>
    <n v="396249"/>
    <n v="-1.1036486294241366E-2"/>
    <n v="0.18"/>
    <n v="0"/>
    <n v="35"/>
    <n v="6.0606060606060552E-2"/>
    <n v="20"/>
    <n v="0.17647058823529416"/>
    <n v="27"/>
    <n v="-3.5714285714285698E-2"/>
    <n v="367"/>
    <n v="-5.4200542005420349E-3"/>
    <n v="38"/>
    <n v="-5.0000000000000044E-2"/>
    <n v="0.95"/>
    <n v="0"/>
  </r>
  <r>
    <x v="64"/>
    <x v="1"/>
    <x v="5"/>
    <n v="21065820"/>
    <n v="5161125"/>
    <n v="2002516"/>
    <n v="1417982"/>
    <n v="1104608"/>
    <n v="5.2436031448099336E-2"/>
    <x v="58"/>
    <x v="51"/>
    <x v="58"/>
    <n v="0.24499995727676396"/>
    <n v="0.38799990312189686"/>
    <n v="0.70810020993590062"/>
    <n v="0.77900001551500653"/>
    <n v="-3.9215751298705914E-2"/>
    <n v="1.041647581229932E-2"/>
    <n v="-7.6189982470685869E-2"/>
    <n v="-4.999970826424982E-2"/>
    <n v="7583695"/>
    <n v="5687771"/>
    <n v="2317240"/>
    <n v="5477113"/>
    <n v="-156365"/>
    <n v="-2.0202039777469372E-2"/>
    <n v="-117274"/>
    <n v="-2.0202082843457703E-2"/>
    <n v="-47778"/>
    <n v="-2.0201960407912334E-2"/>
    <n v="-112930"/>
    <n v="-2.0201991290585752E-2"/>
    <n v="21065819"/>
    <n v="-2.0202030068046883E-2"/>
    <n v="398589"/>
    <n v="-1.0935592412827932E-2"/>
    <n v="0.19"/>
    <n v="0.11764705882352944"/>
    <n v="39"/>
    <n v="2.6315789473684292E-2"/>
    <n v="22"/>
    <n v="0.22222222222222232"/>
    <n v="27"/>
    <n v="-9.9999999999999978E-2"/>
    <n v="354"/>
    <n v="-5.600000000000005E-2"/>
    <n v="39"/>
    <n v="0.21875"/>
    <n v="0.95"/>
    <n v="0"/>
  </r>
  <r>
    <x v="65"/>
    <x v="2"/>
    <x v="6"/>
    <n v="21717340"/>
    <n v="5157868"/>
    <n v="2042515"/>
    <n v="1446305"/>
    <n v="1221549"/>
    <n v="5.624763437879593E-2"/>
    <x v="59"/>
    <x v="52"/>
    <x v="59"/>
    <n v="0.23749998848846129"/>
    <n v="0.3959998588564112"/>
    <n v="0.70810006291263472"/>
    <n v="0.84459985964232998"/>
    <n v="-6.8627387776377669E-2"/>
    <n v="-1.5999554037193775E-7"/>
    <n v="-2.0202153149615265E-2"/>
    <n v="-9.6149438342155724E-3"/>
    <n v="7818242"/>
    <n v="5863681"/>
    <n v="2388907"/>
    <n v="5646508"/>
    <n v="-312730"/>
    <n v="-3.8461576303546519E-2"/>
    <n v="-234548"/>
    <n v="-3.8461658294563827E-2"/>
    <n v="-95556"/>
    <n v="-3.8461430095759086E-2"/>
    <n v="-225860"/>
    <n v="-3.8461486064905959E-2"/>
    <n v="21717338"/>
    <n v="-3.8461558896224046E-2"/>
    <n v="398003"/>
    <n v="-3.8768420631106748E-3"/>
    <n v="0.19"/>
    <n v="0"/>
    <n v="31"/>
    <n v="3.3333333333333437E-2"/>
    <n v="18"/>
    <n v="-0.18181818181818177"/>
    <n v="29"/>
    <n v="0.15999999999999992"/>
    <n v="350"/>
    <n v="-7.1618037135278478E-2"/>
    <n v="37"/>
    <n v="-2.6315789473684181E-2"/>
    <n v="0.94"/>
    <n v="1.0752688172043001E-2"/>
  </r>
  <r>
    <x v="66"/>
    <x v="3"/>
    <x v="7"/>
    <n v="21717340"/>
    <n v="5700801"/>
    <n v="2394336"/>
    <n v="1730387"/>
    <n v="1390539"/>
    <n v="6.402897408246129E-2"/>
    <x v="60"/>
    <x v="37"/>
    <x v="60"/>
    <n v="0.2624999654653839"/>
    <n v="0.41999992632614258"/>
    <n v="0.72270015570078716"/>
    <n v="0.80360000392975672"/>
    <n v="9.6153559473064476E-3"/>
    <n v="-6.8973454281362478E-8"/>
    <n v="-5.7142425637677463E-2"/>
    <n v="3.1578830054969309E-2"/>
    <n v="7818242"/>
    <n v="5863681"/>
    <n v="2388907"/>
    <n v="5646508"/>
    <n v="-234547"/>
    <n v="-2.9126182245679089E-2"/>
    <n v="-175911"/>
    <n v="-2.9126305220617543E-2"/>
    <n v="-71667"/>
    <n v="-2.9126130732097466E-2"/>
    <n v="-169395"/>
    <n v="-2.912617352799729E-2"/>
    <n v="21717338"/>
    <n v="-2.9126207515823954E-2"/>
    <n v="396560"/>
    <n v="-2.4766926279599977E-2"/>
    <n v="0.18"/>
    <n v="-5.2631578947368474E-2"/>
    <n v="30"/>
    <n v="-0.11764705882352944"/>
    <n v="19"/>
    <n v="-0.13636363636363635"/>
    <n v="26"/>
    <n v="-7.1428571428571397E-2"/>
    <n v="381"/>
    <n v="-2.6178010471203939E-3"/>
    <n v="30"/>
    <n v="-3.2258064516129004E-2"/>
    <n v="0.95"/>
    <n v="1.0638297872340496E-2"/>
  </r>
  <r>
    <x v="67"/>
    <x v="4"/>
    <x v="8"/>
    <n v="46685340"/>
    <n v="9705882"/>
    <n v="3267000"/>
    <n v="2310422"/>
    <n v="1820150"/>
    <n v="3.8987613670586958E-2"/>
    <x v="61"/>
    <x v="5"/>
    <x v="61"/>
    <n v="0.20789999601587994"/>
    <n v="0.33660001224000047"/>
    <n v="0.70719987756351388"/>
    <n v="0.78779980453787235"/>
    <n v="-9.9999785799986807E-3"/>
    <n v="-9.9999224199929237E-3"/>
    <n v="1.1224496738699306"/>
    <n v="-2.8846115409956741E-2"/>
    <n v="16806722"/>
    <n v="12605042"/>
    <n v="5135387"/>
    <n v="12138188"/>
    <n v="0"/>
    <n v="0"/>
    <n v="0"/>
    <n v="0"/>
    <n v="0"/>
    <n v="0"/>
    <n v="0"/>
    <n v="0"/>
    <n v="46685339"/>
    <n v="0"/>
    <n v="404097"/>
    <n v="4.5215407536159935E-2"/>
    <n v="0.17"/>
    <n v="-5.5555555555555469E-2"/>
    <n v="33"/>
    <n v="-0.17500000000000004"/>
    <n v="21"/>
    <n v="0.16666666666666674"/>
    <n v="28"/>
    <n v="-0.5"/>
    <n v="386"/>
    <n v="-3.2581453634085267E-2"/>
    <n v="31"/>
    <n v="-0.22499999999999998"/>
    <n v="0.95"/>
    <n v="0"/>
  </r>
  <r>
    <x v="68"/>
    <x v="5"/>
    <x v="9"/>
    <n v="46236443"/>
    <n v="10098039"/>
    <n v="3502000"/>
    <n v="2262292"/>
    <n v="1711650"/>
    <n v="3.7019499964562587E-2"/>
    <x v="62"/>
    <x v="53"/>
    <x v="62"/>
    <n v="0.21839999672985225"/>
    <n v="0.34680000740737882"/>
    <n v="0.64600000000000002"/>
    <n v="0.75659994377383644"/>
    <n v="7.2164960337149031E-2"/>
    <n v="6.2500004676606657E-2"/>
    <n v="-9.5238085706966347E-2"/>
    <n v="-6.7307748406793322E-2"/>
    <n v="16645119"/>
    <n v="12483839"/>
    <n v="5086008"/>
    <n v="12021475"/>
    <n v="808015"/>
    <n v="5.1020375947521623E-2"/>
    <n v="606011"/>
    <n v="5.1020354899902642E-2"/>
    <n v="246893"/>
    <n v="5.1020279534584212E-2"/>
    <n v="583567"/>
    <n v="5.102043135860157E-2"/>
    <n v="46236441"/>
    <n v="5.1020374066121921E-2"/>
    <n v="406619"/>
    <n v="2.8774484751268758E-2"/>
    <n v="0.17"/>
    <n v="-5.5555555555555469E-2"/>
    <n v="33"/>
    <n v="3.125E-2"/>
    <n v="19"/>
    <n v="-9.5238095238095233E-2"/>
    <n v="25"/>
    <n v="-0.13793103448275867"/>
    <n v="354"/>
    <n v="-2.8169014084507005E-3"/>
    <n v="37"/>
    <n v="5.7142857142857162E-2"/>
    <n v="0.92"/>
    <n v="-1.0752688172043001E-2"/>
  </r>
  <r>
    <x v="69"/>
    <x v="6"/>
    <x v="10"/>
    <n v="21282993"/>
    <n v="5107918"/>
    <n v="2104462"/>
    <n v="1459444"/>
    <n v="1220679"/>
    <n v="5.735466811458332E-2"/>
    <x v="63"/>
    <x v="8"/>
    <x v="63"/>
    <n v="0.23999998496452074"/>
    <n v="0.41199995771271192"/>
    <n v="0.69349981135321048"/>
    <n v="0.83640002631138977"/>
    <n v="-8.5714222708460741E-2"/>
    <n v="-9.6153960629744573E-3"/>
    <n v="-6.8627455488447509E-2"/>
    <n v="7.3684007803028528E-2"/>
    <n v="7661877"/>
    <n v="5746408"/>
    <n v="2341129"/>
    <n v="5533578"/>
    <n v="-156365"/>
    <n v="-2.0000020464958745E-2"/>
    <n v="-117273"/>
    <n v="-1.9999894264370766E-2"/>
    <n v="-47778"/>
    <n v="-1.9999941395793086E-2"/>
    <n v="-112930"/>
    <n v="-1.9999971663902771E-2"/>
    <n v="21282992"/>
    <n v="-1.9999965004919074E-2"/>
    <n v="390758"/>
    <n v="-4.6841040977068538E-2"/>
    <n v="0.19"/>
    <n v="0.11764705882352944"/>
    <n v="35"/>
    <n v="0.12903225806451624"/>
    <n v="21"/>
    <n v="0.10526315789473695"/>
    <n v="25"/>
    <n v="-0.13793103448275867"/>
    <n v="378"/>
    <n v="1.6129032258064502E-2"/>
    <n v="36"/>
    <n v="9.0909090909090828E-2"/>
    <n v="0.93"/>
    <n v="-2.1052631578947323E-2"/>
  </r>
  <r>
    <x v="70"/>
    <x v="0"/>
    <x v="11"/>
    <n v="21500167"/>
    <n v="5428792"/>
    <n v="2149801"/>
    <n v="1600742"/>
    <n v="1299482"/>
    <n v="6.04405537873264E-2"/>
    <x v="64"/>
    <x v="54"/>
    <x v="64"/>
    <n v="0.25249999220936281"/>
    <n v="0.39599988358367755"/>
    <n v="0.74460008158894708"/>
    <n v="0.81179977785302071"/>
    <n v="4.1237071390163305E-2"/>
    <n v="4.2105425453004663E-2"/>
    <n v="2.700969066182779E-7"/>
    <n v="-3.8835606101167874E-2"/>
    <n v="7740060"/>
    <n v="5805045"/>
    <n v="2365018"/>
    <n v="5590043"/>
    <n v="-78182"/>
    <n v="-9.9999462794833072E-3"/>
    <n v="-58636"/>
    <n v="-9.9998618615166901E-3"/>
    <n v="-23889"/>
    <n v="-9.9999706978965985E-3"/>
    <n v="-56465"/>
    <n v="-9.9999858319513857E-3"/>
    <n v="21500166"/>
    <n v="-9.9999364563004844E-3"/>
    <n v="385418"/>
    <n v="-2.7333822924474283E-2"/>
    <n v="0.19"/>
    <n v="5.555555555555558E-2"/>
    <n v="30"/>
    <n v="-0.1428571428571429"/>
    <n v="19"/>
    <n v="-5.0000000000000044E-2"/>
    <n v="25"/>
    <n v="-7.407407407407407E-2"/>
    <n v="357"/>
    <n v="-2.7247956403269713E-2"/>
    <n v="39"/>
    <n v="2.6315789473684292E-2"/>
    <n v="0.91"/>
    <n v="-4.2105263157894646E-2"/>
  </r>
  <r>
    <x v="71"/>
    <x v="1"/>
    <x v="12"/>
    <n v="21717340"/>
    <n v="5700801"/>
    <n v="2166304"/>
    <n v="1533960"/>
    <n v="1232690"/>
    <n v="5.6760634589687317E-2"/>
    <x v="65"/>
    <x v="50"/>
    <x v="65"/>
    <n v="0.2624999654653839"/>
    <n v="0.37999993334270044"/>
    <n v="0.70810006351832433"/>
    <n v="0.80359983311168481"/>
    <n v="7.1428617307271791E-2"/>
    <n v="-2.0618483960505252E-2"/>
    <n v="-2.067752193912753E-7"/>
    <n v="3.1578712588876012E-2"/>
    <n v="7818242"/>
    <n v="5863681"/>
    <n v="2388907"/>
    <n v="5646508"/>
    <n v="234547"/>
    <n v="3.0927799707134884E-2"/>
    <n v="175910"/>
    <n v="3.0927757112584109E-2"/>
    <n v="71667"/>
    <n v="3.0927741623655747E-2"/>
    <n v="169395"/>
    <n v="3.0927789877623457E-2"/>
    <n v="21717338"/>
    <n v="3.0927779261751054E-2"/>
    <n v="395501"/>
    <n v="-7.7473287019962367E-3"/>
    <n v="0.18"/>
    <n v="-5.2631578947368474E-2"/>
    <n v="31"/>
    <n v="-0.20512820512820518"/>
    <n v="21"/>
    <n v="-4.5454545454545414E-2"/>
    <n v="29"/>
    <n v="7.4074074074074181E-2"/>
    <n v="378"/>
    <n v="6.7796610169491567E-2"/>
    <n v="35"/>
    <n v="-0.10256410256410253"/>
    <n v="0.91"/>
    <n v="-4.2105263157894646E-2"/>
  </r>
  <r>
    <x v="72"/>
    <x v="2"/>
    <x v="13"/>
    <n v="22803207"/>
    <n v="5415761"/>
    <n v="2144641"/>
    <n v="1628211"/>
    <n v="1268377"/>
    <n v="5.5622746397030909E-2"/>
    <x v="66"/>
    <x v="55"/>
    <x v="66"/>
    <n v="0.23749997094706898"/>
    <n v="0.39599993426593233"/>
    <n v="0.75919979148025241"/>
    <n v="0.77900038754190948"/>
    <n v="-7.3858497540157941E-8"/>
    <n v="1.904281514697459E-7"/>
    <n v="7.2164558717066951E-2"/>
    <n v="-7.7669290790789991E-2"/>
    <n v="8209154"/>
    <n v="6156866"/>
    <n v="2508352"/>
    <n v="5928833"/>
    <n v="390912"/>
    <n v="4.9999987209400798E-2"/>
    <n v="293185"/>
    <n v="5.0000162014270488E-2"/>
    <n v="119445"/>
    <n v="4.9999853489482771E-2"/>
    <n v="282325"/>
    <n v="4.9999929159756817E-2"/>
    <n v="22803205"/>
    <n v="5.0000004604615844E-2"/>
    <n v="396795"/>
    <n v="-3.0351530013592587E-3"/>
    <n v="0.17"/>
    <n v="-0.10526315789473684"/>
    <n v="34"/>
    <n v="9.6774193548387011E-2"/>
    <n v="18"/>
    <n v="0"/>
    <n v="28"/>
    <n v="-3.4482758620689613E-2"/>
    <n v="372"/>
    <n v="6.2857142857142945E-2"/>
    <n v="31"/>
    <n v="-0.16216216216216217"/>
    <n v="0.94"/>
    <n v="0"/>
  </r>
  <r>
    <x v="73"/>
    <x v="3"/>
    <x v="14"/>
    <n v="21500167"/>
    <n v="5106289"/>
    <n v="2124216"/>
    <n v="1519664"/>
    <n v="1183818"/>
    <n v="5.5060874643438819E-2"/>
    <x v="67"/>
    <x v="54"/>
    <x v="67"/>
    <n v="0.23749996918628585"/>
    <n v="0.41599995613252599"/>
    <n v="0.71539994049569344"/>
    <n v="0.77899983154170926"/>
    <n v="-9.5238093592796336E-2"/>
    <n v="-9.5237402268267823E-3"/>
    <n v="-1.0101305704043773E-2"/>
    <n v="-3.0612459267979064E-2"/>
    <n v="7740060"/>
    <n v="5805045"/>
    <n v="2365018"/>
    <n v="5590043"/>
    <n v="-78182"/>
    <n v="-9.9999462794833072E-3"/>
    <n v="-58636"/>
    <n v="-9.9998618615166901E-3"/>
    <n v="-23889"/>
    <n v="-9.9999706978965985E-3"/>
    <n v="-56465"/>
    <n v="-9.9999858319513857E-3"/>
    <n v="21500166"/>
    <n v="-9.9999364563004844E-3"/>
    <n v="381360"/>
    <n v="-3.8329634859794237E-2"/>
    <n v="0.17"/>
    <n v="-5.5555555555555469E-2"/>
    <n v="34"/>
    <n v="0.1333333333333333"/>
    <n v="19"/>
    <n v="0"/>
    <n v="27"/>
    <n v="3.8461538461538547E-2"/>
    <n v="395"/>
    <n v="3.6745406824147064E-2"/>
    <n v="39"/>
    <n v="0.30000000000000004"/>
    <n v="0.95"/>
    <n v="0"/>
  </r>
  <r>
    <x v="74"/>
    <x v="4"/>
    <x v="15"/>
    <n v="42645263"/>
    <n v="9313725"/>
    <n v="3293333"/>
    <n v="2217072"/>
    <n v="1815781"/>
    <n v="4.2578726739239479E-2"/>
    <x v="68"/>
    <x v="56"/>
    <x v="68"/>
    <n v="0.21839998970108357"/>
    <n v="0.35359998282105171"/>
    <n v="0.67320006813765876"/>
    <n v="0.81899956338810831"/>
    <n v="5.0505021098709468E-2"/>
    <n v="5.0504961268183379E-2"/>
    <n v="-4.8076661923349362E-2"/>
    <n v="3.9603664116847348E-2"/>
    <n v="15352294"/>
    <n v="11514221"/>
    <n v="4690978"/>
    <n v="11087768"/>
    <n v="-1454428"/>
    <n v="-8.6538469548077201E-2"/>
    <n v="-1090821"/>
    <n v="-8.6538466115384627E-2"/>
    <n v="-444409"/>
    <n v="-8.6538560774484963E-2"/>
    <n v="-1050420"/>
    <n v="-8.6538452032543955E-2"/>
    <n v="42645261"/>
    <n v="-8.6538474102115903E-2"/>
    <n v="409886"/>
    <n v="1.4325768318002918E-2"/>
    <n v="0.17"/>
    <n v="0"/>
    <n v="40"/>
    <n v="0.21212121212121215"/>
    <n v="19"/>
    <n v="-9.5238095238095233E-2"/>
    <n v="30"/>
    <n v="7.1428571428571397E-2"/>
    <n v="356"/>
    <n v="-7.7720207253886064E-2"/>
    <n v="31"/>
    <n v="0"/>
    <n v="0.93"/>
    <n v="-2.1052631578947323E-2"/>
  </r>
  <r>
    <x v="75"/>
    <x v="5"/>
    <x v="16"/>
    <n v="42645263"/>
    <n v="8686840"/>
    <n v="2894455"/>
    <n v="1968229"/>
    <n v="1504514"/>
    <n v="3.5279744903906445E-2"/>
    <x v="69"/>
    <x v="57"/>
    <x v="69"/>
    <n v="0.20369999828585886"/>
    <n v="0.33319998986973398"/>
    <n v="0.6799998618047266"/>
    <n v="0.76439987420163003"/>
    <n v="-6.7307686190931637E-2"/>
    <n v="-3.9215736006802282E-2"/>
    <n v="5.2631365022796528E-2"/>
    <n v="1.0309187162886202E-2"/>
    <n v="15352294"/>
    <n v="11514221"/>
    <n v="4690978"/>
    <n v="11087768"/>
    <n v="-1292825"/>
    <n v="-7.7669916328023891E-2"/>
    <n v="-969618"/>
    <n v="-7.7669857805759857E-2"/>
    <n v="-395030"/>
    <n v="-7.7669952544313747E-2"/>
    <n v="-933707"/>
    <n v="-7.7669919872561444E-2"/>
    <n v="42645261"/>
    <n v="-7.7669905432383946E-2"/>
    <n v="395416"/>
    <n v="-2.7551590063425446E-2"/>
    <n v="0.18"/>
    <n v="5.8823529411764497E-2"/>
    <n v="36"/>
    <n v="9.0909090909090828E-2"/>
    <n v="22"/>
    <n v="0.15789473684210531"/>
    <n v="29"/>
    <n v="0.15999999999999992"/>
    <n v="382"/>
    <n v="7.909604519774005E-2"/>
    <n v="34"/>
    <n v="-8.108108108108103E-2"/>
    <n v="0.93"/>
    <n v="1.0869565217391353E-2"/>
  </r>
  <r>
    <x v="76"/>
    <x v="6"/>
    <x v="17"/>
    <n v="22368860"/>
    <n v="5368526"/>
    <n v="2233307"/>
    <n v="1614011"/>
    <n v="1310254"/>
    <n v="5.8574911729967462E-2"/>
    <x v="70"/>
    <x v="30"/>
    <x v="70"/>
    <n v="0.23999998211799797"/>
    <n v="0.4160000342738398"/>
    <n v="0.72270001392553729"/>
    <n v="0.81179991957923459"/>
    <n v="-1.186051223900364E-8"/>
    <n v="9.7089246885728731E-3"/>
    <n v="4.2105566712915321E-2"/>
    <n v="-2.9411891389631073E-2"/>
    <n v="8052789"/>
    <n v="6039592"/>
    <n v="2460574"/>
    <n v="5815903"/>
    <n v="390912"/>
    <n v="5.1020396177072547E-2"/>
    <n v="293184"/>
    <n v="5.1020393957407872E-2"/>
    <n v="119445"/>
    <n v="5.1020255611715637E-2"/>
    <n v="282325"/>
    <n v="5.1020334402081202E-2"/>
    <n v="22368858"/>
    <n v="5.1020364054076506E-2"/>
    <n v="395027"/>
    <n v="1.092492028314207E-2"/>
    <n v="0.19"/>
    <n v="0"/>
    <n v="30"/>
    <n v="-0.1428571428571429"/>
    <n v="21"/>
    <n v="0"/>
    <n v="29"/>
    <n v="0.15999999999999992"/>
    <n v="375"/>
    <n v="-7.9365079365079083E-3"/>
    <n v="37"/>
    <n v="2.7777777777777679E-2"/>
    <n v="0.95"/>
    <n v="2.1505376344086002E-2"/>
  </r>
  <r>
    <x v="77"/>
    <x v="0"/>
    <x v="18"/>
    <n v="21934513"/>
    <n v="5757809"/>
    <n v="2418280"/>
    <n v="1835958"/>
    <n v="707578"/>
    <n v="3.2258660130726403E-2"/>
    <x v="71"/>
    <x v="58"/>
    <x v="71"/>
    <n v="0.26249996979645729"/>
    <n v="0.42000003820897847"/>
    <n v="0.75919992722100005"/>
    <n v="0.38539988387533919"/>
    <n v="3.9603872853995581E-2"/>
    <n v="6.0606468891118981E-2"/>
    <n v="1.9607633672155123E-2"/>
    <n v="-0.52525253838500408"/>
    <n v="7896424"/>
    <n v="5922318"/>
    <n v="2412796"/>
    <n v="5702973"/>
    <n v="156364"/>
    <n v="2.0201910579504601E-2"/>
    <n v="117273"/>
    <n v="2.0201910579504601E-2"/>
    <n v="47778"/>
    <n v="2.0201960407912223E-2"/>
    <n v="112930"/>
    <n v="2.0201991290585752E-2"/>
    <n v="21934511"/>
    <n v="2.0201937045509322E-2"/>
    <n v="380462"/>
    <n v="-1.2858766326430016E-2"/>
    <n v="0.19"/>
    <n v="0"/>
    <n v="37"/>
    <n v="0.23333333333333339"/>
    <n v="20"/>
    <n v="5.2631578947368363E-2"/>
    <n v="25"/>
    <n v="0"/>
    <n v="400"/>
    <n v="0.1204481792717087"/>
    <n v="33"/>
    <n v="-0.15384615384615385"/>
    <n v="0.65"/>
    <n v="-0.2857142857142857"/>
  </r>
  <r>
    <x v="78"/>
    <x v="1"/>
    <x v="19"/>
    <n v="21282993"/>
    <n v="5427163"/>
    <n v="2149156"/>
    <n v="1600262"/>
    <n v="1377825"/>
    <n v="6.4738310067573676E-2"/>
    <x v="72"/>
    <x v="8"/>
    <x v="72"/>
    <n v="0.25499998989803735"/>
    <n v="0.39599989902643423"/>
    <n v="0.74460020584824926"/>
    <n v="0.86099963630955434"/>
    <n v="-2.8571339253511518E-2"/>
    <n v="4.2105180237766771E-2"/>
    <n v="5.1546588131297977E-2"/>
    <n v="7.1428341361902792E-2"/>
    <n v="7661877"/>
    <n v="5746408"/>
    <n v="2341129"/>
    <n v="5533578"/>
    <n v="-156365"/>
    <n v="-2.0000020464958745E-2"/>
    <n v="-117273"/>
    <n v="-1.9999894264370766E-2"/>
    <n v="-47778"/>
    <n v="-1.9999941395793086E-2"/>
    <n v="-112930"/>
    <n v="-1.9999971663902771E-2"/>
    <n v="21282992"/>
    <n v="-1.9999965004919074E-2"/>
    <n v="391681"/>
    <n v="-9.6586355028179804E-3"/>
    <n v="0.18"/>
    <n v="0"/>
    <n v="38"/>
    <n v="0.22580645161290325"/>
    <n v="21"/>
    <n v="0"/>
    <n v="29"/>
    <n v="0"/>
    <n v="383"/>
    <n v="1.3227513227513255E-2"/>
    <n v="36"/>
    <n v="2.857142857142847E-2"/>
    <n v="0.93"/>
    <n v="2.19780219780219E-2"/>
  </r>
  <r>
    <x v="79"/>
    <x v="2"/>
    <x v="20"/>
    <n v="21717340"/>
    <n v="5429335"/>
    <n v="2128299"/>
    <n v="1475975"/>
    <n v="1234506"/>
    <n v="5.6844254406847247E-2"/>
    <x v="73"/>
    <x v="59"/>
    <x v="73"/>
    <n v="0.25"/>
    <n v="0.39199994106092184"/>
    <n v="0.6934998324953402"/>
    <n v="0.83640034553430787"/>
    <n v="5.2631707713837406E-2"/>
    <n v="-1.0100994618661541E-2"/>
    <n v="-8.6538431282776718E-2"/>
    <n v="7.3684119944433801E-2"/>
    <n v="7818242"/>
    <n v="5863681"/>
    <n v="2388907"/>
    <n v="5646508"/>
    <n v="-390912"/>
    <n v="-4.7619036017596983E-2"/>
    <n v="-293185"/>
    <n v="-4.7619194570744261E-2"/>
    <n v="-119445"/>
    <n v="-4.7618914729671169E-2"/>
    <n v="-282325"/>
    <n v="-4.7618983364854484E-2"/>
    <n v="21717338"/>
    <n v="-4.7619051795569911E-2"/>
    <n v="382856"/>
    <n v="-3.512897087916933E-2"/>
    <n v="0.19"/>
    <n v="0.11764705882352944"/>
    <n v="36"/>
    <n v="5.8823529411764719E-2"/>
    <n v="18"/>
    <n v="0"/>
    <n v="28"/>
    <n v="0"/>
    <n v="379"/>
    <n v="1.8817204301075252E-2"/>
    <n v="39"/>
    <n v="0.25806451612903225"/>
    <n v="0.95"/>
    <n v="1.0638297872340496E-2"/>
  </r>
  <r>
    <x v="80"/>
    <x v="3"/>
    <x v="21"/>
    <n v="21065820"/>
    <n v="5529777"/>
    <n v="2123434"/>
    <n v="1612111"/>
    <n v="1361589"/>
    <n v="6.4634986912448691E-2"/>
    <x v="74"/>
    <x v="51"/>
    <x v="74"/>
    <n v="0.26249996439730333"/>
    <n v="0.38399993345120426"/>
    <n v="0.75919995629720538"/>
    <n v="0.84460003064305122"/>
    <n v="0.10526315138764697"/>
    <n v="-7.6923139557080633E-2"/>
    <n v="6.1224516976005505E-2"/>
    <n v="8.4210800112130224E-2"/>
    <n v="7583695"/>
    <n v="5687771"/>
    <n v="2317240"/>
    <n v="5477113"/>
    <n v="-156365"/>
    <n v="-2.0202039777469372E-2"/>
    <n v="-117274"/>
    <n v="-2.0202082843457703E-2"/>
    <n v="-47778"/>
    <n v="-2.0201960407912334E-2"/>
    <n v="-112930"/>
    <n v="-2.0201991290585752E-2"/>
    <n v="21065819"/>
    <n v="-2.0202030068046883E-2"/>
    <n v="395181"/>
    <n v="3.6241346758967952E-2"/>
    <n v="0.17"/>
    <n v="0"/>
    <n v="40"/>
    <n v="0.17647058823529416"/>
    <n v="17"/>
    <n v="-0.10526315789473684"/>
    <n v="27"/>
    <n v="0"/>
    <n v="379"/>
    <n v="-4.0506329113924044E-2"/>
    <n v="32"/>
    <n v="-0.17948717948717952"/>
    <n v="0.95"/>
    <n v="0"/>
  </r>
  <r>
    <x v="81"/>
    <x v="4"/>
    <x v="22"/>
    <n v="44440853"/>
    <n v="9612556"/>
    <n v="3268269"/>
    <n v="2289095"/>
    <n v="1874769"/>
    <n v="4.2185711421875723E-2"/>
    <x v="75"/>
    <x v="60"/>
    <x v="75"/>
    <n v="0.21629998866133376"/>
    <n v="0.33999999583877588"/>
    <n v="0.70039981409119012"/>
    <n v="0.8190000851865038"/>
    <n v="-9.6153898295691098E-3"/>
    <n v="-3.8461503515282769E-2"/>
    <n v="4.0403658943138243E-2"/>
    <n v="6.3711681774769602E-7"/>
    <n v="15998707"/>
    <n v="11999030"/>
    <n v="4888493"/>
    <n v="11554621"/>
    <n v="646413"/>
    <n v="4.2105303611303935E-2"/>
    <n v="484809"/>
    <n v="4.2105236646057032E-2"/>
    <n v="197515"/>
    <n v="4.210529232923288E-2"/>
    <n v="466853"/>
    <n v="4.2105228031466657E-2"/>
    <n v="44440851"/>
    <n v="4.2105264638900852E-2"/>
    <n v="397192"/>
    <n v="-3.0969586665560711E-2"/>
    <n v="0.17"/>
    <n v="0"/>
    <n v="38"/>
    <n v="-5.0000000000000044E-2"/>
    <n v="20"/>
    <n v="5.2631578947368363E-2"/>
    <n v="30"/>
    <n v="0"/>
    <n v="386"/>
    <n v="8.4269662921348409E-2"/>
    <n v="34"/>
    <n v="9.6774193548387011E-2"/>
    <n v="0.92"/>
    <n v="-1.0752688172043001E-2"/>
  </r>
  <r>
    <x v="82"/>
    <x v="5"/>
    <x v="23"/>
    <n v="45338648"/>
    <n v="9425904"/>
    <n v="3300951"/>
    <n v="2289540"/>
    <n v="1839416"/>
    <n v="4.05705966353474E-2"/>
    <x v="76"/>
    <x v="61"/>
    <x v="76"/>
    <n v="0.20789997972590626"/>
    <n v="0.35019993838256785"/>
    <n v="0.69360011705717539"/>
    <n v="0.80339980956873436"/>
    <n v="2.061846576038473E-2"/>
    <n v="5.1020255191124297E-2"/>
    <n v="2.0000379435892279E-2"/>
    <n v="5.1020332005990321E-2"/>
    <n v="16321913"/>
    <n v="12241435"/>
    <n v="4987251"/>
    <n v="11788048"/>
    <n v="969619"/>
    <n v="6.3157922848533277E-2"/>
    <n v="727214"/>
    <n v="6.3157898393647383E-2"/>
    <n v="296273"/>
    <n v="6.3158045081430858E-2"/>
    <n v="700280"/>
    <n v="6.3157887141938707E-2"/>
    <n v="45338647"/>
    <n v="6.3157920407615809E-2"/>
    <n v="401966"/>
    <n v="1.656483298601974E-2"/>
    <n v="0.17"/>
    <n v="-5.5555555555555469E-2"/>
    <n v="38"/>
    <n v="5.555555555555558E-2"/>
    <n v="20"/>
    <n v="-9.0909090909090939E-2"/>
    <n v="26"/>
    <n v="-0.10344827586206895"/>
    <n v="350"/>
    <n v="-8.376963350785338E-2"/>
    <n v="40"/>
    <n v="0.17647058823529416"/>
    <n v="0.91"/>
    <n v="-2.1505376344086002E-2"/>
  </r>
  <r>
    <x v="83"/>
    <x v="6"/>
    <x v="24"/>
    <n v="22368860"/>
    <n v="5536293"/>
    <n v="2258807"/>
    <n v="1632440"/>
    <n v="1351986"/>
    <n v="6.044054100208951E-2"/>
    <x v="77"/>
    <x v="5"/>
    <x v="77"/>
    <n v="0.24750000670575076"/>
    <n v="0.40799990173930462"/>
    <n v="0.72270008017506582"/>
    <n v="0.82819950503540707"/>
    <n v="3.1250104777363452E-2"/>
    <n v="-1.9231086238971185E-2"/>
    <n v="9.1669471791178125E-8"/>
    <n v="2.0201511555547613E-2"/>
    <n v="8052789"/>
    <n v="6039592"/>
    <n v="2460574"/>
    <n v="5815903"/>
    <n v="0"/>
    <n v="0"/>
    <n v="0"/>
    <n v="0"/>
    <n v="0"/>
    <n v="0"/>
    <n v="0"/>
    <n v="0"/>
    <n v="22368858"/>
    <n v="0"/>
    <n v="382312"/>
    <n v="-3.2187673247651372E-2"/>
    <n v="0.19"/>
    <n v="0"/>
    <n v="31"/>
    <n v="3.3333333333333437E-2"/>
    <n v="22"/>
    <n v="4.7619047619047672E-2"/>
    <n v="27"/>
    <n v="-6.8965517241379337E-2"/>
    <n v="390"/>
    <n v="4.0000000000000036E-2"/>
    <n v="32"/>
    <n v="-0.13513513513513509"/>
    <n v="0.92"/>
    <n v="-3.1578947368420929E-2"/>
  </r>
  <r>
    <x v="84"/>
    <x v="0"/>
    <x v="25"/>
    <n v="20848646"/>
    <n v="5107918"/>
    <n v="2043167"/>
    <n v="1476597"/>
    <n v="1259241"/>
    <n v="6.0399174123825596E-2"/>
    <x v="78"/>
    <x v="62"/>
    <x v="78"/>
    <n v="0.2449999870495187"/>
    <n v="0.39999996084510364"/>
    <n v="0.72270010234112048"/>
    <n v="0.85279937586220211"/>
    <n v="-6.6666608611452793E-2"/>
    <n v="-4.7619227486649485E-2"/>
    <n v="-4.8076697021672166E-2"/>
    <n v="1.2127650047192211"/>
    <n v="7505512"/>
    <n v="5629134"/>
    <n v="2293351"/>
    <n v="5420648"/>
    <n v="-390912"/>
    <n v="-4.9504940464189851E-2"/>
    <n v="-293184"/>
    <n v="-4.9504940464189851E-2"/>
    <n v="-119445"/>
    <n v="-4.950480687136416E-2"/>
    <n v="-282325"/>
    <n v="-4.9504881050637994E-2"/>
    <n v="20848645"/>
    <n v="-4.950491032145643E-2"/>
    <n v="395869"/>
    <n v="4.0495502836025654E-2"/>
    <n v="0.17"/>
    <n v="-0.10526315789473684"/>
    <n v="39"/>
    <n v="5.4054054054053946E-2"/>
    <n v="18"/>
    <n v="-9.9999999999999978E-2"/>
    <n v="25"/>
    <n v="0"/>
    <n v="366"/>
    <n v="-8.4999999999999964E-2"/>
    <n v="36"/>
    <n v="9.0909090909090828E-2"/>
    <n v="0.94"/>
    <n v="0.44615384615384612"/>
  </r>
  <r>
    <x v="85"/>
    <x v="1"/>
    <x v="26"/>
    <n v="20848646"/>
    <n v="5212161"/>
    <n v="2084864"/>
    <n v="1476292"/>
    <n v="1150032"/>
    <n v="5.5160992229423438E-2"/>
    <x v="79"/>
    <x v="63"/>
    <x v="79"/>
    <n v="0.24999997601762725"/>
    <n v="0.39999992325639977"/>
    <n v="0.70809990483791752"/>
    <n v="0.77900036036231313"/>
    <n v="-1.9607898347013153E-2"/>
    <n v="1.0101073863401533E-2"/>
    <n v="-4.9019998549087895E-2"/>
    <n v="-9.5237294522805271E-2"/>
    <n v="7505512"/>
    <n v="5629134"/>
    <n v="2293351"/>
    <n v="5420648"/>
    <n v="-156365"/>
    <n v="-2.0408184574093213E-2"/>
    <n v="-117274"/>
    <n v="-2.0408227191664796E-2"/>
    <n v="-47778"/>
    <n v="-2.0408102244686255E-2"/>
    <n v="-112930"/>
    <n v="-2.0408133760832503E-2"/>
    <n v="20848645"/>
    <n v="-2.0408173813155628E-2"/>
    <n v="408200"/>
    <n v="4.2174626800891568E-2"/>
    <n v="0.19"/>
    <n v="5.555555555555558E-2"/>
    <n v="35"/>
    <n v="-7.8947368421052655E-2"/>
    <n v="17"/>
    <n v="-0.19047619047619047"/>
    <n v="28"/>
    <n v="-3.4482758620689613E-2"/>
    <n v="384"/>
    <n v="2.6109660574411553E-3"/>
    <n v="35"/>
    <n v="-2.777777777777779E-2"/>
    <n v="0.93"/>
    <n v="0"/>
  </r>
  <r>
    <x v="86"/>
    <x v="2"/>
    <x v="27"/>
    <n v="21500167"/>
    <n v="5267540"/>
    <n v="2064876"/>
    <n v="1552580"/>
    <n v="1311309"/>
    <n v="6.0990642537799823E-2"/>
    <x v="80"/>
    <x v="54"/>
    <x v="80"/>
    <n v="0.24499995744219102"/>
    <n v="0.39200006074942001"/>
    <n v="0.75189987195357011"/>
    <n v="0.84459995620193484"/>
    <n v="-2.0000170231235903E-2"/>
    <n v="3.0532784744963237E-7"/>
    <n v="8.4210603552845598E-2"/>
    <n v="9.8034520327570096E-3"/>
    <n v="7740060"/>
    <n v="5805045"/>
    <n v="2365018"/>
    <n v="5590043"/>
    <n v="-78182"/>
    <n v="-9.9999462794833072E-3"/>
    <n v="-58636"/>
    <n v="-9.9998618615166901E-3"/>
    <n v="-23889"/>
    <n v="-9.9999706978965985E-3"/>
    <n v="-56465"/>
    <n v="-9.9999858319513857E-3"/>
    <n v="21500166"/>
    <n v="-9.9999364563004844E-3"/>
    <n v="404886"/>
    <n v="5.7541216540944795E-2"/>
    <n v="0.17"/>
    <n v="-0.10526315789473684"/>
    <n v="35"/>
    <n v="-2.777777777777779E-2"/>
    <n v="18"/>
    <n v="0"/>
    <n v="30"/>
    <n v="7.1428571428571397E-2"/>
    <n v="395"/>
    <n v="4.2216358839050061E-2"/>
    <n v="34"/>
    <n v="-0.12820512820512819"/>
    <n v="0.93"/>
    <n v="-2.1052631578947323E-2"/>
  </r>
  <r>
    <x v="87"/>
    <x v="3"/>
    <x v="28"/>
    <n v="22803207"/>
    <n v="5757809"/>
    <n v="2234030"/>
    <n v="1712384"/>
    <n v="1390113"/>
    <n v="6.0961293733815598E-2"/>
    <x v="81"/>
    <x v="64"/>
    <x v="81"/>
    <n v="0.25249996634245347"/>
    <n v="0.38800001875713486"/>
    <n v="0.76650000223810777"/>
    <n v="0.81179980658543882"/>
    <n v="-3.8095235851973275E-2"/>
    <n v="1.0416890622818142E-2"/>
    <n v="9.6154456811436972E-3"/>
    <n v="-3.8835215329840023E-2"/>
    <n v="8209154"/>
    <n v="6156866"/>
    <n v="2508352"/>
    <n v="5928833"/>
    <n v="625459"/>
    <n v="8.2474176506307284E-2"/>
    <n v="469095"/>
    <n v="8.247431199322186E-2"/>
    <n v="191112"/>
    <n v="8.2473977663081843E-2"/>
    <n v="451720"/>
    <n v="8.2474106340329367E-2"/>
    <n v="22803205"/>
    <n v="8.247417297186499E-2"/>
    <n v="389891"/>
    <n v="-1.3386271101090363E-2"/>
    <n v="0.19"/>
    <n v="0.11764705882352944"/>
    <n v="38"/>
    <n v="-5.0000000000000044E-2"/>
    <n v="17"/>
    <n v="0"/>
    <n v="25"/>
    <n v="-7.407407407407407E-2"/>
    <n v="388"/>
    <n v="2.3746701846965701E-2"/>
    <n v="36"/>
    <n v="0.125"/>
    <n v="0.95"/>
    <n v="0"/>
  </r>
  <r>
    <x v="88"/>
    <x v="4"/>
    <x v="29"/>
    <n v="44889750"/>
    <n v="9898190"/>
    <n v="3399038"/>
    <n v="2311346"/>
    <n v="1748764"/>
    <n v="3.8956866545258102E-2"/>
    <x v="82"/>
    <x v="65"/>
    <x v="82"/>
    <n v="0.22050000278460005"/>
    <n v="0.34339995494125691"/>
    <n v="0.68000004707214212"/>
    <n v="0.75659983403609843"/>
    <n v="1.9417542040847557E-2"/>
    <n v="9.9998798355669383E-3"/>
    <n v="-2.9125888683334211E-2"/>
    <n v="-7.6190774920610105E-2"/>
    <n v="16160310"/>
    <n v="12120232"/>
    <n v="4937872"/>
    <n v="11671335"/>
    <n v="161603"/>
    <n v="1.0101003787368557E-2"/>
    <n v="121202"/>
    <n v="1.010098316280561E-2"/>
    <n v="49379"/>
    <n v="1.0101067956934884E-2"/>
    <n v="116714"/>
    <n v="1.0101066923787538E-2"/>
    <n v="44889749"/>
    <n v="1.0101021692856316E-2"/>
    <n v="380769"/>
    <n v="-4.1347761284215245E-2"/>
    <n v="0.18"/>
    <n v="5.8823529411764497E-2"/>
    <n v="39"/>
    <n v="2.6315789473684292E-2"/>
    <n v="18"/>
    <n v="-9.9999999999999978E-2"/>
    <n v="28"/>
    <n v="-6.6666666666666652E-2"/>
    <n v="354"/>
    <n v="-8.2901554404145039E-2"/>
    <n v="30"/>
    <n v="-0.11764705882352944"/>
    <n v="0.92"/>
    <n v="0"/>
  </r>
  <r>
    <x v="89"/>
    <x v="5"/>
    <x v="30"/>
    <n v="42645263"/>
    <n v="8597285"/>
    <n v="2806153"/>
    <n v="2003593"/>
    <n v="1640943"/>
    <n v="3.8478904444791441E-2"/>
    <x v="83"/>
    <x v="66"/>
    <x v="83"/>
    <n v="0.20159999951225532"/>
    <n v="0.32639990415578873"/>
    <n v="0.71399991376093885"/>
    <n v="0.81900016620141913"/>
    <n v="-3.0302938085692843E-2"/>
    <n v="-6.7961274741228928E-2"/>
    <n v="2.9411466639187145E-2"/>
    <n v="1.9417924235081818E-2"/>
    <n v="15352294"/>
    <n v="11514221"/>
    <n v="4690978"/>
    <n v="11087768"/>
    <n v="-969619"/>
    <n v="-5.9405965464955024E-2"/>
    <n v="-727214"/>
    <n v="-5.9405943829297758E-2"/>
    <n v="-296273"/>
    <n v="-5.9406073606481757E-2"/>
    <n v="-700280"/>
    <n v="-5.940593387471782E-2"/>
    <n v="42645261"/>
    <n v="-5.9405963305433462E-2"/>
    <n v="398067"/>
    <n v="-9.6998253583636673E-3"/>
    <n v="0.19"/>
    <n v="0.11764705882352944"/>
    <n v="36"/>
    <n v="-5.2631578947368474E-2"/>
    <n v="17"/>
    <n v="-0.15000000000000002"/>
    <n v="29"/>
    <n v="0.11538461538461542"/>
    <n v="363"/>
    <n v="3.7142857142857144E-2"/>
    <n v="37"/>
    <n v="-7.4999999999999956E-2"/>
    <n v="0.95"/>
    <n v="4.39560439560438E-2"/>
  </r>
  <r>
    <x v="90"/>
    <x v="6"/>
    <x v="0"/>
    <n v="21065820"/>
    <n v="5424448"/>
    <n v="2278268"/>
    <n v="1629873"/>
    <n v="1363225"/>
    <n v="6.4712648261496586E-2"/>
    <x v="84"/>
    <x v="67"/>
    <x v="84"/>
    <n v="0.25749996914432954"/>
    <n v="0.41999997050391119"/>
    <n v="0.71540003195409851"/>
    <n v="0.8363995231530309"/>
    <n v="4.0403887546021755E-2"/>
    <n v="2.94119403300106E-2"/>
    <n v="-1.0101075703767615E-2"/>
    <n v="9.9010178921481451E-3"/>
    <n v="7583695"/>
    <n v="5687771"/>
    <n v="2317240"/>
    <n v="5477113"/>
    <n v="-469094"/>
    <n v="-5.8252364491358177E-2"/>
    <n v="-351821"/>
    <n v="-5.8252444867136766E-2"/>
    <n v="-143334"/>
    <n v="-5.8252261464194932E-2"/>
    <n v="-338790"/>
    <n v="-5.825234705599458E-2"/>
    <n v="21065819"/>
    <n v="-5.8252370326638991E-2"/>
    <n v="409072"/>
    <n v="6.9995187176965512E-2"/>
    <n v="0.17"/>
    <n v="-0.10526315789473684"/>
    <n v="36"/>
    <n v="0.16129032258064524"/>
    <n v="21"/>
    <n v="-4.5454545454545414E-2"/>
    <n v="29"/>
    <n v="7.4074074074074181E-2"/>
    <n v="354"/>
    <n v="-9.2307692307692313E-2"/>
    <n v="35"/>
    <n v="9.375E-2"/>
    <n v="0.91"/>
    <n v="-1.0869565217391353E-2"/>
  </r>
  <r>
    <x v="91"/>
    <x v="0"/>
    <x v="1"/>
    <n v="22803207"/>
    <n v="5700801"/>
    <n v="2257517"/>
    <n v="1565588"/>
    <n v="1309458"/>
    <n v="5.7424291241139895E-2"/>
    <x v="85"/>
    <x v="68"/>
    <x v="85"/>
    <n v="0.24999996710988942"/>
    <n v="0.39599996561886652"/>
    <n v="0.69349998250290035"/>
    <n v="0.83640012570356947"/>
    <n v="2.0408082957817264E-2"/>
    <n v="-9.999989044464086E-3"/>
    <n v="-4.0404200502572318E-2"/>
    <n v="-1.9229904034641865E-2"/>
    <n v="8209154"/>
    <n v="6156866"/>
    <n v="2508352"/>
    <n v="5928833"/>
    <n v="703642"/>
    <n v="9.3750033308853453E-2"/>
    <n v="527732"/>
    <n v="9.3750122132463032E-2"/>
    <n v="215001"/>
    <n v="9.3749713846681182E-2"/>
    <n v="508185"/>
    <n v="9.3749861640158194E-2"/>
    <n v="22803205"/>
    <n v="9.3749977516524474E-2"/>
    <n v="385907"/>
    <n v="-2.5164890405664497E-2"/>
    <n v="0.19"/>
    <n v="0.11764705882352944"/>
    <n v="35"/>
    <n v="-0.10256410256410253"/>
    <n v="22"/>
    <n v="0.22222222222222232"/>
    <n v="25"/>
    <n v="0"/>
    <n v="383"/>
    <n v="4.644808743169393E-2"/>
    <n v="33"/>
    <n v="-8.333333333333337E-2"/>
    <n v="0.95"/>
    <n v="1.0638297872340496E-2"/>
  </r>
  <r>
    <x v="92"/>
    <x v="1"/>
    <x v="2"/>
    <n v="22368860"/>
    <n v="5536293"/>
    <n v="2303097"/>
    <n v="1597198"/>
    <n v="1335896"/>
    <n v="5.9721237470304701E-2"/>
    <x v="86"/>
    <x v="69"/>
    <x v="86"/>
    <n v="0.24750000670575076"/>
    <n v="0.41599983960386488"/>
    <n v="0.69350010008262786"/>
    <n v="0.83639974505352499"/>
    <n v="-9.999878206789159E-3"/>
    <n v="3.9999798542984077E-2"/>
    <n v="-2.0618283741517418E-2"/>
    <n v="7.3683386570598586E-2"/>
    <n v="8052789"/>
    <n v="6039592"/>
    <n v="2460574"/>
    <n v="5815903"/>
    <n v="547277"/>
    <n v="7.2916677769617744E-2"/>
    <n v="410458"/>
    <n v="7.2916722181422644E-2"/>
    <n v="167223"/>
    <n v="7.2916444102974154E-2"/>
    <n v="395255"/>
    <n v="7.2916559053456398E-2"/>
    <n v="22368858"/>
    <n v="7.2916633191269842E-2"/>
    <n v="410264"/>
    <n v="5.0563449289564577E-3"/>
    <n v="0.17"/>
    <n v="-0.10526315789473684"/>
    <n v="37"/>
    <n v="5.7142857142857162E-2"/>
    <n v="21"/>
    <n v="0.23529411764705888"/>
    <n v="28"/>
    <n v="0"/>
    <n v="361"/>
    <n v="-5.989583333333337E-2"/>
    <n v="33"/>
    <n v="-5.7142857142857162E-2"/>
    <n v="0.91"/>
    <n v="-2.1505376344086002E-2"/>
  </r>
  <r>
    <x v="93"/>
    <x v="2"/>
    <x v="3"/>
    <n v="22151687"/>
    <n v="5814817"/>
    <n v="1162963"/>
    <n v="806515"/>
    <n v="628275"/>
    <n v="2.8362399667348135E-2"/>
    <x v="87"/>
    <x v="41"/>
    <x v="87"/>
    <n v="0.26249996219249577"/>
    <n v="0.19999993121021695"/>
    <n v="0.69350013714967718"/>
    <n v="0.77899977061802939"/>
    <n v="7.1428603225100362E-2"/>
    <n v="-0.48979617291931032"/>
    <n v="-7.7669563438227507E-2"/>
    <n v="-7.7670126670266071E-2"/>
    <n v="7974607"/>
    <n v="5980955"/>
    <n v="2436685"/>
    <n v="5759438"/>
    <n v="234547"/>
    <n v="3.0302995067221783E-2"/>
    <n v="175910"/>
    <n v="3.0302952001233452E-2"/>
    <n v="71667"/>
    <n v="3.0302940611868445E-2"/>
    <n v="169395"/>
    <n v="3.0302986935878629E-2"/>
    <n v="22151685"/>
    <n v="3.0302975335167126E-2"/>
    <n v="406272"/>
    <n v="3.423185785628613E-3"/>
    <n v="0.1"/>
    <n v="-0.41176470588235292"/>
    <n v="35"/>
    <n v="0"/>
    <n v="21"/>
    <n v="0.16666666666666674"/>
    <n v="29"/>
    <n v="-3.3333333333333326E-2"/>
    <n v="388"/>
    <n v="-1.7721518987341756E-2"/>
    <n v="40"/>
    <n v="0.17647058823529416"/>
    <n v="0.92"/>
    <n v="-1.0752688172043001E-2"/>
  </r>
  <r>
    <x v="94"/>
    <x v="3"/>
    <x v="4"/>
    <n v="22586034"/>
    <n v="5928833"/>
    <n v="2418964"/>
    <n v="1854136"/>
    <n v="1566003"/>
    <n v="6.9335014726357003E-2"/>
    <x v="88"/>
    <x v="70"/>
    <x v="88"/>
    <n v="0.26249995904548801"/>
    <n v="0.40800002293874699"/>
    <n v="0.76650003885961093"/>
    <n v="0.84459985675268701"/>
    <n v="3.960393677626084E-2"/>
    <n v="5.1546400038013696E-2"/>
    <n v="4.7777564349260615E-8"/>
    <n v="4.0404111828026279E-2"/>
    <n v="8130972"/>
    <n v="6098229"/>
    <n v="2484463"/>
    <n v="5872368"/>
    <n v="-78182"/>
    <n v="-9.5237584774265915E-3"/>
    <n v="-58637"/>
    <n v="-9.5238389141488744E-3"/>
    <n v="-23889"/>
    <n v="-9.523782945934256E-3"/>
    <n v="-56465"/>
    <n v="-9.5237966729708745E-3"/>
    <n v="22586032"/>
    <n v="-9.5237928177200892E-3"/>
    <n v="388271"/>
    <n v="-4.1550074251521796E-3"/>
    <n v="0.18"/>
    <n v="-5.2631578947368474E-2"/>
    <n v="34"/>
    <n v="-0.10526315789473684"/>
    <n v="17"/>
    <n v="0"/>
    <n v="28"/>
    <n v="0.12000000000000011"/>
    <n v="361"/>
    <n v="-6.9587628865979356E-2"/>
    <n v="36"/>
    <n v="0"/>
    <n v="0.95"/>
    <n v="0"/>
  </r>
  <r>
    <x v="95"/>
    <x v="4"/>
    <x v="5"/>
    <n v="46685340"/>
    <n v="9999999"/>
    <n v="3434000"/>
    <n v="2288417"/>
    <n v="1856364"/>
    <n v="3.9763317563929063E-2"/>
    <x v="89"/>
    <x v="71"/>
    <x v="89"/>
    <n v="0.2141999822642397"/>
    <n v="0.34340003434000343"/>
    <n v="0.66639982527664532"/>
    <n v="0.81120005663303496"/>
    <n v="-2.8571521273469846E-2"/>
    <n v="2.3121361958367004E-7"/>
    <n v="-2.0000324785350965E-2"/>
    <n v="7.2165258490304529E-2"/>
    <n v="16806722"/>
    <n v="12605042"/>
    <n v="5135387"/>
    <n v="12138188"/>
    <n v="646412"/>
    <n v="3.9999975247999586E-2"/>
    <n v="484810"/>
    <n v="4.0000059404803556E-2"/>
    <n v="197515"/>
    <n v="4.0000024301966475E-2"/>
    <n v="466853"/>
    <n v="3.9999965727999465E-2"/>
    <n v="46685339"/>
    <n v="4.0000000891072141E-2"/>
    <n v="403590"/>
    <n v="5.9933975717560983E-2"/>
    <n v="0.17"/>
    <n v="-5.5555555555555469E-2"/>
    <n v="30"/>
    <n v="-0.23076923076923073"/>
    <n v="18"/>
    <n v="0"/>
    <n v="25"/>
    <n v="-0.1071428571428571"/>
    <n v="363"/>
    <n v="2.5423728813559254E-2"/>
    <n v="30"/>
    <n v="0"/>
    <n v="0.91"/>
    <n v="-1.0869565217391353E-2"/>
  </r>
  <r>
    <x v="96"/>
    <x v="5"/>
    <x v="6"/>
    <n v="43094160"/>
    <n v="8687782"/>
    <n v="2983384"/>
    <n v="1947553"/>
    <n v="1503900"/>
    <n v="3.4898000100245602E-2"/>
    <x v="90"/>
    <x v="72"/>
    <x v="90"/>
    <n v="0.20159998477751973"/>
    <n v="0.3433999610027047"/>
    <n v="0.6527999747937242"/>
    <n v="0.77219978095589692"/>
    <n v="-7.3088966434653457E-8"/>
    <n v="5.2083522790502768E-2"/>
    <n v="-8.5714210587013562E-2"/>
    <n v="-5.7143315931895033E-2"/>
    <n v="15513897"/>
    <n v="11635423"/>
    <n v="4740357"/>
    <n v="11204481"/>
    <n v="161603"/>
    <n v="1.052630961861456E-2"/>
    <n v="121202"/>
    <n v="1.052628744923334E-2"/>
    <n v="49379"/>
    <n v="1.0526376376098989E-2"/>
    <n v="116713"/>
    <n v="1.0526284460497415E-2"/>
    <n v="43094158"/>
    <n v="1.0526304435092948E-2"/>
    <n v="403770"/>
    <n v="1.4326733941773639E-2"/>
    <n v="0.18"/>
    <n v="-5.2631578947368474E-2"/>
    <n v="37"/>
    <n v="2.7777777777777679E-2"/>
    <n v="22"/>
    <n v="0.29411764705882359"/>
    <n v="27"/>
    <n v="-6.8965517241379337E-2"/>
    <n v="391"/>
    <n v="7.7134986225895208E-2"/>
    <n v="31"/>
    <n v="-0.16216216216216217"/>
    <n v="0.95"/>
    <n v="0"/>
  </r>
  <r>
    <x v="97"/>
    <x v="6"/>
    <x v="7"/>
    <n v="21500167"/>
    <n v="5536293"/>
    <n v="2170226"/>
    <n v="1520894"/>
    <n v="1259605"/>
    <n v="5.8585824007785614E-2"/>
    <x v="91"/>
    <x v="15"/>
    <x v="91"/>
    <n v="0.25749999988372185"/>
    <n v="0.39199984538390581"/>
    <n v="0.70079982453440337"/>
    <n v="0.82820038740372437"/>
    <n v="1.1937629507130509E-7"/>
    <n v="-6.6666969253381447E-2"/>
    <n v="-2.0408452289015111E-2"/>
    <n v="-9.8028938591424586E-3"/>
    <n v="7740060"/>
    <n v="5805045"/>
    <n v="2365018"/>
    <n v="5590043"/>
    <n v="156365"/>
    <n v="2.0618577092037516E-2"/>
    <n v="117274"/>
    <n v="2.0618621952255056E-2"/>
    <n v="47778"/>
    <n v="2.0618494415770572E-2"/>
    <n v="112930"/>
    <n v="2.0618526585082231E-2"/>
    <n v="21500166"/>
    <n v="2.0618566978098496E-2"/>
    <n v="390761"/>
    <n v="-4.4762291234794804E-2"/>
    <n v="0.19"/>
    <n v="0.11764705882352944"/>
    <n v="32"/>
    <n v="-0.11111111111111116"/>
    <n v="21"/>
    <n v="0"/>
    <n v="27"/>
    <n v="-6.8965517241379337E-2"/>
    <n v="387"/>
    <n v="9.3220338983050821E-2"/>
    <n v="34"/>
    <n v="-2.8571428571428581E-2"/>
    <n v="0.92"/>
    <n v="1.098901098901095E-2"/>
  </r>
  <r>
    <x v="98"/>
    <x v="0"/>
    <x v="8"/>
    <n v="21717340"/>
    <n v="5592215"/>
    <n v="2214517"/>
    <n v="1535767"/>
    <n v="1322295"/>
    <n v="6.088660029266936E-2"/>
    <x v="92"/>
    <x v="59"/>
    <x v="92"/>
    <n v="0.25749999769769227"/>
    <n v="0.39599997496519718"/>
    <n v="0.69349975638028516"/>
    <n v="0.86099974800864976"/>
    <n v="3.0000126298041385E-2"/>
    <n v="2.3601847143339683E-8"/>
    <n v="-3.2606001565405052E-7"/>
    <n v="2.9411308713502837E-2"/>
    <n v="7818242"/>
    <n v="5863681"/>
    <n v="2388907"/>
    <n v="5646508"/>
    <n v="-390912"/>
    <n v="-4.7619036017596983E-2"/>
    <n v="-293185"/>
    <n v="-4.7619194570744261E-2"/>
    <n v="-119445"/>
    <n v="-4.7618914729671169E-2"/>
    <n v="-282325"/>
    <n v="-4.7618983364854484E-2"/>
    <n v="21717338"/>
    <n v="-4.7619051795569911E-2"/>
    <n v="395003"/>
    <n v="2.3570445729152345E-2"/>
    <n v="0.19"/>
    <n v="0"/>
    <n v="34"/>
    <n v="-2.8571428571428581E-2"/>
    <n v="22"/>
    <n v="0"/>
    <n v="25"/>
    <n v="0"/>
    <n v="400"/>
    <n v="4.4386422976501416E-2"/>
    <n v="34"/>
    <n v="3.0303030303030276E-2"/>
    <n v="0.95"/>
    <n v="0"/>
  </r>
  <r>
    <x v="99"/>
    <x v="1"/>
    <x v="9"/>
    <n v="21500167"/>
    <n v="5375041"/>
    <n v="2064016"/>
    <n v="1521799"/>
    <n v="1210438"/>
    <n v="5.6299004561220382E-2"/>
    <x v="93"/>
    <x v="73"/>
    <x v="93"/>
    <n v="0.24999996511655004"/>
    <n v="0.38400004762754369"/>
    <n v="0.73730000155037556"/>
    <n v="0.79539939242961788"/>
    <n v="1.0100841790163795E-2"/>
    <n v="-7.6922606525024029E-2"/>
    <n v="6.3157743542544775E-2"/>
    <n v="-4.9020044382346528E-2"/>
    <n v="7740060"/>
    <n v="5805045"/>
    <n v="2365018"/>
    <n v="5590043"/>
    <n v="-312729"/>
    <n v="-3.8834868267379141E-2"/>
    <n v="-234547"/>
    <n v="-3.8834908053391737E-2"/>
    <n v="-95556"/>
    <n v="-3.8834840976129992E-2"/>
    <n v="-225860"/>
    <n v="-3.8834898037329757E-2"/>
    <n v="21500166"/>
    <n v="-3.8834883747753235E-2"/>
    <n v="395190"/>
    <n v="-3.674219526938749E-2"/>
    <n v="0.19"/>
    <n v="0.11764705882352944"/>
    <n v="32"/>
    <n v="-0.13513513513513509"/>
    <n v="20"/>
    <n v="-4.7619047619047672E-2"/>
    <n v="25"/>
    <n v="-0.1071428571428571"/>
    <n v="384"/>
    <n v="6.3711911357340778E-2"/>
    <n v="30"/>
    <n v="-9.0909090909090939E-2"/>
    <n v="0.95"/>
    <n v="4.39560439560438E-2"/>
  </r>
  <r>
    <x v="100"/>
    <x v="2"/>
    <x v="10"/>
    <n v="20631473"/>
    <n v="5106289"/>
    <n v="1981240"/>
    <n v="1504157"/>
    <n v="1208741"/>
    <n v="5.8587237081908793E-2"/>
    <x v="94"/>
    <x v="17"/>
    <x v="94"/>
    <n v="0.24749997249348119"/>
    <n v="0.38799997414952425"/>
    <n v="0.75919979406836124"/>
    <n v="0.80360028906556957"/>
    <n v="-5.7142826131208468E-2"/>
    <n v="0.94000053800870198"/>
    <n v="9.4736328659880575E-2"/>
    <n v="3.1579622196837187E-2"/>
    <n v="7427330"/>
    <n v="5570497"/>
    <n v="2269462"/>
    <n v="5364183"/>
    <n v="-547277"/>
    <n v="-6.8627457127354408E-2"/>
    <n v="-410458"/>
    <n v="-6.8627501795281876E-2"/>
    <n v="-167223"/>
    <n v="-6.8627253830511492E-2"/>
    <n v="-395255"/>
    <n v="-6.8627355655187183E-2"/>
    <n v="20631472"/>
    <n v="-6.8627420442282427E-2"/>
    <n v="394581"/>
    <n v="-2.8776287807183332E-2"/>
    <n v="0.18"/>
    <n v="0.79999999999999982"/>
    <n v="35"/>
    <n v="0"/>
    <n v="19"/>
    <n v="-9.5238095238095233E-2"/>
    <n v="25"/>
    <n v="-0.13793103448275867"/>
    <n v="387"/>
    <n v="-2.5773195876288568E-3"/>
    <n v="36"/>
    <n v="-9.9999999999999978E-2"/>
    <n v="0.91"/>
    <n v="-1.0869565217391353E-2"/>
  </r>
  <r>
    <x v="101"/>
    <x v="3"/>
    <x v="11"/>
    <n v="20631473"/>
    <n v="5054710"/>
    <n v="1920790"/>
    <n v="1402176"/>
    <n v="1138287"/>
    <n v="5.5172357300906243E-2"/>
    <x v="95"/>
    <x v="74"/>
    <x v="95"/>
    <n v="0.24499995710437156"/>
    <n v="0.38000003956705725"/>
    <n v="0.72999963556661585"/>
    <n v="0.8118003731343284"/>
    <n v="-6.6666684462544645E-2"/>
    <n v="-6.8627406366330912E-2"/>
    <n v="-4.7619571353577417E-2"/>
    <n v="-3.8834346650810314E-2"/>
    <n v="7427330"/>
    <n v="5570497"/>
    <n v="2269462"/>
    <n v="5364183"/>
    <n v="-703642"/>
    <n v="-8.6538485189716519E-2"/>
    <n v="-527732"/>
    <n v="-8.6538567180733938E-2"/>
    <n v="-215001"/>
    <n v="-8.6538217715457999E-2"/>
    <n v="-508185"/>
    <n v="-8.6538343646038518E-2"/>
    <n v="20631472"/>
    <n v="-8.6538441103775954E-2"/>
    <n v="406144"/>
    <n v="4.6032281576527723E-2"/>
    <n v="0.17"/>
    <n v="-5.5555555555555469E-2"/>
    <n v="32"/>
    <n v="-5.8823529411764719E-2"/>
    <n v="17"/>
    <n v="0"/>
    <n v="28"/>
    <n v="0"/>
    <n v="360"/>
    <n v="-2.7700831024930483E-3"/>
    <n v="32"/>
    <n v="-0.11111111111111116"/>
    <n v="0.95"/>
    <n v="0"/>
  </r>
  <r>
    <x v="102"/>
    <x v="4"/>
    <x v="12"/>
    <n v="43094160"/>
    <n v="9140271"/>
    <n v="3107692"/>
    <n v="2113230"/>
    <n v="1598870"/>
    <n v="3.7101778988150598E-2"/>
    <x v="96"/>
    <x v="75"/>
    <x v="96"/>
    <n v="0.21209999220311987"/>
    <n v="0.3399999846831675"/>
    <n v="0.67999981980196234"/>
    <n v="0.75660008612408491"/>
    <n v="-9.8038759803875664E-3"/>
    <n v="-9.9011337123791066E-3"/>
    <n v="2.0408160400809283E-2"/>
    <n v="-6.7307651253838086E-2"/>
    <n v="15513897"/>
    <n v="11635423"/>
    <n v="4740357"/>
    <n v="11204481"/>
    <n v="-1292825"/>
    <n v="-7.6923090653846726E-2"/>
    <n v="-969619"/>
    <n v="-7.6923107435897475E-2"/>
    <n v="-395030"/>
    <n v="-7.6923121860144161E-2"/>
    <n v="-933707"/>
    <n v="-7.69230959349122E-2"/>
    <n v="43094158"/>
    <n v="-7.6923099990770072E-2"/>
    <n v="381621"/>
    <n v="-5.4433955251616761E-2"/>
    <n v="0.17"/>
    <n v="0"/>
    <n v="31"/>
    <n v="3.3333333333333437E-2"/>
    <n v="21"/>
    <n v="0.16666666666666674"/>
    <n v="25"/>
    <n v="0"/>
    <n v="366"/>
    <n v="8.2644628099173278E-3"/>
    <n v="32"/>
    <n v="6.6666666666666652E-2"/>
    <n v="0.91"/>
    <n v="0"/>
  </r>
  <r>
    <x v="103"/>
    <x v="5"/>
    <x v="13"/>
    <n v="46685340"/>
    <n v="9803921"/>
    <n v="3466666"/>
    <n v="2357333"/>
    <n v="1930656"/>
    <n v="4.1354652231300019E-2"/>
    <x v="97"/>
    <x v="48"/>
    <x v="97"/>
    <n v="0.20999999143199985"/>
    <n v="0.35359995250879722"/>
    <n v="0.68000003461539127"/>
    <n v="0.81900011580883991"/>
    <n v="4.1666702821183899E-2"/>
    <n v="2.9702948935431461E-2"/>
    <n v="4.1666759914109841E-2"/>
    <n v="6.060651143284379E-2"/>
    <n v="16806722"/>
    <n v="12605042"/>
    <n v="5135387"/>
    <n v="12138188"/>
    <n v="1292825"/>
    <n v="8.3333349447917593E-2"/>
    <n v="969619"/>
    <n v="8.3333369143519853E-2"/>
    <n v="395030"/>
    <n v="8.3333386071977378E-2"/>
    <n v="933707"/>
    <n v="8.3333355645834883E-2"/>
    <n v="46685339"/>
    <n v="8.3333360405835055E-2"/>
    <n v="396665"/>
    <n v="-1.7596651559055876E-2"/>
    <n v="0.17"/>
    <n v="-5.5555555555555469E-2"/>
    <n v="38"/>
    <n v="2.7027027027026973E-2"/>
    <n v="22"/>
    <n v="0"/>
    <n v="29"/>
    <n v="7.4074074074074181E-2"/>
    <n v="395"/>
    <n v="1.0230179028132946E-2"/>
    <n v="35"/>
    <n v="0.12903225806451624"/>
    <n v="0.95"/>
    <n v="0"/>
  </r>
  <r>
    <x v="104"/>
    <x v="6"/>
    <x v="14"/>
    <n v="21065820"/>
    <n v="5477113"/>
    <n v="2256570"/>
    <n v="1729661"/>
    <n v="1418322"/>
    <n v="6.732811730091684E-2"/>
    <x v="98"/>
    <x v="51"/>
    <x v="98"/>
    <n v="0.25999999050594758"/>
    <n v="0.41199989848666624"/>
    <n v="0.76650004209929223"/>
    <n v="0.81999998843704058"/>
    <n v="9.7087014499208646E-3"/>
    <n v="5.1020563753471304E-2"/>
    <n v="9.3750333925295637E-2"/>
    <n v="-9.9014671949028132E-3"/>
    <n v="7583695"/>
    <n v="5687771"/>
    <n v="2317240"/>
    <n v="5477113"/>
    <n v="-156365"/>
    <n v="-2.0202039777469372E-2"/>
    <n v="-117274"/>
    <n v="-2.0202082843457703E-2"/>
    <n v="-47778"/>
    <n v="-2.0201960407912334E-2"/>
    <n v="-112930"/>
    <n v="-2.0201991290585752E-2"/>
    <n v="21065819"/>
    <n v="-2.0202030068046883E-2"/>
    <n v="406139"/>
    <n v="3.9353978518838817E-2"/>
    <n v="0.17"/>
    <n v="-0.10526315789473684"/>
    <n v="31"/>
    <n v="-3.125E-2"/>
    <n v="17"/>
    <n v="-0.19047619047619047"/>
    <n v="26"/>
    <n v="-3.703703703703709E-2"/>
    <n v="360"/>
    <n v="-6.9767441860465129E-2"/>
    <n v="35"/>
    <n v="2.9411764705882248E-2"/>
    <n v="0.94"/>
    <n v="2.1739130434782483E-2"/>
  </r>
  <r>
    <x v="105"/>
    <x v="0"/>
    <x v="15"/>
    <n v="22586034"/>
    <n v="5872368"/>
    <n v="2254989"/>
    <n v="1596758"/>
    <n v="1296248"/>
    <n v="5.7391572154721807E-2"/>
    <x v="99"/>
    <x v="76"/>
    <x v="99"/>
    <n v="0.25999996280887561"/>
    <n v="0.3839999468698147"/>
    <n v="0.70810012820461654"/>
    <n v="0.81179990956675963"/>
    <n v="9.7086024603321164E-3"/>
    <n v="-3.0303103166703704E-2"/>
    <n v="2.1053175130929969E-2"/>
    <n v="-5.714268622689056E-2"/>
    <n v="8130972"/>
    <n v="6098229"/>
    <n v="2484463"/>
    <n v="5872368"/>
    <n v="312730"/>
    <n v="4.0000040929917491E-2"/>
    <n v="234548"/>
    <n v="4.0000129611416524E-2"/>
    <n v="95556"/>
    <n v="3.9999882791586172E-2"/>
    <n v="225860"/>
    <n v="3.9999943327805543E-2"/>
    <n v="22586032"/>
    <n v="4.0000022102156363E-2"/>
    <n v="400491"/>
    <n v="1.3893565365326266E-2"/>
    <n v="0.18"/>
    <n v="-5.2631578947368474E-2"/>
    <n v="33"/>
    <n v="-2.9411764705882359E-2"/>
    <n v="22"/>
    <n v="0"/>
    <n v="25"/>
    <n v="0"/>
    <n v="394"/>
    <n v="-1.5000000000000013E-2"/>
    <n v="30"/>
    <n v="-0.11764705882352944"/>
    <n v="0.92"/>
    <n v="-3.1578947368420929E-2"/>
  </r>
  <r>
    <x v="106"/>
    <x v="1"/>
    <x v="16"/>
    <n v="21934513"/>
    <n v="5319119"/>
    <n v="2191477"/>
    <n v="1551785"/>
    <n v="1336086"/>
    <n v="6.0912498946295274E-2"/>
    <x v="100"/>
    <x v="58"/>
    <x v="100"/>
    <n v="0.24249998164992312"/>
    <n v="0.41199999473597038"/>
    <n v="0.70810006219549648"/>
    <n v="0.86099942968903553"/>
    <n v="-2.9999938052512998E-2"/>
    <n v="7.2916519884353992E-2"/>
    <n v="-3.9603878059783271E-2"/>
    <n v="8.2474336646192858E-2"/>
    <n v="7896424"/>
    <n v="5922318"/>
    <n v="2412796"/>
    <n v="5702973"/>
    <n v="156364"/>
    <n v="2.0201910579504601E-2"/>
    <n v="117273"/>
    <n v="2.0201910579504601E-2"/>
    <n v="47778"/>
    <n v="2.0201960407912223E-2"/>
    <n v="112930"/>
    <n v="2.0201991290585752E-2"/>
    <n v="21934511"/>
    <n v="2.0201937045509322E-2"/>
    <n v="400313"/>
    <n v="1.2963384701029979E-2"/>
    <n v="0.18"/>
    <n v="-5.2631578947368474E-2"/>
    <n v="31"/>
    <n v="-3.125E-2"/>
    <n v="17"/>
    <n v="-0.15000000000000002"/>
    <n v="30"/>
    <n v="0.19999999999999996"/>
    <n v="387"/>
    <n v="7.8125E-3"/>
    <n v="35"/>
    <n v="0.16666666666666674"/>
    <n v="0.92"/>
    <n v="-3.1578947368420929E-2"/>
  </r>
  <r>
    <x v="107"/>
    <x v="2"/>
    <x v="17"/>
    <n v="22803207"/>
    <n v="5415761"/>
    <n v="3639391"/>
    <n v="2656756"/>
    <n v="2091398"/>
    <n v="9.1715082005789803E-2"/>
    <x v="101"/>
    <x v="77"/>
    <x v="101"/>
    <n v="0.23749997094706898"/>
    <n v="0.67199992761866711"/>
    <n v="0.73000015661961026"/>
    <n v="0.78719987834787986"/>
    <n v="-4.0404051142573727E-2"/>
    <n v="0.73195869172841044"/>
    <n v="-3.846107135024035E-2"/>
    <n v="-2.0408667021213023E-2"/>
    <n v="8209154"/>
    <n v="6156866"/>
    <n v="2508352"/>
    <n v="5928833"/>
    <n v="781824"/>
    <n v="0.10526312954991912"/>
    <n v="586369"/>
    <n v="0.10526331851538551"/>
    <n v="238890"/>
    <n v="0.10526283321774055"/>
    <n v="564650"/>
    <n v="0.10526300090805996"/>
    <n v="22803205"/>
    <n v="0.10526311452716519"/>
    <n v="389107"/>
    <n v="-1.3872943704841378E-2"/>
    <n v="0.28999999999999998"/>
    <n v="0.61111111111111116"/>
    <n v="32"/>
    <n v="-8.5714285714285743E-2"/>
    <n v="18"/>
    <n v="-5.2631578947368474E-2"/>
    <n v="28"/>
    <n v="0.12000000000000011"/>
    <n v="364"/>
    <n v="-5.9431524547803649E-2"/>
    <n v="40"/>
    <n v="0.11111111111111116"/>
    <n v="0.91"/>
    <n v="0"/>
  </r>
  <r>
    <x v="108"/>
    <x v="3"/>
    <x v="18"/>
    <n v="22151687"/>
    <n v="5537921"/>
    <n v="2281623"/>
    <n v="1748864"/>
    <n v="1419728"/>
    <n v="6.409119088762856E-2"/>
    <x v="102"/>
    <x v="11"/>
    <x v="102"/>
    <n v="0.24999996614253353"/>
    <n v="0.41199991838092309"/>
    <n v="0.76649998707060718"/>
    <n v="0.81180011710458899"/>
    <n v="2.0408203728917051E-2"/>
    <n v="8.421019863662127E-2"/>
    <n v="5.0000506473760531E-2"/>
    <n v="-3.1538509692730088E-7"/>
    <n v="7974607"/>
    <n v="5980955"/>
    <n v="2436685"/>
    <n v="5759438"/>
    <n v="547277"/>
    <n v="7.3684217612520309E-2"/>
    <n v="410458"/>
    <n v="7.3684269105611211E-2"/>
    <n v="167223"/>
    <n v="7.3683983252418317E-2"/>
    <n v="395255"/>
    <n v="7.3684100635641903E-2"/>
    <n v="22151685"/>
    <n v="7.3684175322051626E-2"/>
    <n v="384879"/>
    <n v="-5.2358276867317977E-2"/>
    <n v="0.18"/>
    <n v="5.8823529411764497E-2"/>
    <n v="39"/>
    <n v="0.21875"/>
    <n v="17"/>
    <n v="0"/>
    <n v="27"/>
    <n v="-3.5714285714285698E-2"/>
    <n v="351"/>
    <n v="-2.5000000000000022E-2"/>
    <n v="36"/>
    <n v="0.125"/>
    <n v="0.95"/>
    <n v="0"/>
  </r>
  <r>
    <x v="109"/>
    <x v="4"/>
    <x v="19"/>
    <n v="44440853"/>
    <n v="9612556"/>
    <n v="3300951"/>
    <n v="2132414"/>
    <n v="1596752"/>
    <n v="3.5929823399204329E-2"/>
    <x v="103"/>
    <x v="78"/>
    <x v="103"/>
    <n v="0.21629998866133376"/>
    <n v="0.34339992401604735"/>
    <n v="0.64599989518172185"/>
    <n v="0.74880018608018895"/>
    <n v="1.9801964227286417E-2"/>
    <n v="9.9998220177808239E-3"/>
    <n v="-4.999990239724228E-2"/>
    <n v="-1.0309145064803404E-2"/>
    <n v="15998707"/>
    <n v="11999030"/>
    <n v="4888493"/>
    <n v="11554621"/>
    <n v="484810"/>
    <n v="3.1250046329429626E-2"/>
    <n v="363607"/>
    <n v="3.1250002685764056E-2"/>
    <n v="148136"/>
    <n v="3.1249967038347481E-2"/>
    <n v="350140"/>
    <n v="3.1249997210937241E-2"/>
    <n v="44440851"/>
    <n v="3.1250013052813275E-2"/>
    <n v="384256"/>
    <n v="6.9047562896171755E-3"/>
    <n v="0.18"/>
    <n v="5.8823529411764497E-2"/>
    <n v="35"/>
    <n v="0.12903225806451624"/>
    <n v="17"/>
    <n v="-0.19047619047619047"/>
    <n v="29"/>
    <n v="0.15999999999999992"/>
    <n v="395"/>
    <n v="7.9234972677595605E-2"/>
    <n v="34"/>
    <n v="6.25E-2"/>
    <n v="0.94"/>
    <n v="3.296703296703285E-2"/>
  </r>
  <r>
    <x v="110"/>
    <x v="5"/>
    <x v="20"/>
    <n v="46685340"/>
    <n v="10098039"/>
    <n v="3536333"/>
    <n v="2356612"/>
    <n v="1930065"/>
    <n v="4.1341993011082281E-2"/>
    <x v="104"/>
    <x v="5"/>
    <x v="104"/>
    <n v="0.21629999910035999"/>
    <n v="0.35019997447029072"/>
    <n v="0.66639991199923765"/>
    <n v="0.81899990325093819"/>
    <n v="3.0000037740002261E-2"/>
    <n v="-9.6153237985004969E-3"/>
    <n v="-2.0000179299764054E-2"/>
    <n v="-2.5953342086548759E-7"/>
    <n v="16806722"/>
    <n v="12605042"/>
    <n v="5135387"/>
    <n v="12138188"/>
    <n v="0"/>
    <n v="0"/>
    <n v="0"/>
    <n v="0"/>
    <n v="0"/>
    <n v="0"/>
    <n v="0"/>
    <n v="0"/>
    <n v="46685339"/>
    <n v="0"/>
    <n v="405625"/>
    <n v="2.2588330203068052E-2"/>
    <n v="0.17"/>
    <n v="0"/>
    <n v="34"/>
    <n v="-0.10526315789473684"/>
    <n v="18"/>
    <n v="-0.18181818181818177"/>
    <n v="25"/>
    <n v="-0.13793103448275867"/>
    <n v="380"/>
    <n v="-3.7974683544303778E-2"/>
    <n v="34"/>
    <n v="-2.8571428571428581E-2"/>
    <n v="0.94"/>
    <n v="-1.0526315789473717E-2"/>
  </r>
  <r>
    <x v="111"/>
    <x v="6"/>
    <x v="21"/>
    <n v="20848646"/>
    <n v="5368526"/>
    <n v="2211832"/>
    <n v="1695369"/>
    <n v="1459713"/>
    <n v="7.0014762589378707E-2"/>
    <x v="105"/>
    <x v="79"/>
    <x v="105"/>
    <n v="0.2574999834521628"/>
    <n v="0.41199986737514172"/>
    <n v="0.76649989691802989"/>
    <n v="0.86100017164404918"/>
    <n v="-9.6154120964384582E-3"/>
    <n v="-7.5513427622020401E-8"/>
    <n v="-1.8940802914979571E-7"/>
    <n v="5.0000224128242898E-2"/>
    <n v="7505512"/>
    <n v="5629134"/>
    <n v="2293351"/>
    <n v="5420648"/>
    <n v="-78183"/>
    <n v="-1.0309354476940369E-2"/>
    <n v="-58637"/>
    <n v="-1.0309310976127528E-2"/>
    <n v="-23889"/>
    <n v="-1.0309247207885286E-2"/>
    <n v="-56465"/>
    <n v="-1.0309263292541115E-2"/>
    <n v="20848645"/>
    <n v="-1.0309307224181552E-2"/>
    <n v="385119"/>
    <n v="-5.1755679705716484E-2"/>
    <n v="0.19"/>
    <n v="0.11764705882352944"/>
    <n v="31"/>
    <n v="0"/>
    <n v="17"/>
    <n v="0"/>
    <n v="26"/>
    <n v="0"/>
    <n v="383"/>
    <n v="6.3888888888888884E-2"/>
    <n v="33"/>
    <n v="-5.7142857142857162E-2"/>
    <n v="0.95"/>
    <n v="1.0638297872340496E-2"/>
  </r>
  <r>
    <x v="112"/>
    <x v="0"/>
    <x v="22"/>
    <n v="20631473"/>
    <n v="4899974"/>
    <n v="1881590"/>
    <n v="1414767"/>
    <n v="1148508"/>
    <n v="5.5667765457173127E-2"/>
    <x v="106"/>
    <x v="74"/>
    <x v="106"/>
    <n v="0.23749995940667931"/>
    <n v="0.38399999673467655"/>
    <n v="0.75189972310652164"/>
    <n v="0.81180010560042748"/>
    <n v="-8.6538487002538189E-2"/>
    <n v="1.2985642894314253E-7"/>
    <n v="6.1855086812310889E-2"/>
    <n v="2.4148027799597571E-7"/>
    <n v="7427330"/>
    <n v="5570497"/>
    <n v="2269462"/>
    <n v="5364183"/>
    <n v="-703642"/>
    <n v="-8.6538485189716519E-2"/>
    <n v="-527732"/>
    <n v="-8.6538567180733938E-2"/>
    <n v="-215001"/>
    <n v="-8.6538217715457999E-2"/>
    <n v="-508185"/>
    <n v="-8.6538343646038518E-2"/>
    <n v="20631472"/>
    <n v="-8.6538441103775954E-2"/>
    <n v="392946"/>
    <n v="-1.8839374667595554E-2"/>
    <n v="0.18"/>
    <n v="0"/>
    <n v="38"/>
    <n v="0.1515151515151516"/>
    <n v="21"/>
    <n v="-4.5454545454545414E-2"/>
    <n v="27"/>
    <n v="8.0000000000000071E-2"/>
    <n v="390"/>
    <n v="-1.0152284263959421E-2"/>
    <n v="37"/>
    <n v="0.23333333333333339"/>
    <n v="0.93"/>
    <n v="1.0869565217391353E-2"/>
  </r>
  <r>
    <x v="113"/>
    <x v="1"/>
    <x v="23"/>
    <n v="21717340"/>
    <n v="5700801"/>
    <n v="2325927"/>
    <n v="1765843"/>
    <n v="1476951"/>
    <n v="6.8007914413091106E-2"/>
    <x v="107"/>
    <x v="80"/>
    <x v="107"/>
    <n v="0.2624999654653839"/>
    <n v="0.40800003367947768"/>
    <n v="0.7591996653377342"/>
    <n v="0.83639995175108994"/>
    <n v="8.2474166304610685E-2"/>
    <n v="-9.7086434650468512E-3"/>
    <n v="7.2164381660695165E-2"/>
    <n v="-2.8570841152392057E-2"/>
    <n v="7818242"/>
    <n v="5863681"/>
    <n v="2388907"/>
    <n v="5646508"/>
    <n v="-78182"/>
    <n v="-9.9009374369968262E-3"/>
    <n v="-58637"/>
    <n v="-9.9010218633988067E-3"/>
    <n v="-23889"/>
    <n v="-9.9009613742728764E-3"/>
    <n v="-56465"/>
    <n v="-9.9009762101276433E-3"/>
    <n v="21717338"/>
    <n v="-9.9009729462398166E-3"/>
    <n v="394455"/>
    <n v="-1.4633549247713651E-2"/>
    <n v="0.17"/>
    <n v="-5.5555555555555469E-2"/>
    <n v="37"/>
    <n v="0.19354838709677424"/>
    <n v="18"/>
    <n v="5.8823529411764719E-2"/>
    <n v="25"/>
    <n v="-0.16666666666666663"/>
    <n v="383"/>
    <n v="-1.033591731266148E-2"/>
    <n v="39"/>
    <n v="0.11428571428571432"/>
    <n v="0.94"/>
    <n v="2.1739130434782483E-2"/>
  </r>
  <r>
    <x v="114"/>
    <x v="2"/>
    <x v="24"/>
    <n v="22803207"/>
    <n v="5700801"/>
    <n v="2189107"/>
    <n v="1518146"/>
    <n v="1282226"/>
    <n v="5.6230073252415767E-2"/>
    <x v="108"/>
    <x v="5"/>
    <x v="108"/>
    <n v="0.24999996710988942"/>
    <n v="0.38399989755825542"/>
    <n v="0.69350013498654928"/>
    <n v="0.84459992648928361"/>
    <n v="5.2631569229144359E-2"/>
    <n v="-0.42857151946575822"/>
    <n v="-5.000001890695549E-2"/>
    <n v="7.291673909029428E-2"/>
    <n v="8209154"/>
    <n v="6156866"/>
    <n v="2508352"/>
    <n v="5928833"/>
    <n v="0"/>
    <n v="0"/>
    <n v="0"/>
    <n v="0"/>
    <n v="0"/>
    <n v="0"/>
    <n v="0"/>
    <n v="0"/>
    <n v="22803205"/>
    <n v="0"/>
    <n v="393483"/>
    <n v="1.1246263881143248E-2"/>
    <n v="0.17"/>
    <n v="-0.4137931034482758"/>
    <n v="30"/>
    <n v="-6.25E-2"/>
    <n v="17"/>
    <n v="-5.555555555555558E-2"/>
    <n v="28"/>
    <n v="0"/>
    <n v="383"/>
    <n v="5.2197802197802234E-2"/>
    <n v="38"/>
    <n v="-5.0000000000000044E-2"/>
    <n v="0.91"/>
    <n v="0"/>
  </r>
  <r>
    <x v="115"/>
    <x v="3"/>
    <x v="25"/>
    <n v="22151687"/>
    <n v="5759438"/>
    <n v="2188586"/>
    <n v="1533761"/>
    <n v="1307991"/>
    <n v="5.9047015245385151E-2"/>
    <x v="109"/>
    <x v="5"/>
    <x v="109"/>
    <n v="0.25999997201116104"/>
    <n v="0.37999992360365714"/>
    <n v="0.70079996856417792"/>
    <n v="0.85279975172142208"/>
    <n v="4.0000028891708617E-2"/>
    <n v="-7.7669905622844593E-2"/>
    <n v="-8.5714311304192159E-2"/>
    <n v="5.0504593129482078E-2"/>
    <n v="7974607"/>
    <n v="5980955"/>
    <n v="2436685"/>
    <n v="5759438"/>
    <n v="0"/>
    <n v="0"/>
    <n v="0"/>
    <n v="0"/>
    <n v="0"/>
    <n v="0"/>
    <n v="0"/>
    <n v="0"/>
    <n v="22151685"/>
    <n v="0"/>
    <n v="387973"/>
    <n v="8.0388901446948324E-3"/>
    <n v="0.17"/>
    <n v="-5.5555555555555469E-2"/>
    <n v="38"/>
    <n v="-2.5641025641025661E-2"/>
    <n v="19"/>
    <n v="0.11764705882352944"/>
    <n v="30"/>
    <n v="0.11111111111111116"/>
    <n v="367"/>
    <n v="4.5584045584045496E-2"/>
    <n v="30"/>
    <n v="-0.16666666666666663"/>
    <n v="0.94"/>
    <n v="-1.0526315789473717E-2"/>
  </r>
  <r>
    <x v="116"/>
    <x v="4"/>
    <x v="26"/>
    <n v="47134238"/>
    <n v="9997171"/>
    <n v="3297067"/>
    <n v="2354106"/>
    <n v="1744392"/>
    <n v="3.7009020915963468E-2"/>
    <x v="110"/>
    <x v="81"/>
    <x v="110"/>
    <n v="0.21209998133416308"/>
    <n v="0.32980000042011887"/>
    <n v="0.71400004913457926"/>
    <n v="0.74099976806481949"/>
    <n v="-1.9417510621078882E-2"/>
    <n v="-3.9603746666213469E-2"/>
    <n v="0.10526341329162103"/>
    <n v="-1.0417222324961006E-2"/>
    <n v="16968325"/>
    <n v="12726244"/>
    <n v="5184766"/>
    <n v="12254901"/>
    <n v="969618"/>
    <n v="6.0606022724211339E-2"/>
    <n v="727214"/>
    <n v="6.0606065656974017E-2"/>
    <n v="296273"/>
    <n v="6.0606203179589313E-2"/>
    <n v="700280"/>
    <n v="6.060605536088115E-2"/>
    <n v="47134236"/>
    <n v="6.0606062651680448E-2"/>
    <n v="388059"/>
    <n v="9.8970478014657193E-3"/>
    <n v="0.19"/>
    <n v="5.555555555555558E-2"/>
    <n v="31"/>
    <n v="-0.11428571428571432"/>
    <n v="20"/>
    <n v="0.17647058823529416"/>
    <n v="29"/>
    <n v="0"/>
    <n v="366"/>
    <n v="-7.3417721518987289E-2"/>
    <n v="36"/>
    <n v="5.8823529411764719E-2"/>
    <n v="0.94"/>
    <n v="0"/>
  </r>
  <r>
    <x v="117"/>
    <x v="5"/>
    <x v="27"/>
    <n v="46236443"/>
    <n v="9224170"/>
    <n v="3261666"/>
    <n v="2151395"/>
    <n v="1644526"/>
    <n v="3.5567744690048933E-2"/>
    <x v="111"/>
    <x v="82"/>
    <x v="111"/>
    <n v="0.19949999181381664"/>
    <n v="0.3535999444936509"/>
    <n v="0.65960003262136591"/>
    <n v="0.76439984289263474"/>
    <n v="-7.7669936922877159E-2"/>
    <n v="9.7086529732131055E-3"/>
    <n v="-1.0203901974524143E-2"/>
    <n v="-6.6666748239620044E-2"/>
    <n v="16645119"/>
    <n v="12483839"/>
    <n v="5086008"/>
    <n v="12021475"/>
    <n v="-161603"/>
    <n v="-9.6153788942305862E-3"/>
    <n v="-121203"/>
    <n v="-9.6154380128206096E-3"/>
    <n v="-49379"/>
    <n v="-9.6154389143408014E-3"/>
    <n v="-116713"/>
    <n v="-9.6153560976317554E-3"/>
    <n v="46236441"/>
    <n v="-9.6153955313466044E-3"/>
    <n v="394554"/>
    <n v="-2.7293682588597878E-2"/>
    <n v="0.18"/>
    <n v="5.8823529411764497E-2"/>
    <n v="30"/>
    <n v="-0.11764705882352944"/>
    <n v="20"/>
    <n v="0.11111111111111116"/>
    <n v="29"/>
    <n v="0.15999999999999992"/>
    <n v="389"/>
    <n v="2.3684210526315752E-2"/>
    <n v="31"/>
    <n v="-8.8235294117647078E-2"/>
    <n v="0.93"/>
    <n v="-1.0638297872340274E-2"/>
  </r>
  <r>
    <x v="118"/>
    <x v="6"/>
    <x v="28"/>
    <n v="20631473"/>
    <n v="5209447"/>
    <n v="2062941"/>
    <n v="1475828"/>
    <n v="1210178"/>
    <n v="5.8656887949784291E-2"/>
    <x v="112"/>
    <x v="83"/>
    <x v="112"/>
    <n v="0.25250000327170047"/>
    <n v="0.39599999769649252"/>
    <n v="0.71540000416880556"/>
    <n v="0.81999934951769449"/>
    <n v="-1.941740000690606E-2"/>
    <n v="-3.8834647643419484E-2"/>
    <n v="-6.6666535709513641E-2"/>
    <n v="-4.761999297638364E-2"/>
    <n v="7427330"/>
    <n v="5570497"/>
    <n v="2269462"/>
    <n v="5364183"/>
    <n v="-78182"/>
    <n v="-1.0416611151910726E-2"/>
    <n v="-58637"/>
    <n v="-1.0416699975520194E-2"/>
    <n v="-23889"/>
    <n v="-1.0416634871853403E-2"/>
    <n v="-56465"/>
    <n v="-1.0416651293350898E-2"/>
    <n v="20631472"/>
    <n v="-1.0416648180253452E-2"/>
    <n v="395744"/>
    <n v="2.7588875126908885E-2"/>
    <n v="0.18"/>
    <n v="-5.2631578947368474E-2"/>
    <n v="38"/>
    <n v="0.22580645161290325"/>
    <n v="20"/>
    <n v="0.17647058823529416"/>
    <n v="27"/>
    <n v="3.8461538461538547E-2"/>
    <n v="366"/>
    <n v="-4.4386422976501305E-2"/>
    <n v="31"/>
    <n v="-6.0606060606060552E-2"/>
    <n v="0.91"/>
    <n v="-4.2105263157894646E-2"/>
  </r>
  <r>
    <x v="119"/>
    <x v="0"/>
    <x v="29"/>
    <n v="21065820"/>
    <n v="5319119"/>
    <n v="2148924"/>
    <n v="1490279"/>
    <n v="1246469"/>
    <n v="5.9170210321743945E-2"/>
    <x v="113"/>
    <x v="84"/>
    <x v="113"/>
    <n v="0.25249997389135576"/>
    <n v="0.40399998571191958"/>
    <n v="0.69350009586192907"/>
    <n v="0.83639976138696182"/>
    <n v="6.3157966519865383E-2"/>
    <n v="5.2083305071124686E-2"/>
    <n v="-7.7669435763735639E-2"/>
    <n v="3.0302602348566854E-2"/>
    <n v="7583695"/>
    <n v="5687771"/>
    <n v="2317240"/>
    <n v="5477113"/>
    <n v="156365"/>
    <n v="2.1052652837560748E-2"/>
    <n v="117274"/>
    <n v="2.1052699606516345E-2"/>
    <n v="47778"/>
    <n v="2.1052566643548154E-2"/>
    <n v="112930"/>
    <n v="2.1052600181612036E-2"/>
    <n v="21065819"/>
    <n v="2.1052642293288626E-2"/>
    <n v="405172"/>
    <n v="3.1113689921770327E-2"/>
    <n v="0.17"/>
    <n v="-5.5555555555555469E-2"/>
    <n v="33"/>
    <n v="-0.13157894736842102"/>
    <n v="19"/>
    <n v="-9.5238095238095233E-2"/>
    <n v="27"/>
    <n v="0"/>
    <n v="380"/>
    <n v="-2.5641025641025661E-2"/>
    <n v="34"/>
    <n v="-8.108108108108103E-2"/>
    <n v="0.94"/>
    <n v="1.0752688172043001E-2"/>
  </r>
  <r>
    <x v="120"/>
    <x v="1"/>
    <x v="0"/>
    <n v="22803207"/>
    <n v="5529777"/>
    <n v="2278268"/>
    <n v="1696398"/>
    <n v="1460599"/>
    <n v="6.4052350180393486E-2"/>
    <x v="114"/>
    <x v="55"/>
    <x v="114"/>
    <n v="0.24249996941219715"/>
    <n v="0.41199997757594925"/>
    <n v="0.7445998451455228"/>
    <n v="0.86100018981394699"/>
    <n v="-7.6190471178649188E-2"/>
    <n v="9.803783250699194E-3"/>
    <n v="-1.9230540869267343E-2"/>
    <n v="2.9412051030555331E-2"/>
    <n v="8209154"/>
    <n v="6156866"/>
    <n v="2508352"/>
    <n v="5928833"/>
    <n v="390912"/>
    <n v="4.9999987209400798E-2"/>
    <n v="293185"/>
    <n v="5.0000162014270488E-2"/>
    <n v="119445"/>
    <n v="4.9999853489482771E-2"/>
    <n v="282325"/>
    <n v="4.9999929159756817E-2"/>
    <n v="22803205"/>
    <n v="5.0000004604615844E-2"/>
    <n v="410255"/>
    <n v="4.0055266126681088E-2"/>
    <n v="0.18"/>
    <n v="5.8823529411764497E-2"/>
    <n v="40"/>
    <n v="8.1081081081081141E-2"/>
    <n v="18"/>
    <n v="0"/>
    <n v="27"/>
    <n v="8.0000000000000071E-2"/>
    <n v="378"/>
    <n v="-1.3054830287206221E-2"/>
    <n v="35"/>
    <n v="-0.10256410256410253"/>
    <n v="0.94"/>
    <n v="0"/>
  </r>
  <r>
    <x v="121"/>
    <x v="2"/>
    <x v="1"/>
    <n v="21282993"/>
    <n v="5533578"/>
    <n v="2169162"/>
    <n v="1615158"/>
    <n v="1284697"/>
    <n v="6.0362609713774752E-2"/>
    <x v="115"/>
    <x v="85"/>
    <x v="115"/>
    <n v="0.25999999154254289"/>
    <n v="0.39199989590821704"/>
    <n v="0.74459998838261043"/>
    <n v="0.79540020233314634"/>
    <n v="4.0000102993045017E-2"/>
    <n v="2.0833334594179131E-2"/>
    <n v="7.368398478689886E-2"/>
    <n v="-5.825210565746064E-2"/>
    <n v="7661877"/>
    <n v="5746408"/>
    <n v="2341129"/>
    <n v="5533578"/>
    <n v="-547277"/>
    <n v="-6.6666674787682179E-2"/>
    <n v="-410458"/>
    <n v="-6.6666709978745686E-2"/>
    <n v="-167223"/>
    <n v="-6.666648062153957E-2"/>
    <n v="-395255"/>
    <n v="-6.6666576710796233E-2"/>
    <n v="21282992"/>
    <n v="-6.6666637431010201E-2"/>
    <n v="390331"/>
    <n v="-8.0105112546158264E-3"/>
    <n v="0.19"/>
    <n v="0.11764705882352944"/>
    <n v="31"/>
    <n v="3.3333333333333437E-2"/>
    <n v="18"/>
    <n v="5.8823529411764719E-2"/>
    <n v="30"/>
    <n v="7.1428571428571397E-2"/>
    <n v="378"/>
    <n v="-1.3054830287206221E-2"/>
    <n v="36"/>
    <n v="-5.2631578947368474E-2"/>
    <n v="0.95"/>
    <n v="4.39560439560438E-2"/>
  </r>
  <r>
    <x v="122"/>
    <x v="3"/>
    <x v="2"/>
    <n v="20848646"/>
    <n v="5264283"/>
    <n v="2147827"/>
    <n v="1552235"/>
    <n v="1260104"/>
    <n v="6.0440567699216532E-2"/>
    <x v="116"/>
    <x v="86"/>
    <x v="116"/>
    <n v="0.25249999448405425"/>
    <n v="0.40799991185884193"/>
    <n v="0.72270019885214221"/>
    <n v="0.81179975970133389"/>
    <n v="-2.8846070517210776E-2"/>
    <n v="7.3684194432599437E-2"/>
    <n v="3.1250330009052751E-2"/>
    <n v="-4.8076927716415807E-2"/>
    <n v="7505512"/>
    <n v="5629134"/>
    <n v="2293351"/>
    <n v="5420648"/>
    <n v="-469095"/>
    <n v="-5.8823588422601936E-2"/>
    <n v="-351821"/>
    <n v="-5.8823549082044568E-2"/>
    <n v="-143334"/>
    <n v="-5.8823360426152771E-2"/>
    <n v="-338790"/>
    <n v="-5.8823447704446141E-2"/>
    <n v="20848645"/>
    <n v="-5.8823516134325682E-2"/>
    <n v="400375"/>
    <n v="3.1966141973797102E-2"/>
    <n v="0.18"/>
    <n v="5.8823529411764497E-2"/>
    <n v="37"/>
    <n v="-2.6315789473684181E-2"/>
    <n v="18"/>
    <n v="-5.2631578947368474E-2"/>
    <n v="27"/>
    <n v="-9.9999999999999978E-2"/>
    <n v="365"/>
    <n v="-5.4495912806539204E-3"/>
    <n v="37"/>
    <n v="0.23333333333333339"/>
    <n v="0.93"/>
    <n v="-1.0638297872340274E-2"/>
  </r>
  <r>
    <x v="123"/>
    <x v="4"/>
    <x v="3"/>
    <n v="43094160"/>
    <n v="9321266"/>
    <n v="3042461"/>
    <n v="1986118"/>
    <n v="1487205"/>
    <n v="3.4510592618582192E-2"/>
    <x v="117"/>
    <x v="87"/>
    <x v="117"/>
    <n v="0.21629998125035968"/>
    <n v="0.32639997614058003"/>
    <n v="0.65279982224915944"/>
    <n v="0.74879992024643049"/>
    <n v="1.9801981545578329E-2"/>
    <n v="-1.0309351956360513E-2"/>
    <n v="-8.5714597582449814E-2"/>
    <n v="1.0526524457600939E-2"/>
    <n v="15513897"/>
    <n v="11635423"/>
    <n v="4740357"/>
    <n v="11204481"/>
    <n v="-1454428"/>
    <n v="-8.5714294133333757E-2"/>
    <n v="-1090821"/>
    <n v="-8.5714292449523999E-2"/>
    <n v="-444409"/>
    <n v="-8.5714379395328555E-2"/>
    <n v="-1050420"/>
    <n v="-8.5714278719999482E-2"/>
    <n v="43094158"/>
    <n v="-8.5714299050057785E-2"/>
    <n v="400472"/>
    <n v="3.1987403977230322E-2"/>
    <n v="0.19"/>
    <n v="0"/>
    <n v="39"/>
    <n v="0.25806451612903225"/>
    <n v="19"/>
    <n v="-5.0000000000000044E-2"/>
    <n v="30"/>
    <n v="3.4482758620689724E-2"/>
    <n v="370"/>
    <n v="1.0928961748633892E-2"/>
    <n v="40"/>
    <n v="0.11111111111111116"/>
    <n v="0.94"/>
    <n v="0"/>
  </r>
  <r>
    <x v="124"/>
    <x v="5"/>
    <x v="4"/>
    <n v="43991955"/>
    <n v="8868778"/>
    <n v="3136000"/>
    <n v="2068505"/>
    <n v="1532762"/>
    <n v="3.4841870519280171E-2"/>
    <x v="118"/>
    <x v="88"/>
    <x v="118"/>
    <n v="0.2015999970903771"/>
    <n v="0.35360001118530648"/>
    <n v="0.65959980867346935"/>
    <n v="0.74099990089460743"/>
    <n v="1.0526342670331035E-2"/>
    <n v="1.8860765282902037E-7"/>
    <n v="-3.3952074818266453E-7"/>
    <n v="-3.0612175310603784E-2"/>
    <n v="15837104"/>
    <n v="11877828"/>
    <n v="4839115"/>
    <n v="11437908"/>
    <n v="-808015"/>
    <n v="-4.8543660156469937E-2"/>
    <n v="-606011"/>
    <n v="-4.8543641102708923E-2"/>
    <n v="-246893"/>
    <n v="-4.8543572876802443E-2"/>
    <n v="-583567"/>
    <n v="-4.8543710318409317E-2"/>
    <n v="43991955"/>
    <n v="-4.8543658453296556E-2"/>
    <n v="387617"/>
    <n v="-1.7581877258879608E-2"/>
    <n v="0.18"/>
    <n v="0"/>
    <n v="34"/>
    <n v="0.1333333333333333"/>
    <n v="21"/>
    <n v="5.0000000000000044E-2"/>
    <n v="28"/>
    <n v="-3.4482758620689613E-2"/>
    <n v="397"/>
    <n v="2.0565552699228773E-2"/>
    <n v="36"/>
    <n v="0.16129032258064524"/>
    <n v="0.93"/>
    <n v="0"/>
  </r>
  <r>
    <x v="125"/>
    <x v="6"/>
    <x v="5"/>
    <n v="21717340"/>
    <n v="5157868"/>
    <n v="1959989"/>
    <n v="1430792"/>
    <n v="1161517"/>
    <n v="5.3483391612416623E-2"/>
    <x v="119"/>
    <x v="32"/>
    <x v="119"/>
    <n v="0.23749998848846129"/>
    <n v="0.37999983714201296"/>
    <n v="0.73000001530620839"/>
    <n v="0.81180003802090028"/>
    <n v="-5.9405998371804158E-2"/>
    <n v="-4.0404446079675527E-2"/>
    <n v="2.0408178714460545E-2"/>
    <n v="-9.9991682939953863E-3"/>
    <n v="7818242"/>
    <n v="5863681"/>
    <n v="2388907"/>
    <n v="5646508"/>
    <n v="390912"/>
    <n v="5.2631564774959561E-2"/>
    <n v="293184"/>
    <n v="5.2631569499094866E-2"/>
    <n v="119445"/>
    <n v="5.2631416608870385E-2"/>
    <n v="282325"/>
    <n v="5.2631500454030089E-2"/>
    <n v="21717338"/>
    <n v="5.2631533028763E-2"/>
    <n v="388170"/>
    <n v="-1.9138635077221688E-2"/>
    <n v="0.18"/>
    <n v="0"/>
    <n v="32"/>
    <n v="-0.15789473684210531"/>
    <n v="18"/>
    <n v="-9.9999999999999978E-2"/>
    <n v="29"/>
    <n v="7.4074074074074181E-2"/>
    <n v="359"/>
    <n v="-1.9125683060109311E-2"/>
    <n v="35"/>
    <n v="0.12903225806451624"/>
    <n v="0.93"/>
    <n v="2.19780219780219E-2"/>
  </r>
  <r>
    <x v="126"/>
    <x v="0"/>
    <x v="6"/>
    <n v="22151687"/>
    <n v="5814817"/>
    <n v="2372445"/>
    <n v="1679928"/>
    <n v="1308664"/>
    <n v="5.9077396678636714E-2"/>
    <x v="120"/>
    <x v="13"/>
    <x v="120"/>
    <n v="0.26249996219249577"/>
    <n v="0.4079999422165822"/>
    <n v="0.70809987165139765"/>
    <n v="0.77900005238319736"/>
    <n v="3.9603918158988671E-2"/>
    <n v="9.9008827874436101E-3"/>
    <n v="2.105230536604763E-2"/>
    <n v="-6.8627122643580507E-2"/>
    <n v="7974607"/>
    <n v="5980955"/>
    <n v="2436685"/>
    <n v="5759438"/>
    <n v="390912"/>
    <n v="5.15463767991724E-2"/>
    <n v="293184"/>
    <n v="5.1546379064839387E-2"/>
    <n v="119445"/>
    <n v="5.1546236039426319E-2"/>
    <n v="282325"/>
    <n v="5.154631646270591E-2"/>
    <n v="22151685"/>
    <n v="5.154634623984955E-2"/>
    <n v="404780"/>
    <n v="-9.6749034977738901E-4"/>
    <n v="0.18"/>
    <n v="5.8823529411764497E-2"/>
    <n v="37"/>
    <n v="0.1212121212121211"/>
    <n v="22"/>
    <n v="0.15789473684210531"/>
    <n v="29"/>
    <n v="7.4074074074074181E-2"/>
    <n v="360"/>
    <n v="-5.2631578947368474E-2"/>
    <n v="31"/>
    <n v="-8.8235294117647078E-2"/>
    <n v="0.95"/>
    <n v="1.0638297872340496E-2"/>
  </r>
  <r>
    <x v="127"/>
    <x v="1"/>
    <x v="7"/>
    <n v="22803207"/>
    <n v="5757809"/>
    <n v="2187967"/>
    <n v="1565272"/>
    <n v="1334864"/>
    <n v="5.8538432773951488E-2"/>
    <x v="121"/>
    <x v="5"/>
    <x v="121"/>
    <n v="0.25249996634245347"/>
    <n v="0.37999992705558661"/>
    <n v="0.71540018656588511"/>
    <n v="0.85280002453247739"/>
    <n v="4.1237105944778474E-2"/>
    <n v="-7.7670029762231363E-2"/>
    <n v="-3.9215235901547851E-2"/>
    <n v="-9.5239993887127339E-3"/>
    <n v="8209154"/>
    <n v="6156866"/>
    <n v="2508352"/>
    <n v="5928833"/>
    <n v="0"/>
    <n v="0"/>
    <n v="0"/>
    <n v="0"/>
    <n v="0"/>
    <n v="0"/>
    <n v="0"/>
    <n v="0"/>
    <n v="22803205"/>
    <n v="0"/>
    <n v="384639"/>
    <n v="-6.2439214634800289E-2"/>
    <n v="0.17"/>
    <n v="-5.5555555555555469E-2"/>
    <n v="35"/>
    <n v="-0.125"/>
    <n v="20"/>
    <n v="0.11111111111111116"/>
    <n v="29"/>
    <n v="7.4074074074074181E-2"/>
    <n v="390"/>
    <n v="3.1746031746031855E-2"/>
    <n v="38"/>
    <n v="8.5714285714285632E-2"/>
    <n v="0.91"/>
    <n v="-3.1914893617021156E-2"/>
  </r>
  <r>
    <x v="128"/>
    <x v="2"/>
    <x v="8"/>
    <n v="21065820"/>
    <n v="5108461"/>
    <n v="2063818"/>
    <n v="1506587"/>
    <n v="1210693"/>
    <n v="5.7471914219337297E-2"/>
    <x v="122"/>
    <x v="89"/>
    <x v="122"/>
    <n v="0.24249998338540821"/>
    <n v="0.40399995223610397"/>
    <n v="0.72999993216456105"/>
    <n v="0.80359979211290156"/>
    <n v="-6.730772587071876E-2"/>
    <n v="3.0612396720372193E-2"/>
    <n v="-1.9607918944187785E-2"/>
    <n v="1.0308759987366578E-2"/>
    <n v="7583695"/>
    <n v="5687771"/>
    <n v="2317240"/>
    <n v="5477113"/>
    <n v="-78182"/>
    <n v="-1.0204027028886009E-2"/>
    <n v="-58637"/>
    <n v="-1.0204113595832398E-2"/>
    <n v="-23889"/>
    <n v="-1.0204051122343127E-2"/>
    <n v="-56465"/>
    <n v="-1.0204066880416196E-2"/>
    <n v="21065819"/>
    <n v="-1.020406341364033E-2"/>
    <n v="403290"/>
    <n v="3.3200027668824683E-2"/>
    <n v="0.18"/>
    <n v="-5.2631578947368474E-2"/>
    <n v="32"/>
    <n v="3.2258064516129004E-2"/>
    <n v="19"/>
    <n v="5.555555555555558E-2"/>
    <n v="26"/>
    <n v="-0.1333333333333333"/>
    <n v="385"/>
    <n v="1.8518518518518601E-2"/>
    <n v="40"/>
    <n v="0.11111111111111116"/>
    <n v="0.95"/>
    <n v="0"/>
  </r>
  <r>
    <x v="129"/>
    <x v="3"/>
    <x v="9"/>
    <n v="21065820"/>
    <n v="5213790"/>
    <n v="2168936"/>
    <n v="1583323"/>
    <n v="1337275"/>
    <n v="6.3480794955999814E-2"/>
    <x v="123"/>
    <x v="90"/>
    <x v="123"/>
    <n v="0.247499978638382"/>
    <n v="0.41599987724860416"/>
    <n v="0.72999987090444352"/>
    <n v="0.84460024897004593"/>
    <n v="-1.9802043385739543E-2"/>
    <n v="1.9607762544149754E-2"/>
    <n v="1.0100553540590251E-2"/>
    <n v="4.0404655060232608E-2"/>
    <n v="7583695"/>
    <n v="5687771"/>
    <n v="2317240"/>
    <n v="5477113"/>
    <n v="78183"/>
    <n v="1.0416744387324872E-2"/>
    <n v="58637"/>
    <n v="1.0416699975520194E-2"/>
    <n v="23889"/>
    <n v="1.0416634871853514E-2"/>
    <n v="56465"/>
    <n v="1.0416651293351009E-2"/>
    <n v="21065819"/>
    <n v="1.0416696145001181E-2"/>
    <n v="406517"/>
    <n v="1.534061817046517E-2"/>
    <n v="0.19"/>
    <n v="5.555555555555558E-2"/>
    <n v="40"/>
    <n v="8.1081081081081141E-2"/>
    <n v="21"/>
    <n v="0.16666666666666674"/>
    <n v="25"/>
    <n v="-7.407407407407407E-2"/>
    <n v="377"/>
    <n v="3.287671232876721E-2"/>
    <n v="39"/>
    <n v="5.4054054054053946E-2"/>
    <n v="0.92"/>
    <n v="-1.0752688172043001E-2"/>
  </r>
  <r>
    <x v="130"/>
    <x v="4"/>
    <x v="10"/>
    <n v="45787545"/>
    <n v="10096153"/>
    <n v="3398365"/>
    <n v="2218452"/>
    <n v="1678481"/>
    <n v="3.6658025670518041E-2"/>
    <x v="124"/>
    <x v="91"/>
    <x v="124"/>
    <n v="0.22049998531259976"/>
    <n v="0.33659999011504677"/>
    <n v="0.6527998022578505"/>
    <n v="0.75660009772580161"/>
    <n v="1.9417496191914685E-2"/>
    <n v="3.1250045098268009E-2"/>
    <n v="-3.062394970942961E-8"/>
    <n v="1.04169047945466E-2"/>
    <n v="16483516"/>
    <n v="12362637"/>
    <n v="5036630"/>
    <n v="11904761"/>
    <n v="969619"/>
    <n v="6.2500028200522362E-2"/>
    <n v="727214"/>
    <n v="6.2500005371527889E-2"/>
    <n v="296273"/>
    <n v="6.2500145031270771E-2"/>
    <n v="700280"/>
    <n v="6.2499994421874705E-2"/>
    <n v="45787544"/>
    <n v="6.2500026105626771E-2"/>
    <n v="398563"/>
    <n v="-4.7668750873969268E-3"/>
    <n v="0.17"/>
    <n v="-0.10526315789473684"/>
    <n v="39"/>
    <n v="0"/>
    <n v="17"/>
    <n v="-0.10526315789473684"/>
    <n v="28"/>
    <n v="-6.6666666666666652E-2"/>
    <n v="367"/>
    <n v="-8.1081081081081363E-3"/>
    <n v="33"/>
    <n v="-0.17500000000000004"/>
    <n v="0.91"/>
    <n v="-3.1914893617021156E-2"/>
  </r>
  <r>
    <x v="131"/>
    <x v="5"/>
    <x v="11"/>
    <n v="42645263"/>
    <n v="8955505"/>
    <n v="3166666"/>
    <n v="2088733"/>
    <n v="1564043"/>
    <n v="3.6675656098075889E-2"/>
    <x v="125"/>
    <x v="92"/>
    <x v="125"/>
    <n v="0.20999999460666943"/>
    <n v="0.35359993657532435"/>
    <n v="0.65960003360000707"/>
    <n v="0.74879987054353048"/>
    <n v="4.1666654948048443E-2"/>
    <n v="-2.1100107405747082E-7"/>
    <n v="3.4100455281738107E-7"/>
    <n v="1.0526276237697418E-2"/>
    <n v="15352294"/>
    <n v="11514221"/>
    <n v="4690978"/>
    <n v="11087768"/>
    <n v="-484810"/>
    <n v="-3.061228871137045E-2"/>
    <n v="-363607"/>
    <n v="-3.0612246616132155E-2"/>
    <n v="-148137"/>
    <n v="-3.061241569997819E-2"/>
    <n v="-350140"/>
    <n v="-3.0612241329445955E-2"/>
    <n v="42645261"/>
    <n v="-3.061227899510266E-2"/>
    <n v="398790"/>
    <n v="2.8824845143530897E-2"/>
    <n v="0.17"/>
    <n v="-5.5555555555555469E-2"/>
    <n v="34"/>
    <n v="0"/>
    <n v="22"/>
    <n v="4.7619047619047672E-2"/>
    <n v="27"/>
    <n v="-3.5714285714285698E-2"/>
    <n v="350"/>
    <n v="-0.11838790931989929"/>
    <n v="30"/>
    <n v="-0.16666666666666663"/>
    <n v="0.94"/>
    <n v="1.0752688172043001E-2"/>
  </r>
  <r>
    <x v="132"/>
    <x v="6"/>
    <x v="12"/>
    <n v="20848646"/>
    <n v="5420648"/>
    <n v="2059846"/>
    <n v="1428503"/>
    <n v="1229941"/>
    <n v="5.8993807079845854E-2"/>
    <x v="126"/>
    <x v="93"/>
    <x v="126"/>
    <n v="0.2600000019185898"/>
    <n v="0.37999995572485062"/>
    <n v="0.69349990241988968"/>
    <n v="0.86099994189721685"/>
    <n v="9.4736903245035808E-2"/>
    <n v="3.1206023276553196E-7"/>
    <n v="-5.0000153590419094E-2"/>
    <n v="6.0605939359478E-2"/>
    <n v="7505512"/>
    <n v="5629134"/>
    <n v="2293351"/>
    <n v="5420648"/>
    <n v="-312730"/>
    <n v="-4.0000040929917491E-2"/>
    <n v="-234547"/>
    <n v="-3.9999959070079028E-2"/>
    <n v="-95556"/>
    <n v="-3.9999882791586283E-2"/>
    <n v="-225860"/>
    <n v="-3.9999943327805432E-2"/>
    <n v="20848645"/>
    <n v="-3.9999976055997255E-2"/>
    <n v="385035"/>
    <n v="-8.0763582966225655E-3"/>
    <n v="0.17"/>
    <n v="-5.5555555555555469E-2"/>
    <n v="37"/>
    <n v="0.15625"/>
    <n v="19"/>
    <n v="5.555555555555558E-2"/>
    <n v="25"/>
    <n v="-0.13793103448275867"/>
    <n v="395"/>
    <n v="0.10027855153203347"/>
    <n v="33"/>
    <n v="-5.7142857142857162E-2"/>
    <n v="0.93"/>
    <n v="0"/>
  </r>
  <r>
    <x v="133"/>
    <x v="0"/>
    <x v="13"/>
    <n v="22803207"/>
    <n v="5700801"/>
    <n v="2280320"/>
    <n v="1731219"/>
    <n v="1433796"/>
    <n v="6.287694533492591E-2"/>
    <x v="127"/>
    <x v="94"/>
    <x v="127"/>
    <n v="0.24999996710988942"/>
    <n v="0.39999992983442151"/>
    <n v="0.75920002455795677"/>
    <n v="0.82820024502965828"/>
    <n v="-4.7619035744621896E-2"/>
    <n v="-1.9607876262673574E-2"/>
    <n v="7.2165177473321185E-2"/>
    <n v="6.3158137789519619E-2"/>
    <n v="8209154"/>
    <n v="6156866"/>
    <n v="2508352"/>
    <n v="5928833"/>
    <n v="234547"/>
    <n v="2.9411731512286376E-2"/>
    <n v="175911"/>
    <n v="2.9411858139711811E-2"/>
    <n v="71667"/>
    <n v="2.9411680213076385E-2"/>
    <n v="169395"/>
    <n v="2.9411723852223126E-2"/>
    <n v="22803205"/>
    <n v="2.9411758067162896E-2"/>
    <n v="387454"/>
    <n v="-4.280349819655116E-2"/>
    <n v="0.17"/>
    <n v="-5.5555555555555469E-2"/>
    <n v="35"/>
    <n v="-5.4054054054054057E-2"/>
    <n v="20"/>
    <n v="-9.0909090909090939E-2"/>
    <n v="27"/>
    <n v="-6.8965517241379337E-2"/>
    <n v="389"/>
    <n v="8.0555555555555491E-2"/>
    <n v="35"/>
    <n v="0.12903225806451624"/>
    <n v="0.91"/>
    <n v="-4.2105263157894646E-2"/>
  </r>
  <r>
    <x v="134"/>
    <x v="1"/>
    <x v="14"/>
    <n v="21934513"/>
    <n v="5483628"/>
    <n v="2303123"/>
    <n v="1647654"/>
    <n v="1283523"/>
    <n v="5.8516138470911118E-2"/>
    <x v="128"/>
    <x v="38"/>
    <x v="128"/>
    <n v="0.24999998860243672"/>
    <n v="0.41999986140562418"/>
    <n v="0.71539991567970973"/>
    <n v="0.7790003240971709"/>
    <n v="-9.900903260423255E-3"/>
    <n v="0.10526300533785715"/>
    <n v="-3.7864985280577912E-7"/>
    <n v="-8.6538107777101692E-2"/>
    <n v="7896424"/>
    <n v="5922318"/>
    <n v="2412796"/>
    <n v="5702973"/>
    <n v="-312730"/>
    <n v="-3.8095277540170391E-2"/>
    <n v="-234548"/>
    <n v="-3.8095355656595387E-2"/>
    <n v="-95556"/>
    <n v="-3.8095131783736913E-2"/>
    <n v="-225860"/>
    <n v="-3.8095186691883498E-2"/>
    <n v="21934511"/>
    <n v="-3.8095258977849822E-2"/>
    <n v="381343"/>
    <n v="-8.5690738588650728E-3"/>
    <n v="0.17"/>
    <n v="0"/>
    <n v="37"/>
    <n v="5.7142857142857162E-2"/>
    <n v="20"/>
    <n v="0"/>
    <n v="29"/>
    <n v="0"/>
    <n v="399"/>
    <n v="2.3076923076922995E-2"/>
    <n v="36"/>
    <n v="-5.2631578947368474E-2"/>
    <n v="0.95"/>
    <n v="4.39560439560438E-2"/>
  </r>
  <r>
    <x v="135"/>
    <x v="2"/>
    <x v="15"/>
    <n v="21065820"/>
    <n v="5424448"/>
    <n v="2256570"/>
    <n v="1680242"/>
    <n v="1377798"/>
    <n v="6.5404432393327203E-2"/>
    <x v="129"/>
    <x v="5"/>
    <x v="129"/>
    <n v="0.25749996914432954"/>
    <n v="0.41599993215899572"/>
    <n v="0.74459999025069024"/>
    <n v="0.81999973813295945"/>
    <n v="6.1855615614957227E-2"/>
    <n v="2.9702924112918749E-2"/>
    <n v="2.0000081428552807E-2"/>
    <n v="2.040810137212401E-2"/>
    <n v="7583695"/>
    <n v="5687771"/>
    <n v="2317240"/>
    <n v="5477113"/>
    <n v="0"/>
    <n v="0"/>
    <n v="0"/>
    <n v="0"/>
    <n v="0"/>
    <n v="0"/>
    <n v="0"/>
    <n v="0"/>
    <n v="21065819"/>
    <n v="0"/>
    <n v="382648"/>
    <n v="-5.1184011505368332E-2"/>
    <n v="0.17"/>
    <n v="-5.5555555555555469E-2"/>
    <n v="37"/>
    <n v="0.15625"/>
    <n v="22"/>
    <n v="0.15789473684210531"/>
    <n v="26"/>
    <n v="0"/>
    <n v="390"/>
    <n v="1.298701298701288E-2"/>
    <n v="39"/>
    <n v="-2.5000000000000022E-2"/>
    <n v="0.93"/>
    <n v="-2.1052631578947323E-2"/>
  </r>
  <r>
    <x v="136"/>
    <x v="3"/>
    <x v="16"/>
    <n v="20631473"/>
    <n v="5312604"/>
    <n v="2082540"/>
    <n v="1489849"/>
    <n v="1185026"/>
    <n v="5.7437779648598045E-2"/>
    <x v="130"/>
    <x v="95"/>
    <x v="130"/>
    <n v="0.25749998558028309"/>
    <n v="0.39199985543812416"/>
    <n v="0.71539994429878895"/>
    <n v="0.79540007074542451"/>
    <n v="4.0404071939383668E-2"/>
    <n v="-5.7692377144951457E-2"/>
    <n v="-1.9999902996648222E-2"/>
    <n v="-5.8252621029438401E-2"/>
    <n v="7427330"/>
    <n v="5570497"/>
    <n v="2269462"/>
    <n v="5364183"/>
    <n v="-156365"/>
    <n v="-2.0618577092037627E-2"/>
    <n v="-117274"/>
    <n v="-2.0618621952255056E-2"/>
    <n v="-47778"/>
    <n v="-2.0618494415770461E-2"/>
    <n v="-112930"/>
    <n v="-2.0618526585082342E-2"/>
    <n v="20631472"/>
    <n v="-2.0618566978098496E-2"/>
    <n v="391140"/>
    <n v="-3.7826216369795107E-2"/>
    <n v="0.18"/>
    <n v="-5.2631578947368474E-2"/>
    <n v="32"/>
    <n v="-0.19999999999999996"/>
    <n v="17"/>
    <n v="-0.19047619047619047"/>
    <n v="25"/>
    <n v="0"/>
    <n v="378"/>
    <n v="2.6525198938991412E-3"/>
    <n v="35"/>
    <n v="-0.10256410256410253"/>
    <n v="0.91"/>
    <n v="-1.0869565217391353E-2"/>
  </r>
  <r>
    <x v="137"/>
    <x v="4"/>
    <x v="17"/>
    <n v="44889750"/>
    <n v="9332579"/>
    <n v="3331730"/>
    <n v="2152298"/>
    <n v="1745944"/>
    <n v="3.8894045968177589E-2"/>
    <x v="131"/>
    <x v="96"/>
    <x v="131"/>
    <n v="0.20789999944307999"/>
    <n v="0.35699992467248337"/>
    <n v="0.64600012606063517"/>
    <n v="0.81119993606833252"/>
    <n v="-5.7142796865301104E-2"/>
    <n v="6.0605867963525739E-2"/>
    <n v="-1.0416173800447237E-2"/>
    <n v="7.2164725469435975E-2"/>
    <n v="16160310"/>
    <n v="12120232"/>
    <n v="4937872"/>
    <n v="11671335"/>
    <n v="-323206"/>
    <n v="-1.9607831241829743E-2"/>
    <n v="-242405"/>
    <n v="-1.9607871686275313E-2"/>
    <n v="-98758"/>
    <n v="-1.9607952142603247E-2"/>
    <n v="-233426"/>
    <n v="-1.9607785490191709E-2"/>
    <n v="44889749"/>
    <n v="-1.9607843565490168E-2"/>
    <n v="389840"/>
    <n v="-2.1886125907322085E-2"/>
    <n v="0.17"/>
    <n v="0"/>
    <n v="35"/>
    <n v="-0.10256410256410253"/>
    <n v="22"/>
    <n v="0.29411764705882359"/>
    <n v="26"/>
    <n v="-7.1428571428571397E-2"/>
    <n v="377"/>
    <n v="2.7247956403269713E-2"/>
    <n v="35"/>
    <n v="6.0606060606060552E-2"/>
    <n v="0.93"/>
    <n v="2.19780219780219E-2"/>
  </r>
  <r>
    <x v="138"/>
    <x v="5"/>
    <x v="18"/>
    <n v="47134238"/>
    <n v="9403280"/>
    <n v="3069230"/>
    <n v="2066206"/>
    <n v="1547175"/>
    <n v="3.2824865016381509E-2"/>
    <x v="132"/>
    <x v="18"/>
    <x v="132"/>
    <n v="0.19949998979510394"/>
    <n v="0.32639993704324449"/>
    <n v="0.67320011859652096"/>
    <n v="0.74879997444591684"/>
    <n v="-5.0000024196343529E-2"/>
    <n v="-7.6923089397346822E-2"/>
    <n v="2.0618684511409802E-2"/>
    <n v="1.3875855287004413E-7"/>
    <n v="16968325"/>
    <n v="12726244"/>
    <n v="5184766"/>
    <n v="12254901"/>
    <n v="1616031"/>
    <n v="0.10526316132299196"/>
    <n v="1212023"/>
    <n v="0.10526313503970441"/>
    <n v="493788"/>
    <n v="0.10526333741066352"/>
    <n v="1167133"/>
    <n v="0.10526311517340559"/>
    <n v="47134236"/>
    <n v="0.10526316159725235"/>
    <n v="397741"/>
    <n v="-2.6304571328268356E-3"/>
    <n v="0.19"/>
    <n v="0.11764705882352944"/>
    <n v="31"/>
    <n v="-8.8235294117647078E-2"/>
    <n v="20"/>
    <n v="-9.0909090909090939E-2"/>
    <n v="25"/>
    <n v="-7.407407407407407E-2"/>
    <n v="398"/>
    <n v="0.13714285714285723"/>
    <n v="34"/>
    <n v="0.1333333333333333"/>
    <n v="0.92"/>
    <n v="-2.1276595744680771E-2"/>
  </r>
  <r>
    <x v="139"/>
    <x v="6"/>
    <x v="19"/>
    <n v="22368860"/>
    <n v="5480370"/>
    <n v="2148305"/>
    <n v="1536897"/>
    <n v="1310666"/>
    <n v="5.8593330192061643E-2"/>
    <x v="133"/>
    <x v="69"/>
    <x v="133"/>
    <n v="0.24499996870649643"/>
    <n v="0.39199999270122271"/>
    <n v="0.71539981520314855"/>
    <n v="0.85280015511774698"/>
    <n v="-5.7692435005404774E-2"/>
    <n v="3.1579048354050343E-2"/>
    <n v="3.1578826048628938E-2"/>
    <n v="-9.5235625235950971E-3"/>
    <n v="8052789"/>
    <n v="6039592"/>
    <n v="2460574"/>
    <n v="5815903"/>
    <n v="547277"/>
    <n v="7.2916677769617744E-2"/>
    <n v="410458"/>
    <n v="7.2916722181422644E-2"/>
    <n v="167223"/>
    <n v="7.2916444102974154E-2"/>
    <n v="395255"/>
    <n v="7.2916559053456398E-2"/>
    <n v="22368858"/>
    <n v="7.2916633191269842E-2"/>
    <n v="409012"/>
    <n v="6.2272260963289083E-2"/>
    <n v="0.19"/>
    <n v="0.11764705882352944"/>
    <n v="32"/>
    <n v="-0.13513513513513509"/>
    <n v="22"/>
    <n v="0.15789473684210531"/>
    <n v="25"/>
    <n v="0"/>
    <n v="379"/>
    <n v="-4.0506329113924044E-2"/>
    <n v="35"/>
    <n v="6.0606060606060552E-2"/>
    <n v="0.93"/>
    <n v="0"/>
  </r>
  <r>
    <x v="140"/>
    <x v="0"/>
    <x v="20"/>
    <n v="22368860"/>
    <n v="5424448"/>
    <n v="2148081"/>
    <n v="1521056"/>
    <n v="1234793"/>
    <n v="5.5201427341402286E-2"/>
    <x v="134"/>
    <x v="97"/>
    <x v="134"/>
    <n v="0.24249997541224722"/>
    <n v="0.39599992478497353"/>
    <n v="0.7080999273304871"/>
    <n v="0.81179982854017207"/>
    <n v="-2.9999970737378256E-2"/>
    <n v="-1.0000014377761879E-2"/>
    <n v="-6.7307818196163272E-2"/>
    <n v="-1.9802477224453052E-2"/>
    <n v="8052789"/>
    <n v="6039592"/>
    <n v="2460574"/>
    <n v="5815903"/>
    <n v="-156365"/>
    <n v="-1.9047638770085196E-2"/>
    <n v="-117274"/>
    <n v="-1.9047677828297749E-2"/>
    <n v="-47778"/>
    <n v="-1.9047565891868401E-2"/>
    <n v="-112930"/>
    <n v="-1.9047593345941749E-2"/>
    <n v="22368858"/>
    <n v="-1.9047629488924911E-2"/>
    <n v="397624"/>
    <n v="2.6248277214843574E-2"/>
    <n v="0.18"/>
    <n v="5.8823529411764497E-2"/>
    <n v="35"/>
    <n v="0"/>
    <n v="21"/>
    <n v="5.0000000000000044E-2"/>
    <n v="25"/>
    <n v="-7.407407407407407E-2"/>
    <n v="380"/>
    <n v="-2.3136246786632397E-2"/>
    <n v="37"/>
    <n v="5.7142857142857162E-2"/>
    <n v="0.94"/>
    <n v="3.296703296703285E-2"/>
  </r>
  <r>
    <x v="141"/>
    <x v="1"/>
    <x v="21"/>
    <n v="21934513"/>
    <n v="5648137"/>
    <n v="2372217"/>
    <n v="1818304"/>
    <n v="1476099"/>
    <n v="6.7295727058084218E-2"/>
    <x v="135"/>
    <x v="5"/>
    <x v="135"/>
    <n v="0.25749999555495034"/>
    <n v="0.41999990439325391"/>
    <n v="0.76649986067885023"/>
    <n v="0.81179989704691846"/>
    <n v="3.0000029177763343E-2"/>
    <n v="1.0235153324877899E-7"/>
    <n v="7.1428502966190299E-2"/>
    <n v="4.210469743739953E-2"/>
    <n v="7896424"/>
    <n v="5922318"/>
    <n v="2412796"/>
    <n v="5702973"/>
    <n v="0"/>
    <n v="0"/>
    <n v="0"/>
    <n v="0"/>
    <n v="0"/>
    <n v="0"/>
    <n v="0"/>
    <n v="0"/>
    <n v="21934511"/>
    <n v="0"/>
    <n v="387088"/>
    <n v="1.5065177543576169E-2"/>
    <n v="0.18"/>
    <n v="5.8823529411764497E-2"/>
    <n v="35"/>
    <n v="-5.4054054054054057E-2"/>
    <n v="17"/>
    <n v="-0.15000000000000002"/>
    <n v="25"/>
    <n v="-0.13793103448275867"/>
    <n v="398"/>
    <n v="-2.5062656641604564E-3"/>
    <n v="37"/>
    <n v="2.7777777777777679E-2"/>
    <n v="0.94"/>
    <n v="-1.0526315789473717E-2"/>
  </r>
  <r>
    <x v="142"/>
    <x v="2"/>
    <x v="22"/>
    <n v="21065820"/>
    <n v="5319119"/>
    <n v="2234030"/>
    <n v="1614533"/>
    <n v="1310678"/>
    <n v="6.2218228390824568E-2"/>
    <x v="136"/>
    <x v="5"/>
    <x v="136"/>
    <n v="0.25249997389135576"/>
    <n v="0.42000000376002117"/>
    <n v="0.72269978469402829"/>
    <n v="0.81180006850278064"/>
    <n v="-1.9417459619854416E-2"/>
    <n v="9.6155583013330936E-3"/>
    <n v="-2.9412041154188939E-2"/>
    <n v="-9.9996003033470116E-3"/>
    <n v="7583695"/>
    <n v="5687771"/>
    <n v="2317240"/>
    <n v="5477113"/>
    <n v="0"/>
    <n v="0"/>
    <n v="0"/>
    <n v="0"/>
    <n v="0"/>
    <n v="0"/>
    <n v="0"/>
    <n v="0"/>
    <n v="21065819"/>
    <n v="0"/>
    <n v="388159"/>
    <n v="1.4402270494030978E-2"/>
    <n v="0.17"/>
    <n v="0"/>
    <n v="38"/>
    <n v="2.7027027027026973E-2"/>
    <n v="22"/>
    <n v="0"/>
    <n v="26"/>
    <n v="0"/>
    <n v="391"/>
    <n v="2.564102564102555E-3"/>
    <n v="33"/>
    <n v="-0.15384615384615385"/>
    <n v="0.93"/>
    <n v="0"/>
  </r>
  <r>
    <x v="143"/>
    <x v="3"/>
    <x v="23"/>
    <n v="22368860"/>
    <n v="5312604"/>
    <n v="2082540"/>
    <n v="1505052"/>
    <n v="1295850"/>
    <n v="5.7930980836752521E-2"/>
    <x v="137"/>
    <x v="98"/>
    <x v="137"/>
    <n v="0.23749998882374873"/>
    <n v="0.39199985543812416"/>
    <n v="0.72270016422253591"/>
    <n v="0.86100015148978237"/>
    <n v="-7.7669894666066996E-2"/>
    <n v="0"/>
    <n v="1.0204389840849704E-2"/>
    <n v="8.2474320982746985E-2"/>
    <n v="8052789"/>
    <n v="6039592"/>
    <n v="2460574"/>
    <n v="5815903"/>
    <n v="625459"/>
    <n v="8.4210476712358373E-2"/>
    <n v="469095"/>
    <n v="8.4210618908869384E-2"/>
    <n v="191112"/>
    <n v="8.4210266574192394E-2"/>
    <n v="451720"/>
    <n v="8.421040072644792E-2"/>
    <n v="22368858"/>
    <n v="8.4210472233876565E-2"/>
    <n v="403534"/>
    <n v="3.1686864038451779E-2"/>
    <n v="0.17"/>
    <n v="-5.5555555555555469E-2"/>
    <n v="34"/>
    <n v="6.25E-2"/>
    <n v="22"/>
    <n v="0.29411764705882359"/>
    <n v="26"/>
    <n v="4.0000000000000036E-2"/>
    <n v="386"/>
    <n v="2.1164021164021163E-2"/>
    <n v="35"/>
    <n v="0"/>
    <n v="0.92"/>
    <n v="1.098901098901095E-2"/>
  </r>
  <r>
    <x v="144"/>
    <x v="4"/>
    <x v="24"/>
    <n v="47134238"/>
    <n v="9898190"/>
    <n v="3500000"/>
    <n v="2475200"/>
    <n v="1853429"/>
    <n v="3.9322349923212929E-2"/>
    <x v="138"/>
    <x v="99"/>
    <x v="138"/>
    <n v="0.21000000042432002"/>
    <n v="0.35360000161645716"/>
    <n v="0.70720000000000005"/>
    <n v="0.74879969295410476"/>
    <n v="1.0101014847837764E-2"/>
    <n v="-9.5235960039636858E-3"/>
    <n v="9.4736628478026885E-2"/>
    <n v="-7.6923382682529406E-2"/>
    <n v="16968325"/>
    <n v="12726244"/>
    <n v="5184766"/>
    <n v="12254901"/>
    <n v="808015"/>
    <n v="4.9999969059999483E-2"/>
    <n v="606012"/>
    <n v="5.0000033002668642E-2"/>
    <n v="246894"/>
    <n v="5.0000081006555064E-2"/>
    <n v="583566"/>
    <n v="4.9999935739998946E-2"/>
    <n v="47134236"/>
    <n v="4.9999989975439529E-2"/>
    <n v="398544"/>
    <n v="2.2327108557356867E-2"/>
    <n v="0.19"/>
    <n v="0.11764705882352944"/>
    <n v="31"/>
    <n v="-0.11428571428571432"/>
    <n v="19"/>
    <n v="-0.13636363636363635"/>
    <n v="30"/>
    <n v="0.15384615384615374"/>
    <n v="396"/>
    <n v="5.0397877984084793E-2"/>
    <n v="37"/>
    <n v="5.7142857142857162E-2"/>
    <n v="0.95"/>
    <n v="2.1505376344086002E-2"/>
  </r>
  <r>
    <x v="145"/>
    <x v="5"/>
    <x v="25"/>
    <n v="47134238"/>
    <n v="9799208"/>
    <n v="3365048"/>
    <n v="2288232"/>
    <n v="1695580"/>
    <n v="3.5973425517136823E-2"/>
    <x v="139"/>
    <x v="5"/>
    <x v="139"/>
    <n v="0.2078999982984768"/>
    <n v="0.34339999722426545"/>
    <n v="0.67999980980954799"/>
    <n v="0.74100003845763895"/>
    <n v="4.2105307935103475E-2"/>
    <n v="5.2083527757447623E-2"/>
    <n v="1.0100549636270051E-2"/>
    <n v="-1.0416581536410341E-2"/>
    <n v="16968325"/>
    <n v="12726244"/>
    <n v="5184766"/>
    <n v="12254901"/>
    <n v="0"/>
    <n v="0"/>
    <n v="0"/>
    <n v="0"/>
    <n v="0"/>
    <n v="0"/>
    <n v="0"/>
    <n v="0"/>
    <n v="47134236"/>
    <n v="0"/>
    <n v="401029"/>
    <n v="8.266686109805077E-3"/>
    <n v="0.18"/>
    <n v="-5.2631578947368474E-2"/>
    <n v="35"/>
    <n v="0.12903225806451624"/>
    <n v="18"/>
    <n v="-9.9999999999999978E-2"/>
    <n v="30"/>
    <n v="0.19999999999999996"/>
    <n v="354"/>
    <n v="-0.11055276381909551"/>
    <n v="33"/>
    <n v="-2.9411764705882359E-2"/>
    <n v="0.91"/>
    <n v="-1.0869565217391353E-2"/>
  </r>
  <r>
    <x v="146"/>
    <x v="6"/>
    <x v="26"/>
    <n v="21065820"/>
    <n v="5055796"/>
    <n v="1941425"/>
    <n v="1445585"/>
    <n v="1126111"/>
    <n v="5.3456784497351632E-2"/>
    <x v="140"/>
    <x v="67"/>
    <x v="140"/>
    <n v="0.2399999620237902"/>
    <n v="0.383999868665587"/>
    <n v="0.74459997167029368"/>
    <n v="0.77900019715201807"/>
    <n v="-2.0408193148367726E-2"/>
    <n v="-2.0408480062736434E-2"/>
    <n v="4.0816555786855169E-2"/>
    <n v="-8.6538396508076709E-2"/>
    <n v="7583695"/>
    <n v="5687771"/>
    <n v="2317240"/>
    <n v="5477113"/>
    <n v="-469094"/>
    <n v="-5.8252364491358177E-2"/>
    <n v="-351821"/>
    <n v="-5.8252444867136766E-2"/>
    <n v="-143334"/>
    <n v="-5.8252261464194932E-2"/>
    <n v="-338790"/>
    <n v="-5.825234705599458E-2"/>
    <n v="21065819"/>
    <n v="-5.8252370326638991E-2"/>
    <n v="384455"/>
    <n v="-6.0039803233156941E-2"/>
    <n v="0.17"/>
    <n v="-0.10526315789473684"/>
    <n v="40"/>
    <n v="0.25"/>
    <n v="18"/>
    <n v="-0.18181818181818177"/>
    <n v="29"/>
    <n v="0.15999999999999992"/>
    <n v="396"/>
    <n v="4.4854881266490843E-2"/>
    <n v="31"/>
    <n v="-0.11428571428571432"/>
    <n v="0.91"/>
    <n v="-2.1505376344086002E-2"/>
  </r>
  <r>
    <x v="147"/>
    <x v="0"/>
    <x v="27"/>
    <n v="22586034"/>
    <n v="5477113"/>
    <n v="2125119"/>
    <n v="1582364"/>
    <n v="1232661"/>
    <n v="5.457624831344892E-2"/>
    <x v="141"/>
    <x v="100"/>
    <x v="141"/>
    <n v="0.24249998915258872"/>
    <n v="0.38799984590421999"/>
    <n v="0.74460018474259559"/>
    <n v="0.778999648626991"/>
    <n v="5.6661207725738905E-8"/>
    <n v="-2.0202223232990701E-2"/>
    <n v="5.1546760567697358E-2"/>
    <n v="-4.0404270560347788E-2"/>
    <n v="8130972"/>
    <n v="6098229"/>
    <n v="2484463"/>
    <n v="5872368"/>
    <n v="78183"/>
    <n v="9.7088102022790945E-3"/>
    <n v="58637"/>
    <n v="9.7087684068726254E-3"/>
    <n v="23889"/>
    <n v="9.7087102440325257E-3"/>
    <n v="56465"/>
    <n v="9.708724509332356E-3"/>
    <n v="22586032"/>
    <n v="9.7087656419474477E-3"/>
    <n v="402546"/>
    <n v="1.2378528459046745E-2"/>
    <n v="0.18"/>
    <n v="0"/>
    <n v="39"/>
    <n v="0.11428571428571432"/>
    <n v="19"/>
    <n v="-9.5238095238095233E-2"/>
    <n v="25"/>
    <n v="0"/>
    <n v="395"/>
    <n v="3.9473684210526327E-2"/>
    <n v="35"/>
    <n v="-5.4054054054054057E-2"/>
    <n v="0.92"/>
    <n v="-2.1276595744680771E-2"/>
  </r>
  <r>
    <x v="148"/>
    <x v="1"/>
    <x v="28"/>
    <n v="20631473"/>
    <n v="5261025"/>
    <n v="2146498"/>
    <n v="1535605"/>
    <n v="1271788"/>
    <n v="6.1643102264196066E-2"/>
    <x v="142"/>
    <x v="101"/>
    <x v="142"/>
    <n v="0.25499997019117343"/>
    <n v="0.40799996198459426"/>
    <n v="0.71540015411148761"/>
    <n v="0.82819996027624287"/>
    <n v="-9.7088365317793413E-3"/>
    <n v="-2.8571297953020158E-2"/>
    <n v="-6.6666295962671374E-2"/>
    <n v="2.0202100651875998E-2"/>
    <n v="7427330"/>
    <n v="5570497"/>
    <n v="2269462"/>
    <n v="5364183"/>
    <n v="-469094"/>
    <n v="-5.9405877901186677E-2"/>
    <n v="-351821"/>
    <n v="-5.9405962327588657E-2"/>
    <n v="-143334"/>
    <n v="-5.9405768245637036E-2"/>
    <n v="-338790"/>
    <n v="-5.9405857260765527E-2"/>
    <n v="20631472"/>
    <n v="-5.9405883267696247E-2"/>
    <n v="405545"/>
    <n v="4.7681664117720013E-2"/>
    <n v="0.18"/>
    <n v="0"/>
    <n v="39"/>
    <n v="0.11428571428571432"/>
    <n v="18"/>
    <n v="5.8823529411764719E-2"/>
    <n v="28"/>
    <n v="0.12000000000000011"/>
    <n v="352"/>
    <n v="-0.11557788944723613"/>
    <n v="32"/>
    <n v="-0.13513513513513509"/>
    <n v="0.93"/>
    <n v="-1.0638297872340274E-2"/>
  </r>
  <r>
    <x v="149"/>
    <x v="2"/>
    <x v="29"/>
    <n v="21500167"/>
    <n v="5428792"/>
    <n v="2128086"/>
    <n v="1569038"/>
    <n v="1260879"/>
    <n v="5.8645079361476588E-2"/>
    <x v="143"/>
    <x v="15"/>
    <x v="143"/>
    <n v="0.25249999220936281"/>
    <n v="0.39199991452978861"/>
    <n v="0.73730009031589894"/>
    <n v="0.80360004027945786"/>
    <n v="7.2546570084597306E-8"/>
    <n v="-6.6666878522770645E-2"/>
    <n v="2.0202449109697707E-2"/>
    <n v="-1.0101044014995231E-2"/>
    <n v="7740060"/>
    <n v="5805045"/>
    <n v="2365018"/>
    <n v="5590043"/>
    <n v="156365"/>
    <n v="2.0618577092037516E-2"/>
    <n v="117274"/>
    <n v="2.0618621952255056E-2"/>
    <n v="47778"/>
    <n v="2.0618494415770572E-2"/>
    <n v="112930"/>
    <n v="2.0618526585082231E-2"/>
    <n v="21500166"/>
    <n v="2.0618566978098496E-2"/>
    <n v="389665"/>
    <n v="3.8798533590616024E-3"/>
    <n v="0.19"/>
    <n v="0.11764705882352944"/>
    <n v="30"/>
    <n v="-0.21052631578947367"/>
    <n v="18"/>
    <n v="-0.18181818181818177"/>
    <n v="27"/>
    <n v="3.8461538461538547E-2"/>
    <n v="379"/>
    <n v="-3.069053708439895E-2"/>
    <n v="38"/>
    <n v="0.1515151515151516"/>
    <n v="0.91"/>
    <n v="-2.1505376344086002E-2"/>
  </r>
  <r>
    <x v="150"/>
    <x v="3"/>
    <x v="30"/>
    <n v="22368860"/>
    <n v="5368526"/>
    <n v="2211832"/>
    <n v="1598491"/>
    <n v="1297655"/>
    <n v="5.8011673370927261E-2"/>
    <x v="144"/>
    <x v="5"/>
    <x v="144"/>
    <n v="0.23999998211799797"/>
    <n v="0.41199986737514172"/>
    <n v="0.72270000614874907"/>
    <n v="0.81180000387865803"/>
    <n v="1.0526288050078714E-2"/>
    <n v="5.1020457430180022E-2"/>
    <n v="-2.1872665134647917E-7"/>
    <n v="-5.7143018530244949E-2"/>
    <n v="8052789"/>
    <n v="6039592"/>
    <n v="2460574"/>
    <n v="5815903"/>
    <n v="0"/>
    <n v="0"/>
    <n v="0"/>
    <n v="0"/>
    <n v="0"/>
    <n v="0"/>
    <n v="0"/>
    <n v="0"/>
    <n v="22368858"/>
    <n v="0"/>
    <n v="384789"/>
    <n v="-4.6452095734188403E-2"/>
    <n v="0.18"/>
    <n v="5.8823529411764497E-2"/>
    <n v="34"/>
    <n v="0"/>
    <n v="19"/>
    <n v="-0.13636363636363635"/>
    <n v="30"/>
    <n v="0.15384615384615374"/>
    <n v="381"/>
    <n v="-1.2953367875647714E-2"/>
    <n v="31"/>
    <n v="-0.11428571428571432"/>
    <n v="0.95"/>
    <n v="3.2608695652173836E-2"/>
  </r>
  <r>
    <x v="151"/>
    <x v="4"/>
    <x v="0"/>
    <n v="46685340"/>
    <n v="10196078"/>
    <n v="3570666"/>
    <n v="2355211"/>
    <n v="1781953"/>
    <n v="3.8169433916514263E-2"/>
    <x v="145"/>
    <x v="102"/>
    <x v="145"/>
    <n v="0.2183999945164799"/>
    <n v="0.35019994943153632"/>
    <n v="0.65959991777444316"/>
    <n v="0.75660015174861195"/>
    <n v="3.9999971786605304E-2"/>
    <n v="-9.615532153217643E-3"/>
    <n v="-6.7307808576862138E-2"/>
    <n v="1.0417283644619912E-2"/>
    <n v="16806722"/>
    <n v="12605042"/>
    <n v="5135387"/>
    <n v="12138188"/>
    <n v="-161603"/>
    <n v="-9.5238039111108508E-3"/>
    <n v="-121202"/>
    <n v="-9.523784079575992E-3"/>
    <n v="-49379"/>
    <n v="-9.5238627934220998E-3"/>
    <n v="-116713"/>
    <n v="-9.5237815466644449E-3"/>
    <n v="46685339"/>
    <n v="-9.5237992188946796E-3"/>
    <n v="406453"/>
    <n v="1.9844734834798761E-2"/>
    <n v="0.17"/>
    <n v="-0.10526315789473684"/>
    <n v="34"/>
    <n v="9.6774193548387011E-2"/>
    <n v="21"/>
    <n v="0.10526315789473695"/>
    <n v="26"/>
    <n v="-0.1333333333333333"/>
    <n v="358"/>
    <n v="-9.5959595959595911E-2"/>
    <n v="36"/>
    <n v="-2.7027027027026973E-2"/>
    <n v="0.93"/>
    <n v="-2.1052631578947323E-2"/>
  </r>
  <r>
    <x v="152"/>
    <x v="5"/>
    <x v="1"/>
    <n v="43543058"/>
    <n v="9144042"/>
    <n v="3046794"/>
    <n v="2175411"/>
    <n v="1713789"/>
    <n v="3.935848970460458E-2"/>
    <x v="146"/>
    <x v="24"/>
    <x v="146"/>
    <n v="0.2099999958661608"/>
    <n v="0.33319991312375863"/>
    <n v="0.71400002756996372"/>
    <n v="0.78780009846415233"/>
    <n v="1.0100998484228407E-2"/>
    <n v="-2.9703215442501651E-2"/>
    <n v="5.0000334220591025E-2"/>
    <n v="6.3157972439415566E-2"/>
    <n v="15675500"/>
    <n v="11756625"/>
    <n v="4789736"/>
    <n v="11321195"/>
    <n v="-1292825"/>
    <n v="-7.6190490222222906E-2"/>
    <n v="-969619"/>
    <n v="-7.6190508369948007E-2"/>
    <n v="-395030"/>
    <n v="-7.6190516601906455E-2"/>
    <n v="-933706"/>
    <n v="-7.6190415573328618E-2"/>
    <n v="43543056"/>
    <n v="-7.6190478615162038E-2"/>
    <n v="405943"/>
    <n v="1.225347792803011E-2"/>
    <n v="0.18"/>
    <n v="0"/>
    <n v="31"/>
    <n v="-0.11428571428571432"/>
    <n v="19"/>
    <n v="5.555555555555558E-2"/>
    <n v="29"/>
    <n v="-3.3333333333333326E-2"/>
    <n v="366"/>
    <n v="3.3898305084745672E-2"/>
    <n v="37"/>
    <n v="0.1212121212121211"/>
    <n v="0.93"/>
    <n v="2.19780219780219E-2"/>
  </r>
  <r>
    <x v="153"/>
    <x v="6"/>
    <x v="2"/>
    <n v="21500167"/>
    <n v="5375041"/>
    <n v="2150016"/>
    <n v="1506731"/>
    <n v="1186099"/>
    <n v="5.5166966842629638E-2"/>
    <x v="147"/>
    <x v="15"/>
    <x v="147"/>
    <n v="0.24999996511655004"/>
    <n v="0.39999992558196301"/>
    <n v="0.70079990102399237"/>
    <n v="0.78720023680404794"/>
    <n v="4.1666686146261123E-2"/>
    <n v="4.1666829137147365E-2"/>
    <n v="-5.8823626528011541E-2"/>
    <n v="1.0526364026618662E-2"/>
    <n v="7740060"/>
    <n v="5805045"/>
    <n v="2365018"/>
    <n v="5590043"/>
    <n v="156365"/>
    <n v="2.0618577092037516E-2"/>
    <n v="117274"/>
    <n v="2.0618621952255056E-2"/>
    <n v="47778"/>
    <n v="2.0618494415770572E-2"/>
    <n v="112930"/>
    <n v="2.0618526585082231E-2"/>
    <n v="21500166"/>
    <n v="2.0618566978098496E-2"/>
    <n v="400538"/>
    <n v="4.1833244462941011E-2"/>
    <n v="0.18"/>
    <n v="5.8823529411764497E-2"/>
    <n v="30"/>
    <n v="-0.25"/>
    <n v="19"/>
    <n v="5.555555555555558E-2"/>
    <n v="29"/>
    <n v="0"/>
    <n v="389"/>
    <n v="-1.7676767676767624E-2"/>
    <n v="36"/>
    <n v="0.16129032258064524"/>
    <n v="0.95"/>
    <n v="4.39560439560438E-2"/>
  </r>
  <r>
    <x v="154"/>
    <x v="0"/>
    <x v="3"/>
    <n v="22368860"/>
    <n v="5759981"/>
    <n v="2280952"/>
    <n v="1715048"/>
    <n v="1392276"/>
    <n v="6.2241705656881932E-2"/>
    <x v="148"/>
    <x v="103"/>
    <x v="148"/>
    <n v="0.2574999798827477"/>
    <n v="0.3959999173608385"/>
    <n v="0.75190008382464868"/>
    <n v="0.81180001959128845"/>
    <n v="6.1855634643845248E-2"/>
    <n v="2.0618749056393604E-2"/>
    <n v="9.8037836031112935E-3"/>
    <n v="4.2105758355743816E-2"/>
    <n v="8052789"/>
    <n v="6039592"/>
    <n v="2460574"/>
    <n v="5815903"/>
    <n v="-78183"/>
    <n v="-9.6154555691496668E-3"/>
    <n v="-58637"/>
    <n v="-9.6154145736410124E-3"/>
    <n v="-23889"/>
    <n v="-9.615357523939827E-3"/>
    <n v="-56465"/>
    <n v="-9.6153715162264897E-3"/>
    <n v="22368858"/>
    <n v="-9.6154118616319506E-3"/>
    <n v="395075"/>
    <n v="-1.8559369612416998E-2"/>
    <n v="0.17"/>
    <n v="-5.5555555555555469E-2"/>
    <n v="30"/>
    <n v="-0.23076923076923073"/>
    <n v="17"/>
    <n v="-0.10526315789473684"/>
    <n v="25"/>
    <n v="0"/>
    <n v="389"/>
    <n v="-1.5189873417721489E-2"/>
    <n v="33"/>
    <n v="-5.7142857142857162E-2"/>
    <n v="0.95"/>
    <n v="3.2608695652173836E-2"/>
  </r>
  <r>
    <x v="155"/>
    <x v="1"/>
    <x v="4"/>
    <n v="22368860"/>
    <n v="5536293"/>
    <n v="2170226"/>
    <n v="1536737"/>
    <n v="1247523"/>
    <n v="5.5770522056108357E-2"/>
    <x v="149"/>
    <x v="98"/>
    <x v="149"/>
    <n v="0.24750000670575076"/>
    <n v="0.39199984538390581"/>
    <n v="0.70809998590008594"/>
    <n v="0.81179993713953658"/>
    <n v="-2.9411624949602699E-2"/>
    <n v="-3.9215975714460005E-2"/>
    <n v="-1.0204314563600159E-2"/>
    <n v="-1.9802009083936811E-2"/>
    <n v="8052789"/>
    <n v="6039592"/>
    <n v="2460574"/>
    <n v="5815903"/>
    <n v="625459"/>
    <n v="8.4210476712358373E-2"/>
    <n v="469095"/>
    <n v="8.4210618908869384E-2"/>
    <n v="191112"/>
    <n v="8.4210266574192394E-2"/>
    <n v="451720"/>
    <n v="8.421040072644792E-2"/>
    <n v="22368858"/>
    <n v="8.4210472233876565E-2"/>
    <n v="389074"/>
    <n v="-4.0614481746785169E-2"/>
    <n v="0.18"/>
    <n v="0"/>
    <n v="30"/>
    <n v="-0.23076923076923073"/>
    <n v="21"/>
    <n v="0.16666666666666674"/>
    <n v="30"/>
    <n v="7.1428571428571397E-2"/>
    <n v="375"/>
    <n v="6.5340909090909172E-2"/>
    <n v="36"/>
    <n v="0.125"/>
    <n v="0.94"/>
    <n v="1.0752688172043001E-2"/>
  </r>
  <r>
    <x v="156"/>
    <x v="2"/>
    <x v="5"/>
    <n v="22368860"/>
    <n v="5815903"/>
    <n v="2326361"/>
    <n v="1766173"/>
    <n v="1477227"/>
    <n v="6.6039440543684394E-2"/>
    <x v="150"/>
    <x v="22"/>
    <x v="150"/>
    <n v="0.25999997317699697"/>
    <n v="0.39999996561153101"/>
    <n v="0.75919988342308009"/>
    <n v="0.83639994496575365"/>
    <n v="2.9702895837776744E-2"/>
    <n v="2.0408298025622384E-2"/>
    <n v="2.97026860498526E-2"/>
    <n v="4.0816205876357925E-2"/>
    <n v="8052789"/>
    <n v="6039592"/>
    <n v="2460574"/>
    <n v="5815903"/>
    <n v="312729"/>
    <n v="4.0403950356973972E-2"/>
    <n v="234547"/>
    <n v="4.0403993422962303E-2"/>
    <n v="95556"/>
    <n v="4.0403920815824668E-2"/>
    <n v="225860"/>
    <n v="4.0403982581171505E-2"/>
    <n v="22368858"/>
    <n v="4.0403967113556316E-2"/>
    <n v="402050"/>
    <n v="3.1783711649750357E-2"/>
    <n v="0.17"/>
    <n v="-0.10526315789473684"/>
    <n v="40"/>
    <n v="0.33333333333333326"/>
    <n v="18"/>
    <n v="0"/>
    <n v="30"/>
    <n v="0.11111111111111116"/>
    <n v="379"/>
    <n v="0"/>
    <n v="38"/>
    <n v="0"/>
    <n v="0.95"/>
    <n v="4.39560439560438E-2"/>
  </r>
  <r>
    <x v="157"/>
    <x v="3"/>
    <x v="6"/>
    <n v="21065820"/>
    <n v="5477113"/>
    <n v="2278479"/>
    <n v="1596758"/>
    <n v="1348621"/>
    <n v="6.4019392551536089E-2"/>
    <x v="151"/>
    <x v="67"/>
    <x v="151"/>
    <n v="0.25999999050594758"/>
    <n v="0.41599999853937647"/>
    <n v="0.7007999634844122"/>
    <n v="0.84459949472618889"/>
    <n v="8.3333374492154944E-2"/>
    <n v="9.7090593492654698E-3"/>
    <n v="-3.0303089079854462E-2"/>
    <n v="4.0403413021458334E-2"/>
    <n v="7583695"/>
    <n v="5687771"/>
    <n v="2317240"/>
    <n v="5477113"/>
    <n v="-469094"/>
    <n v="-5.8252364491358177E-2"/>
    <n v="-351821"/>
    <n v="-5.8252444867136766E-2"/>
    <n v="-143334"/>
    <n v="-5.8252261464194932E-2"/>
    <n v="-338790"/>
    <n v="-5.825234705599458E-2"/>
    <n v="21065819"/>
    <n v="-5.8252370326638991E-2"/>
    <n v="390178"/>
    <n v="1.4005078107742097E-2"/>
    <n v="0.19"/>
    <n v="5.555555555555558E-2"/>
    <n v="35"/>
    <n v="2.9411764705882248E-2"/>
    <n v="21"/>
    <n v="0.10526315789473695"/>
    <n v="25"/>
    <n v="-0.16666666666666663"/>
    <n v="391"/>
    <n v="2.6246719160105014E-2"/>
    <n v="35"/>
    <n v="0.12903225806451624"/>
    <n v="0.95"/>
    <n v="0"/>
  </r>
  <r>
    <x v="158"/>
    <x v="4"/>
    <x v="7"/>
    <n v="42645263"/>
    <n v="8597285"/>
    <n v="2776923"/>
    <n v="1926073"/>
    <n v="1427220"/>
    <n v="3.3467257547456095E-2"/>
    <x v="152"/>
    <x v="56"/>
    <x v="152"/>
    <n v="0.20159999951225532"/>
    <n v="0.32299999360263154"/>
    <n v="0.69359971450414726"/>
    <n v="0.7409999517152257"/>
    <n v="-7.6923055980007815E-2"/>
    <n v="-7.766978799699209E-2"/>
    <n v="5.1546090006231227E-2"/>
    <n v="-2.0618816950184193E-2"/>
    <n v="15352294"/>
    <n v="11514221"/>
    <n v="4690978"/>
    <n v="11087768"/>
    <n v="-1454428"/>
    <n v="-8.6538469548077201E-2"/>
    <n v="-1090821"/>
    <n v="-8.6538466115384627E-2"/>
    <n v="-444409"/>
    <n v="-8.6538560774484963E-2"/>
    <n v="-1050420"/>
    <n v="-8.6538452032543955E-2"/>
    <n v="42645261"/>
    <n v="-8.6538474102115903E-2"/>
    <n v="407570"/>
    <n v="2.7481652245155974E-3"/>
    <n v="0.19"/>
    <n v="0.11764705882352944"/>
    <n v="35"/>
    <n v="2.9411764705882248E-2"/>
    <n v="17"/>
    <n v="-0.19047619047619047"/>
    <n v="29"/>
    <n v="0.11538461538461542"/>
    <n v="388"/>
    <n v="8.3798882681564324E-2"/>
    <n v="30"/>
    <n v="-0.16666666666666663"/>
    <n v="0.93"/>
    <n v="0"/>
  </r>
  <r>
    <x v="159"/>
    <x v="5"/>
    <x v="8"/>
    <n v="44889750"/>
    <n v="9803921"/>
    <n v="3333333"/>
    <n v="2153333"/>
    <n v="1646008"/>
    <n v="3.6667791645086018E-2"/>
    <x v="153"/>
    <x v="104"/>
    <x v="153"/>
    <n v="0.21839999108927985"/>
    <n v="0.33999998571999918"/>
    <n v="0.64599996459999642"/>
    <n v="0.76440011832819166"/>
    <n v="3.9999978040345274E-2"/>
    <n v="2.0408386462318351E-2"/>
    <n v="-9.5238179753857288E-2"/>
    <n v="-2.9702941369999625E-2"/>
    <n v="16160310"/>
    <n v="12120232"/>
    <n v="4937872"/>
    <n v="11671335"/>
    <n v="484810"/>
    <n v="3.0927881088322451E-2"/>
    <n v="363607"/>
    <n v="3.0927838559110299E-2"/>
    <n v="148136"/>
    <n v="3.0927800613645529E-2"/>
    <n v="350140"/>
    <n v="3.0927830498458819E-2"/>
    <n v="44889749"/>
    <n v="3.0927847599856007E-2"/>
    <n v="400094"/>
    <n v="-1.4408426798836249E-2"/>
    <n v="0.18"/>
    <n v="0"/>
    <n v="35"/>
    <n v="0.12903225806451624"/>
    <n v="22"/>
    <n v="0.15789473684210531"/>
    <n v="26"/>
    <n v="-0.10344827586206895"/>
    <n v="364"/>
    <n v="-5.464480874316946E-3"/>
    <n v="34"/>
    <n v="-8.108108108108103E-2"/>
    <n v="0.95"/>
    <n v="2.1505376344086002E-2"/>
  </r>
  <r>
    <x v="160"/>
    <x v="6"/>
    <x v="9"/>
    <n v="21934513"/>
    <n v="5319119"/>
    <n v="2212753"/>
    <n v="1647616"/>
    <n v="1310514"/>
    <n v="5.9746664993200443E-2"/>
    <x v="154"/>
    <x v="58"/>
    <x v="154"/>
    <n v="0.24249998164992312"/>
    <n v="0.41599990524746672"/>
    <n v="0.74460005251376904"/>
    <n v="0.79540014178060903"/>
    <n v="-2.9999938052512998E-2"/>
    <n v="3.9999956605554887E-2"/>
    <n v="6.2500224994006093E-2"/>
    <n v="1.0416542822512254E-2"/>
    <n v="7896424"/>
    <n v="5922318"/>
    <n v="2412796"/>
    <n v="5702973"/>
    <n v="156364"/>
    <n v="2.0201910579504601E-2"/>
    <n v="117273"/>
    <n v="2.0201910579504601E-2"/>
    <n v="47778"/>
    <n v="2.0201960407912223E-2"/>
    <n v="112930"/>
    <n v="2.0201991290585752E-2"/>
    <n v="21934511"/>
    <n v="2.0201937045509322E-2"/>
    <n v="392606"/>
    <n v="-1.9803364474781371E-2"/>
    <n v="0.17"/>
    <n v="-5.5555555555555469E-2"/>
    <n v="37"/>
    <n v="0.23333333333333339"/>
    <n v="21"/>
    <n v="0.10526315789473695"/>
    <n v="30"/>
    <n v="3.4482758620689724E-2"/>
    <n v="397"/>
    <n v="2.0565552699228773E-2"/>
    <n v="35"/>
    <n v="-2.777777777777779E-2"/>
    <n v="0.91"/>
    <n v="-4.2105263157894646E-2"/>
  </r>
  <r>
    <x v="161"/>
    <x v="0"/>
    <x v="10"/>
    <n v="22368860"/>
    <n v="5759981"/>
    <n v="2350072"/>
    <n v="1681241"/>
    <n v="1309687"/>
    <n v="5.8549563992085427E-2"/>
    <x v="155"/>
    <x v="5"/>
    <x v="155"/>
    <n v="0.2574999798827477"/>
    <n v="0.40799995694430241"/>
    <n v="0.71539978349599498"/>
    <n v="0.77900015524246669"/>
    <n v="0"/>
    <n v="3.0303136585074997E-2"/>
    <n v="-4.854408333483573E-2"/>
    <n v="-4.0403872329709101E-2"/>
    <n v="8052789"/>
    <n v="6039592"/>
    <n v="2460574"/>
    <n v="5815903"/>
    <n v="0"/>
    <n v="0"/>
    <n v="0"/>
    <n v="0"/>
    <n v="0"/>
    <n v="0"/>
    <n v="0"/>
    <n v="0"/>
    <n v="22368858"/>
    <n v="0"/>
    <n v="390751"/>
    <n v="-1.0944757324558574E-2"/>
    <n v="0.17"/>
    <n v="0"/>
    <n v="31"/>
    <n v="3.3333333333333437E-2"/>
    <n v="17"/>
    <n v="0"/>
    <n v="26"/>
    <n v="4.0000000000000036E-2"/>
    <n v="354"/>
    <n v="-8.9974293059125965E-2"/>
    <n v="31"/>
    <n v="-6.0606060606060552E-2"/>
    <n v="0.94"/>
    <n v="-1.0526315789473717E-2"/>
  </r>
  <r>
    <x v="162"/>
    <x v="1"/>
    <x v="11"/>
    <n v="21934513"/>
    <n v="5757809"/>
    <n v="2418280"/>
    <n v="1853611"/>
    <n v="1443963"/>
    <n v="6.5830638683430087E-2"/>
    <x v="156"/>
    <x v="105"/>
    <x v="156"/>
    <n v="0.26249996979645729"/>
    <n v="0.42000003820897847"/>
    <n v="0.76649974361943196"/>
    <n v="0.77900001672411312"/>
    <n v="6.0605909835549143E-2"/>
    <n v="7.142909150295873E-2"/>
    <n v="8.2473886290383769E-2"/>
    <n v="-4.0403945497948013E-2"/>
    <n v="7896424"/>
    <n v="5922318"/>
    <n v="2412796"/>
    <n v="5702973"/>
    <n v="-156365"/>
    <n v="-1.9417496223979036E-2"/>
    <n v="-117274"/>
    <n v="-1.9417536813745029E-2"/>
    <n v="-47778"/>
    <n v="-1.941742048806494E-2"/>
    <n v="-112930"/>
    <n v="-1.9417449018664823E-2"/>
    <n v="21934511"/>
    <n v="-1.9417486578885645E-2"/>
    <n v="398995"/>
    <n v="2.5499005330605451E-2"/>
    <n v="0.17"/>
    <n v="-5.5555555555555469E-2"/>
    <n v="36"/>
    <n v="0.19999999999999996"/>
    <n v="21"/>
    <n v="0"/>
    <n v="30"/>
    <n v="0"/>
    <n v="400"/>
    <n v="6.6666666666666652E-2"/>
    <n v="32"/>
    <n v="-0.11111111111111116"/>
    <n v="0.95"/>
    <n v="1.0638297872340496E-2"/>
  </r>
  <r>
    <x v="163"/>
    <x v="2"/>
    <x v="12"/>
    <n v="21717340"/>
    <n v="5483628"/>
    <n v="2105713"/>
    <n v="1583285"/>
    <n v="1350226"/>
    <n v="6.2172715443051495E-2"/>
    <x v="157"/>
    <x v="37"/>
    <x v="157"/>
    <n v="0.25249998388384581"/>
    <n v="0.38399997228112481"/>
    <n v="0.75189971282886126"/>
    <n v="0.85280034864222176"/>
    <n v="-2.8846115641886882E-2"/>
    <n v="-3.9999986764861273E-2"/>
    <n v="-9.6156107944904701E-3"/>
    <n v="1.9608327063124875E-2"/>
    <n v="7818242"/>
    <n v="5863681"/>
    <n v="2388907"/>
    <n v="5646508"/>
    <n v="-234547"/>
    <n v="-2.9126182245679089E-2"/>
    <n v="-175911"/>
    <n v="-2.9126305220617543E-2"/>
    <n v="-71667"/>
    <n v="-2.9126130732097466E-2"/>
    <n v="-169395"/>
    <n v="-2.912617352799729E-2"/>
    <n v="21717338"/>
    <n v="-2.9126207515823954E-2"/>
    <n v="407670"/>
    <n v="1.3978360900385622E-2"/>
    <n v="0.17"/>
    <n v="0"/>
    <n v="36"/>
    <n v="-9.9999999999999978E-2"/>
    <n v="17"/>
    <n v="-5.555555555555558E-2"/>
    <n v="30"/>
    <n v="0"/>
    <n v="399"/>
    <n v="5.2770448548812743E-2"/>
    <n v="31"/>
    <n v="-0.18421052631578949"/>
    <n v="0.92"/>
    <n v="-3.1578947368420929E-2"/>
  </r>
  <r>
    <x v="164"/>
    <x v="3"/>
    <x v="13"/>
    <n v="22368860"/>
    <n v="5815903"/>
    <n v="2279834"/>
    <n v="1647636"/>
    <n v="1283508"/>
    <n v="5.7379231664018641E-2"/>
    <x v="158"/>
    <x v="106"/>
    <x v="158"/>
    <n v="0.25999997317699697"/>
    <n v="0.39200000412661629"/>
    <n v="0.72269998605161601"/>
    <n v="0.77899973052300386"/>
    <n v="-6.6649812446861745E-8"/>
    <n v="-5.7692294464007032E-2"/>
    <n v="3.1250033830361179E-2"/>
    <n v="-7.7669670196110929E-2"/>
    <n v="8052789"/>
    <n v="6039592"/>
    <n v="2460574"/>
    <n v="5815903"/>
    <n v="469094"/>
    <n v="6.1855599414269768E-2"/>
    <n v="351821"/>
    <n v="6.1855690040966804E-2"/>
    <n v="143334"/>
    <n v="6.1855483247311493E-2"/>
    <n v="338790"/>
    <n v="6.1855579755246914E-2"/>
    <n v="22368858"/>
    <n v="6.1855605993766494E-2"/>
    <n v="404518"/>
    <n v="3.6752456571103487E-2"/>
    <n v="0.18"/>
    <n v="-5.2631578947368474E-2"/>
    <n v="36"/>
    <n v="2.857142857142847E-2"/>
    <n v="20"/>
    <n v="-4.7619047619047672E-2"/>
    <n v="30"/>
    <n v="0.19999999999999996"/>
    <n v="393"/>
    <n v="5.1150895140665842E-3"/>
    <n v="35"/>
    <n v="0"/>
    <n v="0.94"/>
    <n v="-1.0526315789473717E-2"/>
  </r>
  <r>
    <x v="165"/>
    <x v="4"/>
    <x v="14"/>
    <n v="44440853"/>
    <n v="8865950"/>
    <n v="3135000"/>
    <n v="2110482"/>
    <n v="1613252"/>
    <n v="3.6301103401413112E-2"/>
    <x v="159"/>
    <x v="60"/>
    <x v="159"/>
    <n v="0.19949999609593452"/>
    <n v="0.3536000090232857"/>
    <n v="0.67320000000000002"/>
    <n v="0.76439979113775902"/>
    <n v="-1.0416683637904156E-2"/>
    <n v="9.473689172359423E-2"/>
    <n v="-2.9411365197477002E-2"/>
    <n v="3.1578732722409297E-2"/>
    <n v="15998707"/>
    <n v="11999030"/>
    <n v="4888493"/>
    <n v="11554621"/>
    <n v="646413"/>
    <n v="4.2105303611303935E-2"/>
    <n v="484809"/>
    <n v="4.2105236646057032E-2"/>
    <n v="197515"/>
    <n v="4.210529232923288E-2"/>
    <n v="466853"/>
    <n v="4.2105228031466657E-2"/>
    <n v="44440851"/>
    <n v="4.2105264638900852E-2"/>
    <n v="407641"/>
    <n v="1.7420320435745928E-4"/>
    <n v="0.17"/>
    <n v="-0.10526315789473684"/>
    <n v="38"/>
    <n v="8.5714285714285632E-2"/>
    <n v="22"/>
    <n v="0.29411764705882359"/>
    <n v="27"/>
    <n v="-6.8965517241379337E-2"/>
    <n v="357"/>
    <n v="-7.9896907216494895E-2"/>
    <n v="30"/>
    <n v="0"/>
    <n v="0.91"/>
    <n v="-2.1505376344086002E-2"/>
  </r>
  <r>
    <x v="166"/>
    <x v="5"/>
    <x v="15"/>
    <n v="45787545"/>
    <n v="9230769"/>
    <n v="3201230"/>
    <n v="2133300"/>
    <n v="1697253"/>
    <n v="3.7068006157569708E-2"/>
    <x v="160"/>
    <x v="107"/>
    <x v="160"/>
    <n v="0.20159999842751997"/>
    <n v="0.34679992533666482"/>
    <n v="0.66640010246061665"/>
    <n v="0.79559977499648427"/>
    <n v="-7.6923046461536693E-2"/>
    <n v="1.9999823241950487E-2"/>
    <n v="3.1579162505453118E-2"/>
    <n v="4.0815871060471576E-2"/>
    <n v="16483516"/>
    <n v="12362637"/>
    <n v="5036630"/>
    <n v="11904761"/>
    <n v="323206"/>
    <n v="1.9999987623999793E-2"/>
    <n v="242405"/>
    <n v="2.0000029702401667E-2"/>
    <n v="98758"/>
    <n v="2.0000113409177178E-2"/>
    <n v="233426"/>
    <n v="1.9999940023998963E-2"/>
    <n v="45787544"/>
    <n v="2.000000044553607E-2"/>
    <n v="386588"/>
    <n v="-3.3757067089233983E-2"/>
    <n v="0.19"/>
    <n v="5.555555555555558E-2"/>
    <n v="31"/>
    <n v="-0.11428571428571432"/>
    <n v="21"/>
    <n v="-4.5454545454545414E-2"/>
    <n v="27"/>
    <n v="3.8461538461538547E-2"/>
    <n v="385"/>
    <n v="5.7692307692307709E-2"/>
    <n v="34"/>
    <n v="0"/>
    <n v="0.93"/>
    <n v="-2.1052631578947323E-2"/>
  </r>
  <r>
    <x v="167"/>
    <x v="6"/>
    <x v="16"/>
    <n v="22586034"/>
    <n v="5928833"/>
    <n v="2252956"/>
    <n v="1611765"/>
    <n v="1361297"/>
    <n v="6.0271626262494778E-2"/>
    <x v="161"/>
    <x v="2"/>
    <x v="161"/>
    <n v="0.26249995904548801"/>
    <n v="0.37999990891968116"/>
    <n v="0.71540012321589952"/>
    <n v="0.84460017434303392"/>
    <n v="8.2474139830811088E-2"/>
    <n v="-8.6538472421935242E-2"/>
    <n v="-3.9215588555615355E-2"/>
    <n v="6.1855700015697845E-2"/>
    <n v="8130972"/>
    <n v="6098229"/>
    <n v="2484463"/>
    <n v="5872368"/>
    <n v="234548"/>
    <n v="2.9703065590196198E-2"/>
    <n v="175911"/>
    <n v="2.9703065590196198E-2"/>
    <n v="71667"/>
    <n v="2.9702884122818407E-2"/>
    <n v="169395"/>
    <n v="2.9702928630382708E-2"/>
    <n v="22586032"/>
    <n v="2.9703010019234144E-2"/>
    <n v="388917"/>
    <n v="-9.3961885452591432E-3"/>
    <n v="0.17"/>
    <n v="0"/>
    <n v="30"/>
    <n v="-0.18918918918918914"/>
    <n v="18"/>
    <n v="-0.1428571428571429"/>
    <n v="26"/>
    <n v="-0.1333333333333333"/>
    <n v="350"/>
    <n v="-0.11838790931989929"/>
    <n v="32"/>
    <n v="-8.5714285714285743E-2"/>
    <n v="0.93"/>
    <n v="2.19780219780219E-2"/>
  </r>
  <r>
    <x v="168"/>
    <x v="0"/>
    <x v="17"/>
    <n v="21065820"/>
    <n v="5529777"/>
    <n v="2101315"/>
    <n v="1579979"/>
    <n v="1256715"/>
    <n v="5.965659062880059E-2"/>
    <x v="162"/>
    <x v="67"/>
    <x v="162"/>
    <n v="0.26249996439730333"/>
    <n v="0.37999995298182909"/>
    <n v="0.75190011968695791"/>
    <n v="0.795399812275986"/>
    <n v="1.9417417107497892E-2"/>
    <n v="-6.8627467934502029E-2"/>
    <n v="5.1020893538147538E-2"/>
    <n v="2.1052187118518528E-2"/>
    <n v="7583695"/>
    <n v="5687771"/>
    <n v="2317240"/>
    <n v="5477113"/>
    <n v="-469094"/>
    <n v="-5.8252364491358177E-2"/>
    <n v="-351821"/>
    <n v="-5.8252444867136766E-2"/>
    <n v="-143334"/>
    <n v="-5.8252261464194932E-2"/>
    <n v="-338790"/>
    <n v="-5.825234705599458E-2"/>
    <n v="21065819"/>
    <n v="-5.8252370326638991E-2"/>
    <n v="398356"/>
    <n v="1.9462522168849139E-2"/>
    <n v="0.19"/>
    <n v="0.11764705882352944"/>
    <n v="40"/>
    <n v="0.29032258064516125"/>
    <n v="19"/>
    <n v="0.11764705882352944"/>
    <n v="25"/>
    <n v="-3.8461538461538436E-2"/>
    <n v="397"/>
    <n v="0.12146892655367236"/>
    <n v="40"/>
    <n v="0.29032258064516125"/>
    <n v="0.93"/>
    <n v="-1.0638297872340274E-2"/>
  </r>
  <r>
    <x v="169"/>
    <x v="1"/>
    <x v="18"/>
    <n v="22151687"/>
    <n v="5261025"/>
    <n v="2146498"/>
    <n v="1519935"/>
    <n v="1296201"/>
    <n v="5.8514775872374865E-2"/>
    <x v="163"/>
    <x v="108"/>
    <x v="163"/>
    <n v="0.23749997009257129"/>
    <n v="0.40799996198459426"/>
    <n v="0.70809989107839844"/>
    <n v="0.85280028422268062"/>
    <n v="-9.5238105068244483E-2"/>
    <n v="-2.8571607458791171E-2"/>
    <n v="-7.6190309295170677E-2"/>
    <n v="9.4737183458500906E-2"/>
    <n v="7974607"/>
    <n v="5980955"/>
    <n v="2436685"/>
    <n v="5759438"/>
    <n v="78183"/>
    <n v="9.9010640765997415E-3"/>
    <n v="58637"/>
    <n v="9.9010218633988067E-3"/>
    <n v="23889"/>
    <n v="9.9009613742728764E-3"/>
    <n v="56465"/>
    <n v="9.9009762101276433E-3"/>
    <n v="22151685"/>
    <n v="9.9010185364971637E-3"/>
    <n v="406848"/>
    <n v="1.9681950901640377E-2"/>
    <n v="0.18"/>
    <n v="5.8823529411764497E-2"/>
    <n v="32"/>
    <n v="-0.11111111111111116"/>
    <n v="19"/>
    <n v="-9.5238095238095233E-2"/>
    <n v="27"/>
    <n v="-9.9999999999999978E-2"/>
    <n v="370"/>
    <n v="-7.4999999999999956E-2"/>
    <n v="39"/>
    <n v="0.21875"/>
    <n v="0.94"/>
    <n v="-1.0526315789473717E-2"/>
  </r>
  <r>
    <x v="170"/>
    <x v="2"/>
    <x v="19"/>
    <n v="10207150"/>
    <n v="2526269"/>
    <n v="1040823"/>
    <n v="729408"/>
    <n v="616058"/>
    <n v="6.035553509059826E-2"/>
    <x v="164"/>
    <x v="109"/>
    <x v="164"/>
    <n v="0.24749993876841234"/>
    <n v="0.41200006808459433"/>
    <n v="0.70079927134584841"/>
    <n v="0.84460000438711946"/>
    <n v="-1.9802160136903502E-2"/>
    <n v="7.291692141834516E-2"/>
    <n v="-6.796177816155613E-2"/>
    <n v="-9.6157843604993687E-3"/>
    <n v="3674574"/>
    <n v="2755930"/>
    <n v="1122786"/>
    <n v="2653859"/>
    <n v="-4143668"/>
    <n v="-0.52999996674444205"/>
    <n v="-3107751"/>
    <n v="-0.53000001193789359"/>
    <n v="-1266121"/>
    <n v="-0.53000012139442854"/>
    <n v="-2992649"/>
    <n v="-0.52999995749585405"/>
    <n v="10207149"/>
    <n v="-0.52999999355353777"/>
    <n v="381025"/>
    <n v="-6.5359236637476337E-2"/>
    <n v="0.17"/>
    <n v="0"/>
    <n v="34"/>
    <n v="-5.555555555555558E-2"/>
    <n v="19"/>
    <n v="0.11764705882352944"/>
    <n v="25"/>
    <n v="-0.16666666666666663"/>
    <n v="393"/>
    <n v="-1.5037593984962405E-2"/>
    <n v="38"/>
    <n v="0.22580645161290325"/>
    <n v="0.91"/>
    <n v="-1.0869565217391353E-2"/>
  </r>
  <r>
    <x v="171"/>
    <x v="3"/>
    <x v="20"/>
    <n v="21065820"/>
    <n v="5108461"/>
    <n v="2104686"/>
    <n v="1613241"/>
    <n v="1336086"/>
    <n v="6.342435281417956E-2"/>
    <x v="165"/>
    <x v="67"/>
    <x v="165"/>
    <n v="0.24249998338540821"/>
    <n v="0.41200001331124969"/>
    <n v="0.76649961086831953"/>
    <n v="0.82819987838146936"/>
    <n v="-6.7307659988393609E-2"/>
    <n v="5.102043105635623E-2"/>
    <n v="6.0605542634638132E-2"/>
    <n v="6.3158106390400981E-2"/>
    <n v="7583695"/>
    <n v="5687771"/>
    <n v="2317240"/>
    <n v="5477113"/>
    <n v="-469094"/>
    <n v="-5.8252364491358177E-2"/>
    <n v="-351821"/>
    <n v="-5.8252444867136766E-2"/>
    <n v="-143334"/>
    <n v="-5.8252261464194932E-2"/>
    <n v="-338790"/>
    <n v="-5.825234705599458E-2"/>
    <n v="21065819"/>
    <n v="-5.8252370326638991E-2"/>
    <n v="382419"/>
    <n v="-5.4630449077667786E-2"/>
    <n v="0.17"/>
    <n v="-5.5555555555555469E-2"/>
    <n v="36"/>
    <n v="0"/>
    <n v="17"/>
    <n v="-0.15000000000000002"/>
    <n v="30"/>
    <n v="0"/>
    <n v="362"/>
    <n v="-7.8880407124681917E-2"/>
    <n v="36"/>
    <n v="2.857142857142847E-2"/>
    <n v="0.95"/>
    <n v="1.0638297872340496E-2"/>
  </r>
  <r>
    <x v="172"/>
    <x v="4"/>
    <x v="21"/>
    <n v="44889750"/>
    <n v="9332579"/>
    <n v="3014423"/>
    <n v="2131800"/>
    <n v="1579663"/>
    <n v="3.51898373236652E-2"/>
    <x v="166"/>
    <x v="65"/>
    <x v="166"/>
    <n v="0.20789999944307999"/>
    <n v="0.32299999817842423"/>
    <n v="0.7072000180465714"/>
    <n v="0.74099962473027492"/>
    <n v="4.2105280759535013E-2"/>
    <n v="-8.6538489999999912E-2"/>
    <n v="5.0505077312197555E-2"/>
    <n v="-3.0612470959279658E-2"/>
    <n v="16160310"/>
    <n v="12120232"/>
    <n v="4937872"/>
    <n v="11671335"/>
    <n v="161603"/>
    <n v="1.0101003787368557E-2"/>
    <n v="121202"/>
    <n v="1.010098316280561E-2"/>
    <n v="49379"/>
    <n v="1.0101067956934884E-2"/>
    <n v="116714"/>
    <n v="1.0101066923787538E-2"/>
    <n v="44889749"/>
    <n v="1.0101021692856316E-2"/>
    <n v="389769"/>
    <n v="-4.3842498669172114E-2"/>
    <n v="0.17"/>
    <n v="0"/>
    <n v="36"/>
    <n v="-5.2631578947368474E-2"/>
    <n v="21"/>
    <n v="-4.5454545454545414E-2"/>
    <n v="26"/>
    <n v="-3.703703703703709E-2"/>
    <n v="366"/>
    <n v="2.5210084033613356E-2"/>
    <n v="36"/>
    <n v="0.19999999999999996"/>
    <n v="0.93"/>
    <n v="2.19780219780219E-2"/>
  </r>
  <r>
    <x v="173"/>
    <x v="5"/>
    <x v="22"/>
    <n v="43543058"/>
    <n v="8869720"/>
    <n v="3136333"/>
    <n v="2068725"/>
    <n v="1662014"/>
    <n v="3.8169436790590136E-2"/>
    <x v="167"/>
    <x v="110"/>
    <x v="167"/>
    <n v="0.20369997899550371"/>
    <n v="0.35360000090194504"/>
    <n v="0.65959992130937628"/>
    <n v="0.80340016193549169"/>
    <n v="1.0416570358946498E-2"/>
    <n v="1.9608065251683238E-2"/>
    <n v="-1.0204351899304021E-2"/>
    <n v="9.8044106900883055E-3"/>
    <n v="15675500"/>
    <n v="11756625"/>
    <n v="4789736"/>
    <n v="11321195"/>
    <n v="-808016"/>
    <n v="-4.9019638771242713E-2"/>
    <n v="-606012"/>
    <n v="-4.9019638771242713E-2"/>
    <n v="-246894"/>
    <n v="-4.9019681811052207E-2"/>
    <n v="-583566"/>
    <n v="-4.9019547725485668E-2"/>
    <n v="43543056"/>
    <n v="-4.9019619833725936E-2"/>
    <n v="382119"/>
    <n v="-1.156011050524075E-2"/>
    <n v="0.18"/>
    <n v="-5.2631578947368474E-2"/>
    <n v="33"/>
    <n v="6.4516129032258007E-2"/>
    <n v="21"/>
    <n v="0"/>
    <n v="27"/>
    <n v="0"/>
    <n v="393"/>
    <n v="2.0779220779220786E-2"/>
    <n v="40"/>
    <n v="0.17647058823529416"/>
    <n v="0.91"/>
    <n v="-2.1505376344086002E-2"/>
  </r>
  <r>
    <x v="174"/>
    <x v="6"/>
    <x v="23"/>
    <n v="21282993"/>
    <n v="5054710"/>
    <n v="2042103"/>
    <n v="1460920"/>
    <n v="1233893"/>
    <n v="5.7975539436582062E-2"/>
    <x v="168"/>
    <x v="111"/>
    <x v="168"/>
    <n v="0.2374999606493316"/>
    <n v="0.40400003165364579"/>
    <n v="0.7153997619121073"/>
    <n v="0.8445999780959943"/>
    <n v="-9.523810398699617E-2"/>
    <n v="6.315823285904365E-2"/>
    <n v="-5.0503736370721697E-7"/>
    <n v="-2.3235495982820709E-7"/>
    <n v="7661877"/>
    <n v="5746408"/>
    <n v="2341129"/>
    <n v="5533578"/>
    <n v="-469095"/>
    <n v="-5.7692364455319778E-2"/>
    <n v="-351821"/>
    <n v="-5.7692323459811012E-2"/>
    <n v="-143334"/>
    <n v="-5.769214514363874E-2"/>
    <n v="-338790"/>
    <n v="-5.7692229097359049E-2"/>
    <n v="21282992"/>
    <n v="-5.7692294069183969E-2"/>
    <n v="382070"/>
    <n v="-1.760529881697126E-2"/>
    <n v="0.19"/>
    <n v="0.11764705882352944"/>
    <n v="32"/>
    <n v="6.6666666666666652E-2"/>
    <n v="22"/>
    <n v="0.22222222222222232"/>
    <n v="30"/>
    <n v="0.15384615384615374"/>
    <n v="391"/>
    <n v="0.11714285714285722"/>
    <n v="31"/>
    <n v="-3.125E-2"/>
    <n v="0.93"/>
    <n v="0"/>
  </r>
  <r>
    <x v="175"/>
    <x v="0"/>
    <x v="24"/>
    <n v="22586034"/>
    <n v="5646508"/>
    <n v="2236017"/>
    <n v="1632292"/>
    <n v="1271556"/>
    <n v="5.6298330198210095E-2"/>
    <x v="169"/>
    <x v="112"/>
    <x v="169"/>
    <n v="0.24999997786242595"/>
    <n v="0.39599997024709788"/>
    <n v="0.72999981663824565"/>
    <n v="0.77900032592207769"/>
    <n v="-4.7619002781875364E-2"/>
    <n v="4.2105313802588418E-2"/>
    <n v="-2.9126611999782837E-2"/>
    <n v="-2.0617915796311559E-2"/>
    <n v="8130972"/>
    <n v="6098229"/>
    <n v="2484463"/>
    <n v="5872368"/>
    <n v="547277"/>
    <n v="7.2164953891209915E-2"/>
    <n v="410458"/>
    <n v="7.2165001017094443E-2"/>
    <n v="167223"/>
    <n v="7.2164730455196668E-2"/>
    <n v="395255"/>
    <n v="7.2164843047788141E-2"/>
    <n v="22586032"/>
    <n v="7.2164913217948046E-2"/>
    <n v="399302"/>
    <n v="2.3747602646879695E-3"/>
    <n v="0.17"/>
    <n v="-0.10526315789473684"/>
    <n v="33"/>
    <n v="-0.17500000000000004"/>
    <n v="21"/>
    <n v="0.10526315789473695"/>
    <n v="28"/>
    <n v="0.12000000000000011"/>
    <n v="359"/>
    <n v="-9.5717884130982367E-2"/>
    <n v="34"/>
    <n v="-0.15000000000000002"/>
    <n v="0.95"/>
    <n v="2.1505376344086002E-2"/>
  </r>
  <r>
    <x v="176"/>
    <x v="1"/>
    <x v="25"/>
    <n v="22368860"/>
    <n v="5759981"/>
    <n v="2234872"/>
    <n v="1615142"/>
    <n v="1324416"/>
    <n v="5.9208024011952333E-2"/>
    <x v="170"/>
    <x v="47"/>
    <x v="170"/>
    <n v="0.2574999798827477"/>
    <n v="0.3879998909718626"/>
    <n v="0.72270000250573629"/>
    <n v="0.81999972757813244"/>
    <n v="8.4210578141887371E-2"/>
    <n v="-4.9019786461369397E-2"/>
    <n v="2.0618717233669814E-2"/>
    <n v="-3.846217836857968E-2"/>
    <n v="8052789"/>
    <n v="6039592"/>
    <n v="2460574"/>
    <n v="5815903"/>
    <n v="78182"/>
    <n v="9.803868704752583E-3"/>
    <n v="58637"/>
    <n v="9.8039527132371962E-3"/>
    <n v="23889"/>
    <n v="9.8038934043587211E-3"/>
    <n v="56465"/>
    <n v="9.803907950741042E-3"/>
    <n v="22368858"/>
    <n v="9.8039043079567456E-3"/>
    <n v="390068"/>
    <n v="-4.1243904357401329E-2"/>
    <n v="0.18"/>
    <n v="0"/>
    <n v="38"/>
    <n v="0.1875"/>
    <n v="22"/>
    <n v="0.15789473684210531"/>
    <n v="30"/>
    <n v="0.11111111111111116"/>
    <n v="365"/>
    <n v="-1.3513513513513487E-2"/>
    <n v="31"/>
    <n v="-0.20512820512820518"/>
    <n v="0.92"/>
    <n v="-2.1276595744680771E-2"/>
  </r>
  <r>
    <x v="177"/>
    <x v="2"/>
    <x v="26"/>
    <n v="22368860"/>
    <n v="5759981"/>
    <n v="2234872"/>
    <n v="1680400"/>
    <n v="1322811"/>
    <n v="5.9136272478794182E-2"/>
    <x v="171"/>
    <x v="113"/>
    <x v="171"/>
    <n v="0.2574999798827477"/>
    <n v="0.3879998909718626"/>
    <n v="0.75189988509409045"/>
    <n v="0.78720007141156867"/>
    <n v="4.0404216518584501E-2"/>
    <n v="-5.8252847443228783E-2"/>
    <n v="7.2917618264793482E-2"/>
    <n v="-6.7961085339092397E-2"/>
    <n v="8052789"/>
    <n v="6039592"/>
    <n v="2460574"/>
    <n v="5815903"/>
    <n v="4378215"/>
    <n v="1.1914891358835065"/>
    <n v="3283662"/>
    <n v="1.1914896241921964"/>
    <n v="1337788"/>
    <n v="1.1914897406985836"/>
    <n v="3162044"/>
    <n v="1.1914890730818781"/>
    <n v="22368858"/>
    <n v="1.1914893179280521"/>
    <n v="399922"/>
    <n v="4.959517092054333E-2"/>
    <n v="0.19"/>
    <n v="0.11764705882352944"/>
    <n v="31"/>
    <n v="-8.8235294117647078E-2"/>
    <n v="17"/>
    <n v="-0.10526315789473684"/>
    <n v="30"/>
    <n v="0.19999999999999996"/>
    <n v="355"/>
    <n v="-9.6692111959287508E-2"/>
    <n v="35"/>
    <n v="-7.8947368421052655E-2"/>
    <n v="0.91"/>
    <n v="0"/>
  </r>
  <r>
    <x v="178"/>
    <x v="3"/>
    <x v="27"/>
    <n v="21282993"/>
    <n v="5373955"/>
    <n v="2063599"/>
    <n v="1461234"/>
    <n v="1234158"/>
    <n v="5.7987990692850391E-2"/>
    <x v="172"/>
    <x v="114"/>
    <x v="172"/>
    <n v="0.25249996558284826"/>
    <n v="0.38400005210315308"/>
    <n v="0.70809978101365623"/>
    <n v="0.84459983821893003"/>
    <n v="4.123704281474927E-2"/>
    <n v="-6.7961068697693805E-2"/>
    <n v="-7.6190292893307254E-2"/>
    <n v="1.980193461210189E-2"/>
    <n v="7661877"/>
    <n v="5746408"/>
    <n v="2341129"/>
    <n v="5533578"/>
    <n v="78182"/>
    <n v="1.0309222615097369E-2"/>
    <n v="58637"/>
    <n v="1.0309310976127639E-2"/>
    <n v="23889"/>
    <n v="1.0309247207885175E-2"/>
    <n v="56465"/>
    <n v="1.0309263292541226E-2"/>
    <n v="21282992"/>
    <n v="1.0309259753916944E-2"/>
    <n v="401728"/>
    <n v="5.0491738119706309E-2"/>
    <n v="0.17"/>
    <n v="0"/>
    <n v="31"/>
    <n v="-0.13888888888888884"/>
    <n v="18"/>
    <n v="5.8823529411764719E-2"/>
    <n v="25"/>
    <n v="-0.16666666666666663"/>
    <n v="400"/>
    <n v="0.1049723756906078"/>
    <n v="37"/>
    <n v="2.7777777777777679E-2"/>
    <n v="0.92"/>
    <n v="-3.1578947368420929E-2"/>
  </r>
  <r>
    <x v="179"/>
    <x v="4"/>
    <x v="28"/>
    <n v="46685340"/>
    <n v="9999999"/>
    <n v="3502000"/>
    <n v="2286105"/>
    <n v="1729667"/>
    <n v="3.7049467777250843E-2"/>
    <x v="173"/>
    <x v="71"/>
    <x v="173"/>
    <n v="0.2141999822642397"/>
    <n v="0.35020003502000352"/>
    <n v="0.65279982866933184"/>
    <n v="0.75659998119071525"/>
    <n v="3.0302947753900966E-2"/>
    <n v="8.4210640851316798E-2"/>
    <n v="-7.6923342744678935E-2"/>
    <n v="2.1053123294251241E-2"/>
    <n v="16806722"/>
    <n v="12605042"/>
    <n v="5135387"/>
    <n v="12138188"/>
    <n v="646412"/>
    <n v="3.9999975247999586E-2"/>
    <n v="484810"/>
    <n v="4.0000059404803556E-2"/>
    <n v="197515"/>
    <n v="4.0000024301966475E-2"/>
    <n v="466853"/>
    <n v="3.9999965727999465E-2"/>
    <n v="46685339"/>
    <n v="4.0000000891072141E-2"/>
    <n v="397499"/>
    <n v="1.9832259620441883E-2"/>
    <n v="0.18"/>
    <n v="5.8823529411764497E-2"/>
    <n v="38"/>
    <n v="5.555555555555558E-2"/>
    <n v="22"/>
    <n v="4.7619047619047672E-2"/>
    <n v="29"/>
    <n v="0.11538461538461542"/>
    <n v="374"/>
    <n v="2.1857923497267784E-2"/>
    <n v="35"/>
    <n v="-2.777777777777779E-2"/>
    <n v="0.92"/>
    <n v="-1.0752688172043001E-2"/>
  </r>
  <r>
    <x v="180"/>
    <x v="5"/>
    <x v="29"/>
    <n v="43991955"/>
    <n v="8776395"/>
    <n v="3133173"/>
    <n v="2066640"/>
    <n v="1692578"/>
    <n v="3.8474716570336555E-2"/>
    <x v="174"/>
    <x v="28"/>
    <x v="174"/>
    <n v="0.19949999948854286"/>
    <n v="0.35699999829086998"/>
    <n v="0.65959970930427403"/>
    <n v="0.81899992257964616"/>
    <n v="-2.061845822307895E-2"/>
    <n v="9.6153772065961096E-3"/>
    <n v="-3.2141468697677311E-7"/>
    <n v="1.941717388576647E-2"/>
    <n v="15837104"/>
    <n v="11877828"/>
    <n v="4839115"/>
    <n v="11437908"/>
    <n v="161604"/>
    <n v="1.030933622531971E-2"/>
    <n v="121203"/>
    <n v="1.030933622531971E-2"/>
    <n v="49379"/>
    <n v="1.0309336464473295E-2"/>
    <n v="116713"/>
    <n v="1.0309247389520326E-2"/>
    <n v="43991955"/>
    <n v="1.0309313154317934E-2"/>
    <n v="389825"/>
    <n v="2.0166492637110345E-2"/>
    <n v="0.19"/>
    <n v="5.555555555555558E-2"/>
    <n v="36"/>
    <n v="9.0909090909090828E-2"/>
    <n v="22"/>
    <n v="4.7619047619047672E-2"/>
    <n v="29"/>
    <n v="7.4074074074074181E-2"/>
    <n v="376"/>
    <n v="-4.3256997455470736E-2"/>
    <n v="38"/>
    <n v="-5.0000000000000044E-2"/>
    <n v="0.91"/>
    <n v="0"/>
  </r>
  <r>
    <x v="181"/>
    <x v="6"/>
    <x v="0"/>
    <n v="21500167"/>
    <n v="5213790"/>
    <n v="2189792"/>
    <n v="1582562"/>
    <n v="1297701"/>
    <n v="6.0357717221452278E-2"/>
    <x v="175"/>
    <x v="115"/>
    <x v="175"/>
    <n v="0.24249997686064484"/>
    <n v="0.4200000383598112"/>
    <n v="0.72269969019888647"/>
    <n v="0.82000010110188415"/>
    <n v="2.1052703325268096E-2"/>
    <n v="3.9603973892463396E-2"/>
    <n v="1.020398478644724E-2"/>
    <n v="-2.9126068709552144E-2"/>
    <n v="7740060"/>
    <n v="5805045"/>
    <n v="2365018"/>
    <n v="5590043"/>
    <n v="78183"/>
    <n v="1.0204157545207204E-2"/>
    <n v="58637"/>
    <n v="1.0204113595832398E-2"/>
    <n v="23889"/>
    <n v="1.0204051122343127E-2"/>
    <n v="56465"/>
    <n v="1.0204066880416196E-2"/>
    <n v="21500166"/>
    <n v="1.0204110399515187E-2"/>
    <n v="409263"/>
    <n v="7.1172821734237113E-2"/>
    <n v="0.17"/>
    <n v="-0.10526315789473684"/>
    <n v="31"/>
    <n v="-3.125E-2"/>
    <n v="20"/>
    <n v="-9.0909090909090939E-2"/>
    <n v="26"/>
    <n v="-0.1333333333333333"/>
    <n v="386"/>
    <n v="-1.2787723785166238E-2"/>
    <n v="36"/>
    <n v="0.16129032258064524"/>
    <n v="0.93"/>
    <n v="0"/>
  </r>
  <r>
    <x v="182"/>
    <x v="0"/>
    <x v="1"/>
    <n v="21934513"/>
    <n v="5264283"/>
    <n v="2105713"/>
    <n v="1583285"/>
    <n v="1311277"/>
    <n v="5.9781450356340256E-2"/>
    <x v="176"/>
    <x v="116"/>
    <x v="176"/>
    <n v="0.23999999452916962"/>
    <n v="0.39999996200812155"/>
    <n v="0.75189971282886126"/>
    <n v="0.82820022927015668"/>
    <n v="-3.9999936875031561E-2"/>
    <n v="1.0100990054437986E-2"/>
    <n v="2.9999865330744502E-2"/>
    <n v="6.3157744240790459E-2"/>
    <n v="7896424"/>
    <n v="5922318"/>
    <n v="2412796"/>
    <n v="5702973"/>
    <n v="-234548"/>
    <n v="-2.8846243720922926E-2"/>
    <n v="-175911"/>
    <n v="-2.8846243720922926E-2"/>
    <n v="-71667"/>
    <n v="-2.884607257181937E-2"/>
    <n v="-169395"/>
    <n v="-2.8846114548679469E-2"/>
    <n v="21934511"/>
    <n v="-2.8846191309743974E-2"/>
    <n v="404436"/>
    <n v="1.2857436226214825E-2"/>
    <n v="0.17"/>
    <n v="0"/>
    <n v="34"/>
    <n v="3.0303030303030276E-2"/>
    <n v="19"/>
    <n v="-9.5238095238095233E-2"/>
    <n v="25"/>
    <n v="-0.1071428571428571"/>
    <n v="376"/>
    <n v="4.7353760445682402E-2"/>
    <n v="38"/>
    <n v="0.11764705882352944"/>
    <n v="0.94"/>
    <n v="-1.0526315789473717E-2"/>
  </r>
  <r>
    <x v="183"/>
    <x v="1"/>
    <x v="2"/>
    <n v="22151687"/>
    <n v="5814817"/>
    <n v="2302667"/>
    <n v="1731375"/>
    <n v="1462320"/>
    <n v="6.6013933837183597E-2"/>
    <x v="177"/>
    <x v="117"/>
    <x v="177"/>
    <n v="0.26249996219249577"/>
    <n v="0.39599990850958855"/>
    <n v="0.75189986220326255"/>
    <n v="0.8446003898635478"/>
    <n v="1.9417408545137738E-2"/>
    <n v="2.0618607695191526E-2"/>
    <n v="4.0403846127417875E-2"/>
    <n v="3.0000817632066079E-2"/>
    <n v="7974607"/>
    <n v="5980955"/>
    <n v="2436685"/>
    <n v="5759438"/>
    <n v="-78182"/>
    <n v="-9.7086860217000526E-3"/>
    <n v="-58637"/>
    <n v="-9.7087684068725144E-3"/>
    <n v="-23889"/>
    <n v="-9.7087102440325257E-3"/>
    <n v="-56465"/>
    <n v="-9.708724509332467E-3"/>
    <n v="22151685"/>
    <n v="-9.7087209369383087E-3"/>
    <n v="390781"/>
    <n v="1.8278864198038036E-3"/>
    <n v="0.17"/>
    <n v="-5.5555555555555469E-2"/>
    <n v="39"/>
    <n v="2.6315789473684292E-2"/>
    <n v="20"/>
    <n v="-9.0909090909090939E-2"/>
    <n v="30"/>
    <n v="0"/>
    <n v="385"/>
    <n v="5.4794520547945202E-2"/>
    <n v="35"/>
    <n v="0.12903225806451624"/>
    <n v="0.94"/>
    <n v="2.1739130434782483E-2"/>
  </r>
  <r>
    <x v="184"/>
    <x v="2"/>
    <x v="3"/>
    <n v="22368860"/>
    <n v="5759981"/>
    <n v="2373112"/>
    <n v="1645753"/>
    <n v="1349517"/>
    <n v="6.0330164344539687E-2"/>
    <x v="178"/>
    <x v="5"/>
    <x v="178"/>
    <n v="0.2574999798827477"/>
    <n v="0.41199997013879036"/>
    <n v="0.69349992752133061"/>
    <n v="0.81999972049268632"/>
    <n v="0"/>
    <n v="6.1855891523093787E-2"/>
    <n v="-7.7669858355480237E-2"/>
    <n v="4.1666217105777115E-2"/>
    <n v="8052789"/>
    <n v="6039592"/>
    <n v="2460574"/>
    <n v="5815903"/>
    <n v="0"/>
    <n v="0"/>
    <n v="0"/>
    <n v="0"/>
    <n v="0"/>
    <n v="0"/>
    <n v="0"/>
    <n v="0"/>
    <n v="22368858"/>
    <n v="0"/>
    <n v="400441"/>
    <n v="1.2977530618469846E-3"/>
    <n v="0.18"/>
    <n v="-5.2631578947368474E-2"/>
    <n v="36"/>
    <n v="0.16129032258064524"/>
    <n v="20"/>
    <n v="0.17647058823529416"/>
    <n v="26"/>
    <n v="-0.1333333333333333"/>
    <n v="382"/>
    <n v="7.6056338028168913E-2"/>
    <n v="37"/>
    <n v="5.7142857142857162E-2"/>
    <n v="0.91"/>
    <n v="0"/>
  </r>
  <r>
    <x v="185"/>
    <x v="3"/>
    <x v="4"/>
    <n v="20631473"/>
    <n v="4899974"/>
    <n v="2038389"/>
    <n v="1562425"/>
    <n v="1255565"/>
    <n v="6.0856779348716403E-2"/>
    <x v="179"/>
    <x v="118"/>
    <x v="179"/>
    <n v="0.23749995940667931"/>
    <n v="0.41599996244878035"/>
    <n v="0.7664999173366811"/>
    <n v="0.80360017280829477"/>
    <n v="-5.9405973151498426E-2"/>
    <n v="8.3333088551329704E-2"/>
    <n v="8.2474444829546689E-2"/>
    <n v="-4.8543302467467075E-2"/>
    <n v="7427330"/>
    <n v="5570497"/>
    <n v="2269462"/>
    <n v="5364183"/>
    <n v="-234547"/>
    <n v="-3.0612211602979222E-2"/>
    <n v="-175911"/>
    <n v="-3.0612340787497194E-2"/>
    <n v="-71667"/>
    <n v="-3.0612153367029271E-2"/>
    <n v="-169395"/>
    <n v="-3.0612200641248699E-2"/>
    <n v="20631472"/>
    <n v="-3.0612237226795957E-2"/>
    <n v="380485"/>
    <n v="-5.287906245021512E-2"/>
    <n v="0.19"/>
    <n v="0.11764705882352944"/>
    <n v="40"/>
    <n v="0.29032258064516125"/>
    <n v="19"/>
    <n v="5.555555555555558E-2"/>
    <n v="27"/>
    <n v="8.0000000000000071E-2"/>
    <n v="380"/>
    <n v="-5.0000000000000044E-2"/>
    <n v="34"/>
    <n v="-8.108108108108103E-2"/>
    <n v="0.92"/>
    <n v="0"/>
  </r>
  <r>
    <x v="186"/>
    <x v="4"/>
    <x v="5"/>
    <n v="44889750"/>
    <n v="9332579"/>
    <n v="3204807"/>
    <n v="2179269"/>
    <n v="1750824"/>
    <n v="3.9002756754047414E-2"/>
    <x v="180"/>
    <x v="119"/>
    <x v="180"/>
    <n v="0.20789999944307999"/>
    <n v="0.34339993264455626"/>
    <n v="0.68000007488750491"/>
    <n v="0.80339967209188035"/>
    <n v="-2.9411686941168691E-2"/>
    <n v="-1.9417766120608304E-2"/>
    <n v="4.1667054774842782E-2"/>
    <n v="6.1855263104174441E-2"/>
    <n v="16160310"/>
    <n v="12120232"/>
    <n v="4937872"/>
    <n v="11671335"/>
    <n v="-646412"/>
    <n v="-3.8461515576922123E-2"/>
    <n v="-484810"/>
    <n v="-3.8461593384615411E-2"/>
    <n v="-197515"/>
    <n v="-3.8461560930072025E-2"/>
    <n v="-466853"/>
    <n v="-3.846150677514637E-2"/>
    <n v="44889749"/>
    <n v="-3.8461539285384649E-2"/>
    <n v="385998"/>
    <n v="-2.8933406121776417E-2"/>
    <n v="0.18"/>
    <n v="0"/>
    <n v="35"/>
    <n v="-7.8947368421052655E-2"/>
    <n v="22"/>
    <n v="0"/>
    <n v="26"/>
    <n v="-0.10344827586206895"/>
    <n v="373"/>
    <n v="-2.673796791443861E-3"/>
    <n v="39"/>
    <n v="0.11428571428571432"/>
    <n v="0.94"/>
    <n v="2.1739130434782483E-2"/>
  </r>
  <r>
    <x v="187"/>
    <x v="5"/>
    <x v="6"/>
    <n v="43543058"/>
    <n v="9144042"/>
    <n v="3140064"/>
    <n v="2135243"/>
    <n v="1632180"/>
    <n v="3.748427590914722E-2"/>
    <x v="181"/>
    <x v="120"/>
    <x v="181"/>
    <n v="0.2099999958661608"/>
    <n v="0.34339999750657313"/>
    <n v="0.67999983439827982"/>
    <n v="0.76440011745735736"/>
    <n v="5.2631560924996101E-2"/>
    <n v="-3.8095240474528169E-2"/>
    <n v="3.0928038333314589E-2"/>
    <n v="-6.6666435022744497E-2"/>
    <n v="15675500"/>
    <n v="11756625"/>
    <n v="4789736"/>
    <n v="11321195"/>
    <n v="-161604"/>
    <n v="-1.0204138332361778E-2"/>
    <n v="-121203"/>
    <n v="-1.0204138332361778E-2"/>
    <n v="-49379"/>
    <n v="-1.020413856665936E-2"/>
    <n v="-116713"/>
    <n v="-1.0204051300290229E-2"/>
    <n v="43543056"/>
    <n v="-1.0204115729796515E-2"/>
    <n v="402638"/>
    <n v="3.286859488231908E-2"/>
    <n v="0.18"/>
    <n v="-5.2631578947368474E-2"/>
    <n v="32"/>
    <n v="-0.11111111111111116"/>
    <n v="21"/>
    <n v="-4.5454545454545414E-2"/>
    <n v="28"/>
    <n v="-3.4482758620689613E-2"/>
    <n v="352"/>
    <n v="-6.3829787234042534E-2"/>
    <n v="32"/>
    <n v="-0.15789473684210531"/>
    <n v="0.94"/>
    <n v="3.296703296703285E-2"/>
  </r>
  <r>
    <x v="188"/>
    <x v="6"/>
    <x v="7"/>
    <n v="21282993"/>
    <n v="5267540"/>
    <n v="2022735"/>
    <n v="1535660"/>
    <n v="1284426"/>
    <n v="6.0349876542270156E-2"/>
    <x v="182"/>
    <x v="121"/>
    <x v="182"/>
    <n v="0.2474999639383427"/>
    <n v="0.38399993165690244"/>
    <n v="0.75919979631538481"/>
    <n v="0.83639998437154062"/>
    <n v="2.0618505380605168E-2"/>
    <n v="-8.5714531940275007E-2"/>
    <n v="5.0505218988614153E-2"/>
    <n v="1.999985518004066E-2"/>
    <n v="7661877"/>
    <n v="5746408"/>
    <n v="2341129"/>
    <n v="5533578"/>
    <n v="-78183"/>
    <n v="-1.0101084487717182E-2"/>
    <n v="-58637"/>
    <n v="-1.0101041421728851E-2"/>
    <n v="-23889"/>
    <n v="-1.0100980203956111E-2"/>
    <n v="-56465"/>
    <n v="-1.0100995645292876E-2"/>
    <n v="21282992"/>
    <n v="-1.0101038289657804E-2"/>
    <n v="389876"/>
    <n v="-4.7370517246855925E-2"/>
    <n v="0.18"/>
    <n v="5.8823529411764497E-2"/>
    <n v="40"/>
    <n v="0.29032258064516125"/>
    <n v="19"/>
    <n v="-5.0000000000000044E-2"/>
    <n v="28"/>
    <n v="7.6923076923076872E-2"/>
    <n v="388"/>
    <n v="5.1813471502590858E-3"/>
    <n v="34"/>
    <n v="-5.555555555555558E-2"/>
    <n v="0.92"/>
    <n v="-1.0752688172043001E-2"/>
  </r>
  <r>
    <x v="189"/>
    <x v="0"/>
    <x v="8"/>
    <n v="22803207"/>
    <n v="5643793"/>
    <n v="2234942"/>
    <n v="1647823"/>
    <n v="1351214"/>
    <n v="5.9255437184778437E-2"/>
    <x v="183"/>
    <x v="122"/>
    <x v="183"/>
    <n v="0.24749996787732534"/>
    <n v="0.39599999503879751"/>
    <n v="0.73730011785540739"/>
    <n v="0.81999947809928619"/>
    <n v="3.1249889662994024E-2"/>
    <n v="-9.9999183730993257E-3"/>
    <n v="-1.9416944473254372E-2"/>
    <n v="-9.9018943499898926E-3"/>
    <n v="8209154"/>
    <n v="6156866"/>
    <n v="2508352"/>
    <n v="5928833"/>
    <n v="312730"/>
    <n v="3.9604003027193135E-2"/>
    <n v="234548"/>
    <n v="3.9604087453595005E-2"/>
    <n v="95556"/>
    <n v="3.9603845497091283E-2"/>
    <n v="225860"/>
    <n v="3.9603904840510351E-2"/>
    <n v="22803205"/>
    <n v="3.9603982965473961E-2"/>
    <n v="386858"/>
    <n v="-4.3462995381222225E-2"/>
    <n v="0.17"/>
    <n v="0"/>
    <n v="39"/>
    <n v="0.14705882352941169"/>
    <n v="22"/>
    <n v="0.15789473684210531"/>
    <n v="27"/>
    <n v="8.0000000000000071E-2"/>
    <n v="388"/>
    <n v="3.1914893617021267E-2"/>
    <n v="32"/>
    <n v="-0.15789473684210531"/>
    <n v="0.91"/>
    <n v="-3.1914893617021156E-2"/>
  </r>
  <r>
    <x v="190"/>
    <x v="1"/>
    <x v="9"/>
    <n v="22803207"/>
    <n v="5814817"/>
    <n v="2395704"/>
    <n v="1818819"/>
    <n v="1506346"/>
    <n v="6.6058515365843062E-2"/>
    <x v="184"/>
    <x v="94"/>
    <x v="184"/>
    <n v="0.25499996557501758"/>
    <n v="0.41199989612742755"/>
    <n v="0.75920021839091978"/>
    <n v="0.82820005728992274"/>
    <n v="-2.8571419800732412E-2"/>
    <n v="4.0404018470755698E-2"/>
    <n v="9.7092133602276753E-3"/>
    <n v="-1.9417860529610587E-2"/>
    <n v="8209154"/>
    <n v="6156866"/>
    <n v="2508352"/>
    <n v="5928833"/>
    <n v="234547"/>
    <n v="2.9411731512286376E-2"/>
    <n v="175911"/>
    <n v="2.9411858139711811E-2"/>
    <n v="71667"/>
    <n v="2.9411680213076385E-2"/>
    <n v="169395"/>
    <n v="2.9411723852223126E-2"/>
    <n v="22803205"/>
    <n v="2.9411758067162896E-2"/>
    <n v="388864"/>
    <n v="-4.9055609151928969E-3"/>
    <n v="0.19"/>
    <n v="0.11764705882352944"/>
    <n v="40"/>
    <n v="2.564102564102555E-2"/>
    <n v="22"/>
    <n v="0.10000000000000009"/>
    <n v="29"/>
    <n v="-3.3333333333333326E-2"/>
    <n v="382"/>
    <n v="-7.7922077922077948E-3"/>
    <n v="35"/>
    <n v="0"/>
    <n v="0.94"/>
    <n v="0"/>
  </r>
  <r>
    <x v="191"/>
    <x v="2"/>
    <x v="10"/>
    <n v="21500167"/>
    <n v="5321291"/>
    <n v="2149801"/>
    <n v="1600742"/>
    <n v="1338860"/>
    <n v="6.2272074444817103E-2"/>
    <x v="185"/>
    <x v="73"/>
    <x v="185"/>
    <n v="0.24749998453500385"/>
    <n v="0.40399989401068276"/>
    <n v="0.74460008158894708"/>
    <n v="0.83639961967637511"/>
    <n v="-3.8834936423285615E-2"/>
    <n v="-1.9417661912481732E-2"/>
    <n v="7.3684440386685868E-2"/>
    <n v="1.9999883870490898E-2"/>
    <n v="7740060"/>
    <n v="5805045"/>
    <n v="2365018"/>
    <n v="5590043"/>
    <n v="-312729"/>
    <n v="-3.8834868267379141E-2"/>
    <n v="-234547"/>
    <n v="-3.8834908053391737E-2"/>
    <n v="-95556"/>
    <n v="-3.8834840976129992E-2"/>
    <n v="-225860"/>
    <n v="-3.8834898037329757E-2"/>
    <n v="21500166"/>
    <n v="-3.8834883747753235E-2"/>
    <n v="387491"/>
    <n v="-3.2339345871177039E-2"/>
    <n v="0.19"/>
    <n v="5.555555555555558E-2"/>
    <n v="32"/>
    <n v="-0.11111111111111116"/>
    <n v="20"/>
    <n v="0"/>
    <n v="27"/>
    <n v="3.8461538461538547E-2"/>
    <n v="384"/>
    <n v="5.2356020942407877E-3"/>
    <n v="38"/>
    <n v="2.7027027027026973E-2"/>
    <n v="0.91"/>
    <n v="0"/>
  </r>
  <r>
    <x v="192"/>
    <x v="3"/>
    <x v="11"/>
    <n v="20848646"/>
    <n v="5160040"/>
    <n v="2125936"/>
    <n v="1598491"/>
    <n v="1376301"/>
    <n v="6.6013927235370584E-2"/>
    <x v="186"/>
    <x v="23"/>
    <x v="186"/>
    <n v="0.24750000551594573"/>
    <n v="0.4119999069774653"/>
    <n v="0.75189986904591677"/>
    <n v="0.86100015577191236"/>
    <n v="4.2105464498808587E-2"/>
    <n v="-9.6155188278593817E-3"/>
    <n v="-1.9047684103469131E-2"/>
    <n v="7.1428534868310356E-2"/>
    <n v="7505512"/>
    <n v="5629134"/>
    <n v="2293351"/>
    <n v="5420648"/>
    <n v="78182"/>
    <n v="1.0526259099838065E-2"/>
    <n v="58637"/>
    <n v="1.0526349803258173E-2"/>
    <n v="23889"/>
    <n v="1.0526283321774077E-2"/>
    <n v="56465"/>
    <n v="1.0526300090806018E-2"/>
    <n v="20848645"/>
    <n v="1.0526296911824717E-2"/>
    <n v="390416"/>
    <n v="2.6100897538667844E-2"/>
    <n v="0.18"/>
    <n v="-5.2631578947368474E-2"/>
    <n v="37"/>
    <n v="-7.4999999999999956E-2"/>
    <n v="21"/>
    <n v="0.10526315789473695"/>
    <n v="27"/>
    <n v="0"/>
    <n v="380"/>
    <n v="0"/>
    <n v="33"/>
    <n v="-2.9411764705882359E-2"/>
    <n v="0.95"/>
    <n v="3.2608695652173836E-2"/>
  </r>
  <r>
    <x v="193"/>
    <x v="4"/>
    <x v="12"/>
    <n v="44889750"/>
    <n v="9898190"/>
    <n v="3466346"/>
    <n v="2404257"/>
    <n v="1912827"/>
    <n v="4.2611665246520644E-2"/>
    <x v="187"/>
    <x v="5"/>
    <x v="187"/>
    <n v="0.22050000278460005"/>
    <n v="0.35019998605805708"/>
    <n v="0.6935998310612963"/>
    <n v="0.79560005440350179"/>
    <n v="6.0606076841138945E-2"/>
    <n v="1.9802139625167969E-2"/>
    <n v="1.9999639229512312E-2"/>
    <n v="-9.7082659594197596E-3"/>
    <n v="16160310"/>
    <n v="12120232"/>
    <n v="4937872"/>
    <n v="11671335"/>
    <n v="0"/>
    <n v="0"/>
    <n v="0"/>
    <n v="0"/>
    <n v="0"/>
    <n v="0"/>
    <n v="0"/>
    <n v="0"/>
    <n v="44889749"/>
    <n v="0"/>
    <n v="397033"/>
    <n v="2.8588231027103728E-2"/>
    <n v="0.17"/>
    <n v="-5.5555555555555469E-2"/>
    <n v="34"/>
    <n v="-2.8571428571428581E-2"/>
    <n v="19"/>
    <n v="-0.13636363636363635"/>
    <n v="27"/>
    <n v="3.8461538461538547E-2"/>
    <n v="387"/>
    <n v="3.7533512064343189E-2"/>
    <n v="34"/>
    <n v="-0.12820512820512819"/>
    <n v="0.91"/>
    <n v="-3.1914893617021156E-2"/>
  </r>
  <r>
    <x v="194"/>
    <x v="5"/>
    <x v="13"/>
    <n v="43094160"/>
    <n v="9230769"/>
    <n v="3232615"/>
    <n v="2264123"/>
    <n v="1801336"/>
    <n v="4.1800002598960044E-2"/>
    <x v="188"/>
    <x v="123"/>
    <x v="188"/>
    <n v="0.21419999832923997"/>
    <n v="0.35019996708833251"/>
    <n v="0.70039983109649617"/>
    <n v="0.79559988569525597"/>
    <n v="2.000001212264757E-2"/>
    <n v="1.9801891762183832E-2"/>
    <n v="3.0000002450394581E-2"/>
    <n v="4.0816017064046362E-2"/>
    <n v="15513897"/>
    <n v="11635423"/>
    <n v="4740357"/>
    <n v="11204481"/>
    <n v="-161603"/>
    <n v="-1.0309272431501371E-2"/>
    <n v="-121202"/>
    <n v="-1.0309251166895295E-2"/>
    <n v="-49379"/>
    <n v="-1.0309336464473184E-2"/>
    <n v="-116714"/>
    <n v="-1.0309335719418278E-2"/>
    <n v="43094158"/>
    <n v="-1.0309290188543541E-2"/>
    <n v="395422"/>
    <n v="-1.7921805691464843E-2"/>
    <n v="0.17"/>
    <n v="-5.5555555555555469E-2"/>
    <n v="38"/>
    <n v="0.1875"/>
    <n v="22"/>
    <n v="4.7619047619047672E-2"/>
    <n v="26"/>
    <n v="-7.1428571428571397E-2"/>
    <n v="399"/>
    <n v="0.13352272727272729"/>
    <n v="35"/>
    <n v="9.375E-2"/>
    <n v="0.92"/>
    <n v="-2.1276595744680771E-2"/>
  </r>
  <r>
    <x v="195"/>
    <x v="6"/>
    <x v="14"/>
    <n v="21500167"/>
    <n v="5590043"/>
    <n v="2236017"/>
    <n v="1599646"/>
    <n v="1298593"/>
    <n v="6.0399205271289287E-2"/>
    <x v="189"/>
    <x v="115"/>
    <x v="189"/>
    <n v="0.25999998046526801"/>
    <n v="0.39999996422209988"/>
    <n v="0.71539974874967405"/>
    <n v="0.8118002358021712"/>
    <n v="5.0505124639288024E-2"/>
    <n v="4.166675888758542E-2"/>
    <n v="-5.7692385822921688E-2"/>
    <n v="-2.9411464644936935E-2"/>
    <n v="7740060"/>
    <n v="5805045"/>
    <n v="2365018"/>
    <n v="5590043"/>
    <n v="78183"/>
    <n v="1.0204157545207204E-2"/>
    <n v="58637"/>
    <n v="1.0204113595832398E-2"/>
    <n v="23889"/>
    <n v="1.0204051122343127E-2"/>
    <n v="56465"/>
    <n v="1.0204066880416196E-2"/>
    <n v="21500166"/>
    <n v="1.0204110399515187E-2"/>
    <n v="392725"/>
    <n v="7.3074515999957956E-3"/>
    <n v="0.18"/>
    <n v="0"/>
    <n v="39"/>
    <n v="-2.5000000000000022E-2"/>
    <n v="22"/>
    <n v="0.15789473684210531"/>
    <n v="27"/>
    <n v="-3.5714285714285698E-2"/>
    <n v="353"/>
    <n v="-9.0206185567010322E-2"/>
    <n v="32"/>
    <n v="-5.8823529411764719E-2"/>
    <n v="0.94"/>
    <n v="2.1739130434782483E-2"/>
  </r>
  <r>
    <x v="196"/>
    <x v="0"/>
    <x v="15"/>
    <n v="20631473"/>
    <n v="2063147"/>
    <n v="817006"/>
    <n v="596414"/>
    <n v="498841"/>
    <n v="2.4178642019404045E-2"/>
    <x v="190"/>
    <x v="124"/>
    <x v="190"/>
    <n v="9.9999985459109E-2"/>
    <n v="0.39599989724435536"/>
    <n v="0.72999953488713665"/>
    <n v="0.83640055397760615"/>
    <n v="-0.59595960227083933"/>
    <n v="-2.4695566513965872E-7"/>
    <n v="-9.9017791961107937E-3"/>
    <n v="2.0001324776860452E-2"/>
    <n v="7427330"/>
    <n v="5570497"/>
    <n v="2269462"/>
    <n v="5364183"/>
    <n v="-781824"/>
    <n v="-9.5238072035193855E-2"/>
    <n v="-586369"/>
    <n v="-9.5238226721192198E-2"/>
    <n v="-238890"/>
    <n v="-9.5237829459342227E-2"/>
    <n v="-564650"/>
    <n v="-9.5237966729708856E-2"/>
    <n v="20631472"/>
    <n v="-9.5238059737655312E-2"/>
    <n v="387617"/>
    <n v="1.9619602024516514E-3"/>
    <n v="0.17"/>
    <n v="0"/>
    <n v="38"/>
    <n v="-2.5641025641025661E-2"/>
    <n v="20"/>
    <n v="-9.0909090909090939E-2"/>
    <n v="30"/>
    <n v="0.11111111111111116"/>
    <n v="458"/>
    <n v="0.18041237113402064"/>
    <n v="40"/>
    <n v="0.25"/>
    <n v="0.95"/>
    <n v="4.39560439560438E-2"/>
  </r>
  <r>
    <x v="197"/>
    <x v="1"/>
    <x v="16"/>
    <n v="21500167"/>
    <n v="5267540"/>
    <n v="2064876"/>
    <n v="1552580"/>
    <n v="1285847"/>
    <n v="5.9806372666779753E-2"/>
    <x v="191"/>
    <x v="125"/>
    <x v="191"/>
    <n v="0.24499995744219102"/>
    <n v="0.39200006074942001"/>
    <n v="0.75189987195357011"/>
    <n v="0.82820015715776318"/>
    <n v="-3.9215723462067253E-2"/>
    <n v="-4.854330199108059E-2"/>
    <n v="-9.6158381682532879E-3"/>
    <n v="1.2058419884830585E-7"/>
    <n v="7740060"/>
    <n v="5805045"/>
    <n v="2365018"/>
    <n v="5590043"/>
    <n v="-469094"/>
    <n v="-5.7142794495023463E-2"/>
    <n v="-351821"/>
    <n v="-5.7142871064596812E-2"/>
    <n v="-143334"/>
    <n v="-5.7142697675605314E-2"/>
    <n v="-338790"/>
    <n v="-5.7142780037825358E-2"/>
    <n v="21500166"/>
    <n v="-5.714280075980549E-2"/>
    <n v="386795"/>
    <n v="-5.3206262343646893E-3"/>
    <n v="0.18"/>
    <n v="-5.2631578947368474E-2"/>
    <n v="30"/>
    <n v="-0.25"/>
    <n v="17"/>
    <n v="-0.22727272727272729"/>
    <n v="29"/>
    <n v="0"/>
    <n v="387"/>
    <n v="1.308900523560208E-2"/>
    <n v="36"/>
    <n v="2.857142857142847E-2"/>
    <n v="0.93"/>
    <n v="-1.0638297872340274E-2"/>
  </r>
  <r>
    <x v="198"/>
    <x v="2"/>
    <x v="17"/>
    <n v="22151687"/>
    <n v="5759438"/>
    <n v="2211624"/>
    <n v="1695210"/>
    <n v="1445675"/>
    <n v="6.5262523797848901E-2"/>
    <x v="192"/>
    <x v="41"/>
    <x v="192"/>
    <n v="0.25999997201116104"/>
    <n v="0.38399996666341402"/>
    <n v="0.76650009223991056"/>
    <n v="0.85279994808902737"/>
    <n v="5.0505003059462039E-2"/>
    <n v="-4.9504783649126138E-2"/>
    <n v="2.9411775787385963E-2"/>
    <n v="1.9608244703647637E-2"/>
    <n v="7974607"/>
    <n v="5980955"/>
    <n v="2436685"/>
    <n v="5759438"/>
    <n v="234547"/>
    <n v="3.0302995067221783E-2"/>
    <n v="175910"/>
    <n v="3.0302952001233452E-2"/>
    <n v="71667"/>
    <n v="3.0302940611868445E-2"/>
    <n v="169395"/>
    <n v="3.0302986935878629E-2"/>
    <n v="22151685"/>
    <n v="3.0302975335167126E-2"/>
    <n v="395874"/>
    <n v="2.1634050855374731E-2"/>
    <n v="0.17"/>
    <n v="-0.10526315789473684"/>
    <n v="36"/>
    <n v="0.125"/>
    <n v="18"/>
    <n v="-9.9999999999999978E-2"/>
    <n v="29"/>
    <n v="7.4074074074074181E-2"/>
    <n v="372"/>
    <n v="-3.125E-2"/>
    <n v="37"/>
    <n v="-2.6315789473684181E-2"/>
    <n v="0.94"/>
    <n v="3.296703296703285E-2"/>
  </r>
  <r>
    <x v="199"/>
    <x v="3"/>
    <x v="18"/>
    <n v="22586034"/>
    <n v="5872368"/>
    <n v="2442905"/>
    <n v="1783320"/>
    <n v="1491569"/>
    <n v="6.6039438353807489E-2"/>
    <x v="193"/>
    <x v="46"/>
    <x v="193"/>
    <n v="0.25999996280887561"/>
    <n v="0.41599998501456315"/>
    <n v="0.72999973392334128"/>
    <n v="0.83640008523428211"/>
    <n v="5.0504876825647305E-2"/>
    <n v="9.708929466619054E-3"/>
    <n v="-2.9126398373182982E-2"/>
    <n v="-2.8571505327517066E-2"/>
    <n v="8130972"/>
    <n v="6098229"/>
    <n v="2484463"/>
    <n v="5872368"/>
    <n v="625460"/>
    <n v="8.3333422156942838E-2"/>
    <n v="469095"/>
    <n v="8.3333422156942838E-2"/>
    <n v="191112"/>
    <n v="8.3333078974827668E-2"/>
    <n v="451720"/>
    <n v="8.3333210346807185E-2"/>
    <n v="22586032"/>
    <n v="8.3333329336271023E-2"/>
    <n v="387761"/>
    <n v="-6.8004385066186002E-3"/>
    <n v="0.19"/>
    <n v="5.555555555555558E-2"/>
    <n v="32"/>
    <n v="-0.13513513513513509"/>
    <n v="19"/>
    <n v="-9.5238095238095233E-2"/>
    <n v="30"/>
    <n v="0.11111111111111116"/>
    <n v="388"/>
    <n v="2.1052631578947434E-2"/>
    <n v="40"/>
    <n v="0.21212121212121215"/>
    <n v="0.94"/>
    <n v="-1.0526315789473717E-2"/>
  </r>
  <r>
    <x v="200"/>
    <x v="4"/>
    <x v="19"/>
    <n v="44440853"/>
    <n v="9332579"/>
    <n v="3331730"/>
    <n v="2152298"/>
    <n v="1729156"/>
    <n v="3.8909154151474099E-2"/>
    <x v="194"/>
    <x v="126"/>
    <x v="194"/>
    <n v="0.20999999707476361"/>
    <n v="0.35699992467248337"/>
    <n v="0.64600012606063517"/>
    <n v="0.803399900943085"/>
    <n v="-4.7619072912636562E-2"/>
    <n v="1.9417301213995319E-2"/>
    <n v="-6.862704237950501E-2"/>
    <n v="9.803728011847701E-3"/>
    <n v="15998707"/>
    <n v="11999030"/>
    <n v="4888493"/>
    <n v="11554621"/>
    <n v="-161603"/>
    <n v="-9.9999938119998966E-3"/>
    <n v="-121202"/>
    <n v="-9.9999735978650861E-3"/>
    <n v="-49379"/>
    <n v="-1.0000056704588589E-2"/>
    <n v="-116714"/>
    <n v="-1.0000055692000909E-2"/>
    <n v="44440851"/>
    <n v="-1.0000011361168459E-2"/>
    <n v="406137"/>
    <n v="2.2930083897308329E-2"/>
    <n v="0.17"/>
    <n v="0"/>
    <n v="34"/>
    <n v="0"/>
    <n v="22"/>
    <n v="0.15789473684210531"/>
    <n v="30"/>
    <n v="0.11111111111111116"/>
    <n v="358"/>
    <n v="-7.4935400516795814E-2"/>
    <n v="37"/>
    <n v="8.8235294117646967E-2"/>
    <n v="0.95"/>
    <n v="4.39560439560438E-2"/>
  </r>
  <r>
    <x v="201"/>
    <x v="5"/>
    <x v="20"/>
    <n v="42645263"/>
    <n v="9134615"/>
    <n v="2950480"/>
    <n v="1926073"/>
    <n v="1547407"/>
    <n v="3.6285554154045198E-2"/>
    <x v="195"/>
    <x v="127"/>
    <x v="195"/>
    <n v="0.2141999921538765"/>
    <n v="0.3229999293894707"/>
    <n v="0.65279988340880124"/>
    <n v="0.80339997497498794"/>
    <n v="-2.8829895026838415E-8"/>
    <n v="-7.7670017861540819E-2"/>
    <n v="-6.7961106748378075E-2"/>
    <n v="9.8040351940418269E-3"/>
    <n v="15352294"/>
    <n v="11514221"/>
    <n v="4690978"/>
    <n v="11087768"/>
    <n v="-161603"/>
    <n v="-1.0416660623697616E-2"/>
    <n v="-121202"/>
    <n v="-1.0416638913772203E-2"/>
    <n v="-49379"/>
    <n v="-1.0416725997641096E-2"/>
    <n v="-116713"/>
    <n v="-1.0416635986976952E-2"/>
    <n v="42645261"/>
    <n v="-1.0416655547603404E-2"/>
    <n v="386278"/>
    <n v="-2.3124661753771925E-2"/>
    <n v="0.19"/>
    <n v="0.11764705882352944"/>
    <n v="35"/>
    <n v="-7.8947368421052655E-2"/>
    <n v="22"/>
    <n v="0"/>
    <n v="28"/>
    <n v="7.6923076923076872E-2"/>
    <n v="396"/>
    <n v="-7.5187969924812581E-3"/>
    <n v="34"/>
    <n v="-2.8571428571428581E-2"/>
    <n v="0.93"/>
    <n v="1.0869565217391353E-2"/>
  </r>
  <r>
    <x v="202"/>
    <x v="6"/>
    <x v="21"/>
    <n v="21500167"/>
    <n v="5321291"/>
    <n v="2128516"/>
    <n v="1553817"/>
    <n v="1286871"/>
    <n v="5.9854000203812367E-2"/>
    <x v="196"/>
    <x v="5"/>
    <x v="196"/>
    <n v="0.24749998453500385"/>
    <n v="0.39999992483027147"/>
    <n v="0.7300001503394854"/>
    <n v="0.82819984592780227"/>
    <n v="-4.8076911036283532E-2"/>
    <n v="-9.8479579824228836E-8"/>
    <n v="2.0408731782935341E-2"/>
    <n v="2.0201534074975935E-2"/>
    <n v="7740060"/>
    <n v="5805045"/>
    <n v="2365018"/>
    <n v="5590043"/>
    <n v="0"/>
    <n v="0"/>
    <n v="0"/>
    <n v="0"/>
    <n v="0"/>
    <n v="0"/>
    <n v="0"/>
    <n v="0"/>
    <n v="21500166"/>
    <n v="0"/>
    <n v="385427"/>
    <n v="-1.8582977910751808E-2"/>
    <n v="0.19"/>
    <n v="5.555555555555558E-2"/>
    <n v="33"/>
    <n v="-0.15384615384615385"/>
    <n v="17"/>
    <n v="-0.22727272727272729"/>
    <n v="28"/>
    <n v="3.7037037037036979E-2"/>
    <n v="372"/>
    <n v="5.3824362606232246E-2"/>
    <n v="32"/>
    <n v="0"/>
    <n v="0.94"/>
    <n v="0"/>
  </r>
  <r>
    <x v="203"/>
    <x v="0"/>
    <x v="22"/>
    <n v="21282993"/>
    <n v="5054710"/>
    <n v="2001665"/>
    <n v="1505052"/>
    <n v="1172435"/>
    <n v="5.5087881671529941E-2"/>
    <x v="197"/>
    <x v="128"/>
    <x v="197"/>
    <n v="0.2374999606493316"/>
    <n v="0.3959999683463542"/>
    <n v="0.75190004321402437"/>
    <n v="0.77899966247013397"/>
    <n v="1.3749999518394702"/>
    <n v="1.7955054865126385E-7"/>
    <n v="3.0000715452885407E-2"/>
    <n v="-6.8628471411807612E-2"/>
    <n v="7661877"/>
    <n v="5746408"/>
    <n v="2341129"/>
    <n v="5533578"/>
    <n v="234547"/>
    <n v="3.1578911937398813E-2"/>
    <n v="175911"/>
    <n v="3.1579049409774296E-2"/>
    <n v="71667"/>
    <n v="3.1578849965322231E-2"/>
    <n v="169395"/>
    <n v="3.1578900272418053E-2"/>
    <n v="21282992"/>
    <n v="3.1578939205113343E-2"/>
    <n v="390237"/>
    <n v="6.759249465322803E-3"/>
    <n v="0.19"/>
    <n v="0.11764705882352944"/>
    <n v="32"/>
    <n v="-0.15789473684210531"/>
    <n v="18"/>
    <n v="-9.9999999999999978E-2"/>
    <n v="25"/>
    <n v="-0.16666666666666663"/>
    <n v="382"/>
    <n v="-0.16593886462882101"/>
    <n v="35"/>
    <n v="-0.125"/>
    <n v="0.93"/>
    <n v="-2.1052631578947323E-2"/>
  </r>
  <r>
    <x v="204"/>
    <x v="1"/>
    <x v="23"/>
    <n v="21934513"/>
    <n v="5593301"/>
    <n v="2192574"/>
    <n v="1536555"/>
    <n v="1297775"/>
    <n v="5.9165890758550235E-2"/>
    <x v="198"/>
    <x v="58"/>
    <x v="198"/>
    <n v="0.25500000843419685"/>
    <n v="0.39200000143028241"/>
    <n v="0.70079960813181219"/>
    <n v="0.84460042107181321"/>
    <n v="4.0816541751299562E-2"/>
    <n v="-1.513243071959991E-7"/>
    <n v="-6.7961527495662866E-2"/>
    <n v="1.9802295100175726E-2"/>
    <n v="7896424"/>
    <n v="5922318"/>
    <n v="2412796"/>
    <n v="5702973"/>
    <n v="156364"/>
    <n v="2.0201910579504601E-2"/>
    <n v="117273"/>
    <n v="2.0201910579504601E-2"/>
    <n v="47778"/>
    <n v="2.0201960407912223E-2"/>
    <n v="112930"/>
    <n v="2.0201991290585752E-2"/>
    <n v="21934511"/>
    <n v="2.0201937045509322E-2"/>
    <n v="393045"/>
    <n v="1.6158430176191452E-2"/>
    <n v="0.19"/>
    <n v="5.555555555555558E-2"/>
    <n v="39"/>
    <n v="0.30000000000000004"/>
    <n v="22"/>
    <n v="0.29411764705882359"/>
    <n v="29"/>
    <n v="0"/>
    <n v="360"/>
    <n v="-6.9767441860465129E-2"/>
    <n v="31"/>
    <n v="-0.13888888888888884"/>
    <n v="0.93"/>
    <n v="0"/>
  </r>
  <r>
    <x v="205"/>
    <x v="2"/>
    <x v="24"/>
    <n v="20631473"/>
    <n v="5415761"/>
    <n v="2122978"/>
    <n v="1580769"/>
    <n v="1296231"/>
    <n v="6.2827845592992801E-2"/>
    <x v="199"/>
    <x v="17"/>
    <x v="199"/>
    <n v="0.2624999678888657"/>
    <n v="0.39199994239036767"/>
    <n v="0.74459980272993875"/>
    <n v="0.8200002656934694"/>
    <n v="9.6153697954910466E-3"/>
    <n v="2.0833271930895458E-2"/>
    <n v="-2.8571802836935722E-2"/>
    <n v="-3.8461168377245114E-2"/>
    <n v="7427330"/>
    <n v="5570497"/>
    <n v="2269462"/>
    <n v="5364183"/>
    <n v="-547277"/>
    <n v="-6.8627457127354408E-2"/>
    <n v="-410458"/>
    <n v="-6.8627501795281876E-2"/>
    <n v="-167223"/>
    <n v="-6.8627253830511492E-2"/>
    <n v="-395255"/>
    <n v="-6.8627355655187183E-2"/>
    <n v="20631472"/>
    <n v="-6.8627420442282427E-2"/>
    <n v="392465"/>
    <n v="-8.6113258258940784E-3"/>
    <n v="0.19"/>
    <n v="0.11764705882352944"/>
    <n v="31"/>
    <n v="-0.13888888888888884"/>
    <n v="21"/>
    <n v="0.16666666666666674"/>
    <n v="27"/>
    <n v="-6.8965517241379337E-2"/>
    <n v="373"/>
    <n v="2.6881720430107503E-3"/>
    <n v="37"/>
    <n v="0"/>
    <n v="0.94"/>
    <n v="0"/>
  </r>
  <r>
    <x v="206"/>
    <x v="3"/>
    <x v="25"/>
    <n v="21065820"/>
    <n v="5319119"/>
    <n v="2063818"/>
    <n v="1566850"/>
    <n v="1246273"/>
    <n v="5.916090615034212E-2"/>
    <x v="200"/>
    <x v="9"/>
    <x v="200"/>
    <n v="0.25249997389135576"/>
    <n v="0.387999967663818"/>
    <n v="0.75919969687249556"/>
    <n v="0.79540032549382522"/>
    <n v="-2.8846115347458956E-2"/>
    <n v="-6.7307736440819665E-2"/>
    <n v="3.9999963824946638E-2"/>
    <n v="-4.9019315593413104E-2"/>
    <n v="7583695"/>
    <n v="5687771"/>
    <n v="2317240"/>
    <n v="5477113"/>
    <n v="-547277"/>
    <n v="-6.7307697037943259E-2"/>
    <n v="-410458"/>
    <n v="-6.7307738033452025E-2"/>
    <n v="-167223"/>
    <n v="-6.7307502667578456E-2"/>
    <n v="-395255"/>
    <n v="-6.7307600613585539E-2"/>
    <n v="21065819"/>
    <n v="-6.7307661655664042E-2"/>
    <n v="401514"/>
    <n v="3.5467723675150387E-2"/>
    <n v="0.19"/>
    <n v="0"/>
    <n v="32"/>
    <n v="0"/>
    <n v="17"/>
    <n v="-0.10526315789473684"/>
    <n v="25"/>
    <n v="-0.16666666666666663"/>
    <n v="388"/>
    <n v="0"/>
    <n v="39"/>
    <n v="-2.5000000000000022E-2"/>
    <n v="0.91"/>
    <n v="-3.1914893617021156E-2"/>
  </r>
  <r>
    <x v="207"/>
    <x v="4"/>
    <x v="26"/>
    <n v="44889750"/>
    <n v="9615384"/>
    <n v="3171153"/>
    <n v="2156384"/>
    <n v="1698799"/>
    <n v="3.7843806214113464E-2"/>
    <x v="201"/>
    <x v="65"/>
    <x v="201"/>
    <n v="0.21419998997543982"/>
    <n v="0.32979993310719574"/>
    <n v="0.6799999873862913"/>
    <n v="0.78779985382937356"/>
    <n v="1.9999966472289632E-2"/>
    <n v="-7.6190468640130016E-2"/>
    <n v="5.2631354010703069E-2"/>
    <n v="-1.941753676518887E-2"/>
    <n v="16160310"/>
    <n v="12120232"/>
    <n v="4937872"/>
    <n v="11671335"/>
    <n v="161603"/>
    <n v="1.0101003787368557E-2"/>
    <n v="121202"/>
    <n v="1.010098316280561E-2"/>
    <n v="49379"/>
    <n v="1.0101067956934884E-2"/>
    <n v="116714"/>
    <n v="1.0101066923787538E-2"/>
    <n v="44889749"/>
    <n v="1.0101021692856316E-2"/>
    <n v="392433"/>
    <n v="-3.3742308629846618E-2"/>
    <n v="0.17"/>
    <n v="0"/>
    <n v="38"/>
    <n v="0.11764705882352944"/>
    <n v="19"/>
    <n v="-0.13636363636363635"/>
    <n v="29"/>
    <n v="-3.3333333333333326E-2"/>
    <n v="382"/>
    <n v="6.7039106145251326E-2"/>
    <n v="32"/>
    <n v="-0.13513513513513509"/>
    <n v="0.95"/>
    <n v="0"/>
  </r>
  <r>
    <x v="208"/>
    <x v="5"/>
    <x v="27"/>
    <n v="43543058"/>
    <n v="8778280"/>
    <n v="3074153"/>
    <n v="2027711"/>
    <n v="1660696"/>
    <n v="3.8139167901344917E-2"/>
    <x v="202"/>
    <x v="129"/>
    <x v="202"/>
    <n v="0.2015999886824669"/>
    <n v="0.35019992527009847"/>
    <n v="0.65959989629663851"/>
    <n v="0.8190003407783456"/>
    <n v="-5.8823547772859142E-2"/>
    <n v="8.421053197144901E-2"/>
    <n v="1.0416688269502927E-2"/>
    <n v="1.9417931652093046E-2"/>
    <n v="15675500"/>
    <n v="11756625"/>
    <n v="4789736"/>
    <n v="11321195"/>
    <n v="323206"/>
    <n v="2.1052619237229342E-2"/>
    <n v="242404"/>
    <n v="2.1052574898466903E-2"/>
    <n v="98758"/>
    <n v="2.1052752752197978E-2"/>
    <n v="233427"/>
    <n v="2.105265911047205E-2"/>
    <n v="43543056"/>
    <n v="2.1052632319450426E-2"/>
    <n v="395692"/>
    <n v="2.4371048830117203E-2"/>
    <n v="0.17"/>
    <n v="-0.10526315789473684"/>
    <n v="40"/>
    <n v="0.14285714285714279"/>
    <n v="18"/>
    <n v="-0.18181818181818177"/>
    <n v="26"/>
    <n v="-7.1428571428571397E-2"/>
    <n v="375"/>
    <n v="-5.3030303030302983E-2"/>
    <n v="31"/>
    <n v="-8.8235294117647078E-2"/>
    <n v="0.91"/>
    <n v="-2.1505376344086002E-2"/>
  </r>
  <r>
    <x v="209"/>
    <x v="6"/>
    <x v="28"/>
    <n v="21500167"/>
    <n v="5536293"/>
    <n v="2214517"/>
    <n v="1551933"/>
    <n v="1298037"/>
    <n v="6.0373345007041106E-2"/>
    <x v="203"/>
    <x v="5"/>
    <x v="203"/>
    <n v="0.25749999988372185"/>
    <n v="0.39999996387474435"/>
    <n v="0.70079976807583777"/>
    <n v="0.83640015387262212"/>
    <n v="4.0404104943706276E-2"/>
    <n v="9.7611200455816061E-8"/>
    <n v="-4.000051541094618E-2"/>
    <n v="9.9013637652074493E-3"/>
    <n v="7740060"/>
    <n v="5805045"/>
    <n v="2365018"/>
    <n v="5590043"/>
    <n v="0"/>
    <n v="0"/>
    <n v="0"/>
    <n v="0"/>
    <n v="0"/>
    <n v="0"/>
    <n v="0"/>
    <n v="0"/>
    <n v="21500166"/>
    <n v="0"/>
    <n v="391474"/>
    <n v="1.5689092876212563E-2"/>
    <n v="0.17"/>
    <n v="-0.10526315789473684"/>
    <n v="35"/>
    <n v="6.0606060606060552E-2"/>
    <n v="22"/>
    <n v="0.29411764705882359"/>
    <n v="25"/>
    <n v="-0.1071428571428571"/>
    <n v="388"/>
    <n v="4.3010752688172005E-2"/>
    <n v="38"/>
    <n v="0.1875"/>
    <n v="0.92"/>
    <n v="-2.1276595744680771E-2"/>
  </r>
  <r>
    <x v="210"/>
    <x v="0"/>
    <x v="29"/>
    <n v="20848646"/>
    <n v="5212161"/>
    <n v="2043167"/>
    <n v="1416936"/>
    <n v="1208363"/>
    <n v="5.7958823800835793E-2"/>
    <x v="204"/>
    <x v="63"/>
    <x v="204"/>
    <n v="0.24999997601762725"/>
    <n v="0.39199997851179197"/>
    <n v="0.69349984607229853"/>
    <n v="0.85279998532043788"/>
    <n v="5.2631652376363469E-2"/>
    <n v="-1.0100985238119309E-2"/>
    <n v="-7.7670160640092578E-2"/>
    <n v="9.4737297595598458E-2"/>
    <n v="7505512"/>
    <n v="5629134"/>
    <n v="2293351"/>
    <n v="5420648"/>
    <n v="-156365"/>
    <n v="-2.0408184574093213E-2"/>
    <n v="-117274"/>
    <n v="-2.0408227191664796E-2"/>
    <n v="-47778"/>
    <n v="-2.0408102244686255E-2"/>
    <n v="-112930"/>
    <n v="-2.0408133760832503E-2"/>
    <n v="20848645"/>
    <n v="-2.0408173813155628E-2"/>
    <n v="399345"/>
    <n v="2.3339662820286211E-2"/>
    <n v="0.19"/>
    <n v="0"/>
    <n v="34"/>
    <n v="6.25E-2"/>
    <n v="18"/>
    <n v="0"/>
    <n v="29"/>
    <n v="0.15999999999999992"/>
    <n v="365"/>
    <n v="-4.450261780104714E-2"/>
    <n v="39"/>
    <n v="0.11428571428571432"/>
    <n v="0.92"/>
    <n v="-1.0752688172043001E-2"/>
  </r>
  <r>
    <x v="211"/>
    <x v="1"/>
    <x v="30"/>
    <n v="22368860"/>
    <n v="5592215"/>
    <n v="2214517"/>
    <n v="1535767"/>
    <n v="1322295"/>
    <n v="5.9113204696171373E-2"/>
    <x v="205"/>
    <x v="45"/>
    <x v="205"/>
    <n v="0.25"/>
    <n v="0.39599997496519718"/>
    <n v="0.69349975638028516"/>
    <n v="0.86099974800864976"/>
    <n v="-1.9607875564000676E-2"/>
    <n v="1.0204014082449309E-2"/>
    <n v="-1.0416460949495887E-2"/>
    <n v="1.9416669146370413E-2"/>
    <n v="8052789"/>
    <n v="6039592"/>
    <n v="2460574"/>
    <n v="5815903"/>
    <n v="156365"/>
    <n v="1.9802001513596457E-2"/>
    <n v="117274"/>
    <n v="1.9802043726797613E-2"/>
    <n v="47778"/>
    <n v="1.9801922748545753E-2"/>
    <n v="112930"/>
    <n v="1.9801952420255287E-2"/>
    <n v="22368858"/>
    <n v="1.980199148273698E-2"/>
    <n v="390149"/>
    <n v="-7.3681130659338789E-3"/>
    <n v="0.17"/>
    <n v="-0.10526315789473684"/>
    <n v="33"/>
    <n v="-0.15384615384615385"/>
    <n v="18"/>
    <n v="-0.18181818181818177"/>
    <n v="29"/>
    <n v="0"/>
    <n v="365"/>
    <n v="1.388888888888884E-2"/>
    <n v="39"/>
    <n v="0.25806451612903225"/>
    <n v="0.95"/>
    <n v="2.1505376344086002E-2"/>
  </r>
  <r>
    <x v="212"/>
    <x v="2"/>
    <x v="0"/>
    <n v="22151687"/>
    <n v="5704059"/>
    <n v="2327256"/>
    <n v="1749863"/>
    <n v="1506632"/>
    <n v="6.8014323243191371E-2"/>
    <x v="206"/>
    <x v="11"/>
    <x v="206"/>
    <n v="0.25749998182982631"/>
    <n v="0.40799998737740967"/>
    <n v="0.75189966209132131"/>
    <n v="0.86099997542664763"/>
    <n v="-1.9047568269251136E-2"/>
    <n v="4.0816447291996294E-2"/>
    <n v="9.8037352878941331E-3"/>
    <n v="4.9999629815369762E-2"/>
    <n v="7974607"/>
    <n v="5980955"/>
    <n v="2436685"/>
    <n v="5759438"/>
    <n v="547277"/>
    <n v="7.3684217612520309E-2"/>
    <n v="410458"/>
    <n v="7.3684269105611211E-2"/>
    <n v="167223"/>
    <n v="7.3683983252418317E-2"/>
    <n v="395255"/>
    <n v="7.3684100635641903E-2"/>
    <n v="22151685"/>
    <n v="7.3684175322051626E-2"/>
    <n v="386768"/>
    <n v="-1.4515944096925804E-2"/>
    <n v="0.19"/>
    <n v="0"/>
    <n v="32"/>
    <n v="3.2258064516129004E-2"/>
    <n v="20"/>
    <n v="-4.7619047619047672E-2"/>
    <n v="25"/>
    <n v="-7.407407407407407E-2"/>
    <n v="384"/>
    <n v="2.9490616621983934E-2"/>
    <n v="37"/>
    <n v="0"/>
    <n v="0.94"/>
    <n v="0"/>
  </r>
  <r>
    <x v="213"/>
    <x v="3"/>
    <x v="1"/>
    <n v="22803207"/>
    <n v="5814817"/>
    <n v="2256149"/>
    <n v="1581109"/>
    <n v="1322439"/>
    <n v="5.7993553275203794E-2"/>
    <x v="207"/>
    <x v="64"/>
    <x v="207"/>
    <n v="0.25499996557501758"/>
    <n v="0.38800000068789781"/>
    <n v="0.7007999028432963"/>
    <n v="0.83639964101146724"/>
    <n v="9.9009581867819385E-3"/>
    <n v="8.5113614822773798E-8"/>
    <n v="-7.6922836336441924E-2"/>
    <n v="5.1545510107991799E-2"/>
    <n v="8209154"/>
    <n v="6156866"/>
    <n v="2508352"/>
    <n v="5928833"/>
    <n v="625459"/>
    <n v="8.2474176506307284E-2"/>
    <n v="469095"/>
    <n v="8.247431199322186E-2"/>
    <n v="191112"/>
    <n v="8.2473977663081843E-2"/>
    <n v="451720"/>
    <n v="8.2474106340329367E-2"/>
    <n v="22803205"/>
    <n v="8.247417297186499E-2"/>
    <n v="387112"/>
    <n v="-3.5869234945730355E-2"/>
    <n v="0.17"/>
    <n v="-0.10526315789473684"/>
    <n v="37"/>
    <n v="0.15625"/>
    <n v="21"/>
    <n v="0.23529411764705888"/>
    <n v="26"/>
    <n v="4.0000000000000036E-2"/>
    <n v="384"/>
    <n v="-1.0309278350515427E-2"/>
    <n v="37"/>
    <n v="-5.1282051282051322E-2"/>
    <n v="0.93"/>
    <n v="2.19780219780219E-2"/>
  </r>
  <r>
    <x v="214"/>
    <x v="4"/>
    <x v="2"/>
    <n v="45338648"/>
    <n v="9045060"/>
    <n v="3167580"/>
    <n v="2240112"/>
    <n v="1782233"/>
    <n v="3.930935479152356E-2"/>
    <x v="208"/>
    <x v="130"/>
    <x v="208"/>
    <n v="0.19949999391247838"/>
    <n v="0.35019999867330898"/>
    <n v="0.70719981815771027"/>
    <n v="0.79559995214524992"/>
    <n v="-6.8627435811957516E-2"/>
    <n v="6.1855881454901729E-2"/>
    <n v="3.9999751876417911E-2"/>
    <n v="9.9011167341060968E-3"/>
    <n v="16321913"/>
    <n v="12241435"/>
    <n v="4987251"/>
    <n v="11788048"/>
    <n v="161603"/>
    <n v="9.9999938119998966E-3"/>
    <n v="121203"/>
    <n v="1.0000056104536581E-2"/>
    <n v="49379"/>
    <n v="1.0000056704588589E-2"/>
    <n v="116713"/>
    <n v="9.9999700119994817E-3"/>
    <n v="45338647"/>
    <n v="1.0000011361168459E-2"/>
    <n v="409781"/>
    <n v="4.4206272153463066E-2"/>
    <n v="0.19"/>
    <n v="0.11764705882352944"/>
    <n v="30"/>
    <n v="-0.21052631578947367"/>
    <n v="19"/>
    <n v="0"/>
    <n v="27"/>
    <n v="-6.8965517241379337E-2"/>
    <n v="358"/>
    <n v="-6.2827225130890008E-2"/>
    <n v="31"/>
    <n v="-3.125E-2"/>
    <n v="0.92"/>
    <n v="-3.1578947368420929E-2"/>
  </r>
  <r>
    <x v="215"/>
    <x v="5"/>
    <x v="3"/>
    <n v="43991955"/>
    <n v="9053544"/>
    <n v="2924294"/>
    <n v="2068061"/>
    <n v="1677611"/>
    <n v="3.8134495273056179E-2"/>
    <x v="209"/>
    <x v="28"/>
    <x v="209"/>
    <n v="0.20579999229404558"/>
    <n v="0.3229999213567637"/>
    <n v="0.70720009684388774"/>
    <n v="0.81119995976907833"/>
    <n v="2.0833352417464424E-2"/>
    <n v="-7.7669930661339315E-2"/>
    <n v="7.2165263843283256E-2"/>
    <n v="-9.524270773628829E-3"/>
    <n v="15837104"/>
    <n v="11877828"/>
    <n v="4839115"/>
    <n v="11437908"/>
    <n v="161604"/>
    <n v="1.030933622531971E-2"/>
    <n v="121203"/>
    <n v="1.030933622531971E-2"/>
    <n v="49379"/>
    <n v="1.0309336464473295E-2"/>
    <n v="116713"/>
    <n v="1.0309247389520326E-2"/>
    <n v="43991955"/>
    <n v="1.0309313154317934E-2"/>
    <n v="388262"/>
    <n v="-1.877723077545157E-2"/>
    <n v="0.18"/>
    <n v="5.8823529411764497E-2"/>
    <n v="35"/>
    <n v="-0.125"/>
    <n v="22"/>
    <n v="0.22222222222222232"/>
    <n v="30"/>
    <n v="0.15384615384615374"/>
    <n v="369"/>
    <n v="-1.6000000000000014E-2"/>
    <n v="39"/>
    <n v="0.25806451612903225"/>
    <n v="0.95"/>
    <n v="4.39560439560438E-2"/>
  </r>
  <r>
    <x v="216"/>
    <x v="6"/>
    <x v="4"/>
    <n v="22368860"/>
    <n v="5592215"/>
    <n v="2214517"/>
    <n v="1551933"/>
    <n v="1208956"/>
    <n v="5.4046384125073878E-2"/>
    <x v="210"/>
    <x v="22"/>
    <x v="210"/>
    <n v="0.25"/>
    <n v="0.39599997496519718"/>
    <n v="0.70079976807583777"/>
    <n v="0.77900012436103883"/>
    <n v="-2.9126213153819802E-2"/>
    <n v="-9.9999731769968569E-3"/>
    <n v="0"/>
    <n v="-6.8627473639041092E-2"/>
    <n v="8052789"/>
    <n v="6039592"/>
    <n v="2460574"/>
    <n v="5815903"/>
    <n v="312729"/>
    <n v="4.0403950356973972E-2"/>
    <n v="234547"/>
    <n v="4.0403993422962303E-2"/>
    <n v="95556"/>
    <n v="4.0403920815824668E-2"/>
    <n v="225860"/>
    <n v="4.0403982581171505E-2"/>
    <n v="22368858"/>
    <n v="4.0403967113556316E-2"/>
    <n v="403716"/>
    <n v="3.1271553155509668E-2"/>
    <n v="0.17"/>
    <n v="0"/>
    <n v="39"/>
    <n v="0.11428571428571432"/>
    <n v="22"/>
    <n v="0"/>
    <n v="25"/>
    <n v="0"/>
    <n v="389"/>
    <n v="2.5773195876288568E-3"/>
    <n v="36"/>
    <n v="-5.2631578947368474E-2"/>
    <n v="0.92"/>
    <n v="0"/>
  </r>
  <r>
    <x v="217"/>
    <x v="0"/>
    <x v="5"/>
    <n v="22586034"/>
    <n v="5420648"/>
    <n v="2124894"/>
    <n v="1535660"/>
    <n v="1221464"/>
    <n v="5.4080499480342589E-2"/>
    <x v="211"/>
    <x v="46"/>
    <x v="211"/>
    <n v="0.23999999291597632"/>
    <n v="0.39199999704832339"/>
    <n v="0.72269957936725315"/>
    <n v="0.79540002344268912"/>
    <n v="-3.999993624377729E-2"/>
    <n v="4.7287072479917924E-8"/>
    <n v="4.2104887925109136E-2"/>
    <n v="-6.7307648763831551E-2"/>
    <n v="8130972"/>
    <n v="6098229"/>
    <n v="2484463"/>
    <n v="5872368"/>
    <n v="625460"/>
    <n v="8.3333422156942838E-2"/>
    <n v="469095"/>
    <n v="8.3333422156942838E-2"/>
    <n v="191112"/>
    <n v="8.3333078974827668E-2"/>
    <n v="451720"/>
    <n v="8.3333210346807185E-2"/>
    <n v="22586032"/>
    <n v="8.3333329336271023E-2"/>
    <n v="398247"/>
    <n v="-2.749502310032681E-3"/>
    <n v="0.17"/>
    <n v="-0.10526315789473684"/>
    <n v="31"/>
    <n v="-8.8235294117647078E-2"/>
    <n v="18"/>
    <n v="0"/>
    <n v="29"/>
    <n v="0"/>
    <n v="398"/>
    <n v="9.0410958904109551E-2"/>
    <n v="32"/>
    <n v="-0.17948717948717952"/>
    <n v="0.95"/>
    <n v="3.2608695652173836E-2"/>
  </r>
  <r>
    <x v="218"/>
    <x v="1"/>
    <x v="6"/>
    <n v="22586034"/>
    <n v="5364183"/>
    <n v="2124216"/>
    <n v="1488650"/>
    <n v="1184072"/>
    <n v="5.2424963143152974E-2"/>
    <x v="212"/>
    <x v="100"/>
    <x v="212"/>
    <n v="0.23749999667936389"/>
    <n v="0.39599991275465435"/>
    <n v="0.70079973034757292"/>
    <n v="0.79539985893258991"/>
    <n v="-5.0000013282544442E-2"/>
    <n v="-1.570973403586251E-7"/>
    <n v="1.0526281949095218E-2"/>
    <n v="-7.6190369657809454E-2"/>
    <n v="8130972"/>
    <n v="6098229"/>
    <n v="2484463"/>
    <n v="5872368"/>
    <n v="78183"/>
    <n v="9.7088102022790945E-3"/>
    <n v="58637"/>
    <n v="9.7087684068726254E-3"/>
    <n v="23889"/>
    <n v="9.7087102440325257E-3"/>
    <n v="56465"/>
    <n v="9.708724509332356E-3"/>
    <n v="22586032"/>
    <n v="9.7087656419474477E-3"/>
    <n v="395396"/>
    <n v="1.3448708057690828E-2"/>
    <n v="0.19"/>
    <n v="0.11764705882352944"/>
    <n v="34"/>
    <n v="3.0303030303030276E-2"/>
    <n v="22"/>
    <n v="0.22222222222222232"/>
    <n v="29"/>
    <n v="0"/>
    <n v="366"/>
    <n v="2.73972602739736E-3"/>
    <n v="37"/>
    <n v="-5.1282051282051322E-2"/>
    <n v="0.91"/>
    <n v="-4.2105263157894646E-2"/>
  </r>
  <r>
    <x v="219"/>
    <x v="2"/>
    <x v="7"/>
    <n v="20848646"/>
    <n v="5264283"/>
    <n v="2168884"/>
    <n v="1519954"/>
    <n v="1233898"/>
    <n v="5.9183603577901416E-2"/>
    <x v="213"/>
    <x v="86"/>
    <x v="213"/>
    <n v="0.25249999448405425"/>
    <n v="0.41199988678420213"/>
    <n v="0.70080004278698171"/>
    <n v="0.8117995676184937"/>
    <n v="-1.9417427955689681E-2"/>
    <n v="9.8036753199515214E-3"/>
    <n v="-6.7960689278955044E-2"/>
    <n v="-5.714333241853331E-2"/>
    <n v="7505512"/>
    <n v="5629134"/>
    <n v="2293351"/>
    <n v="5420648"/>
    <n v="-469095"/>
    <n v="-5.8823588422601936E-2"/>
    <n v="-351821"/>
    <n v="-5.8823549082044568E-2"/>
    <n v="-143334"/>
    <n v="-5.8823360426152771E-2"/>
    <n v="-338790"/>
    <n v="-5.8823447704446141E-2"/>
    <n v="20848645"/>
    <n v="-5.8823516134325682E-2"/>
    <n v="395163"/>
    <n v="2.1705518553758241E-2"/>
    <n v="0.18"/>
    <n v="-5.2631578947368474E-2"/>
    <n v="32"/>
    <n v="0"/>
    <n v="17"/>
    <n v="-0.15000000000000002"/>
    <n v="29"/>
    <n v="0.15999999999999992"/>
    <n v="367"/>
    <n v="-4.427083333333337E-2"/>
    <n v="37"/>
    <n v="0"/>
    <n v="0.92"/>
    <n v="-2.1276595744680771E-2"/>
  </r>
  <r>
    <x v="220"/>
    <x v="3"/>
    <x v="8"/>
    <n v="22586034"/>
    <n v="5590043"/>
    <n v="2124216"/>
    <n v="1566184"/>
    <n v="1322799"/>
    <n v="5.8567121611523297E-2"/>
    <x v="214"/>
    <x v="70"/>
    <x v="214"/>
    <n v="0.24749998162581355"/>
    <n v="0.37999993917756986"/>
    <n v="0.7372997849559555"/>
    <n v="0.84459999591363466"/>
    <n v="-2.9411705732162674E-2"/>
    <n v="-2.0618715196248361E-2"/>
    <n v="5.2083172335742889E-2"/>
    <n v="9.8043500978199916E-3"/>
    <n v="8130972"/>
    <n v="6098229"/>
    <n v="2484463"/>
    <n v="5872368"/>
    <n v="-78182"/>
    <n v="-9.5237584774265915E-3"/>
    <n v="-58637"/>
    <n v="-9.5238389141488744E-3"/>
    <n v="-23889"/>
    <n v="-9.523782945934256E-3"/>
    <n v="-56465"/>
    <n v="-9.5237966729708745E-3"/>
    <n v="22586032"/>
    <n v="-9.5237928177200892E-3"/>
    <n v="402090"/>
    <n v="3.8691644795304736E-2"/>
    <n v="0.17"/>
    <n v="0"/>
    <n v="32"/>
    <n v="-0.13513513513513509"/>
    <n v="21"/>
    <n v="0"/>
    <n v="30"/>
    <n v="0.15384615384615374"/>
    <n v="353"/>
    <n v="-8.072916666666663E-2"/>
    <n v="34"/>
    <n v="-8.108108108108103E-2"/>
    <n v="0.93"/>
    <n v="0"/>
  </r>
  <r>
    <x v="221"/>
    <x v="4"/>
    <x v="9"/>
    <n v="46685340"/>
    <n v="9411764"/>
    <n v="3328000"/>
    <n v="2330931"/>
    <n v="1890851"/>
    <n v="4.0502029116634898E-2"/>
    <x v="215"/>
    <x v="131"/>
    <x v="215"/>
    <n v="0.2015999883475198"/>
    <n v="0.353600026520002"/>
    <n v="0.70039993990384619"/>
    <n v="0.81119990252821728"/>
    <n v="1.0526288216142543E-2"/>
    <n v="9.7088174174004838E-3"/>
    <n v="-9.6152149354027383E-3"/>
    <n v="1.9607781952354131E-2"/>
    <n v="16806722"/>
    <n v="12605042"/>
    <n v="5135387"/>
    <n v="12138188"/>
    <n v="484809"/>
    <n v="2.9702952098813462E-2"/>
    <n v="363607"/>
    <n v="2.9702971914648879E-2"/>
    <n v="148136"/>
    <n v="2.9702936547609138E-2"/>
    <n v="350140"/>
    <n v="2.9702966937358966E-2"/>
    <n v="46685339"/>
    <n v="2.9702959596478395E-2"/>
    <n v="398762"/>
    <n v="-2.6889972936763762E-2"/>
    <n v="0.19"/>
    <n v="0"/>
    <n v="30"/>
    <n v="0"/>
    <n v="22"/>
    <n v="0.15789473684210531"/>
    <n v="27"/>
    <n v="0"/>
    <n v="352"/>
    <n v="-1.6759776536312887E-2"/>
    <n v="30"/>
    <n v="-3.2258064516129004E-2"/>
    <n v="0.93"/>
    <n v="1.0869565217391353E-2"/>
  </r>
  <r>
    <x v="222"/>
    <x v="5"/>
    <x v="10"/>
    <n v="43991955"/>
    <n v="9700226"/>
    <n v="3166153"/>
    <n v="1033432"/>
    <n v="765773"/>
    <n v="1.7407114550830941E-2"/>
    <x v="216"/>
    <x v="5"/>
    <x v="216"/>
    <n v="0.22049999823831426"/>
    <n v="0.32639992099153153"/>
    <n v="0.32639989286683241"/>
    <n v="0.74099989162325142"/>
    <n v="7.1428602986852496E-2"/>
    <n v="1.0526317221645431E-2"/>
    <n v="-0.53846175315374123"/>
    <n v="-8.6538549836479906E-2"/>
    <n v="15837104"/>
    <n v="11877828"/>
    <n v="4839115"/>
    <n v="11437908"/>
    <n v="0"/>
    <n v="0"/>
    <n v="0"/>
    <n v="0"/>
    <n v="0"/>
    <n v="0"/>
    <n v="0"/>
    <n v="0"/>
    <n v="43991955"/>
    <n v="0"/>
    <n v="383675"/>
    <n v="-1.1814187327114145E-2"/>
    <n v="0.19"/>
    <n v="5.555555555555558E-2"/>
    <n v="34"/>
    <n v="-2.8571428571428581E-2"/>
    <n v="29"/>
    <n v="0.31818181818181812"/>
    <n v="27"/>
    <n v="-9.9999999999999978E-2"/>
    <n v="396"/>
    <n v="7.3170731707317138E-2"/>
    <n v="31"/>
    <n v="-0.20512820512820518"/>
    <n v="0.95"/>
    <n v="0"/>
  </r>
  <r>
    <x v="223"/>
    <x v="6"/>
    <x v="11"/>
    <n v="20631473"/>
    <n v="5157868"/>
    <n v="2063147"/>
    <n v="1445853"/>
    <n v="1244880"/>
    <n v="6.0338881281040861E-2"/>
    <x v="217"/>
    <x v="16"/>
    <x v="217"/>
    <n v="0.24999998788259084"/>
    <n v="0.39999996122428877"/>
    <n v="0.70079979759076794"/>
    <n v="0.86100039215604907"/>
    <n v="-4.8469636637626934E-8"/>
    <n v="1.0100976040322118E-2"/>
    <n v="4.211606730031292E-8"/>
    <n v="0.10526348485793835"/>
    <n v="7427330"/>
    <n v="5570497"/>
    <n v="2269462"/>
    <n v="5364183"/>
    <n v="-625459"/>
    <n v="-7.7669860715337213E-2"/>
    <n v="-469095"/>
    <n v="-7.7669981680881794E-2"/>
    <n v="-191112"/>
    <n v="-7.7669681952259872E-2"/>
    <n v="-451720"/>
    <n v="-7.7669796074659403E-2"/>
    <n v="20631472"/>
    <n v="-7.7669856905524637E-2"/>
    <n v="390603"/>
    <n v="-3.2480753797223816E-2"/>
    <n v="0.18"/>
    <n v="5.8823529411764497E-2"/>
    <n v="36"/>
    <n v="-7.6923076923076872E-2"/>
    <n v="21"/>
    <n v="-4.5454545454545414E-2"/>
    <n v="30"/>
    <n v="0.19999999999999996"/>
    <n v="382"/>
    <n v="-1.7994858611825149E-2"/>
    <n v="37"/>
    <n v="2.7777777777777679E-2"/>
    <n v="0.91"/>
    <n v="-1.0869565217391353E-2"/>
  </r>
  <r>
    <x v="224"/>
    <x v="0"/>
    <x v="12"/>
    <n v="20848646"/>
    <n v="5316404"/>
    <n v="2211624"/>
    <n v="1549906"/>
    <n v="1334469"/>
    <n v="6.4007466000429961E-2"/>
    <x v="218"/>
    <x v="132"/>
    <x v="218"/>
    <n v="0.25499996498573574"/>
    <n v="0.41599998796178772"/>
    <n v="0.70079995514608273"/>
    <n v="0.86099995741677238"/>
    <n v="6.2499885468792149E-2"/>
    <n v="6.1224467076987699E-2"/>
    <n v="-3.0302527974824911E-2"/>
    <n v="8.247414136367559E-2"/>
    <n v="7505512"/>
    <n v="5629134"/>
    <n v="2293351"/>
    <n v="5420648"/>
    <n v="-625460"/>
    <n v="-7.6923152607092926E-2"/>
    <n v="-469095"/>
    <n v="-7.6923152607092926E-2"/>
    <n v="-191112"/>
    <n v="-7.6922860191518283E-2"/>
    <n v="-451720"/>
    <n v="-7.6922972129812028E-2"/>
    <n v="20848645"/>
    <n v="-7.6923073517295992E-2"/>
    <n v="400629"/>
    <n v="5.9812126645022445E-3"/>
    <n v="0.19"/>
    <n v="0.11764705882352944"/>
    <n v="30"/>
    <n v="-3.2258064516129004E-2"/>
    <n v="19"/>
    <n v="5.555555555555558E-2"/>
    <n v="25"/>
    <n v="-0.13793103448275867"/>
    <n v="382"/>
    <n v="-4.020100502512558E-2"/>
    <n v="32"/>
    <n v="0"/>
    <n v="0.93"/>
    <n v="-2.1052631578947323E-2"/>
  </r>
  <r>
    <x v="225"/>
    <x v="1"/>
    <x v="13"/>
    <n v="22586034"/>
    <n v="5477113"/>
    <n v="2147028"/>
    <n v="1551657"/>
    <n v="1335977"/>
    <n v="5.9150579512985767E-2"/>
    <x v="219"/>
    <x v="5"/>
    <x v="219"/>
    <n v="0.24249998915258872"/>
    <n v="0.39199994595693022"/>
    <n v="0.72269993684292888"/>
    <n v="0.86100020816456213"/>
    <n v="2.1052600181612036E-2"/>
    <n v="-1.0100928482280613E-2"/>
    <n v="3.1250306681045892E-2"/>
    <n v="8.2474680495928876E-2"/>
    <n v="8130972"/>
    <n v="6098229"/>
    <n v="2484463"/>
    <n v="5872368"/>
    <n v="0"/>
    <n v="0"/>
    <n v="0"/>
    <n v="0"/>
    <n v="0"/>
    <n v="0"/>
    <n v="0"/>
    <n v="0"/>
    <n v="22586032"/>
    <n v="0"/>
    <n v="398528"/>
    <n v="7.9211726977510555E-3"/>
    <n v="0.17"/>
    <n v="-0.10526315789473684"/>
    <n v="32"/>
    <n v="-5.8823529411764719E-2"/>
    <n v="17"/>
    <n v="-0.22727272727272729"/>
    <n v="25"/>
    <n v="-0.13793103448275867"/>
    <n v="372"/>
    <n v="1.6393442622950838E-2"/>
    <n v="40"/>
    <n v="8.1081081081081141E-2"/>
    <n v="0.91"/>
    <n v="0"/>
  </r>
  <r>
    <x v="226"/>
    <x v="2"/>
    <x v="14"/>
    <n v="21934513"/>
    <n v="5702973"/>
    <n v="2235565"/>
    <n v="1615643"/>
    <n v="1298330"/>
    <n v="5.9191193349038565E-2"/>
    <x v="220"/>
    <x v="133"/>
    <x v="220"/>
    <n v="0.25999998267570379"/>
    <n v="0.39199992705559011"/>
    <n v="0.7227000780563303"/>
    <n v="0.8035995575755287"/>
    <n v="2.970292418015541E-2"/>
    <n v="-4.854360491387133E-2"/>
    <n v="3.1250048419311227E-2"/>
    <n v="-1.0101027852257527E-2"/>
    <n v="7896424"/>
    <n v="5922318"/>
    <n v="2412796"/>
    <n v="5702973"/>
    <n v="390912"/>
    <n v="5.2083322230382256E-2"/>
    <n v="293184"/>
    <n v="5.2083322230382256E-2"/>
    <n v="119445"/>
    <n v="5.2083174359267348E-2"/>
    <n v="282325"/>
    <n v="5.2083256466754602E-2"/>
    <n v="21934511"/>
    <n v="5.2083288866014987E-2"/>
    <n v="384154"/>
    <n v="-2.7859389669579349E-2"/>
    <n v="0.17"/>
    <n v="-5.5555555555555469E-2"/>
    <n v="36"/>
    <n v="0.125"/>
    <n v="21"/>
    <n v="0.23529411764705888"/>
    <n v="28"/>
    <n v="-3.4482758620689613E-2"/>
    <n v="362"/>
    <n v="-1.3623978201634857E-2"/>
    <n v="30"/>
    <n v="-0.18918918918918914"/>
    <n v="0.92"/>
    <n v="0"/>
  </r>
  <r>
    <x v="227"/>
    <x v="3"/>
    <x v="15"/>
    <n v="21282993"/>
    <n v="5480370"/>
    <n v="2279834"/>
    <n v="1581065"/>
    <n v="1257579"/>
    <n v="5.9088446817606902E-2"/>
    <x v="221"/>
    <x v="111"/>
    <x v="221"/>
    <n v="0.2574999672273538"/>
    <n v="0.41600001459755453"/>
    <n v="0.69350005307403961"/>
    <n v="0.79539993611900839"/>
    <n v="4.0403985228002481E-2"/>
    <n v="9.4737055742428078E-2"/>
    <n v="-5.9405594271985773E-2"/>
    <n v="-5.825249826268919E-2"/>
    <n v="7661877"/>
    <n v="5746408"/>
    <n v="2341129"/>
    <n v="5533578"/>
    <n v="-469095"/>
    <n v="-5.7692364455319778E-2"/>
    <n v="-351821"/>
    <n v="-5.7692323459811012E-2"/>
    <n v="-143334"/>
    <n v="-5.769214514363874E-2"/>
    <n v="-338790"/>
    <n v="-5.7692229097359049E-2"/>
    <n v="21282992"/>
    <n v="-5.7692294069183969E-2"/>
    <n v="405920"/>
    <n v="9.5252306697506395E-3"/>
    <n v="0.19"/>
    <n v="0.11764705882352944"/>
    <n v="35"/>
    <n v="9.375E-2"/>
    <n v="17"/>
    <n v="-0.19047619047619047"/>
    <n v="29"/>
    <n v="-3.3333333333333326E-2"/>
    <n v="351"/>
    <n v="-5.6657223796033884E-3"/>
    <n v="40"/>
    <n v="0.17647058823529416"/>
    <n v="0.95"/>
    <n v="2.1505376344086002E-2"/>
  </r>
  <r>
    <x v="228"/>
    <x v="4"/>
    <x v="16"/>
    <n v="46685340"/>
    <n v="10098039"/>
    <n v="3399000"/>
    <n v="2357546"/>
    <n v="1857275"/>
    <n v="3.9782831184264698E-2"/>
    <x v="222"/>
    <x v="5"/>
    <x v="222"/>
    <n v="0.21629999910035999"/>
    <n v="0.33660000718951472"/>
    <n v="0.69359988231832892"/>
    <n v="0.78780011079317225"/>
    <n v="7.2916724218754281E-2"/>
    <n v="-4.8076974138817397E-2"/>
    <n v="-9.7088209151628968E-3"/>
    <n v="-2.8845900575328431E-2"/>
    <n v="16806722"/>
    <n v="12605042"/>
    <n v="5135387"/>
    <n v="12138188"/>
    <n v="0"/>
    <n v="0"/>
    <n v="0"/>
    <n v="0"/>
    <n v="0"/>
    <n v="0"/>
    <n v="0"/>
    <n v="0"/>
    <n v="46685339"/>
    <n v="0"/>
    <n v="408856"/>
    <n v="2.5313344802162741E-2"/>
    <n v="0.17"/>
    <n v="-0.10526315789473684"/>
    <n v="35"/>
    <n v="0.16666666666666674"/>
    <n v="17"/>
    <n v="-0.22727272727272729"/>
    <n v="29"/>
    <n v="7.4074074074074181E-2"/>
    <n v="371"/>
    <n v="5.3977272727272707E-2"/>
    <n v="39"/>
    <n v="0.30000000000000004"/>
    <n v="0.94"/>
    <n v="1.0752688172043001E-2"/>
  </r>
  <r>
    <x v="229"/>
    <x v="5"/>
    <x v="17"/>
    <n v="45338648"/>
    <n v="9521116"/>
    <n v="3140064"/>
    <n v="2028481"/>
    <n v="1582215"/>
    <n v="3.4897710227265712E-2"/>
    <x v="223"/>
    <x v="134"/>
    <x v="223"/>
    <n v="0.20999999823550097"/>
    <n v="0.32979999403431276"/>
    <n v="0.64599989044809281"/>
    <n v="0.77999991126364998"/>
    <n v="-4.7619048012258913E-2"/>
    <n v="1.0416892971213176E-2"/>
    <n v="0.97916698064497742"/>
    <n v="5.2631613150393664E-2"/>
    <n v="16321913"/>
    <n v="12241435"/>
    <n v="4987251"/>
    <n v="11788048"/>
    <n v="484809"/>
    <n v="3.0612225568513063E-2"/>
    <n v="363607"/>
    <n v="3.0612246616132266E-2"/>
    <n v="148136"/>
    <n v="3.0612209050621786E-2"/>
    <n v="350140"/>
    <n v="3.0612241329445844E-2"/>
    <n v="45338647"/>
    <n v="3.0612233532244737E-2"/>
    <n v="390612"/>
    <n v="1.8080406594122689E-2"/>
    <n v="0.17"/>
    <n v="-0.10526315789473684"/>
    <n v="38"/>
    <n v="0.11764705882352944"/>
    <n v="20"/>
    <n v="-0.31034482758620685"/>
    <n v="30"/>
    <n v="0.11111111111111116"/>
    <n v="380"/>
    <n v="-4.0404040404040442E-2"/>
    <n v="40"/>
    <n v="0.29032258064516125"/>
    <n v="0.94"/>
    <n v="-1.0526315789473717E-2"/>
  </r>
  <r>
    <x v="230"/>
    <x v="6"/>
    <x v="18"/>
    <n v="21065820"/>
    <n v="5003132"/>
    <n v="2041277"/>
    <n v="1534836"/>
    <n v="1233394"/>
    <n v="5.8549536642770135E-2"/>
    <x v="224"/>
    <x v="84"/>
    <x v="224"/>
    <n v="0.23749998813243445"/>
    <n v="0.40799982890717257"/>
    <n v="0.75189991363249575"/>
    <n v="0.80359986343817846"/>
    <n v="-5.0000001424107432E-2"/>
    <n v="1.9999671145963127E-2"/>
    <n v="7.2916853311604024E-2"/>
    <n v="-6.6667250376196363E-2"/>
    <n v="7583695"/>
    <n v="5687771"/>
    <n v="2317240"/>
    <n v="5477113"/>
    <n v="156365"/>
    <n v="2.1052652837560748E-2"/>
    <n v="117274"/>
    <n v="2.1052699606516345E-2"/>
    <n v="47778"/>
    <n v="2.1052566643548154E-2"/>
    <n v="112930"/>
    <n v="2.1052600181612036E-2"/>
    <n v="21065819"/>
    <n v="2.1052642293288626E-2"/>
    <n v="408028"/>
    <n v="4.4610512464061891E-2"/>
    <n v="0.18"/>
    <n v="0"/>
    <n v="35"/>
    <n v="-2.777777777777779E-2"/>
    <n v="20"/>
    <n v="-4.7619047619047672E-2"/>
    <n v="30"/>
    <n v="0"/>
    <n v="388"/>
    <n v="1.5706806282722585E-2"/>
    <n v="32"/>
    <n v="-0.13513513513513509"/>
    <n v="0.93"/>
    <n v="2.19780219780219E-2"/>
  </r>
  <r>
    <x v="231"/>
    <x v="0"/>
    <x v="19"/>
    <n v="21934513"/>
    <n v="5757809"/>
    <n v="2303123"/>
    <n v="1714906"/>
    <n v="1392160"/>
    <n v="6.3468926800426345E-2"/>
    <x v="225"/>
    <x v="133"/>
    <x v="225"/>
    <n v="0.26249996979645729"/>
    <n v="0.39999989579369516"/>
    <n v="0.74460026668137136"/>
    <n v="0.81179959717908734"/>
    <n v="2.9411787610014395E-2"/>
    <n v="-3.8461761132460137E-2"/>
    <n v="6.2500448542635034E-2"/>
    <n v="-5.7143278363565919E-2"/>
    <n v="7896424"/>
    <n v="5922318"/>
    <n v="2412796"/>
    <n v="5702973"/>
    <n v="390912"/>
    <n v="5.2083322230382256E-2"/>
    <n v="293184"/>
    <n v="5.2083322230382256E-2"/>
    <n v="119445"/>
    <n v="5.2083174359267348E-2"/>
    <n v="282325"/>
    <n v="5.2083256466754602E-2"/>
    <n v="21934511"/>
    <n v="5.2083288866014987E-2"/>
    <n v="383876"/>
    <n v="-4.181674317136308E-2"/>
    <n v="0.18"/>
    <n v="-5.2631578947368474E-2"/>
    <n v="35"/>
    <n v="0.16666666666666674"/>
    <n v="22"/>
    <n v="0.15789473684210531"/>
    <n v="30"/>
    <n v="0.19999999999999996"/>
    <n v="351"/>
    <n v="-8.1151832460732987E-2"/>
    <n v="38"/>
    <n v="0.1875"/>
    <n v="0.92"/>
    <n v="-1.0752688172043001E-2"/>
  </r>
  <r>
    <x v="232"/>
    <x v="1"/>
    <x v="20"/>
    <n v="22368860"/>
    <n v="5592215"/>
    <n v="2259254"/>
    <n v="1599778"/>
    <n v="1351172"/>
    <n v="6.0404151127951985E-2"/>
    <x v="226"/>
    <x v="103"/>
    <x v="226"/>
    <n v="0.25"/>
    <n v="0.40399984621478252"/>
    <n v="0.70810010738057783"/>
    <n v="0.8445996882067387"/>
    <n v="3.092788116659273E-2"/>
    <n v="3.0611994674026644E-2"/>
    <n v="-2.0201785994515942E-2"/>
    <n v="-1.9048218342229251E-2"/>
    <n v="8052789"/>
    <n v="6039592"/>
    <n v="2460574"/>
    <n v="5815903"/>
    <n v="-78183"/>
    <n v="-9.6154555691496668E-3"/>
    <n v="-58637"/>
    <n v="-9.6154145736410124E-3"/>
    <n v="-23889"/>
    <n v="-9.615357523939827E-3"/>
    <n v="-56465"/>
    <n v="-9.6153715162264897E-3"/>
    <n v="22368858"/>
    <n v="-9.6154118616319506E-3"/>
    <n v="390911"/>
    <n v="-1.9112835233659919E-2"/>
    <n v="0.19"/>
    <n v="0.11764705882352944"/>
    <n v="36"/>
    <n v="0.125"/>
    <n v="18"/>
    <n v="5.8823529411764719E-2"/>
    <n v="28"/>
    <n v="0.12000000000000011"/>
    <n v="382"/>
    <n v="2.6881720430107503E-2"/>
    <n v="32"/>
    <n v="-0.19999999999999996"/>
    <n v="0.93"/>
    <n v="2.19780219780219E-2"/>
  </r>
  <r>
    <x v="233"/>
    <x v="2"/>
    <x v="21"/>
    <n v="21934513"/>
    <n v="5483628"/>
    <n v="2193451"/>
    <n v="1617231"/>
    <n v="1392436"/>
    <n v="6.3481509710290804E-2"/>
    <x v="227"/>
    <x v="5"/>
    <x v="227"/>
    <n v="0.24999998860243672"/>
    <n v="0.39999996352779582"/>
    <n v="0.7372998074723347"/>
    <n v="0.86100006739915325"/>
    <n v="-3.8461518229176206E-2"/>
    <n v="2.0408260104270992E-2"/>
    <n v="2.0201643613032116E-2"/>
    <n v="7.1429245178783685E-2"/>
    <n v="7896424"/>
    <n v="5922318"/>
    <n v="2412796"/>
    <n v="5702973"/>
    <n v="0"/>
    <n v="0"/>
    <n v="0"/>
    <n v="0"/>
    <n v="0"/>
    <n v="0"/>
    <n v="0"/>
    <n v="0"/>
    <n v="21934511"/>
    <n v="0"/>
    <n v="382072"/>
    <n v="-5.4197014738880389E-3"/>
    <n v="0.19"/>
    <n v="0.11764705882352944"/>
    <n v="36"/>
    <n v="0"/>
    <n v="18"/>
    <n v="-0.1428571428571429"/>
    <n v="29"/>
    <n v="3.5714285714285809E-2"/>
    <n v="395"/>
    <n v="9.1160220994475072E-2"/>
    <n v="37"/>
    <n v="0.23333333333333339"/>
    <n v="0.95"/>
    <n v="3.2608695652173836E-2"/>
  </r>
  <r>
    <x v="234"/>
    <x v="3"/>
    <x v="22"/>
    <n v="20848646"/>
    <n v="5420648"/>
    <n v="2146576"/>
    <n v="1519990"/>
    <n v="1296248"/>
    <n v="6.2174205461592087E-2"/>
    <x v="228"/>
    <x v="63"/>
    <x v="228"/>
    <n v="0.2600000019185898"/>
    <n v="0.3959998878362882"/>
    <n v="0.70809978309642896"/>
    <n v="0.85280034737070642"/>
    <n v="9.7088738229960114E-3"/>
    <n v="-4.8077226104462523E-2"/>
    <n v="2.1052240670601075E-2"/>
    <n v="7.2165471287025218E-2"/>
    <n v="7505512"/>
    <n v="5629134"/>
    <n v="2293351"/>
    <n v="5420648"/>
    <n v="-156365"/>
    <n v="-2.0408184574093213E-2"/>
    <n v="-117274"/>
    <n v="-2.0408227191664796E-2"/>
    <n v="-47778"/>
    <n v="-2.0408102244686255E-2"/>
    <n v="-112930"/>
    <n v="-2.0408133760832503E-2"/>
    <n v="20848645"/>
    <n v="-2.0408173813155628E-2"/>
    <n v="403634"/>
    <n v="-5.6316515569569958E-3"/>
    <n v="0.19"/>
    <n v="0"/>
    <n v="39"/>
    <n v="0.11428571428571432"/>
    <n v="21"/>
    <n v="0.23529411764705888"/>
    <n v="27"/>
    <n v="-6.8965517241379337E-2"/>
    <n v="352"/>
    <n v="2.8490028490029129E-3"/>
    <n v="34"/>
    <n v="-0.15000000000000002"/>
    <n v="0.93"/>
    <n v="-2.1052631578947323E-2"/>
  </r>
  <r>
    <x v="235"/>
    <x v="4"/>
    <x v="23"/>
    <n v="43094160"/>
    <n v="9321266"/>
    <n v="3264307"/>
    <n v="2108742"/>
    <n v="1628371"/>
    <n v="3.7786349704925212E-2"/>
    <x v="229"/>
    <x v="75"/>
    <x v="229"/>
    <n v="0.21629998125035968"/>
    <n v="0.35019996210815141"/>
    <n v="0.64599990135731722"/>
    <n v="0.77220020277492463"/>
    <n v="-8.2524273636863654E-8"/>
    <n v="4.0403905609483814E-2"/>
    <n v="-6.8627435174744789E-2"/>
    <n v="-1.9801860655415893E-2"/>
    <n v="15513897"/>
    <n v="11635423"/>
    <n v="4740357"/>
    <n v="11204481"/>
    <n v="-1292825"/>
    <n v="-7.6923090653846726E-2"/>
    <n v="-969619"/>
    <n v="-7.6923107435897475E-2"/>
    <n v="-395030"/>
    <n v="-7.6923121860144161E-2"/>
    <n v="-933707"/>
    <n v="-7.69230959349122E-2"/>
    <n v="43094158"/>
    <n v="-7.6923099990770072E-2"/>
    <n v="380313"/>
    <n v="-6.9811865302209064E-2"/>
    <n v="0.19"/>
    <n v="0.11764705882352944"/>
    <n v="36"/>
    <n v="2.857142857142847E-2"/>
    <n v="18"/>
    <n v="5.8823529411764719E-2"/>
    <n v="29"/>
    <n v="0"/>
    <n v="377"/>
    <n v="1.6172506738544534E-2"/>
    <n v="31"/>
    <n v="-0.20512820512820518"/>
    <n v="0.94"/>
    <n v="0"/>
  </r>
  <r>
    <x v="236"/>
    <x v="5"/>
    <x v="24"/>
    <n v="44440853"/>
    <n v="9332579"/>
    <n v="3331730"/>
    <n v="2288232"/>
    <n v="1784821"/>
    <n v="4.0161717868016616E-2"/>
    <x v="230"/>
    <x v="43"/>
    <x v="230"/>
    <n v="0.20999999707476361"/>
    <n v="0.35699992467248337"/>
    <n v="0.68679995077632339"/>
    <n v="0.78000001748074499"/>
    <n v="-5.5273208232620163E-9"/>
    <n v="8.2474017981154724E-2"/>
    <n v="6.3157998834844964E-2"/>
    <n v="1.3617577843128004E-7"/>
    <n v="15998707"/>
    <n v="11999030"/>
    <n v="4888493"/>
    <n v="11554621"/>
    <n v="-323206"/>
    <n v="-1.9801968065875641E-2"/>
    <n v="-242405"/>
    <n v="-1.9802008506355717E-2"/>
    <n v="-98758"/>
    <n v="-1.980209137258182E-2"/>
    <n v="-233427"/>
    <n v="-1.980200623546835E-2"/>
    <n v="44440851"/>
    <n v="-1.9802002472636637E-2"/>
    <n v="388418"/>
    <n v="-5.6168269280001404E-3"/>
    <n v="0.19"/>
    <n v="0.11764705882352944"/>
    <n v="31"/>
    <n v="-0.18421052631578949"/>
    <n v="18"/>
    <n v="-9.9999999999999978E-2"/>
    <n v="27"/>
    <n v="-9.9999999999999978E-2"/>
    <n v="367"/>
    <n v="-3.4210526315789469E-2"/>
    <n v="33"/>
    <n v="-0.17500000000000004"/>
    <n v="0.95"/>
    <n v="1.0638297872340496E-2"/>
  </r>
  <r>
    <x v="237"/>
    <x v="6"/>
    <x v="25"/>
    <n v="22368860"/>
    <n v="5424448"/>
    <n v="2169779"/>
    <n v="1568099"/>
    <n v="1260124"/>
    <n v="5.6333849825158724E-2"/>
    <x v="231"/>
    <x v="106"/>
    <x v="231"/>
    <n v="0.24249997541224722"/>
    <n v="0.399999963129889"/>
    <n v="0.72269986943370734"/>
    <n v="0.80359977271843164"/>
    <n v="2.1052579072234234E-2"/>
    <n v="-1.9607522382328435E-2"/>
    <n v="-3.8835014699922454E-2"/>
    <n v="-1.1289169021821976E-7"/>
    <n v="8052789"/>
    <n v="6039592"/>
    <n v="2460574"/>
    <n v="5815903"/>
    <n v="469094"/>
    <n v="6.1855599414269768E-2"/>
    <n v="351821"/>
    <n v="6.1855690040966804E-2"/>
    <n v="143334"/>
    <n v="6.1855483247311493E-2"/>
    <n v="338790"/>
    <n v="6.1855579755246914E-2"/>
    <n v="22368858"/>
    <n v="6.1855605993766494E-2"/>
    <n v="392670"/>
    <n v="-3.7639573754742361E-2"/>
    <n v="0.17"/>
    <n v="-5.5555555555555469E-2"/>
    <n v="32"/>
    <n v="-8.5714285714285743E-2"/>
    <n v="20"/>
    <n v="0"/>
    <n v="30"/>
    <n v="0"/>
    <n v="369"/>
    <n v="-4.8969072164948502E-2"/>
    <n v="30"/>
    <n v="-6.25E-2"/>
    <n v="0.94"/>
    <n v="1.0752688172043001E-2"/>
  </r>
  <r>
    <x v="238"/>
    <x v="0"/>
    <x v="26"/>
    <n v="20848646"/>
    <n v="5003675"/>
    <n v="1961440"/>
    <n v="1446170"/>
    <n v="1150283"/>
    <n v="5.5173031380551046E-2"/>
    <x v="232"/>
    <x v="62"/>
    <x v="232"/>
    <n v="0.23999999808141018"/>
    <n v="0.39199988008813524"/>
    <n v="0.73730014683089973"/>
    <n v="0.79539957266434791"/>
    <n v="-8.571418782445428E-2"/>
    <n v="-2.0000044474226653E-2"/>
    <n v="-9.8040790167961411E-3"/>
    <n v="-2.0202060424429513E-2"/>
    <n v="7505512"/>
    <n v="5629134"/>
    <n v="2293351"/>
    <n v="5420648"/>
    <n v="-390912"/>
    <n v="-4.9504940464189851E-2"/>
    <n v="-293184"/>
    <n v="-4.9504940464189851E-2"/>
    <n v="-119445"/>
    <n v="-4.950480687136416E-2"/>
    <n v="-282325"/>
    <n v="-4.9504881050637994E-2"/>
    <n v="20848645"/>
    <n v="-4.950491032145643E-2"/>
    <n v="405258"/>
    <n v="5.5700278214840138E-2"/>
    <n v="0.19"/>
    <n v="5.555555555555558E-2"/>
    <n v="39"/>
    <n v="0.11428571428571432"/>
    <n v="22"/>
    <n v="0"/>
    <n v="29"/>
    <n v="-3.3333333333333326E-2"/>
    <n v="361"/>
    <n v="2.8490028490028463E-2"/>
    <n v="37"/>
    <n v="-2.6315789473684181E-2"/>
    <n v="0.94"/>
    <n v="2.1739130434782483E-2"/>
  </r>
  <r>
    <x v="239"/>
    <x v="1"/>
    <x v="27"/>
    <n v="21934513"/>
    <n v="5593301"/>
    <n v="2304440"/>
    <n v="1699063"/>
    <n v="1421096"/>
    <n v="6.4788126365057666E-2"/>
    <x v="233"/>
    <x v="105"/>
    <x v="233"/>
    <n v="0.25500000843419685"/>
    <n v="0.41199999785457642"/>
    <n v="0.73729973442571728"/>
    <n v="0.83639982743429764"/>
    <n v="2.0000033736787381E-2"/>
    <n v="1.9802363081942165E-2"/>
    <n v="4.1236580450687121E-2"/>
    <n v="-9.7085766037293686E-3"/>
    <n v="7896424"/>
    <n v="5922318"/>
    <n v="2412796"/>
    <n v="5702973"/>
    <n v="-156365"/>
    <n v="-1.9417496223979036E-2"/>
    <n v="-117274"/>
    <n v="-1.9417536813745029E-2"/>
    <n v="-47778"/>
    <n v="-1.941742048806494E-2"/>
    <n v="-112930"/>
    <n v="-1.9417449018664823E-2"/>
    <n v="21934511"/>
    <n v="-1.9417486578885645E-2"/>
    <n v="400562"/>
    <n v="2.4688484079496309E-2"/>
    <n v="0.19"/>
    <n v="0"/>
    <n v="31"/>
    <n v="-0.13888888888888884"/>
    <n v="19"/>
    <n v="5.555555555555558E-2"/>
    <n v="28"/>
    <n v="0"/>
    <n v="382"/>
    <n v="0"/>
    <n v="40"/>
    <n v="0.25"/>
    <n v="0.95"/>
    <n v="2.1505376344086002E-2"/>
  </r>
  <r>
    <x v="240"/>
    <x v="2"/>
    <x v="28"/>
    <n v="21282993"/>
    <n v="5214333"/>
    <n v="2044018"/>
    <n v="1566740"/>
    <n v="1310421"/>
    <n v="6.1571274303383924E-2"/>
    <x v="234"/>
    <x v="135"/>
    <x v="234"/>
    <n v="0.24499998660902628"/>
    <n v="0.39199989720641165"/>
    <n v="0.76650009931419394"/>
    <n v="0.83639978554195338"/>
    <n v="-2.0000008885447285E-2"/>
    <n v="-2.0000167627085896E-2"/>
    <n v="3.9604366562858262E-2"/>
    <n v="-2.8571753695107893E-2"/>
    <n v="7661877"/>
    <n v="5746408"/>
    <n v="2341129"/>
    <n v="5533578"/>
    <n v="-234547"/>
    <n v="-2.9702938950593283E-2"/>
    <n v="-175910"/>
    <n v="-2.9702896737392348E-2"/>
    <n v="-71667"/>
    <n v="-2.9702884122818518E-2"/>
    <n v="-169395"/>
    <n v="-2.9702928630382819E-2"/>
    <n v="21282992"/>
    <n v="-2.970291883871945E-2"/>
    <n v="386473"/>
    <n v="1.1518771331058053E-2"/>
    <n v="0.17"/>
    <n v="-0.10526315789473684"/>
    <n v="35"/>
    <n v="-2.777777777777779E-2"/>
    <n v="22"/>
    <n v="0.22222222222222232"/>
    <n v="29"/>
    <n v="0"/>
    <n v="362"/>
    <n v="-8.3544303797468356E-2"/>
    <n v="31"/>
    <n v="-0.16216216216216217"/>
    <n v="0.92"/>
    <n v="-3.1578947368420929E-2"/>
  </r>
  <r>
    <x v="241"/>
    <x v="3"/>
    <x v="29"/>
    <n v="21934513"/>
    <n v="5319119"/>
    <n v="2127647"/>
    <n v="1522119"/>
    <n v="1210693"/>
    <n v="5.5195800335298077E-2"/>
    <x v="235"/>
    <x v="133"/>
    <x v="235"/>
    <n v="0.24249998164992312"/>
    <n v="0.39999988719936513"/>
    <n v="0.71540015801493384"/>
    <n v="0.79539970265136961"/>
    <n v="-6.7307769767425696E-2"/>
    <n v="1.0101011353646161E-2"/>
    <n v="1.0309810979719947E-2"/>
    <n v="-6.7308420893952947E-2"/>
    <n v="7896424"/>
    <n v="5922318"/>
    <n v="2412796"/>
    <n v="5702973"/>
    <n v="390912"/>
    <n v="5.2083322230382256E-2"/>
    <n v="293184"/>
    <n v="5.2083322230382256E-2"/>
    <n v="119445"/>
    <n v="5.2083174359267348E-2"/>
    <n v="282325"/>
    <n v="5.2083256466754602E-2"/>
    <n v="21934511"/>
    <n v="5.2083288866014987E-2"/>
    <n v="382326"/>
    <n v="-5.2790399223058504E-2"/>
    <n v="0.19"/>
    <n v="0"/>
    <n v="30"/>
    <n v="-0.23076923076923073"/>
    <n v="20"/>
    <n v="-4.7619047619047672E-2"/>
    <n v="27"/>
    <n v="0"/>
    <n v="389"/>
    <n v="0.10511363636363646"/>
    <n v="33"/>
    <n v="-2.9411764705882359E-2"/>
    <n v="0.91"/>
    <n v="-2.1505376344086002E-2"/>
  </r>
  <r>
    <x v="242"/>
    <x v="4"/>
    <x v="30"/>
    <n v="45338648"/>
    <n v="9235482"/>
    <n v="3265666"/>
    <n v="2176240"/>
    <n v="1663518"/>
    <n v="3.6690948525858115E-2"/>
    <x v="236"/>
    <x v="136"/>
    <x v="236"/>
    <n v="0.20369998681919232"/>
    <n v="0.35359995287739177"/>
    <n v="0.66640005438400618"/>
    <n v="0.76440006616917255"/>
    <n v="-5.8252406488113806E-2"/>
    <n v="9.7087125560291199E-3"/>
    <n v="3.1579189073908553E-2"/>
    <n v="-1.0101184353127679E-2"/>
    <n v="16321913"/>
    <n v="12241435"/>
    <n v="4987251"/>
    <n v="11788048"/>
    <n v="808016"/>
    <n v="5.2083367576824857E-2"/>
    <n v="606012"/>
    <n v="5.2083366457755798E-2"/>
    <n v="246894"/>
    <n v="5.2083419033629674E-2"/>
    <n v="583567"/>
    <n v="5.2083358434897642E-2"/>
    <n v="45338647"/>
    <n v="5.2083370558023256E-2"/>
    <n v="391845"/>
    <n v="3.0322392345252469E-2"/>
    <n v="0.19"/>
    <n v="0"/>
    <n v="38"/>
    <n v="5.555555555555558E-2"/>
    <n v="19"/>
    <n v="5.555555555555558E-2"/>
    <n v="26"/>
    <n v="-0.10344827586206895"/>
    <n v="372"/>
    <n v="-1.3262599469496039E-2"/>
    <n v="31"/>
    <n v="0"/>
    <n v="0.95"/>
    <n v="1.0638297872340496E-2"/>
  </r>
  <r>
    <x v="243"/>
    <x v="5"/>
    <x v="0"/>
    <n v="42645263"/>
    <n v="9224170"/>
    <n v="3261666"/>
    <n v="2217933"/>
    <n v="1660788"/>
    <n v="3.8944255074707827E-2"/>
    <x v="237"/>
    <x v="137"/>
    <x v="237"/>
    <n v="0.21629999092748003"/>
    <n v="0.3535999444936509"/>
    <n v="0.68000003679101417"/>
    <n v="0.74879989611949505"/>
    <n v="2.9999971145111548E-2"/>
    <n v="-9.5237560118581754E-3"/>
    <n v="-9.9008655688209712E-3"/>
    <n v="-4.0000154694894152E-2"/>
    <n v="15352294"/>
    <n v="11514221"/>
    <n v="4690978"/>
    <n v="11087768"/>
    <n v="-646413"/>
    <n v="-4.0404077654525472E-2"/>
    <n v="-484809"/>
    <n v="-4.0404015991292619E-2"/>
    <n v="-197515"/>
    <n v="-4.0404067265719767E-2"/>
    <n v="-466853"/>
    <n v="-4.0404008058767094E-2"/>
    <n v="42645261"/>
    <n v="-4.0404041767787002E-2"/>
    <n v="407821"/>
    <n v="4.9953915626979262E-2"/>
    <n v="0.18"/>
    <n v="-5.2631578947368474E-2"/>
    <n v="35"/>
    <n v="0.12903225806451624"/>
    <n v="22"/>
    <n v="0.22222222222222232"/>
    <n v="29"/>
    <n v="7.4074074074074181E-2"/>
    <n v="385"/>
    <n v="4.9046321525885617E-2"/>
    <n v="31"/>
    <n v="-6.0606060606060552E-2"/>
    <n v="0.94"/>
    <n v="-1.0526315789473717E-2"/>
  </r>
  <r>
    <x v="244"/>
    <x v="6"/>
    <x v="1"/>
    <n v="22803207"/>
    <n v="5529777"/>
    <n v="2278268"/>
    <n v="1696398"/>
    <n v="1335405"/>
    <n v="5.8562157507055915E-2"/>
    <x v="238"/>
    <x v="31"/>
    <x v="238"/>
    <n v="0.24249996941219715"/>
    <n v="0.41199997757594925"/>
    <n v="0.7445998451455228"/>
    <n v="0.78720029144104153"/>
    <n v="-2.4742477067185575E-8"/>
    <n v="3.0000038880412472E-2"/>
    <n v="3.0303002170148252E-2"/>
    <n v="-2.0407523538631289E-2"/>
    <n v="8209154"/>
    <n v="6156866"/>
    <n v="2508352"/>
    <n v="5928833"/>
    <n v="156365"/>
    <n v="1.9417496223979036E-2"/>
    <n v="117274"/>
    <n v="1.9417536813745029E-2"/>
    <n v="47778"/>
    <n v="1.9417420488065051E-2"/>
    <n v="112930"/>
    <n v="1.9417449018664934E-2"/>
    <n v="22803205"/>
    <n v="1.9417486578885645E-2"/>
    <n v="389944"/>
    <n v="-6.9422161102197233E-3"/>
    <n v="0.17"/>
    <n v="0"/>
    <n v="31"/>
    <n v="-3.125E-2"/>
    <n v="22"/>
    <n v="0.10000000000000009"/>
    <n v="28"/>
    <n v="-6.6666666666666652E-2"/>
    <n v="364"/>
    <n v="-1.3550135501354976E-2"/>
    <n v="32"/>
    <n v="6.6666666666666652E-2"/>
    <n v="0.92"/>
    <n v="-2.1276595744680771E-2"/>
  </r>
  <r>
    <x v="245"/>
    <x v="0"/>
    <x v="2"/>
    <n v="22586034"/>
    <n v="5702973"/>
    <n v="2167129"/>
    <n v="1502904"/>
    <n v="1170762"/>
    <n v="5.1835660922143305E-2"/>
    <x v="239"/>
    <x v="46"/>
    <x v="239"/>
    <n v="0.25249997409903835"/>
    <n v="0.37999987024311704"/>
    <n v="0.6935000177654399"/>
    <n v="0.77899985627824531"/>
    <n v="5.2083233823143837E-2"/>
    <n v="-3.0612279377024709E-2"/>
    <n v="-5.9406103815011768E-2"/>
    <n v="-2.0618211210710724E-2"/>
    <n v="8130972"/>
    <n v="6098229"/>
    <n v="2484463"/>
    <n v="5872368"/>
    <n v="625460"/>
    <n v="8.3333422156942838E-2"/>
    <n v="469095"/>
    <n v="8.3333422156942838E-2"/>
    <n v="191112"/>
    <n v="8.3333078974827668E-2"/>
    <n v="451720"/>
    <n v="8.3333210346807185E-2"/>
    <n v="22586032"/>
    <n v="8.3333329336271023E-2"/>
    <n v="402082"/>
    <n v="-7.8369828603013225E-3"/>
    <n v="0.18"/>
    <n v="-5.2631578947368474E-2"/>
    <n v="38"/>
    <n v="-2.5641025641025661E-2"/>
    <n v="17"/>
    <n v="-0.22727272727272729"/>
    <n v="30"/>
    <n v="3.4482758620689724E-2"/>
    <n v="351"/>
    <n v="-2.7700831024930705E-2"/>
    <n v="32"/>
    <n v="-0.13513513513513509"/>
    <n v="0.95"/>
    <n v="1.0638297872340496E-2"/>
  </r>
  <r>
    <x v="246"/>
    <x v="1"/>
    <x v="3"/>
    <n v="22368860"/>
    <n v="5592215"/>
    <n v="2259254"/>
    <n v="1566793"/>
    <n v="1310465"/>
    <n v="5.8584344486039969E-2"/>
    <x v="240"/>
    <x v="45"/>
    <x v="240"/>
    <n v="0.25"/>
    <n v="0.40399984621478252"/>
    <n v="0.69350015536101739"/>
    <n v="0.83639957543849119"/>
    <n v="-1.9607875564000676E-2"/>
    <n v="-1.9417843887022834E-2"/>
    <n v="-5.9405391077233194E-2"/>
    <n v="-3.0128629657788508E-7"/>
    <n v="8052789"/>
    <n v="6039592"/>
    <n v="2460574"/>
    <n v="5815903"/>
    <n v="156365"/>
    <n v="1.9802001513596457E-2"/>
    <n v="117274"/>
    <n v="1.9802043726797613E-2"/>
    <n v="47778"/>
    <n v="1.9801922748545753E-2"/>
    <n v="112930"/>
    <n v="1.9801952420255287E-2"/>
    <n v="22368858"/>
    <n v="1.980199148273698E-2"/>
    <n v="384229"/>
    <n v="-4.0775210828785546E-2"/>
    <n v="0.19"/>
    <n v="0"/>
    <n v="39"/>
    <n v="0.25806451612903225"/>
    <n v="20"/>
    <n v="5.2631578947368363E-2"/>
    <n v="26"/>
    <n v="-7.1428571428571397E-2"/>
    <n v="361"/>
    <n v="-5.4973821989528826E-2"/>
    <n v="34"/>
    <n v="-0.15000000000000002"/>
    <n v="0.93"/>
    <n v="-2.1052631578947323E-2"/>
  </r>
  <r>
    <x v="247"/>
    <x v="2"/>
    <x v="4"/>
    <n v="20631473"/>
    <n v="5261025"/>
    <n v="2146498"/>
    <n v="1598282"/>
    <n v="1284380"/>
    <n v="6.22534319289757E-2"/>
    <x v="241"/>
    <x v="118"/>
    <x v="241"/>
    <n v="0.25499997019117343"/>
    <n v="0.40799996198459426"/>
    <n v="0.74459980861850328"/>
    <n v="0.80360036589287742"/>
    <n v="4.0816261749863747E-2"/>
    <n v="4.0816502484330108E-2"/>
    <n v="-2.8571804120163025E-2"/>
    <n v="-3.9215002461799098E-2"/>
    <n v="7427330"/>
    <n v="5570497"/>
    <n v="2269462"/>
    <n v="5364183"/>
    <n v="-234547"/>
    <n v="-3.0612211602979222E-2"/>
    <n v="-175911"/>
    <n v="-3.0612340787497194E-2"/>
    <n v="-71667"/>
    <n v="-3.0612153367029271E-2"/>
    <n v="-169395"/>
    <n v="-3.0612200641248699E-2"/>
    <n v="20631472"/>
    <n v="-3.0612237226795957E-2"/>
    <n v="386978"/>
    <n v="1.3066889536914594E-3"/>
    <n v="0.17"/>
    <n v="0"/>
    <n v="32"/>
    <n v="-8.5714285714285743E-2"/>
    <n v="22"/>
    <n v="0"/>
    <n v="26"/>
    <n v="-0.10344827586206895"/>
    <n v="368"/>
    <n v="1.6574585635359185E-2"/>
    <n v="31"/>
    <n v="0"/>
    <n v="0.93"/>
    <n v="1.0869565217391353E-2"/>
  </r>
  <r>
    <x v="248"/>
    <x v="3"/>
    <x v="5"/>
    <n v="20848646"/>
    <n v="5264283"/>
    <n v="2084656"/>
    <n v="1460927"/>
    <n v="1233898"/>
    <n v="5.9183603577901416E-2"/>
    <x v="242"/>
    <x v="62"/>
    <x v="242"/>
    <n v="0.25249999448405425"/>
    <n v="0.3959999870827613"/>
    <n v="0.70080003607309793"/>
    <n v="0.84459935369802874"/>
    <n v="4.1237169446747934E-2"/>
    <n v="-9.9997531114558447E-3"/>
    <n v="-2.0408329210253151E-2"/>
    <n v="6.1855254512489743E-2"/>
    <n v="7505512"/>
    <n v="5629134"/>
    <n v="2293351"/>
    <n v="5420648"/>
    <n v="-390912"/>
    <n v="-4.9504940464189851E-2"/>
    <n v="-293184"/>
    <n v="-4.9504940464189851E-2"/>
    <n v="-119445"/>
    <n v="-4.950480687136416E-2"/>
    <n v="-282325"/>
    <n v="-4.9504881050637994E-2"/>
    <n v="20848645"/>
    <n v="-4.950491032145643E-2"/>
    <n v="396745"/>
    <n v="3.7713888147810959E-2"/>
    <n v="0.18"/>
    <n v="-5.2631578947368474E-2"/>
    <n v="33"/>
    <n v="0.10000000000000009"/>
    <n v="17"/>
    <n v="-0.15000000000000002"/>
    <n v="30"/>
    <n v="0.11111111111111116"/>
    <n v="377"/>
    <n v="-3.0848329048843159E-2"/>
    <n v="34"/>
    <n v="3.0303030303030276E-2"/>
    <n v="0.92"/>
    <n v="1.098901098901095E-2"/>
  </r>
  <r>
    <x v="249"/>
    <x v="4"/>
    <x v="6"/>
    <n v="46685340"/>
    <n v="9313725"/>
    <n v="3135000"/>
    <n v="2025210"/>
    <n v="1500680"/>
    <n v="3.2144566152886536E-2"/>
    <x v="243"/>
    <x v="131"/>
    <x v="243"/>
    <n v="0.19949999293139989"/>
    <n v="0.3366000177157904"/>
    <n v="0.64600000000000002"/>
    <n v="0.74099969879666805"/>
    <n v="-2.0618528029265004E-2"/>
    <n v="-4.8076746117372893E-2"/>
    <n v="-3.061232400838132E-2"/>
    <n v="-3.0612722850452578E-2"/>
    <n v="16806722"/>
    <n v="12605042"/>
    <n v="5135387"/>
    <n v="12138188"/>
    <n v="484809"/>
    <n v="2.9702952098813462E-2"/>
    <n v="363607"/>
    <n v="2.9702971914648879E-2"/>
    <n v="148136"/>
    <n v="2.9702936547609138E-2"/>
    <n v="350140"/>
    <n v="2.9702966937358966E-2"/>
    <n v="46685339"/>
    <n v="2.9702959596478395E-2"/>
    <n v="407003"/>
    <n v="3.8683663183146422E-2"/>
    <n v="0.17"/>
    <n v="-0.10526315789473684"/>
    <n v="34"/>
    <n v="-0.10526315789473684"/>
    <n v="18"/>
    <n v="-5.2631578947368474E-2"/>
    <n v="26"/>
    <n v="0"/>
    <n v="385"/>
    <n v="3.4946236559139754E-2"/>
    <n v="37"/>
    <n v="0.19354838709677424"/>
    <n v="0.95"/>
    <n v="0"/>
  </r>
  <r>
    <x v="250"/>
    <x v="5"/>
    <x v="7"/>
    <n v="43094160"/>
    <n v="9230769"/>
    <n v="3169846"/>
    <n v="2133940"/>
    <n v="1697763"/>
    <n v="3.9396591092621364E-2"/>
    <x v="244"/>
    <x v="72"/>
    <x v="244"/>
    <n v="0.21419999832923997"/>
    <n v="0.34339999191833315"/>
    <n v="0.67319989677731973"/>
    <n v="0.79560015745522372"/>
    <n v="-9.7087040514215461E-3"/>
    <n v="-2.884602425468108E-2"/>
    <n v="-1.0000205361436421E-2"/>
    <n v="6.2500357676679164E-2"/>
    <n v="15513897"/>
    <n v="11635423"/>
    <n v="4740357"/>
    <n v="11204481"/>
    <n v="161603"/>
    <n v="1.052630961861456E-2"/>
    <n v="121202"/>
    <n v="1.052628744923334E-2"/>
    <n v="49379"/>
    <n v="1.0526376376098989E-2"/>
    <n v="116713"/>
    <n v="1.0526284460497415E-2"/>
    <n v="43094158"/>
    <n v="1.0526304435092948E-2"/>
    <n v="385901"/>
    <n v="-5.374907128372497E-2"/>
    <n v="0.18"/>
    <n v="0"/>
    <n v="35"/>
    <n v="0"/>
    <n v="18"/>
    <n v="-0.18181818181818177"/>
    <n v="30"/>
    <n v="3.4482758620689724E-2"/>
    <n v="382"/>
    <n v="-7.7922077922077948E-3"/>
    <n v="34"/>
    <n v="9.6774193548387011E-2"/>
    <n v="0.91"/>
    <n v="-3.1914893617021156E-2"/>
  </r>
  <r>
    <x v="251"/>
    <x v="6"/>
    <x v="8"/>
    <n v="21717340"/>
    <n v="5375041"/>
    <n v="2257517"/>
    <n v="1697427"/>
    <n v="1419728"/>
    <n v="6.5373015295611708E-2"/>
    <x v="245"/>
    <x v="59"/>
    <x v="245"/>
    <n v="0.24749997006999935"/>
    <n v="0.41999995907007964"/>
    <n v="0.75189998569224503"/>
    <n v="0.83640003369806182"/>
    <n v="2.061856201434531E-2"/>
    <n v="1.9417431867834622E-2"/>
    <n v="9.8041123622520931E-3"/>
    <n v="6.249964944367048E-2"/>
    <n v="7818242"/>
    <n v="5863681"/>
    <n v="2388907"/>
    <n v="5646508"/>
    <n v="-390912"/>
    <n v="-4.7619036017596983E-2"/>
    <n v="-293185"/>
    <n v="-4.7619194570744261E-2"/>
    <n v="-119445"/>
    <n v="-4.7618914729671169E-2"/>
    <n v="-282325"/>
    <n v="-4.7618983364854484E-2"/>
    <n v="21717338"/>
    <n v="-4.7619051795569911E-2"/>
    <n v="407716"/>
    <n v="4.5575774983074524E-2"/>
    <n v="0.18"/>
    <n v="5.8823529411764497E-2"/>
    <n v="35"/>
    <n v="0.12903225806451624"/>
    <n v="21"/>
    <n v="-4.5454545454545414E-2"/>
    <n v="26"/>
    <n v="-7.1428571428571397E-2"/>
    <n v="370"/>
    <n v="1.6483516483516425E-2"/>
    <n v="38"/>
    <n v="0.1875"/>
    <n v="0.94"/>
    <n v="2.1739130434782483E-2"/>
  </r>
  <r>
    <x v="252"/>
    <x v="0"/>
    <x v="9"/>
    <n v="22368860"/>
    <n v="5480370"/>
    <n v="2126383"/>
    <n v="1505692"/>
    <n v="1185281"/>
    <n v="5.2987993129734817E-2"/>
    <x v="246"/>
    <x v="103"/>
    <x v="246"/>
    <n v="0.24499996870649643"/>
    <n v="0.38799989781711819"/>
    <n v="0.70810009297478393"/>
    <n v="0.7872001710841261"/>
    <n v="-2.9702994700507079E-2"/>
    <n v="2.105271133088249E-2"/>
    <n v="2.1052739488583772E-2"/>
    <n v="1.0526721846982889E-2"/>
    <n v="8052789"/>
    <n v="6039592"/>
    <n v="2460574"/>
    <n v="5815903"/>
    <n v="-78183"/>
    <n v="-9.6154555691496668E-3"/>
    <n v="-58637"/>
    <n v="-9.6154145736410124E-3"/>
    <n v="-23889"/>
    <n v="-9.615357523939827E-3"/>
    <n v="-56465"/>
    <n v="-9.6153715162264897E-3"/>
    <n v="22368858"/>
    <n v="-9.6154118616319506E-3"/>
    <n v="397777"/>
    <n v="-1.0706771255614478E-2"/>
    <n v="0.18"/>
    <n v="0"/>
    <n v="35"/>
    <n v="-7.8947368421052655E-2"/>
    <n v="18"/>
    <n v="5.8823529411764719E-2"/>
    <n v="27"/>
    <n v="-9.9999999999999978E-2"/>
    <n v="399"/>
    <n v="0.13675213675213671"/>
    <n v="37"/>
    <n v="0.15625"/>
    <n v="0.91"/>
    <n v="-4.2105263157894646E-2"/>
  </r>
  <r>
    <x v="253"/>
    <x v="1"/>
    <x v="10"/>
    <n v="21065820"/>
    <n v="5055796"/>
    <n v="1981872"/>
    <n v="1504637"/>
    <n v="1246140"/>
    <n v="5.9154592605462311E-2"/>
    <x v="247"/>
    <x v="67"/>
    <x v="247"/>
    <n v="0.2399999620237902"/>
    <n v="0.39199999367063071"/>
    <n v="0.75919988778286385"/>
    <n v="0.82819975847995231"/>
    <n v="-4.0000151904839187E-2"/>
    <n v="-2.9702616613799915E-2"/>
    <n v="9.4736435044697309E-2"/>
    <n v="-9.8037077006406514E-3"/>
    <n v="7583695"/>
    <n v="5687771"/>
    <n v="2317240"/>
    <n v="5477113"/>
    <n v="-469094"/>
    <n v="-5.8252364491358177E-2"/>
    <n v="-351821"/>
    <n v="-5.8252444867136766E-2"/>
    <n v="-143334"/>
    <n v="-5.8252261464194932E-2"/>
    <n v="-338790"/>
    <n v="-5.825234705599458E-2"/>
    <n v="21065819"/>
    <n v="-5.8252370326638991E-2"/>
    <n v="393437"/>
    <n v="2.3964875113539064E-2"/>
    <n v="0.18"/>
    <n v="-5.2631578947368474E-2"/>
    <n v="40"/>
    <n v="2.564102564102555E-2"/>
    <n v="17"/>
    <n v="-0.15000000000000002"/>
    <n v="26"/>
    <n v="0"/>
    <n v="387"/>
    <n v="7.2022160664819923E-2"/>
    <n v="31"/>
    <n v="-8.8235294117647078E-2"/>
    <n v="0.94"/>
    <n v="1.0752688172043001E-2"/>
  </r>
  <r>
    <x v="254"/>
    <x v="2"/>
    <x v="11"/>
    <n v="20848646"/>
    <n v="5160040"/>
    <n v="2022735"/>
    <n v="1535660"/>
    <n v="1309611"/>
    <n v="6.2815158356087003E-2"/>
    <x v="248"/>
    <x v="23"/>
    <x v="248"/>
    <n v="0.24750000551594573"/>
    <n v="0.39199986821807581"/>
    <n v="0.75919979631538481"/>
    <n v="0.852800098980243"/>
    <n v="-2.9411629615505364E-2"/>
    <n v="-3.9215919748351813E-2"/>
    <n v="1.9607831653851271E-2"/>
    <n v="6.1224129773385538E-2"/>
    <n v="7505512"/>
    <n v="5629134"/>
    <n v="2293351"/>
    <n v="5420648"/>
    <n v="78182"/>
    <n v="1.0526259099838065E-2"/>
    <n v="58637"/>
    <n v="1.0526349803258173E-2"/>
    <n v="23889"/>
    <n v="1.0526283321774077E-2"/>
    <n v="56465"/>
    <n v="1.0526300090806018E-2"/>
    <n v="20848645"/>
    <n v="1.0526296911824717E-2"/>
    <n v="406634"/>
    <n v="5.0793585165048061E-2"/>
    <n v="0.18"/>
    <n v="5.8823529411764497E-2"/>
    <n v="34"/>
    <n v="6.25E-2"/>
    <n v="20"/>
    <n v="-9.0909090909090939E-2"/>
    <n v="25"/>
    <n v="-3.8461538461538436E-2"/>
    <n v="368"/>
    <n v="0"/>
    <n v="36"/>
    <n v="0.16129032258064524"/>
    <n v="0.91"/>
    <n v="-2.1505376344086002E-2"/>
  </r>
  <r>
    <x v="255"/>
    <x v="3"/>
    <x v="12"/>
    <n v="22803207"/>
    <n v="5985841"/>
    <n v="2322506"/>
    <n v="1610658"/>
    <n v="1360362"/>
    <n v="5.9656608826995257E-2"/>
    <x v="249"/>
    <x v="68"/>
    <x v="249"/>
    <n v="0.26249996327270986"/>
    <n v="0.387999948545242"/>
    <n v="0.69350003832067608"/>
    <n v="0.84460015720283266"/>
    <n v="3.9603837651913887E-2"/>
    <n v="-2.020211817796691E-2"/>
    <n v="-1.0416662923316999E-2"/>
    <n v="9.5134432731569518E-7"/>
    <n v="8209154"/>
    <n v="6156866"/>
    <n v="2508352"/>
    <n v="5928833"/>
    <n v="703642"/>
    <n v="9.3750033308853453E-2"/>
    <n v="527732"/>
    <n v="9.3750122132463032E-2"/>
    <n v="215001"/>
    <n v="9.3749713846681182E-2"/>
    <n v="508185"/>
    <n v="9.3749861640158194E-2"/>
    <n v="22803205"/>
    <n v="9.3749977516524474E-2"/>
    <n v="392550"/>
    <n v="-1.0573542199649677E-2"/>
    <n v="0.19"/>
    <n v="5.555555555555558E-2"/>
    <n v="30"/>
    <n v="-9.0909090909090939E-2"/>
    <n v="19"/>
    <n v="0.11764705882352944"/>
    <n v="29"/>
    <n v="-3.3333333333333326E-2"/>
    <n v="384"/>
    <n v="1.8567639257294433E-2"/>
    <n v="32"/>
    <n v="-5.8823529411764719E-2"/>
    <n v="0.92"/>
    <n v="0"/>
  </r>
  <r>
    <x v="256"/>
    <x v="4"/>
    <x v="13"/>
    <n v="44440853"/>
    <n v="9332579"/>
    <n v="1396153"/>
    <n v="939890"/>
    <n v="696459"/>
    <n v="1.5671593882322647E-2"/>
    <x v="250"/>
    <x v="138"/>
    <x v="250"/>
    <n v="0.20999999707476361"/>
    <n v="0.14959991230719827"/>
    <n v="0.67319985703572605"/>
    <n v="0.74100054261668924"/>
    <n v="5.263160158092961E-2"/>
    <n v="-0.55555583947261233"/>
    <n v="4.2105041850968972E-2"/>
    <n v="1.1387589260447584E-6"/>
    <n v="15998707"/>
    <n v="11999030"/>
    <n v="4888493"/>
    <n v="11554621"/>
    <n v="-808015"/>
    <n v="-4.8076894471152709E-2"/>
    <n v="-606012"/>
    <n v="-4.8076952064102563E-2"/>
    <n v="-246894"/>
    <n v="-4.8076999844412938E-2"/>
    <n v="-583567"/>
    <n v="-4.8076945257397585E-2"/>
    <n v="44440851"/>
    <n v="-4.8076934816731254E-2"/>
    <n v="406604"/>
    <n v="-9.803367542745578E-4"/>
    <n v="0.17"/>
    <n v="0"/>
    <n v="64"/>
    <n v="0.88235294117647056"/>
    <n v="22"/>
    <n v="0.22222222222222232"/>
    <n v="30"/>
    <n v="0.15384615384615374"/>
    <n v="378"/>
    <n v="-1.8181818181818188E-2"/>
    <n v="35"/>
    <n v="-5.4054054054054057E-2"/>
    <n v="0.93"/>
    <n v="-2.1052631578947323E-2"/>
  </r>
  <r>
    <x v="257"/>
    <x v="5"/>
    <x v="14"/>
    <n v="46236443"/>
    <n v="9515460"/>
    <n v="3364666"/>
    <n v="2333732"/>
    <n v="1856717"/>
    <n v="4.0157003426928843E-2"/>
    <x v="251"/>
    <x v="139"/>
    <x v="251"/>
    <n v="0.20580000066181561"/>
    <n v="0.35359993105955989"/>
    <n v="0.69359989966314639"/>
    <n v="0.79559992321311956"/>
    <n v="-3.9215675690683183E-2"/>
    <n v="2.9702793771912761E-2"/>
    <n v="3.0303039236166951E-2"/>
    <n v="-2.9442189264372587E-7"/>
    <n v="16645119"/>
    <n v="12483839"/>
    <n v="5086008"/>
    <n v="12021475"/>
    <n v="1131222"/>
    <n v="7.2916688824220088E-2"/>
    <n v="848416"/>
    <n v="7.2916644285300203E-2"/>
    <n v="345651"/>
    <n v="7.2916660074336281E-2"/>
    <n v="816994"/>
    <n v="7.291671965885782E-2"/>
    <n v="46236441"/>
    <n v="7.2916681653230064E-2"/>
    <n v="393532"/>
    <n v="1.9774501750448925E-2"/>
    <n v="0.19"/>
    <n v="5.555555555555558E-2"/>
    <n v="31"/>
    <n v="-0.11428571428571432"/>
    <n v="18"/>
    <n v="0"/>
    <n v="29"/>
    <n v="-3.3333333333333326E-2"/>
    <n v="385"/>
    <n v="7.8534031413612926E-3"/>
    <n v="38"/>
    <n v="0.11764705882352944"/>
    <n v="0.94"/>
    <n v="3.296703296703285E-2"/>
  </r>
  <r>
    <x v="258"/>
    <x v="6"/>
    <x v="15"/>
    <n v="20631473"/>
    <n v="5106289"/>
    <n v="1960815"/>
    <n v="1445709"/>
    <n v="1161771"/>
    <n v="5.631061824814932E-2"/>
    <x v="252"/>
    <x v="4"/>
    <x v="252"/>
    <n v="0.24749997249348119"/>
    <n v="0.38400000470008649"/>
    <n v="0.73730005125419784"/>
    <n v="0.80359947956331457"/>
    <n v="9.7918468888735788E-9"/>
    <n v="-8.571418542444742E-2"/>
    <n v="-1.9417388902602029E-2"/>
    <n v="-3.9216347218116177E-2"/>
    <n v="7427330"/>
    <n v="5570497"/>
    <n v="2269462"/>
    <n v="5364183"/>
    <n v="-390912"/>
    <n v="-4.9999987209400798E-2"/>
    <n v="-293184"/>
    <n v="-4.9999991472933103E-2"/>
    <n v="-119445"/>
    <n v="-4.9999853489482882E-2"/>
    <n v="-282325"/>
    <n v="-4.9999929159756817E-2"/>
    <n v="20631472"/>
    <n v="-4.9999958558456847E-2"/>
    <n v="398745"/>
    <n v="-2.2003060954193576E-2"/>
    <n v="0.19"/>
    <n v="5.555555555555558E-2"/>
    <n v="33"/>
    <n v="-5.7142857142857162E-2"/>
    <n v="21"/>
    <n v="0"/>
    <n v="25"/>
    <n v="-3.8461538461538436E-2"/>
    <n v="367"/>
    <n v="-8.1081081081081363E-3"/>
    <n v="32"/>
    <n v="-0.15789473684210531"/>
    <n v="0.95"/>
    <n v="1.0638297872340496E-2"/>
  </r>
  <r>
    <x v="259"/>
    <x v="0"/>
    <x v="16"/>
    <n v="22368860"/>
    <n v="5312604"/>
    <n v="2188793"/>
    <n v="1581840"/>
    <n v="1361964"/>
    <n v="6.0886607542807281E-2"/>
    <x v="253"/>
    <x v="5"/>
    <x v="253"/>
    <n v="0.23749998882374873"/>
    <n v="0.41200002861120461"/>
    <n v="0.72269967968647564"/>
    <n v="0.86099984827795484"/>
    <n v="-3.0612166696774024E-2"/>
    <n v="6.1856023491528855E-2"/>
    <n v="2.0617970335744085E-2"/>
    <n v="9.3749569556358603E-2"/>
    <n v="8052789"/>
    <n v="6039592"/>
    <n v="2460574"/>
    <n v="5815903"/>
    <n v="0"/>
    <n v="0"/>
    <n v="0"/>
    <n v="0"/>
    <n v="0"/>
    <n v="0"/>
    <n v="0"/>
    <n v="0"/>
    <n v="22368858"/>
    <n v="0"/>
    <n v="388146"/>
    <n v="-2.4212058515198254E-2"/>
    <n v="0.17"/>
    <n v="-5.5555555555555469E-2"/>
    <n v="32"/>
    <n v="-8.5714285714285743E-2"/>
    <n v="18"/>
    <n v="0"/>
    <n v="29"/>
    <n v="7.4074074074074181E-2"/>
    <n v="382"/>
    <n v="-4.260651629072687E-2"/>
    <n v="30"/>
    <n v="-0.18918918918918914"/>
    <n v="0.94"/>
    <n v="3.296703296703285E-2"/>
  </r>
  <r>
    <x v="260"/>
    <x v="1"/>
    <x v="17"/>
    <n v="21500167"/>
    <n v="5643793"/>
    <n v="2144641"/>
    <n v="1502964"/>
    <n v="1195458"/>
    <n v="5.5602265787051797E-2"/>
    <x v="254"/>
    <x v="15"/>
    <x v="254"/>
    <n v="0.26249996104681417"/>
    <n v="0.37999993975682667"/>
    <n v="0.70079980752023296"/>
    <n v="0.79540028902887894"/>
    <n v="9.3750010763725244E-2"/>
    <n v="-3.0612382927451831E-2"/>
    <n v="-7.6923194013081453E-2"/>
    <n v="-3.9603331340342773E-2"/>
    <n v="7740060"/>
    <n v="5805045"/>
    <n v="2365018"/>
    <n v="5590043"/>
    <n v="156365"/>
    <n v="2.0618577092037516E-2"/>
    <n v="117274"/>
    <n v="2.0618621952255056E-2"/>
    <n v="47778"/>
    <n v="2.0618494415770572E-2"/>
    <n v="112930"/>
    <n v="2.0618526585082231E-2"/>
    <n v="21500166"/>
    <n v="2.0618566978098496E-2"/>
    <n v="406545"/>
    <n v="3.3316642817020181E-2"/>
    <n v="0.18"/>
    <n v="0"/>
    <n v="32"/>
    <n v="-0.19999999999999996"/>
    <n v="20"/>
    <n v="0.17647058823529416"/>
    <n v="28"/>
    <n v="7.6923076923076872E-2"/>
    <n v="377"/>
    <n v="-2.5839793281653756E-2"/>
    <n v="35"/>
    <n v="0.12903225806451624"/>
    <n v="0.93"/>
    <n v="-1.0638297872340274E-2"/>
  </r>
  <r>
    <x v="261"/>
    <x v="2"/>
    <x v="18"/>
    <n v="21282993"/>
    <n v="5054710"/>
    <n v="2062322"/>
    <n v="1535605"/>
    <n v="1259196"/>
    <n v="5.9164422973780051E-2"/>
    <x v="255"/>
    <x v="140"/>
    <x v="255"/>
    <n v="0.2374999606493316"/>
    <n v="0.4080000633072916"/>
    <n v="0.74460001881374493"/>
    <n v="0.81999993487908673"/>
    <n v="-4.0404220782814693E-2"/>
    <n v="4.0816837928921545E-2"/>
    <n v="-1.9230481320591464E-2"/>
    <n v="-3.8461726423786646E-2"/>
    <n v="7661877"/>
    <n v="5746408"/>
    <n v="2341129"/>
    <n v="5533578"/>
    <n v="156365"/>
    <n v="2.0833355539235709E-2"/>
    <n v="117274"/>
    <n v="2.0833399951040388E-2"/>
    <n v="47778"/>
    <n v="2.0833269743706806E-2"/>
    <n v="112930"/>
    <n v="2.0833302586701796E-2"/>
    <n v="21282992"/>
    <n v="2.0833344325254632E-2"/>
    <n v="406600"/>
    <n v="-8.3613273853200276E-5"/>
    <n v="0.19"/>
    <n v="5.555555555555558E-2"/>
    <n v="33"/>
    <n v="-2.9411764705882359E-2"/>
    <n v="21"/>
    <n v="5.0000000000000044E-2"/>
    <n v="30"/>
    <n v="0.19999999999999996"/>
    <n v="351"/>
    <n v="-4.6195652173913082E-2"/>
    <n v="34"/>
    <n v="-5.555555555555558E-2"/>
    <n v="0.95"/>
    <n v="4.39560439560438E-2"/>
  </r>
  <r>
    <x v="262"/>
    <x v="3"/>
    <x v="19"/>
    <n v="21282993"/>
    <n v="5107918"/>
    <n v="2043167"/>
    <n v="1506427"/>
    <n v="1235270"/>
    <n v="5.8040238983304654E-2"/>
    <x v="256"/>
    <x v="85"/>
    <x v="256"/>
    <n v="0.23999998496452074"/>
    <n v="0.39999996084510364"/>
    <n v="0.73729998575740507"/>
    <n v="0.8199999070648627"/>
    <n v="-8.5714215071390321E-2"/>
    <n v="3.0927870853731276E-2"/>
    <n v="6.3157815452745236E-2"/>
    <n v="-2.9126504332466219E-2"/>
    <n v="7661877"/>
    <n v="5746408"/>
    <n v="2341129"/>
    <n v="5533578"/>
    <n v="-547277"/>
    <n v="-6.6666674787682179E-2"/>
    <n v="-410458"/>
    <n v="-6.6666709978745686E-2"/>
    <n v="-167223"/>
    <n v="-6.666648062153957E-2"/>
    <n v="-395255"/>
    <n v="-6.6666576710796233E-2"/>
    <n v="21282992"/>
    <n v="-6.6666637431010201E-2"/>
    <n v="407858"/>
    <n v="3.8996306203031406E-2"/>
    <n v="0.19"/>
    <n v="0"/>
    <n v="39"/>
    <n v="0.30000000000000004"/>
    <n v="21"/>
    <n v="0.10526315789473695"/>
    <n v="27"/>
    <n v="-6.8965517241379337E-2"/>
    <n v="383"/>
    <n v="-2.6041666666666297E-3"/>
    <n v="35"/>
    <n v="9.375E-2"/>
    <n v="0.93"/>
    <n v="1.0869565217391353E-2"/>
  </r>
  <r>
    <x v="263"/>
    <x v="4"/>
    <x v="20"/>
    <n v="43991955"/>
    <n v="8868778"/>
    <n v="3045538"/>
    <n v="1967417"/>
    <n v="1473202"/>
    <n v="3.3487986610279082E-2"/>
    <x v="257"/>
    <x v="49"/>
    <x v="257"/>
    <n v="0.2015999970903771"/>
    <n v="0.34339995882183544"/>
    <n v="0.6459998200646323"/>
    <n v="0.74880007644541036"/>
    <n v="-4.0000000482837916E-2"/>
    <n v="1.2954556157538075"/>
    <n v="-4.0404103902907162E-2"/>
    <n v="1.0525678970731533E-2"/>
    <n v="15837104"/>
    <n v="11877828"/>
    <n v="4839115"/>
    <n v="11437908"/>
    <n v="-161603"/>
    <n v="-1.0101003787368557E-2"/>
    <n v="-121202"/>
    <n v="-1.010098316280561E-2"/>
    <n v="-49378"/>
    <n v="-1.0100863394915338E-2"/>
    <n v="-116713"/>
    <n v="-1.0100980378326518E-2"/>
    <n v="43991955"/>
    <n v="-1.0100976689217722E-2"/>
    <n v="388449"/>
    <n v="-4.4650323164553196E-2"/>
    <n v="0.17"/>
    <n v="0"/>
    <n v="37"/>
    <n v="-0.421875"/>
    <n v="20"/>
    <n v="-9.0909090909090939E-2"/>
    <n v="25"/>
    <n v="-0.16666666666666663"/>
    <n v="372"/>
    <n v="-1.5873015873015928E-2"/>
    <n v="31"/>
    <n v="-0.11428571428571432"/>
    <n v="0.91"/>
    <n v="-2.1505376344086002E-2"/>
  </r>
  <r>
    <x v="264"/>
    <x v="5"/>
    <x v="21"/>
    <n v="45787545"/>
    <n v="9423076"/>
    <n v="3364038"/>
    <n v="2401923"/>
    <n v="1892235"/>
    <n v="4.1326413110814308E-2"/>
    <x v="258"/>
    <x v="141"/>
    <x v="258"/>
    <n v="0.20579998337975972"/>
    <n v="0.35699998599183536"/>
    <n v="0.71399996076144201"/>
    <n v="0.78780002522978465"/>
    <n v="-8.3975004061542791E-8"/>
    <n v="9.6155418415586613E-3"/>
    <n v="2.9411857049291834E-2"/>
    <n v="-9.8037942887603258E-3"/>
    <n v="16483516"/>
    <n v="12362637"/>
    <n v="5036630"/>
    <n v="11904761"/>
    <n v="-161603"/>
    <n v="-9.7087320312939651E-3"/>
    <n v="-121202"/>
    <n v="-9.7087121998289394E-3"/>
    <n v="-49378"/>
    <n v="-9.7085966046455141E-3"/>
    <n v="-116714"/>
    <n v="-9.708791974362585E-3"/>
    <n v="45787544"/>
    <n v="-9.7087273650668937E-3"/>
    <n v="401959"/>
    <n v="2.1413760507404733E-2"/>
    <n v="0.19"/>
    <n v="0"/>
    <n v="31"/>
    <n v="0"/>
    <n v="20"/>
    <n v="0.11111111111111116"/>
    <n v="25"/>
    <n v="-0.13793103448275867"/>
    <n v="366"/>
    <n v="-4.9350649350649367E-2"/>
    <n v="31"/>
    <n v="-0.18421052631578949"/>
    <n v="0.95"/>
    <n v="1.0638297872340496E-2"/>
  </r>
  <r>
    <x v="265"/>
    <x v="6"/>
    <x v="22"/>
    <n v="20848646"/>
    <n v="5264283"/>
    <n v="2189941"/>
    <n v="1518724"/>
    <n v="1220447"/>
    <n v="5.8538429785799997E-2"/>
    <x v="259"/>
    <x v="23"/>
    <x v="259"/>
    <n v="0.25249999448405425"/>
    <n v="0.41599986170956232"/>
    <n v="0.69349996187111895"/>
    <n v="0.80360025916493061"/>
    <n v="2.0202111298031511E-2"/>
    <n v="8.3332959942197249E-2"/>
    <n v="-5.9406057694654901E-2"/>
    <n v="9.7013703448389776E-7"/>
    <n v="7505512"/>
    <n v="5629134"/>
    <n v="2293351"/>
    <n v="5420648"/>
    <n v="78182"/>
    <n v="1.0526259099838065E-2"/>
    <n v="58637"/>
    <n v="1.0526349803258173E-2"/>
    <n v="23889"/>
    <n v="1.0526283321774077E-2"/>
    <n v="56465"/>
    <n v="1.0526300090806018E-2"/>
    <n v="20848645"/>
    <n v="1.0526296911824717E-2"/>
    <n v="405567"/>
    <n v="1.7108678478727102E-2"/>
    <n v="0.19"/>
    <n v="0"/>
    <n v="35"/>
    <n v="6.0606060606060552E-2"/>
    <n v="22"/>
    <n v="4.7619047619047672E-2"/>
    <n v="27"/>
    <n v="8.0000000000000071E-2"/>
    <n v="359"/>
    <n v="-2.1798365122615793E-2"/>
    <n v="31"/>
    <n v="-3.125E-2"/>
    <n v="0.91"/>
    <n v="-4.2105263157894646E-2"/>
  </r>
  <r>
    <x v="266"/>
    <x v="0"/>
    <x v="23"/>
    <n v="21934513"/>
    <n v="5702973"/>
    <n v="2235565"/>
    <n v="1615643"/>
    <n v="1338075"/>
    <n v="6.1003177959775085E-2"/>
    <x v="260"/>
    <x v="105"/>
    <x v="260"/>
    <n v="0.25999998267570379"/>
    <n v="0.39199992705559011"/>
    <n v="0.7227000780563303"/>
    <n v="0.82819967034796671"/>
    <n v="9.4736820676873945E-2"/>
    <n v="-4.8543932443480875E-2"/>
    <n v="5.5122461772860731E-7"/>
    <n v="-3.8095451463307728E-2"/>
    <n v="7896424"/>
    <n v="5922318"/>
    <n v="2412796"/>
    <n v="5702973"/>
    <n v="-156365"/>
    <n v="-1.9417496223979036E-2"/>
    <n v="-117274"/>
    <n v="-1.9417536813745029E-2"/>
    <n v="-47778"/>
    <n v="-1.941742048806494E-2"/>
    <n v="-112930"/>
    <n v="-1.9417449018664823E-2"/>
    <n v="21934511"/>
    <n v="-1.9417486578885645E-2"/>
    <n v="388298"/>
    <n v="3.9160522071601811E-4"/>
    <n v="0.19"/>
    <n v="0.11764705882352944"/>
    <n v="38"/>
    <n v="0.1875"/>
    <n v="17"/>
    <n v="-5.555555555555558E-2"/>
    <n v="30"/>
    <n v="3.4482758620689724E-2"/>
    <n v="398"/>
    <n v="4.1884816753926746E-2"/>
    <n v="35"/>
    <n v="0.16666666666666674"/>
    <n v="0.95"/>
    <n v="1.0638297872340496E-2"/>
  </r>
  <r>
    <x v="267"/>
    <x v="1"/>
    <x v="24"/>
    <n v="21282993"/>
    <n v="5586785"/>
    <n v="2279408"/>
    <n v="1747166"/>
    <n v="1404023"/>
    <n v="6.5969245960847703E-2"/>
    <x v="261"/>
    <x v="121"/>
    <x v="261"/>
    <n v="0.26249996887185933"/>
    <n v="0.40799994988172983"/>
    <n v="0.76649989821918674"/>
    <n v="0.80360023031583716"/>
    <n v="2.9809700263783157E-8"/>
    <n v="7.3684248852305734E-2"/>
    <n v="9.3750155171178351E-2"/>
    <n v="1.0309200788661599E-2"/>
    <n v="7661877"/>
    <n v="5746408"/>
    <n v="2341129"/>
    <n v="5533578"/>
    <n v="-78183"/>
    <n v="-1.0101084487717182E-2"/>
    <n v="-58637"/>
    <n v="-1.0101041421728851E-2"/>
    <n v="-23889"/>
    <n v="-1.0100980203956111E-2"/>
    <n v="-56465"/>
    <n v="-1.0100995645292876E-2"/>
    <n v="21282992"/>
    <n v="-1.0101038289657804E-2"/>
    <n v="391681"/>
    <n v="-3.6561758230946095E-2"/>
    <n v="0.17"/>
    <n v="-5.5555555555555469E-2"/>
    <n v="32"/>
    <n v="0"/>
    <n v="21"/>
    <n v="5.0000000000000044E-2"/>
    <n v="28"/>
    <n v="0"/>
    <n v="388"/>
    <n v="2.917771883289122E-2"/>
    <n v="37"/>
    <n v="5.7142857142857162E-2"/>
    <n v="0.91"/>
    <n v="-2.1505376344086002E-2"/>
  </r>
  <r>
    <x v="268"/>
    <x v="2"/>
    <x v="25"/>
    <n v="22368860"/>
    <n v="5424448"/>
    <n v="2213175"/>
    <n v="1647930"/>
    <n v="1337789"/>
    <n v="5.9805864044926743E-2"/>
    <x v="262"/>
    <x v="30"/>
    <x v="262"/>
    <n v="0.24249997541224722"/>
    <n v="0.40800003981971988"/>
    <n v="0.74459995255684708"/>
    <n v="0.81179965168423418"/>
    <n v="2.1052697226750849E-2"/>
    <n v="-5.7567568823024828E-8"/>
    <n v="-8.8983207358062089E-8"/>
    <n v="-1.0000346153761219E-2"/>
    <n v="8052789"/>
    <n v="6039592"/>
    <n v="2460574"/>
    <n v="5815903"/>
    <n v="390912"/>
    <n v="5.1020396177072547E-2"/>
    <n v="293184"/>
    <n v="5.1020393957407872E-2"/>
    <n v="119445"/>
    <n v="5.1020255611715637E-2"/>
    <n v="282325"/>
    <n v="5.1020334402081202E-2"/>
    <n v="22368858"/>
    <n v="5.1020364054076506E-2"/>
    <n v="400929"/>
    <n v="-1.3947368421052597E-2"/>
    <n v="0.19"/>
    <n v="0"/>
    <n v="30"/>
    <n v="-9.0909090909090939E-2"/>
    <n v="18"/>
    <n v="-0.1428571428571429"/>
    <n v="28"/>
    <n v="-6.6666666666666652E-2"/>
    <n v="394"/>
    <n v="0.12250712250712259"/>
    <n v="35"/>
    <n v="2.9411764705882248E-2"/>
    <n v="0.91"/>
    <n v="-4.2105263157894646E-2"/>
  </r>
  <r>
    <x v="269"/>
    <x v="3"/>
    <x v="26"/>
    <n v="20848646"/>
    <n v="5055796"/>
    <n v="1961649"/>
    <n v="1474964"/>
    <n v="1197375"/>
    <n v="5.7431787176970631E-2"/>
    <x v="263"/>
    <x v="63"/>
    <x v="263"/>
    <n v="0.24249996858309167"/>
    <n v="0.38800003006450418"/>
    <n v="0.75190005959272022"/>
    <n v="0.81179947442785039"/>
    <n v="1.0416599063289622E-2"/>
    <n v="-2.9999829888099239E-2"/>
    <n v="1.9802080723380078E-2"/>
    <n v="-1.0000528739527836E-2"/>
    <n v="7505512"/>
    <n v="5629134"/>
    <n v="2293351"/>
    <n v="5420648"/>
    <n v="-156365"/>
    <n v="-2.0408184574093213E-2"/>
    <n v="-117274"/>
    <n v="-2.0408227191664796E-2"/>
    <n v="-47778"/>
    <n v="-2.0408102244686255E-2"/>
    <n v="-112930"/>
    <n v="-2.0408133760832503E-2"/>
    <n v="20848645"/>
    <n v="-2.0408173813155628E-2"/>
    <n v="400010"/>
    <n v="-1.9241991085132581E-2"/>
    <n v="0.19"/>
    <n v="0"/>
    <n v="37"/>
    <n v="-5.1282051282051322E-2"/>
    <n v="21"/>
    <n v="0"/>
    <n v="29"/>
    <n v="7.4074074074074181E-2"/>
    <n v="393"/>
    <n v="2.6109660574412441E-2"/>
    <n v="38"/>
    <n v="8.5714285714285632E-2"/>
    <n v="0.92"/>
    <n v="-1.0752688172043001E-2"/>
  </r>
  <r>
    <x v="270"/>
    <x v="4"/>
    <x v="27"/>
    <n v="43991955"/>
    <n v="9238310"/>
    <n v="3141025"/>
    <n v="2135897"/>
    <n v="1582700"/>
    <n v="3.5977032618804958E-2"/>
    <x v="264"/>
    <x v="5"/>
    <x v="264"/>
    <n v="0.20999998749771406"/>
    <n v="0.33999995670203748"/>
    <n v="0.68"/>
    <n v="0.74100015122452068"/>
    <n v="4.1666619685372552E-2"/>
    <n v="-9.9009974592395578E-3"/>
    <n v="5.2631872145051162E-2"/>
    <n v="-1.0416565737968786E-2"/>
    <n v="15837104"/>
    <n v="11877828"/>
    <n v="4839115"/>
    <n v="11437908"/>
    <n v="0"/>
    <n v="0"/>
    <n v="0"/>
    <n v="0"/>
    <n v="0"/>
    <n v="0"/>
    <n v="0"/>
    <n v="0"/>
    <n v="43991955"/>
    <n v="0"/>
    <n v="406277"/>
    <n v="4.5895342760568392E-2"/>
    <n v="0.19"/>
    <n v="0.11764705882352944"/>
    <n v="38"/>
    <n v="2.7027027027026973E-2"/>
    <n v="17"/>
    <n v="-0.15000000000000002"/>
    <n v="30"/>
    <n v="0.19999999999999996"/>
    <n v="397"/>
    <n v="6.7204301075268758E-2"/>
    <n v="36"/>
    <n v="0.16129032258064524"/>
    <n v="0.94"/>
    <n v="3.296703296703285E-2"/>
  </r>
  <r>
    <x v="271"/>
    <x v="5"/>
    <x v="28"/>
    <n v="42645263"/>
    <n v="8865950"/>
    <n v="2984278"/>
    <n v="1948137"/>
    <n v="1565133"/>
    <n v="3.6701215795057938E-2"/>
    <x v="265"/>
    <x v="142"/>
    <x v="265"/>
    <n v="0.20789999583306593"/>
    <n v="0.33659991315087495"/>
    <n v="0.65280010776475916"/>
    <n v="0.80339986356195692"/>
    <n v="1.0204142968423424E-2"/>
    <n v="-5.7143063421372098E-2"/>
    <n v="-8.5714084537787061E-2"/>
    <n v="1.9801774349552881E-2"/>
    <n v="15352294"/>
    <n v="11514221"/>
    <n v="4690978"/>
    <n v="11087768"/>
    <n v="-1131222"/>
    <n v="-6.8627470013072456E-2"/>
    <n v="-848416"/>
    <n v="-6.8627429568626774E-2"/>
    <n v="-345652"/>
    <n v="-6.8627633953655565E-2"/>
    <n v="-816993"/>
    <n v="-6.8627417215683661E-2"/>
    <n v="42645261"/>
    <n v="-6.8627463399216215E-2"/>
    <n v="400829"/>
    <n v="-2.8112319913224937E-3"/>
    <n v="0.18"/>
    <n v="-5.2631578947368474E-2"/>
    <n v="30"/>
    <n v="-3.2258064516129004E-2"/>
    <n v="22"/>
    <n v="0.10000000000000009"/>
    <n v="28"/>
    <n v="0.12000000000000011"/>
    <n v="360"/>
    <n v="-1.6393442622950838E-2"/>
    <n v="39"/>
    <n v="0.25806451612903225"/>
    <n v="0.91"/>
    <n v="-4.2105263157894646E-2"/>
  </r>
  <r>
    <x v="272"/>
    <x v="6"/>
    <x v="29"/>
    <n v="21717340"/>
    <n v="5375041"/>
    <n v="2150016"/>
    <n v="1553817"/>
    <n v="1235906"/>
    <n v="5.6908719023600493E-2"/>
    <x v="266"/>
    <x v="1"/>
    <x v="266"/>
    <n v="0.24749997006999935"/>
    <n v="0.39999992558196301"/>
    <n v="0.72270020316127881"/>
    <n v="0.79539997309850519"/>
    <n v="-1.9802077319929001E-2"/>
    <n v="-3.8461397707795331E-2"/>
    <n v="4.2105613403893072E-2"/>
    <n v="-1.0204434322789835E-2"/>
    <n v="7818242"/>
    <n v="5863681"/>
    <n v="2388907"/>
    <n v="5646508"/>
    <n v="312730"/>
    <n v="4.1666711078471419E-2"/>
    <n v="234547"/>
    <n v="4.166662225486184E-2"/>
    <n v="95556"/>
    <n v="4.1666539487413834E-2"/>
    <n v="225860"/>
    <n v="4.1666605173403592E-2"/>
    <n v="21717338"/>
    <n v="4.1666640685761536E-2"/>
    <n v="392169"/>
    <n v="-3.3035232156462424E-2"/>
    <n v="0.18"/>
    <n v="-5.2631578947368474E-2"/>
    <n v="32"/>
    <n v="-8.5714285714285743E-2"/>
    <n v="18"/>
    <n v="-0.18181818181818177"/>
    <n v="28"/>
    <n v="3.7037037037036979E-2"/>
    <n v="359"/>
    <n v="0"/>
    <n v="34"/>
    <n v="9.6774193548387011E-2"/>
    <n v="0.91"/>
    <n v="0"/>
  </r>
  <r>
    <x v="273"/>
    <x v="0"/>
    <x v="0"/>
    <n v="21934513"/>
    <n v="5319119"/>
    <n v="2085094"/>
    <n v="1476455"/>
    <n v="1174372"/>
    <n v="5.3539916751285978E-2"/>
    <x v="267"/>
    <x v="5"/>
    <x v="267"/>
    <n v="0.24249998164992312"/>
    <n v="0.3919998781753144"/>
    <n v="0.70809997055288632"/>
    <n v="0.79539979206951783"/>
    <n v="-6.730770073784309E-2"/>
    <n v="-1.2469460408670585E-7"/>
    <n v="-2.0202166772570918E-2"/>
    <n v="-3.9603829188519346E-2"/>
    <n v="7896424"/>
    <n v="5922318"/>
    <n v="2412796"/>
    <n v="5702973"/>
    <n v="0"/>
    <n v="0"/>
    <n v="0"/>
    <n v="0"/>
    <n v="0"/>
    <n v="0"/>
    <n v="0"/>
    <n v="0"/>
    <n v="21934511"/>
    <n v="0"/>
    <n v="383376"/>
    <n v="-1.2675831449041719E-2"/>
    <n v="0.17"/>
    <n v="-0.10526315789473684"/>
    <n v="30"/>
    <n v="-0.21052631578947367"/>
    <n v="21"/>
    <n v="0.23529411764705888"/>
    <n v="25"/>
    <n v="-0.16666666666666663"/>
    <n v="394"/>
    <n v="-1.0050251256281451E-2"/>
    <n v="35"/>
    <n v="0"/>
    <n v="0.92"/>
    <n v="-3.1578947368420929E-2"/>
  </r>
  <r>
    <x v="274"/>
    <x v="1"/>
    <x v="1"/>
    <n v="21500167"/>
    <n v="5267540"/>
    <n v="2085946"/>
    <n v="1461831"/>
    <n v="1150753"/>
    <n v="5.3522979612204875E-2"/>
    <x v="268"/>
    <x v="115"/>
    <x v="268"/>
    <n v="0.24499995744219102"/>
    <n v="0.39600003037471004"/>
    <n v="0.700800020710028"/>
    <n v="0.7871997515444672"/>
    <n v="-6.6666718113825851E-2"/>
    <n v="-2.9411571032051054E-2"/>
    <n v="-8.5714137290558767E-2"/>
    <n v="-2.0408753199242069E-2"/>
    <n v="7740060"/>
    <n v="5805045"/>
    <n v="2365018"/>
    <n v="5590043"/>
    <n v="78183"/>
    <n v="1.0204157545207204E-2"/>
    <n v="58637"/>
    <n v="1.0204113595832398E-2"/>
    <n v="23889"/>
    <n v="1.0204051122343127E-2"/>
    <n v="56465"/>
    <n v="1.0204066880416196E-2"/>
    <n v="21500166"/>
    <n v="1.0204110399515187E-2"/>
    <n v="384903"/>
    <n v="-1.7304898629241672E-2"/>
    <n v="0.19"/>
    <n v="0.11764705882352944"/>
    <n v="34"/>
    <n v="6.25E-2"/>
    <n v="19"/>
    <n v="-9.5238095238095233E-2"/>
    <n v="26"/>
    <n v="-7.1428571428571397E-2"/>
    <n v="380"/>
    <n v="-2.0618556701030966E-2"/>
    <n v="30"/>
    <n v="-0.18918918918918914"/>
    <n v="0.94"/>
    <n v="3.296703296703285E-2"/>
  </r>
  <r>
    <x v="275"/>
    <x v="2"/>
    <x v="2"/>
    <n v="21282993"/>
    <n v="5480370"/>
    <n v="2126383"/>
    <n v="1567782"/>
    <n v="1311293"/>
    <n v="6.161224598438763E-2"/>
    <x v="269"/>
    <x v="143"/>
    <x v="269"/>
    <n v="0.2574999672273538"/>
    <n v="0.38799989781711819"/>
    <n v="0.73729991257454564"/>
    <n v="0.83640008623647932"/>
    <n v="6.1855642622671514E-2"/>
    <n v="-4.9019951104512183E-2"/>
    <n v="-9.80397588964943E-3"/>
    <n v="3.0303578599974568E-2"/>
    <n v="7661877"/>
    <n v="5746408"/>
    <n v="2341129"/>
    <n v="5533578"/>
    <n v="-390912"/>
    <n v="-4.8543678469658125E-2"/>
    <n v="-293184"/>
    <n v="-4.8543676460264251E-2"/>
    <n v="-119445"/>
    <n v="-4.8543551220162406E-2"/>
    <n v="-282325"/>
    <n v="-4.8543622546662113E-2"/>
    <n v="21282992"/>
    <n v="-4.8543649389700683E-2"/>
    <n v="381179"/>
    <n v="-4.9260592274442572E-2"/>
    <n v="0.17"/>
    <n v="-0.10526315789473684"/>
    <n v="37"/>
    <n v="0.23333333333333339"/>
    <n v="18"/>
    <n v="0"/>
    <n v="28"/>
    <n v="0"/>
    <n v="387"/>
    <n v="-1.7766497461928932E-2"/>
    <n v="33"/>
    <n v="-5.7142857142857162E-2"/>
    <n v="0.93"/>
    <n v="2.19780219780219E-2"/>
  </r>
  <r>
    <x v="276"/>
    <x v="3"/>
    <x v="3"/>
    <n v="21065820"/>
    <n v="5213790"/>
    <n v="2064661"/>
    <n v="1431842"/>
    <n v="1127146"/>
    <n v="5.3505916218784741E-2"/>
    <x v="270"/>
    <x v="90"/>
    <x v="270"/>
    <n v="0.247499978638382"/>
    <n v="0.39600003068784895"/>
    <n v="0.69349980456840132"/>
    <n v="0.78719998435581584"/>
    <n v="2.0618600837373213E-2"/>
    <n v="2.0618556709943503E-2"/>
    <n v="-7.7670235929961806E-2"/>
    <n v="-3.0302421776476351E-2"/>
    <n v="7583695"/>
    <n v="5687771"/>
    <n v="2317240"/>
    <n v="5477113"/>
    <n v="78183"/>
    <n v="1.0416744387324872E-2"/>
    <n v="58637"/>
    <n v="1.0416699975520194E-2"/>
    <n v="23889"/>
    <n v="1.0416634871853514E-2"/>
    <n v="56465"/>
    <n v="1.0416651293351009E-2"/>
    <n v="21065819"/>
    <n v="1.0416696145001181E-2"/>
    <n v="389368"/>
    <n v="-2.6604334891627723E-2"/>
    <n v="0.19"/>
    <n v="0"/>
    <n v="34"/>
    <n v="-8.108108108108103E-2"/>
    <n v="22"/>
    <n v="4.7619047619047672E-2"/>
    <n v="29"/>
    <n v="0"/>
    <n v="357"/>
    <n v="-9.1603053435114545E-2"/>
    <n v="40"/>
    <n v="5.2631578947368363E-2"/>
    <n v="0.94"/>
    <n v="2.1739130434782483E-2"/>
  </r>
  <r>
    <x v="277"/>
    <x v="4"/>
    <x v="4"/>
    <n v="46236443"/>
    <n v="9612556"/>
    <n v="3235586"/>
    <n v="2178196"/>
    <n v="1648023"/>
    <n v="3.5643377670726097E-2"/>
    <x v="271"/>
    <x v="53"/>
    <x v="271"/>
    <n v="0.20789998919250774"/>
    <n v="0.33659996363090111"/>
    <n v="0.67319984695198953"/>
    <n v="0.75659995702866045"/>
    <n v="-9.9999925249004695E-3"/>
    <n v="-9.9999808944563062E-3"/>
    <n v="-1.0000225070603719E-2"/>
    <n v="2.1052365209859536E-2"/>
    <n v="16645119"/>
    <n v="12483839"/>
    <n v="5086008"/>
    <n v="12021475"/>
    <n v="808015"/>
    <n v="5.1020375947521623E-2"/>
    <n v="606011"/>
    <n v="5.1020354899902642E-2"/>
    <n v="246893"/>
    <n v="5.1020279534584212E-2"/>
    <n v="583567"/>
    <n v="5.102043135860157E-2"/>
    <n v="46236441"/>
    <n v="5.1020374066121921E-2"/>
    <n v="409180"/>
    <n v="7.1453712614792941E-3"/>
    <n v="0.19"/>
    <n v="0"/>
    <n v="32"/>
    <n v="-0.15789473684210531"/>
    <n v="21"/>
    <n v="0.23529411764705888"/>
    <n v="29"/>
    <n v="-3.3333333333333326E-2"/>
    <n v="382"/>
    <n v="-3.7783375314861423E-2"/>
    <n v="39"/>
    <n v="8.3333333333333259E-2"/>
    <n v="0.95"/>
    <n v="1.0638297872340496E-2"/>
  </r>
  <r>
    <x v="278"/>
    <x v="5"/>
    <x v="5"/>
    <n v="43543058"/>
    <n v="9144042"/>
    <n v="3140064"/>
    <n v="2135243"/>
    <n v="1698799"/>
    <n v="3.9014232762430233E-2"/>
    <x v="272"/>
    <x v="129"/>
    <x v="272"/>
    <n v="0.2099999958661608"/>
    <n v="0.34339999750657313"/>
    <n v="0.67999983439827982"/>
    <n v="0.79559984507618098"/>
    <n v="1.0101010462650883E-2"/>
    <n v="2.02022760256928E-2"/>
    <n v="4.1666241028444073E-2"/>
    <n v="-9.7087625223057916E-3"/>
    <n v="15675500"/>
    <n v="11756625"/>
    <n v="4789736"/>
    <n v="11321195"/>
    <n v="323206"/>
    <n v="2.1052619237229342E-2"/>
    <n v="242404"/>
    <n v="2.1052574898466903E-2"/>
    <n v="98758"/>
    <n v="2.1052752752197978E-2"/>
    <n v="233427"/>
    <n v="2.105265911047205E-2"/>
    <n v="43543056"/>
    <n v="2.1052632319450426E-2"/>
    <n v="382705"/>
    <n v="-4.521628924054899E-2"/>
    <n v="0.17"/>
    <n v="-5.5555555555555469E-2"/>
    <n v="31"/>
    <n v="3.3333333333333437E-2"/>
    <n v="19"/>
    <n v="-0.13636363636363635"/>
    <n v="30"/>
    <n v="7.1428571428571397E-2"/>
    <n v="372"/>
    <n v="3.3333333333333437E-2"/>
    <n v="31"/>
    <n v="-0.20512820512820518"/>
    <n v="0.94"/>
    <n v="3.296703296703285E-2"/>
  </r>
  <r>
    <x v="279"/>
    <x v="6"/>
    <x v="6"/>
    <n v="21500167"/>
    <n v="5643793"/>
    <n v="2234942"/>
    <n v="1631507"/>
    <n v="1377971"/>
    <n v="6.4091176594116686E-2"/>
    <x v="273"/>
    <x v="54"/>
    <x v="273"/>
    <n v="0.26249996104681417"/>
    <n v="0.39599999503879751"/>
    <n v="0.72999970469032305"/>
    <n v="0.84460011510830169"/>
    <n v="6.0606031477791422E-2"/>
    <n v="-9.9998282183326737E-3"/>
    <n v="1.0100317527398373E-2"/>
    <n v="6.1855850733984585E-2"/>
    <n v="7740060"/>
    <n v="5805045"/>
    <n v="2365018"/>
    <n v="5590043"/>
    <n v="-78182"/>
    <n v="-9.9999462794833072E-3"/>
    <n v="-58636"/>
    <n v="-9.9998618615166901E-3"/>
    <n v="-23889"/>
    <n v="-9.9999706978965985E-3"/>
    <n v="-56465"/>
    <n v="-9.9999858319513857E-3"/>
    <n v="21500166"/>
    <n v="-9.9999364563004844E-3"/>
    <n v="402657"/>
    <n v="2.6743572286437756E-2"/>
    <n v="0.18"/>
    <n v="0"/>
    <n v="30"/>
    <n v="-6.25E-2"/>
    <n v="19"/>
    <n v="5.555555555555558E-2"/>
    <n v="26"/>
    <n v="-7.1428571428571397E-2"/>
    <n v="388"/>
    <n v="8.0779944289693484E-2"/>
    <n v="32"/>
    <n v="-5.8823529411764719E-2"/>
    <n v="0.91"/>
    <n v="0"/>
  </r>
  <r>
    <x v="280"/>
    <x v="0"/>
    <x v="7"/>
    <n v="22368860"/>
    <n v="5536293"/>
    <n v="2303097"/>
    <n v="1630823"/>
    <n v="1270411"/>
    <n v="5.6793730212447123E-2"/>
    <x v="274"/>
    <x v="45"/>
    <x v="274"/>
    <n v="0.24750000670575076"/>
    <n v="0.41599983960386488"/>
    <n v="0.70810000620903069"/>
    <n v="0.77899992825708242"/>
    <n v="2.0618661584254294E-2"/>
    <n v="6.122441042651805E-2"/>
    <n v="5.0354675762420698E-8"/>
    <n v="-2.0618390872048531E-2"/>
    <n v="8052789"/>
    <n v="6039592"/>
    <n v="2460574"/>
    <n v="5815903"/>
    <n v="156365"/>
    <n v="1.9802001513596457E-2"/>
    <n v="117274"/>
    <n v="1.9802043726797613E-2"/>
    <n v="47778"/>
    <n v="1.9801922748545753E-2"/>
    <n v="112930"/>
    <n v="1.9801952420255287E-2"/>
    <n v="22368858"/>
    <n v="1.980199148273698E-2"/>
    <n v="386505"/>
    <n v="8.161700262927285E-3"/>
    <n v="0.19"/>
    <n v="0.11764705882352944"/>
    <n v="38"/>
    <n v="0.26666666666666661"/>
    <n v="18"/>
    <n v="-0.1428571428571429"/>
    <n v="29"/>
    <n v="0.15999999999999992"/>
    <n v="387"/>
    <n v="-1.7766497461928932E-2"/>
    <n v="39"/>
    <n v="0.11428571428571432"/>
    <n v="0.95"/>
    <n v="3.2608695652173836E-2"/>
  </r>
  <r>
    <x v="281"/>
    <x v="1"/>
    <x v="8"/>
    <n v="20631473"/>
    <n v="5415761"/>
    <n v="2166304"/>
    <n v="1660472"/>
    <n v="1402435"/>
    <n v="6.7975514884468013E-2"/>
    <x v="275"/>
    <x v="144"/>
    <x v="275"/>
    <n v="0.2624999678888657"/>
    <n v="0.39999992614149699"/>
    <n v="0.76649999261414836"/>
    <n v="0.84460021006075381"/>
    <n v="7.1428626475593893E-2"/>
    <n v="1.0100746111059822E-2"/>
    <n v="9.3749957138350659E-2"/>
    <n v="7.2917272145561984E-2"/>
    <n v="7427330"/>
    <n v="5570497"/>
    <n v="2269462"/>
    <n v="5364183"/>
    <n v="-312730"/>
    <n v="-4.0404079554938854E-2"/>
    <n v="-234548"/>
    <n v="-4.0404165686915405E-2"/>
    <n v="-95556"/>
    <n v="-4.0403920815824668E-2"/>
    <n v="-225860"/>
    <n v="-4.0403982581171505E-2"/>
    <n v="20631472"/>
    <n v="-4.0404060136093878E-2"/>
    <n v="382253"/>
    <n v="-6.8848515080423001E-3"/>
    <n v="0.19"/>
    <n v="0"/>
    <n v="34"/>
    <n v="0"/>
    <n v="19"/>
    <n v="0"/>
    <n v="29"/>
    <n v="0.11538461538461542"/>
    <n v="366"/>
    <n v="-3.6842105263157898E-2"/>
    <n v="34"/>
    <n v="0.1333333333333333"/>
    <n v="0.91"/>
    <n v="-3.1914893617021156E-2"/>
  </r>
  <r>
    <x v="282"/>
    <x v="2"/>
    <x v="9"/>
    <n v="21282993"/>
    <n v="5267540"/>
    <n v="2022735"/>
    <n v="1402767"/>
    <n v="1127263"/>
    <n v="5.2965435829443727E-2"/>
    <x v="276"/>
    <x v="5"/>
    <x v="276"/>
    <n v="0.2474999639383427"/>
    <n v="0.38399993165690244"/>
    <n v="0.69350013719048709"/>
    <n v="0.80359959993355989"/>
    <n v="-3.8834969171789524E-2"/>
    <n v="-1.030919384958473E-2"/>
    <n v="-5.940564299148765E-2"/>
    <n v="-3.9216263655005856E-2"/>
    <n v="7661877"/>
    <n v="5746408"/>
    <n v="2341129"/>
    <n v="5533578"/>
    <n v="0"/>
    <n v="0"/>
    <n v="0"/>
    <n v="0"/>
    <n v="0"/>
    <n v="0"/>
    <n v="0"/>
    <n v="0"/>
    <n v="21282992"/>
    <n v="0"/>
    <n v="408424"/>
    <n v="7.1475605948911225E-2"/>
    <n v="0.17"/>
    <n v="0"/>
    <n v="33"/>
    <n v="-0.10810810810810811"/>
    <n v="22"/>
    <n v="0.22222222222222232"/>
    <n v="29"/>
    <n v="3.5714285714285809E-2"/>
    <n v="368"/>
    <n v="-4.9095607235142169E-2"/>
    <n v="30"/>
    <n v="-9.0909090909090939E-2"/>
    <n v="0.93"/>
    <n v="0"/>
  </r>
  <r>
    <x v="283"/>
    <x v="3"/>
    <x v="10"/>
    <n v="21282993"/>
    <n v="5267540"/>
    <n v="2043805"/>
    <n v="1536737"/>
    <n v="1234922"/>
    <n v="5.8023887899601341E-2"/>
    <x v="277"/>
    <x v="114"/>
    <x v="277"/>
    <n v="0.2474999639383427"/>
    <n v="0.38799990128219247"/>
    <n v="0.75190001003031115"/>
    <n v="0.80360009552708112"/>
    <n v="-5.9394103302246037E-8"/>
    <n v="-2.0202345418408929E-2"/>
    <n v="8.4210846314881183E-2"/>
    <n v="2.0833474971021282E-2"/>
    <n v="7661877"/>
    <n v="5746408"/>
    <n v="2341129"/>
    <n v="5533578"/>
    <n v="78182"/>
    <n v="1.0309222615097369E-2"/>
    <n v="58637"/>
    <n v="1.0309310976127639E-2"/>
    <n v="23889"/>
    <n v="1.0309247207885175E-2"/>
    <n v="56465"/>
    <n v="1.0309263292541226E-2"/>
    <n v="21282992"/>
    <n v="1.0309259753916944E-2"/>
    <n v="388464"/>
    <n v="-2.3217110805202612E-3"/>
    <n v="0.18"/>
    <n v="-5.2631578947368474E-2"/>
    <n v="31"/>
    <n v="-8.8235294117647078E-2"/>
    <n v="19"/>
    <n v="-0.13636363636363635"/>
    <n v="25"/>
    <n v="-0.13793103448275867"/>
    <n v="384"/>
    <n v="7.5630252100840289E-2"/>
    <n v="30"/>
    <n v="-0.25"/>
    <n v="0.95"/>
    <n v="1.0638297872340496E-2"/>
  </r>
  <r>
    <x v="284"/>
    <x v="4"/>
    <x v="11"/>
    <n v="45338648"/>
    <n v="9045060"/>
    <n v="2983060"/>
    <n v="2028481"/>
    <n v="1645504"/>
    <n v="3.6293627458851445E-2"/>
    <x v="278"/>
    <x v="36"/>
    <x v="278"/>
    <n v="0.19949999391247838"/>
    <n v="0.3297999128806221"/>
    <n v="0.68000006704524885"/>
    <n v="0.81120010490608485"/>
    <n v="-4.0404019801325131E-2"/>
    <n v="-2.0202173158092251E-2"/>
    <n v="1.0101339333406401E-2"/>
    <n v="7.216514800219076E-2"/>
    <n v="16321913"/>
    <n v="12241435"/>
    <n v="4987251"/>
    <n v="11788048"/>
    <n v="-323206"/>
    <n v="-1.941746406258793E-2"/>
    <n v="-242404"/>
    <n v="-1.9417424399657879E-2"/>
    <n v="-98757"/>
    <n v="-1.9417389827149356E-2"/>
    <n v="-233427"/>
    <n v="-1.9417500764257301E-2"/>
    <n v="45338647"/>
    <n v="-1.9417454730133787E-2"/>
    <n v="387248"/>
    <n v="-5.3599882692213718E-2"/>
    <n v="0.17"/>
    <n v="-0.10526315789473684"/>
    <n v="33"/>
    <n v="3.125E-2"/>
    <n v="17"/>
    <n v="-0.19047619047619047"/>
    <n v="27"/>
    <n v="-6.8965517241379337E-2"/>
    <n v="360"/>
    <n v="-5.759162303664922E-2"/>
    <n v="39"/>
    <n v="0"/>
    <n v="0.95"/>
    <n v="0"/>
  </r>
  <r>
    <x v="285"/>
    <x v="5"/>
    <x v="12"/>
    <n v="43543058"/>
    <n v="9509803"/>
    <n v="3104000"/>
    <n v="2089612"/>
    <n v="1678794"/>
    <n v="3.8554802467020116E-2"/>
    <x v="279"/>
    <x v="5"/>
    <x v="279"/>
    <n v="0.21839998008408137"/>
    <n v="0.32640003163051851"/>
    <n v="0.67319974226804125"/>
    <n v="0.80339986562098609"/>
    <n v="3.9999925634637279E-2"/>
    <n v="-4.9504851483667345E-2"/>
    <n v="-1.0000137920997965E-2"/>
    <n v="9.8039493007420209E-3"/>
    <n v="15675500"/>
    <n v="11756625"/>
    <n v="4789736"/>
    <n v="11321195"/>
    <n v="0"/>
    <n v="0"/>
    <n v="0"/>
    <n v="0"/>
    <n v="0"/>
    <n v="0"/>
    <n v="0"/>
    <n v="0"/>
    <n v="43543056"/>
    <n v="0"/>
    <n v="404505"/>
    <n v="5.6962934897636597E-2"/>
    <n v="0.19"/>
    <n v="0.11764705882352944"/>
    <n v="32"/>
    <n v="3.2258064516129004E-2"/>
    <n v="21"/>
    <n v="0.10526315789473695"/>
    <n v="27"/>
    <n v="-9.9999999999999978E-2"/>
    <n v="387"/>
    <n v="4.0322580645161255E-2"/>
    <n v="36"/>
    <n v="0.16129032258064524"/>
    <n v="0.95"/>
    <n v="1.0638297872340496E-2"/>
  </r>
  <r>
    <x v="286"/>
    <x v="6"/>
    <x v="13"/>
    <n v="20848646"/>
    <n v="5107918"/>
    <n v="1981872"/>
    <n v="1403363"/>
    <n v="1104728"/>
    <n v="5.2987997398008482E-2"/>
    <x v="280"/>
    <x v="40"/>
    <x v="280"/>
    <n v="0.2449999870495187"/>
    <n v="0.38799996397749531"/>
    <n v="0.70809971582423081"/>
    <n v="0.78720046060783988"/>
    <n v="-6.6666577501603985E-2"/>
    <n v="-2.020209889274982E-2"/>
    <n v="-2.999999688408439E-2"/>
    <n v="-6.796074671751795E-2"/>
    <n v="7505512"/>
    <n v="5629134"/>
    <n v="2293351"/>
    <n v="5420648"/>
    <n v="-234548"/>
    <n v="-3.0303124265186554E-2"/>
    <n v="-175911"/>
    <n v="-3.0303124265186554E-2"/>
    <n v="-71667"/>
    <n v="-3.0302940611868445E-2"/>
    <n v="-169395"/>
    <n v="-3.0302986935878629E-2"/>
    <n v="20848645"/>
    <n v="-3.0303068357704799E-2"/>
    <n v="401477"/>
    <n v="-2.9305339283807186E-3"/>
    <n v="0.18"/>
    <n v="0"/>
    <n v="31"/>
    <n v="3.3333333333333437E-2"/>
    <n v="21"/>
    <n v="0.10526315789473695"/>
    <n v="25"/>
    <n v="-3.8461538461538436E-2"/>
    <n v="362"/>
    <n v="-6.7010309278350499E-2"/>
    <n v="36"/>
    <n v="0.125"/>
    <n v="0.93"/>
    <n v="2.19780219780219E-2"/>
  </r>
  <r>
    <x v="287"/>
    <x v="0"/>
    <x v="14"/>
    <n v="21934513"/>
    <n v="5209447"/>
    <n v="2000427"/>
    <n v="1416502"/>
    <n v="1126686"/>
    <n v="5.1365899940427215E-2"/>
    <x v="281"/>
    <x v="105"/>
    <x v="281"/>
    <n v="0.23750000740841615"/>
    <n v="0.38399987561059745"/>
    <n v="0.70809982068828303"/>
    <n v="0.79540021828419583"/>
    <n v="-4.0404036470283677E-2"/>
    <n v="-7.69230200274581E-2"/>
    <n v="-2.6199794667114418E-7"/>
    <n v="2.1053005824797744E-2"/>
    <n v="7896424"/>
    <n v="5922318"/>
    <n v="2412796"/>
    <n v="5702973"/>
    <n v="-156365"/>
    <n v="-1.9417496223979036E-2"/>
    <n v="-117274"/>
    <n v="-1.9417536813745029E-2"/>
    <n v="-47778"/>
    <n v="-1.941742048806494E-2"/>
    <n v="-112930"/>
    <n v="-1.9417449018664823E-2"/>
    <n v="21934511"/>
    <n v="-1.9417486578885645E-2"/>
    <n v="402669"/>
    <n v="4.1820933752474199E-2"/>
    <n v="0.19"/>
    <n v="0"/>
    <n v="35"/>
    <n v="-7.8947368421052655E-2"/>
    <n v="17"/>
    <n v="-5.555555555555558E-2"/>
    <n v="25"/>
    <n v="-0.13793103448275867"/>
    <n v="394"/>
    <n v="1.8087855297157729E-2"/>
    <n v="32"/>
    <n v="-0.17948717948717952"/>
    <n v="0.91"/>
    <n v="-4.2105263157894646E-2"/>
  </r>
  <r>
    <x v="288"/>
    <x v="1"/>
    <x v="15"/>
    <n v="20631473"/>
    <n v="5364183"/>
    <n v="2252956"/>
    <n v="1644658"/>
    <n v="1308161"/>
    <n v="6.3406088358305773E-2"/>
    <x v="282"/>
    <x v="5"/>
    <x v="282"/>
    <n v="0.26000000096939274"/>
    <n v="0.41999983967735627"/>
    <n v="0.73000005326335715"/>
    <n v="0.79540001629518109"/>
    <n v="-9.5236846677686504E-3"/>
    <n v="4.9999793071922927E-2"/>
    <n v="-4.7618968953030416E-2"/>
    <n v="-5.8252642113401421E-2"/>
    <n v="7427330"/>
    <n v="5570497"/>
    <n v="2269462"/>
    <n v="5364183"/>
    <n v="0"/>
    <n v="0"/>
    <n v="0"/>
    <n v="0"/>
    <n v="0"/>
    <n v="0"/>
    <n v="0"/>
    <n v="0"/>
    <n v="20631472"/>
    <n v="0"/>
    <n v="401441"/>
    <n v="5.0197120755101965E-2"/>
    <n v="0.19"/>
    <n v="0"/>
    <n v="38"/>
    <n v="0.11764705882352944"/>
    <n v="22"/>
    <n v="0.15789473684210531"/>
    <n v="26"/>
    <n v="-0.10344827586206895"/>
    <n v="371"/>
    <n v="1.3661202185792254E-2"/>
    <n v="31"/>
    <n v="-8.8235294117647078E-2"/>
    <n v="0.95"/>
    <n v="4.39560439560438E-2"/>
  </r>
  <r>
    <x v="289"/>
    <x v="2"/>
    <x v="16"/>
    <n v="22151687"/>
    <n v="5648680"/>
    <n v="2146498"/>
    <n v="1504266"/>
    <n v="1196493"/>
    <n v="5.4013628849125576E-2"/>
    <x v="283"/>
    <x v="145"/>
    <x v="283"/>
    <n v="0.25499999164849158"/>
    <n v="0.37999992918699588"/>
    <n v="0.70080009392042297"/>
    <n v="0.79539988273350593"/>
    <n v="3.0303146678507309E-2"/>
    <n v="-1.0416674952641647E-2"/>
    <n v="1.0526251313387691E-2"/>
    <n v="-1.0203734796199404E-2"/>
    <n v="7974607"/>
    <n v="5980955"/>
    <n v="2436685"/>
    <n v="5759438"/>
    <n v="312730"/>
    <n v="4.0816369148186427E-2"/>
    <n v="234547"/>
    <n v="4.0816280361575474E-2"/>
    <n v="95556"/>
    <n v="4.081620448937251E-2"/>
    <n v="225860"/>
    <n v="4.0816267521665006E-2"/>
    <n v="22151685"/>
    <n v="4.0816300640436287E-2"/>
    <n v="404247"/>
    <n v="-1.0227116917712942E-2"/>
    <n v="0.17"/>
    <n v="0"/>
    <n v="37"/>
    <n v="0.1212121212121211"/>
    <n v="18"/>
    <n v="-0.18181818181818177"/>
    <n v="27"/>
    <n v="-6.8965517241379337E-2"/>
    <n v="365"/>
    <n v="-8.152173913043459E-3"/>
    <n v="34"/>
    <n v="0.1333333333333333"/>
    <n v="0.92"/>
    <n v="-1.0752688172043001E-2"/>
  </r>
  <r>
    <x v="290"/>
    <x v="3"/>
    <x v="17"/>
    <n v="20848646"/>
    <n v="5316404"/>
    <n v="2190358"/>
    <n v="1566982"/>
    <n v="1323473"/>
    <n v="6.3480045658600562E-2"/>
    <x v="284"/>
    <x v="63"/>
    <x v="284"/>
    <n v="0.25499996498573574"/>
    <n v="0.41199991573251393"/>
    <n v="0.7153999483189506"/>
    <n v="0.84460000178687433"/>
    <n v="3.0303038950185268E-2"/>
    <n v="6.1855723083976466E-2"/>
    <n v="-4.8543770746710235E-2"/>
    <n v="5.1020285447952007E-2"/>
    <n v="7505512"/>
    <n v="5629134"/>
    <n v="2293351"/>
    <n v="5420648"/>
    <n v="-156365"/>
    <n v="-2.0408184574093213E-2"/>
    <n v="-117274"/>
    <n v="-2.0408227191664796E-2"/>
    <n v="-47778"/>
    <n v="-2.0408102244686255E-2"/>
    <n v="-112930"/>
    <n v="-2.0408133760832503E-2"/>
    <n v="20848645"/>
    <n v="-2.0408173813155628E-2"/>
    <n v="384464"/>
    <n v="-1.029696445487871E-2"/>
    <n v="0.18"/>
    <n v="0"/>
    <n v="35"/>
    <n v="0.12903225806451624"/>
    <n v="20"/>
    <n v="5.2631578947368363E-2"/>
    <n v="30"/>
    <n v="0.19999999999999996"/>
    <n v="383"/>
    <n v="-2.6041666666666297E-3"/>
    <n v="39"/>
    <n v="0.30000000000000004"/>
    <n v="0.94"/>
    <n v="-1.0526315789473717E-2"/>
  </r>
  <r>
    <x v="291"/>
    <x v="4"/>
    <x v="18"/>
    <n v="46236443"/>
    <n v="9418363"/>
    <n v="3202243"/>
    <n v="2221076"/>
    <n v="1697790"/>
    <n v="3.671973642090072E-2"/>
    <x v="285"/>
    <x v="146"/>
    <x v="285"/>
    <n v="0.2036999905031622"/>
    <n v="0.33999995540626327"/>
    <n v="0.69360007969413939"/>
    <n v="0.76439977740518561"/>
    <n v="2.1052615132040486E-2"/>
    <n v="3.0927972165151196E-2"/>
    <n v="2.0000016629388995E-2"/>
    <n v="-5.7692703955354419E-2"/>
    <n v="16645119"/>
    <n v="12483839"/>
    <n v="5086008"/>
    <n v="12021475"/>
    <n v="323206"/>
    <n v="1.9801968065875641E-2"/>
    <n v="242404"/>
    <n v="1.9801926816586546E-2"/>
    <n v="98757"/>
    <n v="1.9801890861318228E-2"/>
    <n v="233427"/>
    <n v="1.9802006235468239E-2"/>
    <n v="46236441"/>
    <n v="1.9801958360160077E-2"/>
    <n v="383538"/>
    <n v="-9.5804239143907344E-3"/>
    <n v="0.19"/>
    <n v="0.11764705882352944"/>
    <n v="34"/>
    <n v="3.0303030303030276E-2"/>
    <n v="19"/>
    <n v="0.11764705882352944"/>
    <n v="27"/>
    <n v="0"/>
    <n v="386"/>
    <n v="7.2222222222222188E-2"/>
    <n v="35"/>
    <n v="-0.10256410256410253"/>
    <n v="0.92"/>
    <n v="-3.1578947368420929E-2"/>
  </r>
  <r>
    <x v="292"/>
    <x v="5"/>
    <x v="19"/>
    <n v="43094160"/>
    <n v="9140271"/>
    <n v="3169846"/>
    <n v="2069275"/>
    <n v="1694736"/>
    <n v="3.9326349556413211E-2"/>
    <x v="286"/>
    <x v="123"/>
    <x v="286"/>
    <n v="0.21209999220311987"/>
    <n v="0.34680000188178228"/>
    <n v="0.65279985210637992"/>
    <n v="0.81899989126626471"/>
    <n v="-2.8846100986529732E-2"/>
    <n v="6.249990280134643E-2"/>
    <n v="-3.03028787458135E-2"/>
    <n v="1.9417510896918788E-2"/>
    <n v="15513897"/>
    <n v="11635423"/>
    <n v="4740357"/>
    <n v="11204481"/>
    <n v="-161603"/>
    <n v="-1.0309272431501371E-2"/>
    <n v="-121202"/>
    <n v="-1.0309251166895295E-2"/>
    <n v="-49379"/>
    <n v="-1.0309336464473184E-2"/>
    <n v="-116714"/>
    <n v="-1.0309335719418278E-2"/>
    <n v="43094158"/>
    <n v="-1.0309290188543541E-2"/>
    <n v="392178"/>
    <n v="-3.0474283383394529E-2"/>
    <n v="0.19"/>
    <n v="0"/>
    <n v="38"/>
    <n v="0.1875"/>
    <n v="22"/>
    <n v="4.7619047619047672E-2"/>
    <n v="25"/>
    <n v="-7.407407407407407E-2"/>
    <n v="361"/>
    <n v="-6.7183462532299787E-2"/>
    <n v="33"/>
    <n v="-8.333333333333337E-2"/>
    <n v="0.94"/>
    <n v="-1.0526315789473717E-2"/>
  </r>
  <r>
    <x v="293"/>
    <x v="6"/>
    <x v="20"/>
    <n v="22803207"/>
    <n v="5700801"/>
    <n v="2371533"/>
    <n v="1748531"/>
    <n v="1462471"/>
    <n v="6.4134443896422116E-2"/>
    <x v="287"/>
    <x v="68"/>
    <x v="287"/>
    <n v="0.24999996710988942"/>
    <n v="0.4159999621105876"/>
    <n v="0.73729988155340875"/>
    <n v="0.83639981218519999"/>
    <n v="2.0408082957817264E-2"/>
    <n v="7.2164950341893075E-2"/>
    <n v="4.1237363999205634E-2"/>
    <n v="6.2499139722772323E-2"/>
    <n v="8209154"/>
    <n v="6156866"/>
    <n v="2508352"/>
    <n v="5928833"/>
    <n v="703642"/>
    <n v="9.3750033308853453E-2"/>
    <n v="527732"/>
    <n v="9.3750122132463032E-2"/>
    <n v="215001"/>
    <n v="9.3749713846681182E-2"/>
    <n v="508185"/>
    <n v="9.3749861640158194E-2"/>
    <n v="22803205"/>
    <n v="9.3749977516524474E-2"/>
    <n v="383369"/>
    <n v="-4.5103455490600908E-2"/>
    <n v="0.19"/>
    <n v="5.555555555555558E-2"/>
    <n v="31"/>
    <n v="0"/>
    <n v="22"/>
    <n v="4.7619047619047672E-2"/>
    <n v="30"/>
    <n v="0.19999999999999996"/>
    <n v="368"/>
    <n v="1.6574585635359185E-2"/>
    <n v="36"/>
    <n v="0"/>
    <n v="0.92"/>
    <n v="-1.0752688172043001E-2"/>
  </r>
  <r>
    <x v="294"/>
    <x v="0"/>
    <x v="21"/>
    <n v="21717340"/>
    <n v="5429335"/>
    <n v="2106582"/>
    <n v="1568560"/>
    <n v="1350531"/>
    <n v="6.2186759520272743E-2"/>
    <x v="288"/>
    <x v="80"/>
    <x v="288"/>
    <n v="0.25"/>
    <n v="0.38800000368369236"/>
    <n v="0.74459954561464969"/>
    <n v="0.86100053552302747"/>
    <n v="5.2631546112283933E-2"/>
    <n v="1.0417003564739069E-2"/>
    <n v="5.1546016338329892E-2"/>
    <n v="8.2474603012231862E-2"/>
    <n v="7818242"/>
    <n v="5863681"/>
    <n v="2388907"/>
    <n v="5646508"/>
    <n v="-78182"/>
    <n v="-9.9009374369968262E-3"/>
    <n v="-58637"/>
    <n v="-9.9010218633988067E-3"/>
    <n v="-23889"/>
    <n v="-9.9009613742728764E-3"/>
    <n v="-56465"/>
    <n v="-9.9009762101276433E-3"/>
    <n v="21717338"/>
    <n v="-9.9009729462398166E-3"/>
    <n v="399709"/>
    <n v="-7.3509507809143004E-3"/>
    <n v="0.18"/>
    <n v="-5.2631578947368474E-2"/>
    <n v="37"/>
    <n v="5.7142857142857162E-2"/>
    <n v="19"/>
    <n v="0.11764705882352944"/>
    <n v="29"/>
    <n v="0.15999999999999992"/>
    <n v="376"/>
    <n v="-4.5685279187817285E-2"/>
    <n v="32"/>
    <n v="0"/>
    <n v="0.94"/>
    <n v="3.296703296703285E-2"/>
  </r>
  <r>
    <x v="295"/>
    <x v="1"/>
    <x v="22"/>
    <n v="21717340"/>
    <n v="5320748"/>
    <n v="2085733"/>
    <n v="1568262"/>
    <n v="1324554"/>
    <n v="6.0990618556416208E-2"/>
    <x v="289"/>
    <x v="32"/>
    <x v="289"/>
    <n v="0.24499998618615354"/>
    <n v="0.39199995940420407"/>
    <n v="0.75189969185892924"/>
    <n v="0.84459994567234298"/>
    <n v="-5.7692364335817814E-2"/>
    <n v="-6.6666407050682941E-2"/>
    <n v="2.9999502736572481E-2"/>
    <n v="6.1855580046786596E-2"/>
    <n v="7818242"/>
    <n v="5863681"/>
    <n v="2388907"/>
    <n v="5646508"/>
    <n v="390912"/>
    <n v="5.2631564774959561E-2"/>
    <n v="293184"/>
    <n v="5.2631569499094866E-2"/>
    <n v="119445"/>
    <n v="5.2631416608870385E-2"/>
    <n v="282325"/>
    <n v="5.2631500454030089E-2"/>
    <n v="21717338"/>
    <n v="5.2631533028763E-2"/>
    <n v="394443"/>
    <n v="-1.7432200497706996E-2"/>
    <n v="0.18"/>
    <n v="-5.2631578947368474E-2"/>
    <n v="37"/>
    <n v="-2.6315789473684181E-2"/>
    <n v="18"/>
    <n v="-0.18181818181818177"/>
    <n v="30"/>
    <n v="0.15384615384615374"/>
    <n v="369"/>
    <n v="-5.3908355795148077E-3"/>
    <n v="33"/>
    <n v="6.4516129032258007E-2"/>
    <n v="0.95"/>
    <n v="0"/>
  </r>
  <r>
    <x v="296"/>
    <x v="2"/>
    <x v="23"/>
    <n v="21065820"/>
    <n v="5319119"/>
    <n v="2234030"/>
    <n v="1663458"/>
    <n v="1309474"/>
    <n v="6.2161074195070498E-2"/>
    <x v="290"/>
    <x v="147"/>
    <x v="290"/>
    <n v="0.25249997389135576"/>
    <n v="0.42000000376002117"/>
    <n v="0.74459966965528668"/>
    <n v="0.7871999172807489"/>
    <n v="-9.8039915255448973E-3"/>
    <n v="0.10526337375537098"/>
    <n v="6.2499386222738096E-2"/>
    <n v="-1.0309236436616853E-2"/>
    <n v="7583695"/>
    <n v="5687771"/>
    <n v="2317240"/>
    <n v="5477113"/>
    <n v="-390912"/>
    <n v="-4.9019594319820392E-2"/>
    <n v="-293184"/>
    <n v="-4.9019596368807372E-2"/>
    <n v="-119445"/>
    <n v="-4.9019467021793939E-2"/>
    <n v="-282325"/>
    <n v="-4.9019539753705099E-2"/>
    <n v="21065819"/>
    <n v="-4.9019566683076277E-2"/>
    <n v="389066"/>
    <n v="-3.755377281711425E-2"/>
    <n v="0.18"/>
    <n v="5.8823529411764497E-2"/>
    <n v="38"/>
    <n v="2.7027027027026973E-2"/>
    <n v="21"/>
    <n v="0.16666666666666674"/>
    <n v="27"/>
    <n v="0"/>
    <n v="398"/>
    <n v="9.0410958904109551E-2"/>
    <n v="31"/>
    <n v="-8.8235294117647078E-2"/>
    <n v="0.91"/>
    <n v="-1.0869565217391353E-2"/>
  </r>
  <r>
    <x v="297"/>
    <x v="3"/>
    <x v="24"/>
    <n v="21500167"/>
    <n v="5321291"/>
    <n v="2107231"/>
    <n v="1507513"/>
    <n v="1186714"/>
    <n v="5.5195571271609192E-2"/>
    <x v="291"/>
    <x v="148"/>
    <x v="291"/>
    <n v="0.24749998453500385"/>
    <n v="0.39599995564986018"/>
    <n v="0.71539997276046152"/>
    <n v="0.78719984504279561"/>
    <n v="-2.9411692080629992E-2"/>
    <n v="-3.8834862512548529E-2"/>
    <n v="3.4164820750248737E-8"/>
    <n v="-6.7961350488562999E-2"/>
    <n v="7740060"/>
    <n v="5805045"/>
    <n v="2365018"/>
    <n v="5590043"/>
    <n v="234548"/>
    <n v="3.1250099926560582E-2"/>
    <n v="175911"/>
    <n v="3.1250099926560582E-2"/>
    <n v="71667"/>
    <n v="3.124990461556032E-2"/>
    <n v="169395"/>
    <n v="3.1249953880052805E-2"/>
    <n v="21500166"/>
    <n v="3.1250040470256035E-2"/>
    <n v="393573"/>
    <n v="2.3692725456739838E-2"/>
    <n v="0.19"/>
    <n v="5.555555555555558E-2"/>
    <n v="37"/>
    <n v="5.7142857142857162E-2"/>
    <n v="20"/>
    <n v="0"/>
    <n v="28"/>
    <n v="-6.6666666666666652E-2"/>
    <n v="375"/>
    <n v="-2.0887728459530019E-2"/>
    <n v="39"/>
    <n v="0"/>
    <n v="0.93"/>
    <n v="-1.0638297872340274E-2"/>
  </r>
  <r>
    <x v="298"/>
    <x v="4"/>
    <x v="25"/>
    <n v="43991955"/>
    <n v="9330693"/>
    <n v="3204160"/>
    <n v="2069887"/>
    <n v="1582222"/>
    <n v="3.5966166995760933E-2"/>
    <x v="292"/>
    <x v="88"/>
    <x v="292"/>
    <n v="0.2120999850995483"/>
    <n v="0.34340000255072156"/>
    <n v="0.64599988764606009"/>
    <n v="0.76440018223217021"/>
    <n v="4.1237088797290378E-2"/>
    <n v="1.0000139971770405E-2"/>
    <n v="-6.8627719981044111E-2"/>
    <n v="5.2960112828515093E-7"/>
    <n v="15837104"/>
    <n v="11877828"/>
    <n v="4839115"/>
    <n v="11437908"/>
    <n v="-808015"/>
    <n v="-4.8543660156469937E-2"/>
    <n v="-606011"/>
    <n v="-4.8543641102708923E-2"/>
    <n v="-246893"/>
    <n v="-4.8543572876802443E-2"/>
    <n v="-583567"/>
    <n v="-4.8543710318409317E-2"/>
    <n v="43991955"/>
    <n v="-4.8543658453296556E-2"/>
    <n v="382825"/>
    <n v="-1.8590074516736665E-3"/>
    <n v="0.17"/>
    <n v="-0.10526315789473684"/>
    <n v="36"/>
    <n v="5.8823529411764719E-2"/>
    <n v="20"/>
    <n v="5.2631578947368363E-2"/>
    <n v="28"/>
    <n v="3.7037037037036979E-2"/>
    <n v="359"/>
    <n v="-6.9948186528497436E-2"/>
    <n v="40"/>
    <n v="0.14285714285714279"/>
    <n v="0.92"/>
    <n v="0"/>
  </r>
  <r>
    <x v="299"/>
    <x v="5"/>
    <x v="26"/>
    <n v="43094160"/>
    <n v="9321266"/>
    <n v="3137538"/>
    <n v="2154861"/>
    <n v="1613560"/>
    <n v="3.7442660444013759E-2"/>
    <x v="293"/>
    <x v="5"/>
    <x v="293"/>
    <n v="0.21629998125035968"/>
    <n v="0.33659998545261982"/>
    <n v="0.68679996863782999"/>
    <n v="0.74880003861037903"/>
    <n v="1.9801929286341613E-2"/>
    <n v="-2.9411811919884179E-2"/>
    <n v="5.2083523643184693E-2"/>
    <n v="-8.5714117186693306E-2"/>
    <n v="15513897"/>
    <n v="11635423"/>
    <n v="4740357"/>
    <n v="11204481"/>
    <n v="0"/>
    <n v="0"/>
    <n v="0"/>
    <n v="0"/>
    <n v="0"/>
    <n v="0"/>
    <n v="0"/>
    <n v="0"/>
    <n v="43094158"/>
    <n v="0"/>
    <n v="382944"/>
    <n v="-2.3545430901274367E-2"/>
    <n v="0.18"/>
    <n v="-5.2631578947368474E-2"/>
    <n v="33"/>
    <n v="-0.13157894736842102"/>
    <n v="17"/>
    <n v="-0.22727272727272729"/>
    <n v="27"/>
    <n v="8.0000000000000071E-2"/>
    <n v="366"/>
    <n v="1.3850415512465464E-2"/>
    <n v="35"/>
    <n v="6.0606060606060552E-2"/>
    <n v="0.95"/>
    <n v="1.0638297872340496E-2"/>
  </r>
  <r>
    <x v="300"/>
    <x v="6"/>
    <x v="27"/>
    <n v="21065820"/>
    <n v="5424448"/>
    <n v="2104686"/>
    <n v="1490328"/>
    <n v="1222069"/>
    <n v="5.8011935922741197E-2"/>
    <x v="294"/>
    <x v="7"/>
    <x v="294"/>
    <n v="0.25749996914432954"/>
    <n v="0.3880000324456977"/>
    <n v="0.70809992559460178"/>
    <n v="0.82000002683972928"/>
    <n v="3.0000012084575367E-2"/>
    <n v="-6.7307529363299645E-2"/>
    <n v="-3.9603907025301477E-2"/>
    <n v="-1.9607590899170857E-2"/>
    <n v="7583695"/>
    <n v="5687771"/>
    <n v="2317240"/>
    <n v="5477113"/>
    <n v="-625459"/>
    <n v="-7.6190433265108659E-2"/>
    <n v="-469095"/>
    <n v="-7.6190548892894561E-2"/>
    <n v="-191112"/>
    <n v="-7.6190263567473826E-2"/>
    <n v="-451720"/>
    <n v="-7.6190373383767107E-2"/>
    <n v="21065819"/>
    <n v="-7.6190430248730401E-2"/>
    <n v="403354"/>
    <n v="5.212993225847673E-2"/>
    <n v="0.19"/>
    <n v="0"/>
    <n v="31"/>
    <n v="0"/>
    <n v="20"/>
    <n v="-9.0909090909090939E-2"/>
    <n v="28"/>
    <n v="-6.6666666666666652E-2"/>
    <n v="395"/>
    <n v="7.3369565217391353E-2"/>
    <n v="31"/>
    <n v="-0.13888888888888884"/>
    <n v="0.94"/>
    <n v="2.1739130434782483E-2"/>
  </r>
  <r>
    <x v="301"/>
    <x v="0"/>
    <x v="28"/>
    <n v="22151687"/>
    <n v="5261025"/>
    <n v="2020233"/>
    <n v="1430527"/>
    <n v="1173032"/>
    <n v="5.2954522154452614E-2"/>
    <x v="295"/>
    <x v="39"/>
    <x v="295"/>
    <n v="0.23749997009257129"/>
    <n v="0.38399988595378276"/>
    <n v="0.70810000628640357"/>
    <n v="0.81999990213396878"/>
    <n v="-5.0000119629714845E-2"/>
    <n v="-1.0309581680237767E-2"/>
    <n v="-4.9019019073019421E-2"/>
    <n v="-4.7619753644116192E-2"/>
    <n v="7974607"/>
    <n v="5980955"/>
    <n v="2436685"/>
    <n v="5759438"/>
    <n v="156365"/>
    <n v="2.0000020464958856E-2"/>
    <n v="117274"/>
    <n v="2.0000064805708151E-2"/>
    <n v="47778"/>
    <n v="1.9999941395793197E-2"/>
    <n v="112930"/>
    <n v="1.9999971663902771E-2"/>
    <n v="22151685"/>
    <n v="2.000001105107807E-2"/>
    <n v="396314"/>
    <n v="-8.4936791515827226E-3"/>
    <n v="0.18"/>
    <n v="0"/>
    <n v="32"/>
    <n v="-0.13513513513513509"/>
    <n v="22"/>
    <n v="0.15789473684210531"/>
    <n v="26"/>
    <n v="-0.10344827586206895"/>
    <n v="382"/>
    <n v="1.5957446808510634E-2"/>
    <n v="30"/>
    <n v="-6.25E-2"/>
    <n v="0.93"/>
    <n v="-1.0638297872340274E-2"/>
  </r>
  <r>
    <x v="302"/>
    <x v="1"/>
    <x v="29"/>
    <n v="21500167"/>
    <n v="5643793"/>
    <n v="2325243"/>
    <n v="1629530"/>
    <n v="1376301"/>
    <n v="6.4013502778838882E-2"/>
    <x v="296"/>
    <x v="54"/>
    <x v="296"/>
    <n v="0.26249996104681417"/>
    <n v="0.41200005032076831"/>
    <n v="0.70079987338957694"/>
    <n v="0.84459997668039255"/>
    <n v="7.1428472846377877E-2"/>
    <n v="5.1020645377010121E-2"/>
    <n v="-6.7960951470824149E-2"/>
    <n v="3.6713298179336107E-8"/>
    <n v="7740060"/>
    <n v="5805045"/>
    <n v="2365018"/>
    <n v="5590043"/>
    <n v="-78182"/>
    <n v="-9.9999462794833072E-3"/>
    <n v="-58636"/>
    <n v="-9.9998618615166901E-3"/>
    <n v="-23889"/>
    <n v="-9.9999706978965985E-3"/>
    <n v="-56465"/>
    <n v="-9.9999858319513857E-3"/>
    <n v="21500166"/>
    <n v="-9.9999364563004844E-3"/>
    <n v="396097"/>
    <n v="4.1932547922005625E-3"/>
    <n v="0.17"/>
    <n v="-5.5555555555555469E-2"/>
    <n v="34"/>
    <n v="-8.108108108108103E-2"/>
    <n v="21"/>
    <n v="0.16666666666666674"/>
    <n v="30"/>
    <n v="0"/>
    <n v="394"/>
    <n v="6.7750677506775103E-2"/>
    <n v="37"/>
    <n v="0.1212121212121211"/>
    <n v="0.91"/>
    <n v="-4.2105263157894646E-2"/>
  </r>
  <r>
    <x v="303"/>
    <x v="2"/>
    <x v="30"/>
    <n v="20631473"/>
    <n v="5003132"/>
    <n v="1921202"/>
    <n v="1332354"/>
    <n v="1070679"/>
    <n v="5.1895422105828315E-2"/>
    <x v="297"/>
    <x v="95"/>
    <x v="297"/>
    <n v="0.24249999018489857"/>
    <n v="0.38399986248613871"/>
    <n v="0.6935002149695868"/>
    <n v="0.80359949382821683"/>
    <n v="-3.9603899962223021E-2"/>
    <n v="-8.5714621313318307E-2"/>
    <n v="-6.8626749068202542E-2"/>
    <n v="2.0832797600027098E-2"/>
    <n v="7427330"/>
    <n v="5570497"/>
    <n v="2269462"/>
    <n v="5364183"/>
    <n v="-156365"/>
    <n v="-2.0618577092037627E-2"/>
    <n v="-117274"/>
    <n v="-2.0618621952255056E-2"/>
    <n v="-47778"/>
    <n v="-2.0618494415770461E-2"/>
    <n v="-112930"/>
    <n v="-2.0618526585082342E-2"/>
    <n v="20631472"/>
    <n v="-2.0618566978098496E-2"/>
    <n v="392878"/>
    <n v="9.7978235055233842E-3"/>
    <n v="0.17"/>
    <n v="-5.5555555555555469E-2"/>
    <n v="40"/>
    <n v="5.2631578947368363E-2"/>
    <n v="22"/>
    <n v="4.7619047619047672E-2"/>
    <n v="29"/>
    <n v="7.4074074074074181E-2"/>
    <n v="363"/>
    <n v="-8.7939698492462304E-2"/>
    <n v="34"/>
    <n v="9.6774193548387011E-2"/>
    <n v="0.95"/>
    <n v="4.39560439560438E-2"/>
  </r>
  <r>
    <x v="304"/>
    <x v="3"/>
    <x v="0"/>
    <n v="21065820"/>
    <n v="5055796"/>
    <n v="2103211"/>
    <n v="1581404"/>
    <n v="1270816"/>
    <n v="6.0325968796847214E-2"/>
    <x v="298"/>
    <x v="51"/>
    <x v="298"/>
    <n v="0.2399999620237902"/>
    <n v="0.41599997310018044"/>
    <n v="0.75189983315986841"/>
    <n v="0.80359983913029187"/>
    <n v="-3.0303123150914435E-2"/>
    <n v="5.050510022784982E-2"/>
    <n v="5.1020214969491162E-2"/>
    <n v="2.0833329923489297E-2"/>
    <n v="7583695"/>
    <n v="5687771"/>
    <n v="2317240"/>
    <n v="5477113"/>
    <n v="-156365"/>
    <n v="-2.0202039777469372E-2"/>
    <n v="-117274"/>
    <n v="-2.0202082843457703E-2"/>
    <n v="-47778"/>
    <n v="-2.0201960407912334E-2"/>
    <n v="-112930"/>
    <n v="-2.0201991290585752E-2"/>
    <n v="21065819"/>
    <n v="-2.0202030068046883E-2"/>
    <n v="404865"/>
    <n v="2.8690992522352854E-2"/>
    <n v="0.19"/>
    <n v="0"/>
    <n v="33"/>
    <n v="-0.10810810810810811"/>
    <n v="20"/>
    <n v="0"/>
    <n v="26"/>
    <n v="-7.1428571428571397E-2"/>
    <n v="355"/>
    <n v="-5.3333333333333344E-2"/>
    <n v="31"/>
    <n v="-0.20512820512820518"/>
    <n v="0.91"/>
    <n v="-2.1505376344086002E-2"/>
  </r>
  <r>
    <x v="305"/>
    <x v="4"/>
    <x v="1"/>
    <n v="42645263"/>
    <n v="9134615"/>
    <n v="2981538"/>
    <n v="1926073"/>
    <n v="1457267"/>
    <n v="3.4171837561419192E-2"/>
    <x v="299"/>
    <x v="92"/>
    <x v="299"/>
    <n v="0.2141999921538765"/>
    <n v="0.32639996321684056"/>
    <n v="0.64599981620224189"/>
    <n v="0.75660008732794659"/>
    <n v="9.901024054021379E-3"/>
    <n v="-4.9505064669794319E-2"/>
    <n v="-1.1059416504810571E-7"/>
    <n v="-1.0204203355166808E-2"/>
    <n v="15352294"/>
    <n v="11514221"/>
    <n v="4690978"/>
    <n v="11087768"/>
    <n v="-484810"/>
    <n v="-3.061228871137045E-2"/>
    <n v="-363607"/>
    <n v="-3.0612246616132155E-2"/>
    <n v="-148137"/>
    <n v="-3.061241569997819E-2"/>
    <n v="-350140"/>
    <n v="-3.0612241329445955E-2"/>
    <n v="42645261"/>
    <n v="-3.061227899510266E-2"/>
    <n v="404425"/>
    <n v="5.6422647423757688E-2"/>
    <n v="0.18"/>
    <n v="5.8823529411764497E-2"/>
    <n v="33"/>
    <n v="-8.333333333333337E-2"/>
    <n v="19"/>
    <n v="-5.0000000000000044E-2"/>
    <n v="30"/>
    <n v="7.1428571428571397E-2"/>
    <n v="399"/>
    <n v="0.11142061281337057"/>
    <n v="36"/>
    <n v="-9.9999999999999978E-2"/>
    <n v="0.91"/>
    <n v="-1.0869565217391353E-2"/>
  </r>
  <r>
    <x v="306"/>
    <x v="5"/>
    <x v="2"/>
    <n v="45787545"/>
    <n v="9711538"/>
    <n v="3268903"/>
    <n v="2156168"/>
    <n v="1648175"/>
    <n v="3.5996142619133656E-2"/>
    <x v="300"/>
    <x v="91"/>
    <x v="300"/>
    <n v="0.2120999935681199"/>
    <n v="0.33659992886811541"/>
    <n v="0.65959987188362579"/>
    <n v="0.76440008385246416"/>
    <n v="-1.9417420463751389E-2"/>
    <n v="-1.6810608094441903E-7"/>
    <n v="-3.9604103081355313E-2"/>
    <n v="2.0833392678552221E-2"/>
    <n v="16483516"/>
    <n v="12362637"/>
    <n v="5036630"/>
    <n v="11904761"/>
    <n v="969619"/>
    <n v="6.2500028200522362E-2"/>
    <n v="727214"/>
    <n v="6.2500005371527889E-2"/>
    <n v="296273"/>
    <n v="6.2500145031270771E-2"/>
    <n v="700280"/>
    <n v="6.2499994421874705E-2"/>
    <n v="45787544"/>
    <n v="6.2500026105626771E-2"/>
    <n v="404029"/>
    <n v="5.5060269908916215E-2"/>
    <n v="0.19"/>
    <n v="5.555555555555558E-2"/>
    <n v="32"/>
    <n v="-3.0303030303030276E-2"/>
    <n v="19"/>
    <n v="0.11764705882352944"/>
    <n v="26"/>
    <n v="-3.703703703703709E-2"/>
    <n v="390"/>
    <n v="6.5573770491803351E-2"/>
    <n v="37"/>
    <n v="5.7142857142857162E-2"/>
    <n v="0.94"/>
    <n v="-1.0526315789473717E-2"/>
  </r>
  <r>
    <x v="307"/>
    <x v="6"/>
    <x v="3"/>
    <n v="21282993"/>
    <n v="5107918"/>
    <n v="1941009"/>
    <n v="1360259"/>
    <n v="1070795"/>
    <n v="5.0312237569217828E-2"/>
    <x v="301"/>
    <x v="114"/>
    <x v="301"/>
    <n v="0.23999998496452074"/>
    <n v="0.38000003132391708"/>
    <n v="0.70079994477099283"/>
    <n v="0.78719934953563986"/>
    <n v="-6.796111175454167E-2"/>
    <n v="-2.0618557868033793E-2"/>
    <n v="-1.030925235231317E-2"/>
    <n v="-4.0000824671314827E-2"/>
    <n v="7661877"/>
    <n v="5746408"/>
    <n v="2341129"/>
    <n v="5533578"/>
    <n v="78182"/>
    <n v="1.0309222615097369E-2"/>
    <n v="58637"/>
    <n v="1.0309310976127639E-2"/>
    <n v="23889"/>
    <n v="1.0309247207885175E-2"/>
    <n v="56465"/>
    <n v="1.0309263292541226E-2"/>
    <n v="21282992"/>
    <n v="1.0309259753916944E-2"/>
    <n v="382779"/>
    <n v="-5.100978296979819E-2"/>
    <n v="0.19"/>
    <n v="0"/>
    <n v="34"/>
    <n v="9.6774193548387011E-2"/>
    <n v="22"/>
    <n v="0.10000000000000009"/>
    <n v="27"/>
    <n v="-3.5714285714285698E-2"/>
    <n v="396"/>
    <n v="2.5316455696202667E-3"/>
    <n v="34"/>
    <n v="9.6774193548387011E-2"/>
    <n v="0.92"/>
    <n v="-2.1276595744680771E-2"/>
  </r>
  <r>
    <x v="308"/>
    <x v="0"/>
    <x v="4"/>
    <n v="20848646"/>
    <n v="5420648"/>
    <n v="2168259"/>
    <n v="1567000"/>
    <n v="1259241"/>
    <n v="6.0399174123825596E-2"/>
    <x v="302"/>
    <x v="86"/>
    <x v="302"/>
    <n v="0.2600000019185898"/>
    <n v="0.39999996310404218"/>
    <n v="0.7226996405872177"/>
    <n v="0.80359987236758135"/>
    <n v="9.4736988039403114E-2"/>
    <n v="4.1666879953670577E-2"/>
    <n v="2.0618040066658461E-2"/>
    <n v="-2.0000038687453481E-2"/>
    <n v="7505512"/>
    <n v="5629134"/>
    <n v="2293351"/>
    <n v="5420648"/>
    <n v="-469095"/>
    <n v="-5.8823588422601936E-2"/>
    <n v="-351821"/>
    <n v="-5.8823549082044568E-2"/>
    <n v="-143334"/>
    <n v="-5.8823360426152771E-2"/>
    <n v="-338790"/>
    <n v="-5.8823447704446141E-2"/>
    <n v="20848645"/>
    <n v="-5.8823516134325682E-2"/>
    <n v="394015"/>
    <n v="-5.8009558077686263E-3"/>
    <n v="0.17"/>
    <n v="-5.5555555555555469E-2"/>
    <n v="31"/>
    <n v="-3.125E-2"/>
    <n v="22"/>
    <n v="0"/>
    <n v="25"/>
    <n v="-3.8461538461538436E-2"/>
    <n v="398"/>
    <n v="4.1884816753926746E-2"/>
    <n v="39"/>
    <n v="0.30000000000000004"/>
    <n v="0.91"/>
    <n v="-2.1505376344086002E-2"/>
  </r>
  <r>
    <x v="309"/>
    <x v="1"/>
    <x v="5"/>
    <n v="21500167"/>
    <n v="5106289"/>
    <n v="2022090"/>
    <n v="1461364"/>
    <n v="1162369"/>
    <n v="5.4063254485418648E-2"/>
    <x v="303"/>
    <x v="5"/>
    <x v="303"/>
    <n v="0.23749996918628585"/>
    <n v="0.39599991304839971"/>
    <n v="0.72269978091974141"/>
    <n v="0.79540005091134036"/>
    <n v="-9.5238078363256706E-2"/>
    <n v="-3.8835279898416175E-2"/>
    <n v="3.1249873696809649E-2"/>
    <n v="-5.8252340903947375E-2"/>
    <n v="7740060"/>
    <n v="5805045"/>
    <n v="2365018"/>
    <n v="5590043"/>
    <n v="0"/>
    <n v="0"/>
    <n v="0"/>
    <n v="0"/>
    <n v="0"/>
    <n v="0"/>
    <n v="0"/>
    <n v="0"/>
    <n v="21500166"/>
    <n v="0"/>
    <n v="384987"/>
    <n v="-2.8048685044319899E-2"/>
    <n v="0.18"/>
    <n v="5.8823529411764497E-2"/>
    <n v="34"/>
    <n v="0"/>
    <n v="19"/>
    <n v="-9.5238095238095233E-2"/>
    <n v="25"/>
    <n v="-0.16666666666666663"/>
    <n v="394"/>
    <n v="0"/>
    <n v="33"/>
    <n v="-0.10810810810810811"/>
    <n v="0.94"/>
    <n v="3.296703296703285E-2"/>
  </r>
  <r>
    <x v="310"/>
    <x v="2"/>
    <x v="6"/>
    <n v="20848646"/>
    <n v="5264283"/>
    <n v="2000427"/>
    <n v="1489518"/>
    <n v="1209191"/>
    <n v="5.7998538610133245E-2"/>
    <x v="304"/>
    <x v="23"/>
    <x v="304"/>
    <n v="0.25249999448405425"/>
    <n v="0.37999989742192813"/>
    <n v="0.74460002789404467"/>
    <n v="0.81180019308259455"/>
    <n v="4.1237132799597287E-2"/>
    <n v="-1.0416579418319305E-2"/>
    <n v="7.368391793029061E-2"/>
    <n v="1.0204958212841841E-2"/>
    <n v="7505512"/>
    <n v="5629134"/>
    <n v="2293351"/>
    <n v="5420648"/>
    <n v="78182"/>
    <n v="1.0526259099838065E-2"/>
    <n v="58637"/>
    <n v="1.0526349803258173E-2"/>
    <n v="23889"/>
    <n v="1.0526283321774077E-2"/>
    <n v="56465"/>
    <n v="1.0526300090806018E-2"/>
    <n v="20848645"/>
    <n v="1.0526296911824717E-2"/>
    <n v="405410"/>
    <n v="3.1897942872851193E-2"/>
    <n v="0.18"/>
    <n v="5.8823529411764497E-2"/>
    <n v="36"/>
    <n v="-9.9999999999999978E-2"/>
    <n v="21"/>
    <n v="-4.5454545454545414E-2"/>
    <n v="30"/>
    <n v="3.4482758620689724E-2"/>
    <n v="361"/>
    <n v="-5.5096418732781816E-3"/>
    <n v="37"/>
    <n v="8.8235294117646967E-2"/>
    <n v="0.93"/>
    <n v="-2.1052631578947323E-2"/>
  </r>
  <r>
    <x v="311"/>
    <x v="3"/>
    <x v="7"/>
    <n v="21065820"/>
    <n v="5108461"/>
    <n v="2084252"/>
    <n v="1445428"/>
    <n v="1232661"/>
    <n v="5.8514740940537803E-2"/>
    <x v="305"/>
    <x v="5"/>
    <x v="305"/>
    <n v="0.24249998338540821"/>
    <n v="0.40799998277367683"/>
    <n v="0.69349963440121443"/>
    <n v="0.85280000110693854"/>
    <n v="1.041675732169578E-2"/>
    <n v="-1.9230747220690514E-2"/>
    <n v="-7.7670184488838667E-2"/>
    <n v="6.1224703616036491E-2"/>
    <n v="7583695"/>
    <n v="5687771"/>
    <n v="2317240"/>
    <n v="5477113"/>
    <n v="0"/>
    <n v="0"/>
    <n v="0"/>
    <n v="0"/>
    <n v="0"/>
    <n v="0"/>
    <n v="0"/>
    <n v="0"/>
    <n v="21065819"/>
    <n v="0"/>
    <n v="403572"/>
    <n v="-3.1936571449742157E-3"/>
    <n v="0.19"/>
    <n v="0"/>
    <n v="31"/>
    <n v="-6.0606060606060552E-2"/>
    <n v="17"/>
    <n v="-0.15000000000000002"/>
    <n v="26"/>
    <n v="0"/>
    <n v="352"/>
    <n v="-8.4507042253521014E-3"/>
    <n v="34"/>
    <n v="9.6774193548387011E-2"/>
    <n v="0.94"/>
    <n v="3.296703296703285E-2"/>
  </r>
  <r>
    <x v="312"/>
    <x v="4"/>
    <x v="8"/>
    <n v="45787545"/>
    <n v="9711538"/>
    <n v="3367961"/>
    <n v="2290213"/>
    <n v="1839957"/>
    <n v="4.0184661571176179E-2"/>
    <x v="306"/>
    <x v="149"/>
    <x v="306"/>
    <n v="0.2120999935681199"/>
    <n v="0.34679996103603777"/>
    <n v="0.67999985748053493"/>
    <n v="0.80339994576923635"/>
    <n v="-9.8039153253003386E-3"/>
    <n v="6.2500000361962904E-2"/>
    <n v="5.2631657820237931E-2"/>
    <n v="6.1855475865157272E-2"/>
    <n v="16483516"/>
    <n v="12362637"/>
    <n v="5036630"/>
    <n v="11904761"/>
    <n v="1131222"/>
    <n v="7.3684232467147837E-2"/>
    <n v="848416"/>
    <n v="7.3684185842880723E-2"/>
    <n v="345652"/>
    <n v="7.3684421457529847E-2"/>
    <n v="816993"/>
    <n v="7.3684171602436122E-2"/>
    <n v="45787544"/>
    <n v="7.3684224842708756E-2"/>
    <n v="380487"/>
    <n v="-5.9190208320454962E-2"/>
    <n v="0.19"/>
    <n v="5.555555555555558E-2"/>
    <n v="40"/>
    <n v="0.21212121212121215"/>
    <n v="21"/>
    <n v="0.10526315789473695"/>
    <n v="27"/>
    <n v="-9.9999999999999978E-2"/>
    <n v="368"/>
    <n v="-7.7694235588972482E-2"/>
    <n v="32"/>
    <n v="-0.11111111111111116"/>
    <n v="0.93"/>
    <n v="2.19780219780219E-2"/>
  </r>
  <r>
    <x v="313"/>
    <x v="5"/>
    <x v="9"/>
    <n v="47134238"/>
    <n v="10096153"/>
    <n v="3261057"/>
    <n v="2173168"/>
    <n v="1627268"/>
    <n v="3.4524118115582987E-2"/>
    <x v="307"/>
    <x v="150"/>
    <x v="307"/>
    <n v="0.21419998346000629"/>
    <n v="0.32299995849904412"/>
    <n v="0.66639988200144917"/>
    <n v="0.74879990870471125"/>
    <n v="9.9009427419523011E-3"/>
    <n v="-4.0403960912302916E-2"/>
    <n v="1.030929569225747E-2"/>
    <n v="-2.0408390157586442E-2"/>
    <n v="16968325"/>
    <n v="12726244"/>
    <n v="5184766"/>
    <n v="12254901"/>
    <n v="484809"/>
    <n v="2.9411746862744614E-2"/>
    <n v="363607"/>
    <n v="2.94117670849674E-2"/>
    <n v="148136"/>
    <n v="2.9411729668448849E-2"/>
    <n v="350140"/>
    <n v="2.9411762235293848E-2"/>
    <n v="47134236"/>
    <n v="2.9411754428234849E-2"/>
    <n v="397106"/>
    <n v="-1.7134908632796209E-2"/>
    <n v="0.19"/>
    <n v="0"/>
    <n v="34"/>
    <n v="6.25E-2"/>
    <n v="20"/>
    <n v="5.2631578947368363E-2"/>
    <n v="30"/>
    <n v="0.15384615384615374"/>
    <n v="358"/>
    <n v="-8.2051282051282093E-2"/>
    <n v="37"/>
    <n v="0"/>
    <n v="0.92"/>
    <n v="-2.1276595744680771E-2"/>
  </r>
  <r>
    <x v="314"/>
    <x v="6"/>
    <x v="10"/>
    <n v="21500167"/>
    <n v="5482542"/>
    <n v="2083366"/>
    <n v="1566483"/>
    <n v="1245980"/>
    <n v="5.79521079999053E-2"/>
    <x v="308"/>
    <x v="115"/>
    <x v="308"/>
    <n v="0.25499997279090902"/>
    <n v="0.38000000729588573"/>
    <n v="0.75190005020721273"/>
    <n v="0.79539963089289833"/>
    <n v="6.2499953192104218E-2"/>
    <n v="-6.3231656244333578E-8"/>
    <n v="7.2916822864360187E-2"/>
    <n v="1.0417032689490568E-2"/>
    <n v="7740060"/>
    <n v="5805045"/>
    <n v="2365018"/>
    <n v="5590043"/>
    <n v="78183"/>
    <n v="1.0204157545207204E-2"/>
    <n v="58637"/>
    <n v="1.0204113595832398E-2"/>
    <n v="23889"/>
    <n v="1.0204051122343127E-2"/>
    <n v="56465"/>
    <n v="1.0204066880416196E-2"/>
    <n v="21500166"/>
    <n v="1.0204110399515187E-2"/>
    <n v="387858"/>
    <n v="1.3268752988016663E-2"/>
    <n v="0.17"/>
    <n v="-0.10526315789473684"/>
    <n v="38"/>
    <n v="0.11764705882352944"/>
    <n v="17"/>
    <n v="-0.22727272727272729"/>
    <n v="25"/>
    <n v="-7.407407407407407E-2"/>
    <n v="381"/>
    <n v="-3.7878787878787845E-2"/>
    <n v="31"/>
    <n v="-8.8235294117647078E-2"/>
    <n v="0.94"/>
    <n v="2.1739130434782483E-2"/>
  </r>
  <r>
    <x v="315"/>
    <x v="0"/>
    <x v="11"/>
    <n v="20631473"/>
    <n v="4899974"/>
    <n v="2018789"/>
    <n v="1547402"/>
    <n v="1230803"/>
    <n v="5.9656574205826214E-2"/>
    <x v="309"/>
    <x v="83"/>
    <x v="309"/>
    <n v="0.23749995940667931"/>
    <n v="0.41199994122417793"/>
    <n v="0.76650011467270729"/>
    <n v="0.79539964404854069"/>
    <n v="-8.6538624407224485E-2"/>
    <n v="2.9999948067531479E-2"/>
    <n v="6.0606746739074291E-2"/>
    <n v="-1.0204367373629619E-2"/>
    <n v="7427330"/>
    <n v="5570497"/>
    <n v="2269462"/>
    <n v="5364183"/>
    <n v="-78182"/>
    <n v="-1.0416611151910726E-2"/>
    <n v="-58637"/>
    <n v="-1.0416699975520194E-2"/>
    <n v="-23889"/>
    <n v="-1.0416634871853403E-2"/>
    <n v="-56465"/>
    <n v="-1.0416651293350898E-2"/>
    <n v="20631472"/>
    <n v="-1.0416648180253452E-2"/>
    <n v="403207"/>
    <n v="2.3329061076355018E-2"/>
    <n v="0.18"/>
    <n v="5.8823529411764497E-2"/>
    <n v="32"/>
    <n v="3.2258064516129004E-2"/>
    <n v="19"/>
    <n v="-0.13636363636363635"/>
    <n v="30"/>
    <n v="0.19999999999999996"/>
    <n v="387"/>
    <n v="-2.7638190954773822E-2"/>
    <n v="39"/>
    <n v="0"/>
    <n v="0.93"/>
    <n v="2.19780219780219E-2"/>
  </r>
  <r>
    <x v="316"/>
    <x v="1"/>
    <x v="12"/>
    <n v="21500167"/>
    <n v="5643793"/>
    <n v="2302667"/>
    <n v="1748185"/>
    <n v="1361836"/>
    <n v="6.3340717306986496E-2"/>
    <x v="310"/>
    <x v="5"/>
    <x v="310"/>
    <n v="0.26249996104681417"/>
    <n v="0.40799990361092264"/>
    <n v="0.75920009276200162"/>
    <n v="0.77899993421748848"/>
    <n v="0.10526313728032233"/>
    <n v="3.0303013124793887E-2"/>
    <n v="5.050549731149534E-2"/>
    <n v="-2.0618702092187746E-2"/>
    <n v="7740060"/>
    <n v="5805045"/>
    <n v="2365018"/>
    <n v="5590043"/>
    <n v="0"/>
    <n v="0"/>
    <n v="0"/>
    <n v="0"/>
    <n v="0"/>
    <n v="0"/>
    <n v="0"/>
    <n v="0"/>
    <n v="21500166"/>
    <n v="0"/>
    <n v="380788"/>
    <n v="-1.0906861790138334E-2"/>
    <n v="0.19"/>
    <n v="5.555555555555558E-2"/>
    <n v="36"/>
    <n v="5.8823529411764719E-2"/>
    <n v="21"/>
    <n v="0.10526315789473695"/>
    <n v="25"/>
    <n v="0"/>
    <n v="394"/>
    <n v="0"/>
    <n v="34"/>
    <n v="3.0303030303030276E-2"/>
    <n v="0.95"/>
    <n v="1.0638297872340496E-2"/>
  </r>
  <r>
    <x v="317"/>
    <x v="2"/>
    <x v="13"/>
    <n v="20848646"/>
    <n v="5160040"/>
    <n v="2125936"/>
    <n v="1629530"/>
    <n v="1349577"/>
    <n v="6.4732117375871798E-2"/>
    <x v="311"/>
    <x v="5"/>
    <x v="311"/>
    <n v="0.24750000551594573"/>
    <n v="0.4119999069774653"/>
    <n v="0.76650002634133863"/>
    <n v="0.82820015587316587"/>
    <n v="-1.9801936939940368E-2"/>
    <n v="8.4210574193935628E-2"/>
    <n v="2.9411761518776558E-2"/>
    <n v="2.0201969561373101E-2"/>
    <n v="7505512"/>
    <n v="5629134"/>
    <n v="2293351"/>
    <n v="5420648"/>
    <n v="0"/>
    <n v="0"/>
    <n v="0"/>
    <n v="0"/>
    <n v="0"/>
    <n v="0"/>
    <n v="0"/>
    <n v="0"/>
    <n v="20848645"/>
    <n v="0"/>
    <n v="383044"/>
    <n v="-5.5168841419797277E-2"/>
    <n v="0.19"/>
    <n v="5.555555555555558E-2"/>
    <n v="34"/>
    <n v="-5.555555555555558E-2"/>
    <n v="20"/>
    <n v="-4.7619047619047672E-2"/>
    <n v="25"/>
    <n v="-0.16666666666666663"/>
    <n v="378"/>
    <n v="4.7091412742382266E-2"/>
    <n v="33"/>
    <n v="-0.10810810810810811"/>
    <n v="0.92"/>
    <n v="-1.0752688172043001E-2"/>
  </r>
  <r>
    <x v="318"/>
    <x v="3"/>
    <x v="14"/>
    <n v="21717340"/>
    <n v="5212161"/>
    <n v="2126561"/>
    <n v="1567914"/>
    <n v="1324260"/>
    <n v="6.0977080986898025E-2"/>
    <x v="312"/>
    <x v="50"/>
    <x v="312"/>
    <n v="0.23999997237230711"/>
    <n v="0.40799986800100763"/>
    <n v="0.73730027024853739"/>
    <n v="0.84459989514731038"/>
    <n v="-1.0309324471696191E-2"/>
    <n v="-2.8130557361283337E-7"/>
    <n v="6.3158844899956712E-2"/>
    <n v="-9.6155088519985776E-3"/>
    <n v="7818242"/>
    <n v="5863681"/>
    <n v="2388907"/>
    <n v="5646508"/>
    <n v="234547"/>
    <n v="3.0927799707134884E-2"/>
    <n v="175910"/>
    <n v="3.0927757112584109E-2"/>
    <n v="71667"/>
    <n v="3.0927741623655747E-2"/>
    <n v="169395"/>
    <n v="3.0927789877623457E-2"/>
    <n v="21717338"/>
    <n v="3.0927779261751054E-2"/>
    <n v="396628"/>
    <n v="-1.720634731844628E-2"/>
    <n v="0.19"/>
    <n v="0"/>
    <n v="30"/>
    <n v="-3.2258064516129004E-2"/>
    <n v="18"/>
    <n v="5.8823529411764719E-2"/>
    <n v="27"/>
    <n v="3.8461538461538547E-2"/>
    <n v="365"/>
    <n v="3.6931818181818121E-2"/>
    <n v="40"/>
    <n v="0.17647058823529416"/>
    <n v="0.91"/>
    <n v="-3.1914893617021156E-2"/>
  </r>
  <r>
    <x v="319"/>
    <x v="4"/>
    <x v="15"/>
    <n v="47134238"/>
    <n v="9403280"/>
    <n v="3037259"/>
    <n v="2003376"/>
    <n v="1547007"/>
    <n v="3.2821300728358017E-2"/>
    <x v="313"/>
    <x v="150"/>
    <x v="313"/>
    <n v="0.19949998979510394"/>
    <n v="0.32299995320781683"/>
    <n v="0.65959998801551001"/>
    <n v="0.77220002635551188"/>
    <n v="-5.9405960184384599E-2"/>
    <n v="-6.8627481263608847E-2"/>
    <n v="-2.9999814324385921E-2"/>
    <n v="-3.8834853771182787E-2"/>
    <n v="16968325"/>
    <n v="12726244"/>
    <n v="5184766"/>
    <n v="12254901"/>
    <n v="484809"/>
    <n v="2.9411746862744614E-2"/>
    <n v="363607"/>
    <n v="2.94117670849674E-2"/>
    <n v="148136"/>
    <n v="2.9411729668448849E-2"/>
    <n v="350140"/>
    <n v="2.9411762235293848E-2"/>
    <n v="47134236"/>
    <n v="2.9411754428234849E-2"/>
    <n v="404564"/>
    <n v="6.3279428732124776E-2"/>
    <n v="0.18"/>
    <n v="-5.2631578947368474E-2"/>
    <n v="40"/>
    <n v="0"/>
    <n v="21"/>
    <n v="0"/>
    <n v="30"/>
    <n v="0.11111111111111116"/>
    <n v="392"/>
    <n v="6.5217391304347894E-2"/>
    <n v="39"/>
    <n v="0.21875"/>
    <n v="0.92"/>
    <n v="-1.0752688172043001E-2"/>
  </r>
  <r>
    <x v="320"/>
    <x v="5"/>
    <x v="16"/>
    <n v="43991955"/>
    <n v="9330693"/>
    <n v="1268974"/>
    <n v="906047"/>
    <n v="699650"/>
    <n v="1.5904044273549561E-2"/>
    <x v="314"/>
    <x v="151"/>
    <x v="314"/>
    <n v="0.2120999850995483"/>
    <n v="0.13599997342105244"/>
    <n v="0.71399965641534024"/>
    <n v="0.77220055913214214"/>
    <n v="-9.8039146714037351E-3"/>
    <n v="-0.57894739660948003"/>
    <n v="7.1428245561705461E-2"/>
    <n v="3.125087243654967E-2"/>
    <n v="15837104"/>
    <n v="11877828"/>
    <n v="4839115"/>
    <n v="11437908"/>
    <n v="-1131221"/>
    <n v="-6.6666627377775955E-2"/>
    <n v="-848416"/>
    <n v="-6.6666645712592065E-2"/>
    <n v="-345651"/>
    <n v="-6.6666653808484355E-2"/>
    <n v="-816993"/>
    <n v="-6.6666634026664062E-2"/>
    <n v="43991955"/>
    <n v="-6.6666636964265225E-2"/>
    <n v="380987"/>
    <n v="-4.0591177166801828E-2"/>
    <n v="0.19"/>
    <n v="0"/>
    <n v="112"/>
    <n v="2.2941176470588234"/>
    <n v="22"/>
    <n v="0.10000000000000009"/>
    <n v="27"/>
    <n v="-9.9999999999999978E-2"/>
    <n v="353"/>
    <n v="-1.3966480446927387E-2"/>
    <n v="38"/>
    <n v="2.7027027027026973E-2"/>
    <n v="0.95"/>
    <n v="3.2608695652173836E-2"/>
  </r>
  <r>
    <x v="321"/>
    <x v="6"/>
    <x v="17"/>
    <n v="22803207"/>
    <n v="5985841"/>
    <n v="2298563"/>
    <n v="1761848"/>
    <n v="1459163"/>
    <n v="6.3989376581986918E-2"/>
    <x v="315"/>
    <x v="152"/>
    <x v="315"/>
    <n v="0.26249996327270986"/>
    <n v="0.38400000935541057"/>
    <n v="0.76649976528813868"/>
    <n v="0.8282002760737589"/>
    <n v="2.9411730517910906E-2"/>
    <n v="1.0526321007173767E-2"/>
    <n v="1.941709549946502E-2"/>
    <n v="4.1237943678750888E-2"/>
    <n v="8209154"/>
    <n v="6156866"/>
    <n v="2508352"/>
    <n v="5928833"/>
    <n v="469094"/>
    <n v="6.0605990134443344E-2"/>
    <n v="351821"/>
    <n v="6.0606076266420006E-2"/>
    <n v="143334"/>
    <n v="6.060588122373689E-2"/>
    <n v="338790"/>
    <n v="6.0605973871757257E-2"/>
    <n v="22803205"/>
    <n v="6.0605997181603088E-2"/>
    <n v="398199"/>
    <n v="2.6661819531890618E-2"/>
    <n v="0.18"/>
    <n v="5.8823529411764497E-2"/>
    <n v="37"/>
    <n v="-2.6315789473684181E-2"/>
    <n v="22"/>
    <n v="0.29411764705882359"/>
    <n v="26"/>
    <n v="4.0000000000000036E-2"/>
    <n v="385"/>
    <n v="1.049868766404205E-2"/>
    <n v="34"/>
    <n v="9.6774193548387011E-2"/>
    <n v="0.94"/>
    <n v="0"/>
  </r>
  <r>
    <x v="322"/>
    <x v="0"/>
    <x v="18"/>
    <n v="21282993"/>
    <n v="5373955"/>
    <n v="2149582"/>
    <n v="1537811"/>
    <n v="1197954"/>
    <n v="5.6286914157233428E-2"/>
    <x v="316"/>
    <x v="128"/>
    <x v="316"/>
    <n v="0.25249996558284826"/>
    <n v="0.4"/>
    <n v="0.71540001730569014"/>
    <n v="0.778999499938549"/>
    <n v="6.3157931536669931E-2"/>
    <n v="-2.9126075087589576E-2"/>
    <n v="-6.666678372101309E-2"/>
    <n v="-2.061874710744882E-2"/>
    <n v="7661877"/>
    <n v="5746408"/>
    <n v="2341129"/>
    <n v="5533578"/>
    <n v="234547"/>
    <n v="3.1578911937398813E-2"/>
    <n v="175911"/>
    <n v="3.1579049409774296E-2"/>
    <n v="71667"/>
    <n v="3.1578849965322231E-2"/>
    <n v="169395"/>
    <n v="3.1578900272418053E-2"/>
    <n v="21282992"/>
    <n v="3.1578939205113343E-2"/>
    <n v="384779"/>
    <n v="-4.5703571614580052E-2"/>
    <n v="0.19"/>
    <n v="5.555555555555558E-2"/>
    <n v="33"/>
    <n v="3.125E-2"/>
    <n v="22"/>
    <n v="0.15789473684210531"/>
    <n v="27"/>
    <n v="-9.9999999999999978E-2"/>
    <n v="369"/>
    <n v="-4.6511627906976716E-2"/>
    <n v="33"/>
    <n v="-0.15384615384615385"/>
    <n v="0.92"/>
    <n v="-1.0752688172043001E-2"/>
  </r>
  <r>
    <x v="323"/>
    <x v="1"/>
    <x v="19"/>
    <n v="22368860"/>
    <n v="5648137"/>
    <n v="2281847"/>
    <n v="1649091"/>
    <n v="1338732"/>
    <n v="5.9848020864719971E-2"/>
    <x v="317"/>
    <x v="22"/>
    <x v="317"/>
    <n v="0.25249999329424921"/>
    <n v="0.40399993838676362"/>
    <n v="0.72270007585959972"/>
    <n v="0.81179995524807302"/>
    <n v="-3.8095120900919155E-2"/>
    <n v="-9.8038386498577879E-3"/>
    <n v="-4.8076939466133783E-2"/>
    <n v="4.2105293710367864E-2"/>
    <n v="8052789"/>
    <n v="6039592"/>
    <n v="2460574"/>
    <n v="5815903"/>
    <n v="312729"/>
    <n v="4.0403950356973972E-2"/>
    <n v="234547"/>
    <n v="4.0403993422962303E-2"/>
    <n v="95556"/>
    <n v="4.0403920815824668E-2"/>
    <n v="225860"/>
    <n v="4.0403982581171505E-2"/>
    <n v="22368858"/>
    <n v="4.0403967113556316E-2"/>
    <n v="410182"/>
    <n v="7.7192558589031179E-2"/>
    <n v="0.19"/>
    <n v="0"/>
    <n v="40"/>
    <n v="0.11111111111111116"/>
    <n v="19"/>
    <n v="-9.5238095238095233E-2"/>
    <n v="29"/>
    <n v="0.15999999999999992"/>
    <n v="389"/>
    <n v="-1.2690355329949221E-2"/>
    <n v="32"/>
    <n v="-5.8823529411764719E-2"/>
    <n v="0.92"/>
    <n v="-3.1578947368420929E-2"/>
  </r>
  <r>
    <x v="324"/>
    <x v="2"/>
    <x v="20"/>
    <n v="21282993"/>
    <n v="5054710"/>
    <n v="2102759"/>
    <n v="1550364"/>
    <n v="1220447"/>
    <n v="5.7343767392114449E-2"/>
    <x v="318"/>
    <x v="140"/>
    <x v="318"/>
    <n v="0.2374999606493316"/>
    <n v="0.41599992877929692"/>
    <n v="0.73729989979831256"/>
    <n v="0.78720029618850795"/>
    <n v="-4.0404220782814693E-2"/>
    <n v="9.7087929732235789E-3"/>
    <n v="-3.8095401878072033E-2"/>
    <n v="-4.9504771755846888E-2"/>
    <n v="7661877"/>
    <n v="5746408"/>
    <n v="2341129"/>
    <n v="5533578"/>
    <n v="156365"/>
    <n v="2.0833355539235709E-2"/>
    <n v="117274"/>
    <n v="2.0833399951040388E-2"/>
    <n v="47778"/>
    <n v="2.0833269743706806E-2"/>
    <n v="112930"/>
    <n v="2.0833302586701796E-2"/>
    <n v="21282992"/>
    <n v="2.0833344325254632E-2"/>
    <n v="393181"/>
    <n v="2.6464322636563953E-2"/>
    <n v="0.18"/>
    <n v="-5.2631578947368474E-2"/>
    <n v="38"/>
    <n v="0.11764705882352944"/>
    <n v="21"/>
    <n v="5.0000000000000044E-2"/>
    <n v="27"/>
    <n v="8.0000000000000071E-2"/>
    <n v="395"/>
    <n v="4.4973544973544888E-2"/>
    <n v="35"/>
    <n v="6.0606060606060552E-2"/>
    <n v="0.92"/>
    <n v="0"/>
  </r>
  <r>
    <x v="325"/>
    <x v="3"/>
    <x v="21"/>
    <n v="22803207"/>
    <n v="5529777"/>
    <n v="2300387"/>
    <n v="1763247"/>
    <n v="1518155"/>
    <n v="6.6576381120427491E-2"/>
    <x v="319"/>
    <x v="55"/>
    <x v="319"/>
    <n v="0.24249996941219715"/>
    <n v="0.41599995804532441"/>
    <n v="0.76650015845159969"/>
    <n v="0.86099962172060973"/>
    <n v="1.0416655531992447E-2"/>
    <n v="1.9608070177848713E-2"/>
    <n v="3.9603794249552182E-2"/>
    <n v="1.9417154403552184E-2"/>
    <n v="8209154"/>
    <n v="6156866"/>
    <n v="2508352"/>
    <n v="5928833"/>
    <n v="390912"/>
    <n v="4.9999987209400798E-2"/>
    <n v="293185"/>
    <n v="5.0000162014270488E-2"/>
    <n v="119445"/>
    <n v="4.9999853489482771E-2"/>
    <n v="282325"/>
    <n v="4.9999929159756817E-2"/>
    <n v="22803205"/>
    <n v="5.0000004604615844E-2"/>
    <n v="409499"/>
    <n v="3.2451062456508417E-2"/>
    <n v="0.18"/>
    <n v="-5.2631578947368474E-2"/>
    <n v="35"/>
    <n v="0.16666666666666674"/>
    <n v="19"/>
    <n v="5.555555555555558E-2"/>
    <n v="25"/>
    <n v="-7.407407407407407E-2"/>
    <n v="360"/>
    <n v="-1.3698630136986356E-2"/>
    <n v="37"/>
    <n v="-7.4999999999999956E-2"/>
    <n v="0.95"/>
    <n v="4.39560439560438E-2"/>
  </r>
  <r>
    <x v="326"/>
    <x v="4"/>
    <x v="22"/>
    <n v="45787545"/>
    <n v="9519230"/>
    <n v="3268903"/>
    <n v="2133940"/>
    <n v="1631184"/>
    <n v="3.5625059172751015E-2"/>
    <x v="320"/>
    <x v="153"/>
    <x v="320"/>
    <n v="0.20789998677587979"/>
    <n v="0.34339993886060111"/>
    <n v="0.65280003719902369"/>
    <n v="0.76440012371481858"/>
    <n v="4.2105250177721931E-2"/>
    <n v="6.3157859467735111E-2"/>
    <n v="-1.0309203972160175E-2"/>
    <n v="-1.0100883675834393E-2"/>
    <n v="16483516"/>
    <n v="12362637"/>
    <n v="5036630"/>
    <n v="11904761"/>
    <n v="-484809"/>
    <n v="-2.8571411733332552E-2"/>
    <n v="-363607"/>
    <n v="-2.8571430816508037E-2"/>
    <n v="-148136"/>
    <n v="-2.8571395507531072E-2"/>
    <n v="-350140"/>
    <n v="-2.8571426239999864E-2"/>
    <n v="45787544"/>
    <n v="-2.8571418872685217E-2"/>
    <n v="401426"/>
    <n v="-7.7564983537833365E-3"/>
    <n v="0.18"/>
    <n v="0"/>
    <n v="37"/>
    <n v="-7.4999999999999956E-2"/>
    <n v="18"/>
    <n v="-0.1428571428571429"/>
    <n v="28"/>
    <n v="-6.6666666666666652E-2"/>
    <n v="393"/>
    <n v="2.5510204081633514E-3"/>
    <n v="39"/>
    <n v="0"/>
    <n v="0.95"/>
    <n v="3.2608695652173836E-2"/>
  </r>
  <r>
    <x v="327"/>
    <x v="5"/>
    <x v="23"/>
    <n v="46236443"/>
    <n v="9709653"/>
    <n v="3301282"/>
    <n v="2177525"/>
    <n v="1647515"/>
    <n v="3.5632390666384087E-2"/>
    <x v="321"/>
    <x v="53"/>
    <x v="321"/>
    <n v="0.20999999935116115"/>
    <n v="0.33999999794019414"/>
    <n v="0.65959981607145346"/>
    <n v="0.75659980941665428"/>
    <n v="-9.9009236016756041E-3"/>
    <n v="1.5000004734380563"/>
    <n v="-7.61902892460804E-2"/>
    <n v="-2.02029764560403E-2"/>
    <n v="16645119"/>
    <n v="12483839"/>
    <n v="5086008"/>
    <n v="12021475"/>
    <n v="808015"/>
    <n v="5.1020375947521623E-2"/>
    <n v="606011"/>
    <n v="5.1020354899902642E-2"/>
    <n v="246893"/>
    <n v="5.1020279534584212E-2"/>
    <n v="583567"/>
    <n v="5.102043135860157E-2"/>
    <n v="46236441"/>
    <n v="5.1020374066121921E-2"/>
    <n v="388049"/>
    <n v="1.853606553504461E-2"/>
    <n v="0.19"/>
    <n v="0"/>
    <n v="34"/>
    <n v="-0.6964285714285714"/>
    <n v="22"/>
    <n v="0"/>
    <n v="27"/>
    <n v="0"/>
    <n v="354"/>
    <n v="2.8328611898016387E-3"/>
    <n v="37"/>
    <n v="-2.6315789473684181E-2"/>
    <n v="0.95"/>
    <n v="0"/>
  </r>
  <r>
    <x v="328"/>
    <x v="6"/>
    <x v="24"/>
    <n v="22151687"/>
    <n v="5593301"/>
    <n v="2237320"/>
    <n v="1698573"/>
    <n v="1364973"/>
    <n v="6.1619370118402267E-2"/>
    <x v="322"/>
    <x v="154"/>
    <x v="322"/>
    <n v="0.2525000014671569"/>
    <n v="0.39999992848587979"/>
    <n v="0.75919984624461412"/>
    <n v="0.80359984528189254"/>
    <n v="-3.8095097922600685E-2"/>
    <n v="4.1666455053808393E-2"/>
    <n v="-9.5237068217240983E-3"/>
    <n v="-2.9703480550005823E-2"/>
    <n v="7974607"/>
    <n v="5980955"/>
    <n v="2436685"/>
    <n v="5759438"/>
    <n v="-234547"/>
    <n v="-2.8571397247511787E-2"/>
    <n v="-175911"/>
    <n v="-2.8571516742446512E-2"/>
    <n v="-71667"/>
    <n v="-2.8571348837802657E-2"/>
    <n v="-169395"/>
    <n v="-2.8571390018912624E-2"/>
    <n v="22151685"/>
    <n v="-2.8571422306645E-2"/>
    <n v="408801"/>
    <n v="2.6624878515516093E-2"/>
    <n v="0.19"/>
    <n v="5.555555555555558E-2"/>
    <n v="34"/>
    <n v="-8.108108108108103E-2"/>
    <n v="22"/>
    <n v="0"/>
    <n v="26"/>
    <n v="0"/>
    <n v="392"/>
    <n v="1.8181818181818077E-2"/>
    <n v="39"/>
    <n v="0.14705882352941169"/>
    <n v="0.94"/>
    <n v="0"/>
  </r>
  <r>
    <x v="329"/>
    <x v="0"/>
    <x v="25"/>
    <n v="21065820"/>
    <n v="5424448"/>
    <n v="2191477"/>
    <n v="1519789"/>
    <n v="1258689"/>
    <n v="5.97502969264904E-2"/>
    <x v="323"/>
    <x v="89"/>
    <x v="323"/>
    <n v="0.25749996914432954"/>
    <n v="0.40400000147480442"/>
    <n v="0.69349986333418057"/>
    <n v="0.82819983563507826"/>
    <n v="1.9801997002018235E-2"/>
    <n v="1.0000003687010928E-2"/>
    <n v="-3.0612459381800128E-2"/>
    <n v="6.315836621257187E-2"/>
    <n v="7583695"/>
    <n v="5687771"/>
    <n v="2317240"/>
    <n v="5477113"/>
    <n v="-78182"/>
    <n v="-1.0204027028886009E-2"/>
    <n v="-58637"/>
    <n v="-1.0204113595832398E-2"/>
    <n v="-23889"/>
    <n v="-1.0204051122343127E-2"/>
    <n v="-56465"/>
    <n v="-1.0204066880416196E-2"/>
    <n v="21065819"/>
    <n v="-1.020406341364033E-2"/>
    <n v="396857"/>
    <n v="3.1389446929276366E-2"/>
    <n v="0.17"/>
    <n v="-0.10526315789473684"/>
    <n v="35"/>
    <n v="6.0606060606060552E-2"/>
    <n v="17"/>
    <n v="-0.22727272727272729"/>
    <n v="25"/>
    <n v="-7.407407407407407E-2"/>
    <n v="368"/>
    <n v="-2.7100271002710175E-3"/>
    <n v="39"/>
    <n v="0.18181818181818188"/>
    <n v="0.95"/>
    <n v="3.2608695652173836E-2"/>
  </r>
  <r>
    <x v="330"/>
    <x v="1"/>
    <x v="26"/>
    <n v="22803207"/>
    <n v="5985841"/>
    <n v="2442223"/>
    <n v="1729338"/>
    <n v="1347154"/>
    <n v="5.9077392052793276E-2"/>
    <x v="324"/>
    <x v="31"/>
    <x v="324"/>
    <n v="0.26249996327270986"/>
    <n v="0.40799997861620446"/>
    <n v="0.70809995647408119"/>
    <n v="0.77899982536670098"/>
    <n v="3.9603842550630208E-2"/>
    <n v="9.9010911868295803E-3"/>
    <n v="-2.0202183275202734E-2"/>
    <n v="-4.0404202623229857E-2"/>
    <n v="8209154"/>
    <n v="6156866"/>
    <n v="2508352"/>
    <n v="5928833"/>
    <n v="156365"/>
    <n v="1.9417496223979036E-2"/>
    <n v="117274"/>
    <n v="1.9417536813745029E-2"/>
    <n v="47778"/>
    <n v="1.9417420488065051E-2"/>
    <n v="112930"/>
    <n v="1.9417449018664934E-2"/>
    <n v="22803205"/>
    <n v="1.9417486578885645E-2"/>
    <n v="396457"/>
    <n v="-3.3460756444700146E-2"/>
    <n v="0.19"/>
    <n v="0"/>
    <n v="35"/>
    <n v="-0.125"/>
    <n v="22"/>
    <n v="0.15789473684210531"/>
    <n v="28"/>
    <n v="-3.4482758620689613E-2"/>
    <n v="369"/>
    <n v="-5.1413881748071932E-2"/>
    <n v="34"/>
    <n v="6.25E-2"/>
    <n v="0.91"/>
    <n v="-1.0869565217391353E-2"/>
  </r>
  <r>
    <x v="331"/>
    <x v="2"/>
    <x v="27"/>
    <n v="22803207"/>
    <n v="5472769"/>
    <n v="2123434"/>
    <n v="1519105"/>
    <n v="1295492"/>
    <n v="5.6811833528503247E-2"/>
    <x v="325"/>
    <x v="155"/>
    <x v="325"/>
    <n v="0.23999997017963307"/>
    <n v="0.38799993202709632"/>
    <n v="0.71540014900392479"/>
    <n v="0.8527995102379361"/>
    <n v="1.0526357661139629E-2"/>
    <n v="-6.7307696023802932E-2"/>
    <n v="-2.9702636336148225E-2"/>
    <n v="8.3332303566256982E-2"/>
    <n v="8209154"/>
    <n v="6156866"/>
    <n v="2508352"/>
    <n v="5928833"/>
    <n v="547277"/>
    <n v="7.1428580751165871E-2"/>
    <n v="410458"/>
    <n v="7.1428621149072669E-2"/>
    <n v="167223"/>
    <n v="7.142835785640167E-2"/>
    <n v="395255"/>
    <n v="7.1428468162913816E-2"/>
    <n v="22803205"/>
    <n v="7.1428537867232134E-2"/>
    <n v="403521"/>
    <n v="2.6298320620782745E-2"/>
    <n v="0.18"/>
    <n v="0"/>
    <n v="33"/>
    <n v="-0.13157894736842102"/>
    <n v="21"/>
    <n v="0"/>
    <n v="28"/>
    <n v="3.7037037037036979E-2"/>
    <n v="380"/>
    <n v="-3.7974683544303778E-2"/>
    <n v="32"/>
    <n v="-8.5714285714285743E-2"/>
    <n v="0.94"/>
    <n v="2.1739130434782483E-2"/>
  </r>
  <r>
    <x v="332"/>
    <x v="3"/>
    <x v="28"/>
    <n v="21717340"/>
    <n v="5537921"/>
    <n v="2170865"/>
    <n v="1584731"/>
    <n v="1364454"/>
    <n v="6.2827860133883806E-2"/>
    <x v="326"/>
    <x v="59"/>
    <x v="326"/>
    <n v="0.25499996776769163"/>
    <n v="0.39199999422165827"/>
    <n v="0.72999979270935778"/>
    <n v="0.86100038429234993"/>
    <n v="5.1546391472929276E-2"/>
    <n v="-5.7692226548376913E-2"/>
    <n v="-4.7619514933925133E-2"/>
    <n v="8.8568185274695566E-7"/>
    <n v="7818242"/>
    <n v="5863681"/>
    <n v="2388907"/>
    <n v="5646508"/>
    <n v="-390912"/>
    <n v="-4.7619036017596983E-2"/>
    <n v="-293185"/>
    <n v="-4.7619194570744261E-2"/>
    <n v="-119445"/>
    <n v="-4.7618914729671169E-2"/>
    <n v="-282325"/>
    <n v="-4.7618983364854484E-2"/>
    <n v="21717338"/>
    <n v="-4.7619051795569911E-2"/>
    <n v="403130"/>
    <n v="-1.555315153394754E-2"/>
    <n v="0.17"/>
    <n v="-5.5555555555555469E-2"/>
    <n v="39"/>
    <n v="0.11428571428571432"/>
    <n v="17"/>
    <n v="-0.10526315789473684"/>
    <n v="28"/>
    <n v="0.12000000000000011"/>
    <n v="352"/>
    <n v="-2.2222222222222254E-2"/>
    <n v="32"/>
    <n v="-0.13513513513513509"/>
    <n v="0.94"/>
    <n v="-1.0526315789473717E-2"/>
  </r>
  <r>
    <x v="333"/>
    <x v="4"/>
    <x v="29"/>
    <n v="47134238"/>
    <n v="10195135"/>
    <n v="3327692"/>
    <n v="2308087"/>
    <n v="1728295"/>
    <n v="3.6667506961712205E-2"/>
    <x v="327"/>
    <x v="150"/>
    <x v="327"/>
    <n v="0.21629998558584951"/>
    <n v="0.32639999372249606"/>
    <n v="0.69359994855293094"/>
    <n v="0.74879976361376321"/>
    <n v="4.0404037250012292E-2"/>
    <n v="-4.9504799548045209E-2"/>
    <n v="6.2499860644873673E-2"/>
    <n v="-2.0408631052073911E-2"/>
    <n v="16968325"/>
    <n v="12726244"/>
    <n v="5184766"/>
    <n v="12254901"/>
    <n v="484809"/>
    <n v="2.9411746862744614E-2"/>
    <n v="363607"/>
    <n v="2.94117670849674E-2"/>
    <n v="148136"/>
    <n v="2.9411729668448849E-2"/>
    <n v="350140"/>
    <n v="2.9411762235293848E-2"/>
    <n v="47134236"/>
    <n v="2.9411754428234849E-2"/>
    <n v="381333"/>
    <n v="-5.0054057285776166E-2"/>
    <n v="0.19"/>
    <n v="5.555555555555558E-2"/>
    <n v="40"/>
    <n v="8.1081081081081141E-2"/>
    <n v="18"/>
    <n v="0"/>
    <n v="29"/>
    <n v="3.5714285714285809E-2"/>
    <n v="369"/>
    <n v="-6.1068702290076327E-2"/>
    <n v="36"/>
    <n v="-7.6923076923076872E-2"/>
    <n v="0.93"/>
    <n v="-2.1052631578947323E-2"/>
  </r>
  <r>
    <x v="334"/>
    <x v="5"/>
    <x v="0"/>
    <n v="46685340"/>
    <n v="10196078"/>
    <n v="3501333"/>
    <n v="2452333"/>
    <n v="1989333"/>
    <n v="4.2611513592918031E-2"/>
    <x v="328"/>
    <x v="156"/>
    <x v="328"/>
    <n v="0.2183999945164799"/>
    <n v="0.34339998183615306"/>
    <n v="0.7003998191545906"/>
    <n v="0.81120019181734293"/>
    <n v="3.9999977101296658E-2"/>
    <n v="9.9999526957554874E-3"/>
    <n v="6.1855692025719611E-2"/>
    <n v="7.2165472051580526E-2"/>
    <n v="16806722"/>
    <n v="12605042"/>
    <n v="5135387"/>
    <n v="12138188"/>
    <n v="161603"/>
    <n v="9.7087320312940761E-3"/>
    <n v="121203"/>
    <n v="9.7087923033931656E-3"/>
    <n v="49379"/>
    <n v="9.708793222503731E-3"/>
    <n v="116713"/>
    <n v="9.7087087898948266E-3"/>
    <n v="46685339"/>
    <n v="9.7087489930292037E-3"/>
    <n v="397690"/>
    <n v="2.4844800527768385E-2"/>
    <n v="0.18"/>
    <n v="-5.2631578947368474E-2"/>
    <n v="40"/>
    <n v="0.17647058823529416"/>
    <n v="18"/>
    <n v="-0.18181818181818177"/>
    <n v="27"/>
    <n v="0"/>
    <n v="388"/>
    <n v="9.6045197740112886E-2"/>
    <n v="39"/>
    <n v="5.4054054054053946E-2"/>
    <n v="0.92"/>
    <n v="-3.1578947368420929E-2"/>
  </r>
  <r>
    <x v="335"/>
    <x v="6"/>
    <x v="1"/>
    <n v="21500167"/>
    <n v="5643793"/>
    <n v="2212367"/>
    <n v="1582727"/>
    <n v="1310814"/>
    <n v="6.0967619460816282E-2"/>
    <x v="329"/>
    <x v="33"/>
    <x v="329"/>
    <n v="0.26249996104681417"/>
    <n v="0.39200002551475577"/>
    <n v="0.71539984098479137"/>
    <n v="0.82819968320499993"/>
    <n v="3.9603800085355578E-2"/>
    <n v="-1.9999761003473338E-2"/>
    <n v="-5.7692326304437103E-2"/>
    <n v="3.0612049103217576E-2"/>
    <n v="7740060"/>
    <n v="5805045"/>
    <n v="2365018"/>
    <n v="5590043"/>
    <n v="-234547"/>
    <n v="-2.9411731512286488E-2"/>
    <n v="-175910"/>
    <n v="-2.9411690942332758E-2"/>
    <n v="-71667"/>
    <n v="-2.9411680213076385E-2"/>
    <n v="-169395"/>
    <n v="-2.9411723852223126E-2"/>
    <n v="21500166"/>
    <n v="-2.9411712923870126E-2"/>
    <n v="400613"/>
    <n v="-2.0029305212071358E-2"/>
    <n v="0.17"/>
    <n v="-0.10526315789473684"/>
    <n v="37"/>
    <n v="8.8235294117646967E-2"/>
    <n v="22"/>
    <n v="0"/>
    <n v="26"/>
    <n v="0"/>
    <n v="394"/>
    <n v="5.1020408163264808E-3"/>
    <n v="37"/>
    <n v="-5.1282051282051322E-2"/>
    <n v="0.91"/>
    <n v="-3.1914893617021156E-2"/>
  </r>
  <r>
    <x v="336"/>
    <x v="0"/>
    <x v="2"/>
    <n v="20848646"/>
    <n v="5420648"/>
    <n v="2254989"/>
    <n v="1580296"/>
    <n v="1282884"/>
    <n v="6.1533204602351635E-2"/>
    <x v="330"/>
    <x v="79"/>
    <x v="330"/>
    <n v="0.2600000019185898"/>
    <n v="0.41599989521547975"/>
    <n v="0.7007998708641151"/>
    <n v="0.81179981471825535"/>
    <n v="9.7088663061508651E-3"/>
    <n v="2.9702707170469411E-2"/>
    <n v="1.0526328721735867E-2"/>
    <n v="-1.9802009383697916E-2"/>
    <n v="7505512"/>
    <n v="5629134"/>
    <n v="2293351"/>
    <n v="5420648"/>
    <n v="-78183"/>
    <n v="-1.0309354476940369E-2"/>
    <n v="-58637"/>
    <n v="-1.0309310976127528E-2"/>
    <n v="-23889"/>
    <n v="-1.0309247207885286E-2"/>
    <n v="-56465"/>
    <n v="-1.0309263292541115E-2"/>
    <n v="20848645"/>
    <n v="-1.0309307224181552E-2"/>
    <n v="393251"/>
    <n v="-9.0863963593939001E-3"/>
    <n v="0.19"/>
    <n v="0.11764705882352944"/>
    <n v="36"/>
    <n v="2.857142857142847E-2"/>
    <n v="20"/>
    <n v="0.17647058823529416"/>
    <n v="30"/>
    <n v="0.19999999999999996"/>
    <n v="360"/>
    <n v="-2.1739130434782594E-2"/>
    <n v="39"/>
    <n v="0"/>
    <n v="0.94"/>
    <n v="-1.0526315789473717E-2"/>
  </r>
  <r>
    <x v="337"/>
    <x v="1"/>
    <x v="3"/>
    <n v="22368860"/>
    <n v="5759981"/>
    <n v="2280952"/>
    <n v="1581840"/>
    <n v="1336022"/>
    <n v="5.9726870300945152E-2"/>
    <x v="331"/>
    <x v="97"/>
    <x v="331"/>
    <n v="0.2574999798827477"/>
    <n v="0.3959999173608385"/>
    <n v="0.69349990705635189"/>
    <n v="0.84459995954078793"/>
    <n v="-1.9047558436294687E-2"/>
    <n v="-2.9411916383098924E-2"/>
    <n v="-2.0618627757624686E-2"/>
    <n v="8.4210717432711579E-2"/>
    <n v="8052789"/>
    <n v="6039592"/>
    <n v="2460574"/>
    <n v="5815903"/>
    <n v="-156365"/>
    <n v="-1.9047638770085196E-2"/>
    <n v="-117274"/>
    <n v="-1.9047677828297749E-2"/>
    <n v="-47778"/>
    <n v="-1.9047565891868401E-2"/>
    <n v="-112930"/>
    <n v="-1.9047593345941749E-2"/>
    <n v="22368858"/>
    <n v="-1.9047629488924911E-2"/>
    <n v="385988"/>
    <n v="-2.6406394640528519E-2"/>
    <n v="0.19"/>
    <n v="0"/>
    <n v="37"/>
    <n v="5.7142857142857162E-2"/>
    <n v="18"/>
    <n v="-0.18181818181818177"/>
    <n v="28"/>
    <n v="0"/>
    <n v="397"/>
    <n v="7.5880758807588045E-2"/>
    <n v="38"/>
    <n v="0.11764705882352944"/>
    <n v="0.92"/>
    <n v="1.098901098901095E-2"/>
  </r>
  <r>
    <x v="338"/>
    <x v="2"/>
    <x v="4"/>
    <n v="22586034"/>
    <n v="5815903"/>
    <n v="2419415"/>
    <n v="1783835"/>
    <n v="1418862"/>
    <n v="6.2820325162000548E-2"/>
    <x v="332"/>
    <x v="70"/>
    <x v="332"/>
    <n v="0.25749996657226321"/>
    <n v="0.41599988858136044"/>
    <n v="0.73730013247003923"/>
    <n v="0.79539979874820266"/>
    <n v="7.2916660695965474E-2"/>
    <n v="7.2164849122470232E-2"/>
    <n v="3.0612215410643184E-2"/>
    <n v="-6.7307392652838915E-2"/>
    <n v="8130972"/>
    <n v="6098229"/>
    <n v="2484463"/>
    <n v="5872368"/>
    <n v="-78182"/>
    <n v="-9.5237584774265915E-3"/>
    <n v="-58637"/>
    <n v="-9.5238389141488744E-3"/>
    <n v="-23889"/>
    <n v="-9.523782945934256E-3"/>
    <n v="-56465"/>
    <n v="-9.5237966729708745E-3"/>
    <n v="22586032"/>
    <n v="-9.5237928177200892E-3"/>
    <n v="404457"/>
    <n v="2.3195818804968571E-3"/>
    <n v="0.18"/>
    <n v="0"/>
    <n v="30"/>
    <n v="-9.0909090909090939E-2"/>
    <n v="22"/>
    <n v="4.7619047619047672E-2"/>
    <n v="30"/>
    <n v="7.1428571428571397E-2"/>
    <n v="370"/>
    <n v="-2.6315789473684181E-2"/>
    <n v="39"/>
    <n v="0.21875"/>
    <n v="0.91"/>
    <n v="-3.1914893617021156E-2"/>
  </r>
  <r>
    <x v="339"/>
    <x v="3"/>
    <x v="5"/>
    <n v="21065820"/>
    <n v="5108461"/>
    <n v="2125119"/>
    <n v="1582364"/>
    <n v="1336464"/>
    <n v="6.3442296573311643E-2"/>
    <x v="333"/>
    <x v="44"/>
    <x v="333"/>
    <n v="0.24249998338540821"/>
    <n v="0.41599984809515039"/>
    <n v="0.74460018474259559"/>
    <n v="0.8445995990808689"/>
    <n v="-4.9019552793320598E-2"/>
    <n v="6.1224117926699018E-2"/>
    <n v="2.0000542711182456E-2"/>
    <n v="-1.9048522521811329E-2"/>
    <n v="7583695"/>
    <n v="5687771"/>
    <n v="2317240"/>
    <n v="5477113"/>
    <n v="-234547"/>
    <n v="-2.9999966744442053E-2"/>
    <n v="-175910"/>
    <n v="-2.9999926667224952E-2"/>
    <n v="-71667"/>
    <n v="-2.9999912093689685E-2"/>
    <n v="-169395"/>
    <n v="-2.9999957495854046E-2"/>
    <n v="21065819"/>
    <n v="-2.9999947507378666E-2"/>
    <n v="386475"/>
    <n v="-4.1314216257782865E-2"/>
    <n v="0.19"/>
    <n v="0.11764705882352944"/>
    <n v="34"/>
    <n v="-0.12820512820512819"/>
    <n v="21"/>
    <n v="0.23529411764705888"/>
    <n v="26"/>
    <n v="-7.1428571428571397E-2"/>
    <n v="356"/>
    <n v="1.1363636363636465E-2"/>
    <n v="32"/>
    <n v="0"/>
    <n v="0.91"/>
    <n v="-3.1914893617021156E-2"/>
  </r>
  <r>
    <x v="340"/>
    <x v="4"/>
    <x v="6"/>
    <n v="43991955"/>
    <n v="9145927"/>
    <n v="3140711"/>
    <n v="2157040"/>
    <n v="1665666"/>
    <n v="3.7862968354100197E-2"/>
    <x v="334"/>
    <x v="151"/>
    <x v="334"/>
    <n v="0.20789998989587982"/>
    <n v="0.34339996372155607"/>
    <n v="0.68679989976791878"/>
    <n v="0.77219986648369987"/>
    <n v="-3.883493411808725E-2"/>
    <n v="5.2083242420382314E-2"/>
    <n v="-9.8039926317745607E-3"/>
    <n v="3.1250147244980431E-2"/>
    <n v="15837104"/>
    <n v="11877828"/>
    <n v="4839115"/>
    <n v="11437908"/>
    <n v="-1131221"/>
    <n v="-6.6666627377775955E-2"/>
    <n v="-848416"/>
    <n v="-6.6666645712592065E-2"/>
    <n v="-345651"/>
    <n v="-6.6666653808484355E-2"/>
    <n v="-816993"/>
    <n v="-6.6666634026664062E-2"/>
    <n v="43991955"/>
    <n v="-6.6666636964265225E-2"/>
    <n v="401987"/>
    <n v="5.4162634757547901E-2"/>
    <n v="0.17"/>
    <n v="-0.10526315789473684"/>
    <n v="38"/>
    <n v="-5.0000000000000044E-2"/>
    <n v="20"/>
    <n v="0.11111111111111116"/>
    <n v="30"/>
    <n v="3.4482758620689724E-2"/>
    <n v="370"/>
    <n v="2.7100271002709064E-3"/>
    <n v="36"/>
    <n v="0"/>
    <n v="0.95"/>
    <n v="2.1505376344086002E-2"/>
  </r>
  <r>
    <x v="341"/>
    <x v="5"/>
    <x v="7"/>
    <n v="43991955"/>
    <n v="9238310"/>
    <n v="3078205"/>
    <n v="2093179"/>
    <n v="1632680"/>
    <n v="3.711314943834617E-2"/>
    <x v="335"/>
    <x v="157"/>
    <x v="335"/>
    <n v="0.20999998749771406"/>
    <n v="0.33320001169044988"/>
    <n v="0.67999987005413864"/>
    <n v="0.78000018154204676"/>
    <n v="-3.8461571564425978E-2"/>
    <n v="-2.9702884930756679E-2"/>
    <n v="-2.9126148440579924E-2"/>
    <n v="-3.8461542033660479E-2"/>
    <n v="15837104"/>
    <n v="11877828"/>
    <n v="4839115"/>
    <n v="11437908"/>
    <n v="-969618"/>
    <n v="-5.7692273365383184E-2"/>
    <n v="-727214"/>
    <n v="-5.7692310743589714E-2"/>
    <n v="-296272"/>
    <n v="-5.7692244031462447E-2"/>
    <n v="-700280"/>
    <n v="-5.769230135502923E-2"/>
    <n v="43991955"/>
    <n v="-5.769228750807609E-2"/>
    <n v="392420"/>
    <n v="-1.3251527571726762E-2"/>
    <n v="0.19"/>
    <n v="5.555555555555558E-2"/>
    <n v="30"/>
    <n v="-0.25"/>
    <n v="18"/>
    <n v="0"/>
    <n v="25"/>
    <n v="-7.407407407407407E-2"/>
    <n v="394"/>
    <n v="1.5463917525773141E-2"/>
    <n v="36"/>
    <n v="-7.6923076923076872E-2"/>
    <n v="0.93"/>
    <n v="1.0869565217391353E-2"/>
  </r>
  <r>
    <x v="342"/>
    <x v="6"/>
    <x v="8"/>
    <n v="22586034"/>
    <n v="5533578"/>
    <n v="2257699"/>
    <n v="1582196"/>
    <n v="1245504"/>
    <n v="5.5144874040302959E-2"/>
    <x v="336"/>
    <x v="158"/>
    <x v="336"/>
    <n v="0.24499998538920112"/>
    <n v="0.40799985109092163"/>
    <n v="0.70080023953591686"/>
    <n v="0.78719956313882733"/>
    <n v="-6.6666583826624271E-2"/>
    <n v="4.0815878915200665E-2"/>
    <n v="-2.0407610698902734E-2"/>
    <n v="-4.95051144037012E-2"/>
    <n v="8130972"/>
    <n v="6098229"/>
    <n v="2484463"/>
    <n v="5872368"/>
    <n v="390912"/>
    <n v="5.0505034844691155E-2"/>
    <n v="293184"/>
    <n v="5.0505034844691155E-2"/>
    <n v="119445"/>
    <n v="5.050490101978089E-2"/>
    <n v="282325"/>
    <n v="5.0504978226464381E-2"/>
    <n v="22586032"/>
    <n v="5.050500540321412E-2"/>
    <n v="397135"/>
    <n v="-8.6816953019497323E-3"/>
    <n v="0.17"/>
    <n v="0"/>
    <n v="36"/>
    <n v="-2.7027027027026973E-2"/>
    <n v="22"/>
    <n v="0"/>
    <n v="25"/>
    <n v="-3.8461538461538436E-2"/>
    <n v="363"/>
    <n v="-7.8680203045685237E-2"/>
    <n v="38"/>
    <n v="2.7027027027026973E-2"/>
    <n v="0.92"/>
    <n v="1.098901098901095E-2"/>
  </r>
  <r>
    <x v="343"/>
    <x v="0"/>
    <x v="9"/>
    <n v="21500167"/>
    <n v="5213790"/>
    <n v="2106371"/>
    <n v="1522274"/>
    <n v="1235782"/>
    <n v="5.7477786102777713E-2"/>
    <x v="337"/>
    <x v="148"/>
    <x v="337"/>
    <n v="0.24249997686064484"/>
    <n v="0.40399996931215104"/>
    <n v="0.72269984727286884"/>
    <n v="0.81179997819052285"/>
    <n v="-6.7307788187726647E-2"/>
    <n v="-2.8845982995050923E-2"/>
    <n v="3.124997209510072E-2"/>
    <n v="2.0137017098242893E-7"/>
    <n v="7740060"/>
    <n v="5805045"/>
    <n v="2365018"/>
    <n v="5590043"/>
    <n v="234548"/>
    <n v="3.1250099926560582E-2"/>
    <n v="175911"/>
    <n v="3.1250099926560582E-2"/>
    <n v="71667"/>
    <n v="3.124990461556032E-2"/>
    <n v="169395"/>
    <n v="3.1249953880052805E-2"/>
    <n v="21500166"/>
    <n v="3.1250040470256035E-2"/>
    <n v="408697"/>
    <n v="3.9277713216240961E-2"/>
    <n v="0.18"/>
    <n v="-5.2631578947368474E-2"/>
    <n v="31"/>
    <n v="-0.13888888888888884"/>
    <n v="19"/>
    <n v="-5.0000000000000044E-2"/>
    <n v="29"/>
    <n v="-3.3333333333333326E-2"/>
    <n v="370"/>
    <n v="2.7777777777777679E-2"/>
    <n v="35"/>
    <n v="-0.10256410256410253"/>
    <n v="0.94"/>
    <n v="0"/>
  </r>
  <r>
    <x v="344"/>
    <x v="1"/>
    <x v="10"/>
    <n v="22586034"/>
    <n v="5477113"/>
    <n v="2212753"/>
    <n v="1566850"/>
    <n v="1246273"/>
    <n v="5.5178921629180228E-2"/>
    <x v="338"/>
    <x v="100"/>
    <x v="338"/>
    <n v="0.24249998915258872"/>
    <n v="0.40399988095918415"/>
    <n v="0.70809981954605872"/>
    <n v="0.79540032549382522"/>
    <n v="-5.8252395736066442E-2"/>
    <n v="2.0201932494485986E-2"/>
    <n v="2.1052508213992516E-2"/>
    <n v="-5.825199668931158E-2"/>
    <n v="8130972"/>
    <n v="6098229"/>
    <n v="2484463"/>
    <n v="5872368"/>
    <n v="78183"/>
    <n v="9.7088102022790945E-3"/>
    <n v="58637"/>
    <n v="9.7087684068726254E-3"/>
    <n v="23889"/>
    <n v="9.7087102440325257E-3"/>
    <n v="56465"/>
    <n v="9.708724509332356E-3"/>
    <n v="22586032"/>
    <n v="9.7087656419474477E-3"/>
    <n v="384623"/>
    <n v="-3.5363793693068413E-3"/>
    <n v="0.18"/>
    <n v="-5.2631578947368474E-2"/>
    <n v="36"/>
    <n v="-2.7027027027026973E-2"/>
    <n v="20"/>
    <n v="0.11111111111111116"/>
    <n v="27"/>
    <n v="-3.5714285714285698E-2"/>
    <n v="397"/>
    <n v="0"/>
    <n v="37"/>
    <n v="-2.6315789473684181E-2"/>
    <n v="0.94"/>
    <n v="2.1739130434782483E-2"/>
  </r>
  <r>
    <x v="345"/>
    <x v="2"/>
    <x v="11"/>
    <n v="21934513"/>
    <n v="5648137"/>
    <n v="2259254"/>
    <n v="1682241"/>
    <n v="1379437"/>
    <n v="6.2888882009826244E-2"/>
    <x v="339"/>
    <x v="116"/>
    <x v="339"/>
    <n v="0.25749999555495034"/>
    <n v="0.39999985836037616"/>
    <n v="0.74460020874146948"/>
    <n v="0.81999963144400834"/>
    <n v="1.1255413934208036E-7"/>
    <n v="-3.8461621409437097E-2"/>
    <n v="9.9010917670314669E-3"/>
    <n v="3.0927632537147698E-2"/>
    <n v="7896424"/>
    <n v="5922318"/>
    <n v="2412796"/>
    <n v="5702973"/>
    <n v="-234548"/>
    <n v="-2.8846243720922926E-2"/>
    <n v="-175911"/>
    <n v="-2.8846243720922926E-2"/>
    <n v="-71667"/>
    <n v="-2.884607257181937E-2"/>
    <n v="-169395"/>
    <n v="-2.8846114548679469E-2"/>
    <n v="21934511"/>
    <n v="-2.8846191309743974E-2"/>
    <n v="385929"/>
    <n v="-4.580956690080773E-2"/>
    <n v="0.18"/>
    <n v="0"/>
    <n v="36"/>
    <n v="0.19999999999999996"/>
    <n v="21"/>
    <n v="-4.5454545454545414E-2"/>
    <n v="27"/>
    <n v="-9.9999999999999978E-2"/>
    <n v="386"/>
    <n v="4.3243243243243246E-2"/>
    <n v="33"/>
    <n v="-0.15384615384615385"/>
    <n v="0.92"/>
    <n v="1.098901098901095E-2"/>
  </r>
  <r>
    <x v="346"/>
    <x v="3"/>
    <x v="12"/>
    <n v="22803207"/>
    <n v="5928833"/>
    <n v="2276672"/>
    <n v="1661970"/>
    <n v="1308303"/>
    <n v="5.7373640470833771E-2"/>
    <x v="340"/>
    <x v="64"/>
    <x v="340"/>
    <n v="0.25999996404014575"/>
    <n v="0.38400002158940894"/>
    <n v="0.72999975402693051"/>
    <n v="0.78720012996624489"/>
    <n v="7.2164873623618453E-2"/>
    <n v="-7.6922687958343228E-2"/>
    <n v="-1.9608416724624322E-2"/>
    <n v="-6.7960568744158345E-2"/>
    <n v="8209154"/>
    <n v="6156866"/>
    <n v="2508352"/>
    <n v="5928833"/>
    <n v="625459"/>
    <n v="8.2474176506307284E-2"/>
    <n v="469095"/>
    <n v="8.247431199322186E-2"/>
    <n v="191112"/>
    <n v="8.2473977663081843E-2"/>
    <n v="451720"/>
    <n v="8.2474106340329367E-2"/>
    <n v="22803205"/>
    <n v="8.247417297186499E-2"/>
    <n v="410246"/>
    <n v="6.1507212626948693E-2"/>
    <n v="0.17"/>
    <n v="-0.10526315789473684"/>
    <n v="32"/>
    <n v="-5.8823529411764719E-2"/>
    <n v="20"/>
    <n v="-4.7619047619047672E-2"/>
    <n v="25"/>
    <n v="-3.8461538461538436E-2"/>
    <n v="371"/>
    <n v="4.2134831460674205E-2"/>
    <n v="33"/>
    <n v="3.125E-2"/>
    <n v="0.92"/>
    <n v="1.098901098901095E-2"/>
  </r>
  <r>
    <x v="347"/>
    <x v="4"/>
    <x v="13"/>
    <n v="45787545"/>
    <n v="9230769"/>
    <n v="3232615"/>
    <n v="2220160"/>
    <n v="1783676"/>
    <n v="3.8955484510034333E-2"/>
    <x v="341"/>
    <x v="35"/>
    <x v="341"/>
    <n v="0.20159999842751997"/>
    <n v="0.35019996708833251"/>
    <n v="0.68680000556824738"/>
    <n v="0.80339975497261462"/>
    <n v="-3.0302990738551805E-2"/>
    <n v="1.9801992094239607E-2"/>
    <n v="1.5404825859377524E-7"/>
    <n v="4.0403902983028317E-2"/>
    <n v="16483516"/>
    <n v="12362637"/>
    <n v="5036630"/>
    <n v="11904761"/>
    <n v="646412"/>
    <n v="4.0816300758017343E-2"/>
    <n v="484809"/>
    <n v="4.0816300758017343E-2"/>
    <n v="197515"/>
    <n v="4.0816347617281368E-2"/>
    <n v="466853"/>
    <n v="4.0816292629736184E-2"/>
    <n v="45787544"/>
    <n v="4.0816303799183329E-2"/>
    <n v="386399"/>
    <n v="-3.8777373397647197E-2"/>
    <n v="0.17"/>
    <n v="0"/>
    <n v="38"/>
    <n v="0"/>
    <n v="19"/>
    <n v="-5.0000000000000044E-2"/>
    <n v="26"/>
    <n v="-0.1333333333333333"/>
    <n v="391"/>
    <n v="5.6756756756756843E-2"/>
    <n v="40"/>
    <n v="0.11111111111111116"/>
    <n v="0.92"/>
    <n v="-3.1578947368420929E-2"/>
  </r>
  <r>
    <x v="348"/>
    <x v="5"/>
    <x v="14"/>
    <n v="43094160"/>
    <n v="8687782"/>
    <n v="2806153"/>
    <n v="1812775"/>
    <n v="1385685"/>
    <n v="3.2154820978062923E-2"/>
    <x v="342"/>
    <x v="159"/>
    <x v="342"/>
    <n v="0.20159998477751973"/>
    <n v="0.3229999325489521"/>
    <n v="0.64600005773028057"/>
    <n v="0.76439988415550741"/>
    <n v="-4.0000015334695105E-2"/>
    <n v="-3.0612481343409659E-2"/>
    <n v="-4.9999733560465498E-2"/>
    <n v="-2.0000376609782045E-2"/>
    <n v="15513897"/>
    <n v="11635423"/>
    <n v="4740357"/>
    <n v="11204481"/>
    <n v="-323207"/>
    <n v="-2.040821352186617E-2"/>
    <n v="-242405"/>
    <n v="-2.0408192474246967E-2"/>
    <n v="-98758"/>
    <n v="-2.0408277133318831E-2"/>
    <n v="-233427"/>
    <n v="-2.0408190029155726E-2"/>
    <n v="43094158"/>
    <n v="-2.0408208728164068E-2"/>
    <n v="410008"/>
    <n v="4.4819326232098167E-2"/>
    <n v="0.18"/>
    <n v="-5.2631578947368474E-2"/>
    <n v="30"/>
    <n v="0"/>
    <n v="21"/>
    <n v="0.16666666666666674"/>
    <n v="27"/>
    <n v="8.0000000000000071E-2"/>
    <n v="355"/>
    <n v="-9.898477157360408E-2"/>
    <n v="32"/>
    <n v="-0.11111111111111116"/>
    <n v="0.91"/>
    <n v="-2.1505376344086002E-2"/>
  </r>
  <r>
    <x v="349"/>
    <x v="6"/>
    <x v="15"/>
    <n v="21282993"/>
    <n v="5427163"/>
    <n v="2214282"/>
    <n v="1584097"/>
    <n v="1324939"/>
    <n v="6.2253415203397382E-2"/>
    <x v="343"/>
    <x v="111"/>
    <x v="343"/>
    <n v="0.25499998989803735"/>
    <n v="0.40799990713380085"/>
    <n v="0.71539984518683708"/>
    <n v="0.83640016993908828"/>
    <n v="4.0816347368145545E-2"/>
    <n v="1.3736004822462178E-7"/>
    <n v="2.0832763499893048E-2"/>
    <n v="6.2500805518846736E-2"/>
    <n v="7661877"/>
    <n v="5746408"/>
    <n v="2341129"/>
    <n v="5533578"/>
    <n v="-469095"/>
    <n v="-5.7692364455319778E-2"/>
    <n v="-351821"/>
    <n v="-5.7692323459811012E-2"/>
    <n v="-143334"/>
    <n v="-5.769214514363874E-2"/>
    <n v="-338790"/>
    <n v="-5.7692229097359049E-2"/>
    <n v="21282992"/>
    <n v="-5.7692294069183969E-2"/>
    <n v="390197"/>
    <n v="-1.7470129804726398E-2"/>
    <n v="0.19"/>
    <n v="0.11764705882352944"/>
    <n v="40"/>
    <n v="0.11111111111111116"/>
    <n v="19"/>
    <n v="-0.13636363636363635"/>
    <n v="27"/>
    <n v="8.0000000000000071E-2"/>
    <n v="386"/>
    <n v="6.336088154269981E-2"/>
    <n v="31"/>
    <n v="-0.18421052631578949"/>
    <n v="0.95"/>
    <n v="3.2608695652173836E-2"/>
  </r>
  <r>
    <x v="350"/>
    <x v="0"/>
    <x v="16"/>
    <n v="21065820"/>
    <n v="5108461"/>
    <n v="2022950"/>
    <n v="1402916"/>
    <n v="1104375"/>
    <n v="5.2424970876994104E-2"/>
    <x v="344"/>
    <x v="51"/>
    <x v="344"/>
    <n v="0.24249998338540821"/>
    <n v="0.39599989116095824"/>
    <n v="0.69350008650732842"/>
    <n v="0.7871996612769403"/>
    <n v="2.6906243233426608E-8"/>
    <n v="-1.9802175145740009E-2"/>
    <n v="-4.040371791377384E-2"/>
    <n v="-3.030342150096621E-2"/>
    <n v="7583695"/>
    <n v="5687771"/>
    <n v="2317240"/>
    <n v="5477113"/>
    <n v="-156365"/>
    <n v="-2.0202039777469372E-2"/>
    <n v="-117274"/>
    <n v="-2.0202082843457703E-2"/>
    <n v="-47778"/>
    <n v="-2.0201960407912334E-2"/>
    <n v="-112930"/>
    <n v="-2.0201991290585752E-2"/>
    <n v="21065819"/>
    <n v="-2.0202030068046883E-2"/>
    <n v="393364"/>
    <n v="-3.7516791168029084E-2"/>
    <n v="0.17"/>
    <n v="-5.5555555555555469E-2"/>
    <n v="40"/>
    <n v="0.29032258064516125"/>
    <n v="20"/>
    <n v="5.2631578947368363E-2"/>
    <n v="27"/>
    <n v="-6.8965517241379337E-2"/>
    <n v="356"/>
    <n v="-3.7837837837837784E-2"/>
    <n v="33"/>
    <n v="-5.7142857142857162E-2"/>
    <n v="0.92"/>
    <n v="-2.1276595744680771E-2"/>
  </r>
  <r>
    <x v="351"/>
    <x v="1"/>
    <x v="17"/>
    <n v="22368860"/>
    <n v="5424448"/>
    <n v="2104686"/>
    <n v="1597877"/>
    <n v="1284054"/>
    <n v="5.7403640596793933E-2"/>
    <x v="345"/>
    <x v="103"/>
    <x v="345"/>
    <n v="0.24249997541224722"/>
    <n v="0.3880000324456977"/>
    <n v="0.75919970960038696"/>
    <n v="0.8036000267855411"/>
    <n v="-5.6661204617114436E-8"/>
    <n v="-3.9603597098838983E-2"/>
    <n v="7.216481157569965E-2"/>
    <n v="1.0308898587167548E-2"/>
    <n v="8052789"/>
    <n v="6039592"/>
    <n v="2460574"/>
    <n v="5815903"/>
    <n v="-78183"/>
    <n v="-9.6154555691496668E-3"/>
    <n v="-58637"/>
    <n v="-9.6154145736410124E-3"/>
    <n v="-23889"/>
    <n v="-9.615357523939827E-3"/>
    <n v="-56465"/>
    <n v="-9.6153715162264897E-3"/>
    <n v="22368858"/>
    <n v="-9.6154118616319506E-3"/>
    <n v="396256"/>
    <n v="3.0245201145017386E-2"/>
    <n v="0.19"/>
    <n v="5.555555555555558E-2"/>
    <n v="40"/>
    <n v="0.11111111111111116"/>
    <n v="22"/>
    <n v="0.10000000000000009"/>
    <n v="27"/>
    <n v="0"/>
    <n v="362"/>
    <n v="-8.816120906801006E-2"/>
    <n v="38"/>
    <n v="2.7027027027026973E-2"/>
    <n v="0.93"/>
    <n v="-1.0638297872340274E-2"/>
  </r>
  <r>
    <x v="352"/>
    <x v="2"/>
    <x v="18"/>
    <n v="21065820"/>
    <n v="5213790"/>
    <n v="2064661"/>
    <n v="1507202"/>
    <n v="1211187"/>
    <n v="5.7495364528890876E-2"/>
    <x v="346"/>
    <x v="160"/>
    <x v="346"/>
    <n v="0.247499978638382"/>
    <n v="0.39600003068784895"/>
    <n v="0.7299997432992632"/>
    <n v="0.80359965021277835"/>
    <n v="-3.8835017822104634E-2"/>
    <n v="-9.999572722157346E-3"/>
    <n v="-1.9608462730468679E-2"/>
    <n v="-1.9999986100420308E-2"/>
    <n v="7583695"/>
    <n v="5687771"/>
    <n v="2317240"/>
    <n v="5477113"/>
    <n v="-312729"/>
    <n v="-3.9603876387590109E-2"/>
    <n v="-234547"/>
    <n v="-3.9603918600791155E-2"/>
    <n v="-95556"/>
    <n v="-3.9603845497091394E-2"/>
    <n v="-225860"/>
    <n v="-3.9603904840510351E-2"/>
    <n v="21065819"/>
    <n v="-3.9603891784959377E-2"/>
    <n v="395679"/>
    <n v="2.5263714310145069E-2"/>
    <n v="0.17"/>
    <n v="-5.5555555555555469E-2"/>
    <n v="34"/>
    <n v="-5.555555555555558E-2"/>
    <n v="19"/>
    <n v="-9.5238095238095233E-2"/>
    <n v="30"/>
    <n v="0.11111111111111116"/>
    <n v="354"/>
    <n v="-8.2901554404145039E-2"/>
    <n v="32"/>
    <n v="-3.0303030303030276E-2"/>
    <n v="0.92"/>
    <n v="0"/>
  </r>
  <r>
    <x v="353"/>
    <x v="3"/>
    <x v="19"/>
    <n v="22151687"/>
    <n v="5261025"/>
    <n v="2062322"/>
    <n v="1430220"/>
    <n v="1231419"/>
    <n v="5.5590303348002343E-2"/>
    <x v="347"/>
    <x v="154"/>
    <x v="347"/>
    <n v="0.23749997009257129"/>
    <n v="0.39200003801540573"/>
    <n v="0.69349985113866797"/>
    <n v="0.8609997063388849"/>
    <n v="-8.653845022878659E-2"/>
    <n v="2.0833374938063809E-2"/>
    <n v="-4.9999883817654078E-2"/>
    <n v="9.3749446377510814E-2"/>
    <n v="7974607"/>
    <n v="5980955"/>
    <n v="2436685"/>
    <n v="5759438"/>
    <n v="-234547"/>
    <n v="-2.8571397247511787E-2"/>
    <n v="-175911"/>
    <n v="-2.8571516742446512E-2"/>
    <n v="-71667"/>
    <n v="-2.8571348837802657E-2"/>
    <n v="-169395"/>
    <n v="-2.8571390018912624E-2"/>
    <n v="22151685"/>
    <n v="-2.8571422306645E-2"/>
    <n v="388480"/>
    <n v="-5.305597129527162E-2"/>
    <n v="0.18"/>
    <n v="5.8823529411764497E-2"/>
    <n v="34"/>
    <n v="6.25E-2"/>
    <n v="20"/>
    <n v="0"/>
    <n v="27"/>
    <n v="8.0000000000000071E-2"/>
    <n v="362"/>
    <n v="-2.425876010781669E-2"/>
    <n v="39"/>
    <n v="0.18181818181818188"/>
    <n v="0.95"/>
    <n v="3.2608695652173836E-2"/>
  </r>
  <r>
    <x v="354"/>
    <x v="4"/>
    <x v="20"/>
    <n v="46236443"/>
    <n v="9321266"/>
    <n v="3042461"/>
    <n v="1965430"/>
    <n v="1502374"/>
    <n v="3.2493286734881402E-2"/>
    <x v="348"/>
    <x v="161"/>
    <x v="348"/>
    <n v="0.20159998034450877"/>
    <n v="0.32639997614058003"/>
    <n v="0.64600006376416985"/>
    <n v="0.7643996479141969"/>
    <n v="-8.969747689047125E-8"/>
    <n v="-6.7961145586713623E-2"/>
    <n v="-5.9405855377534955E-2"/>
    <n v="-4.8543837382359012E-2"/>
    <n v="16645119"/>
    <n v="12483839"/>
    <n v="5086008"/>
    <n v="12021475"/>
    <n v="161603"/>
    <n v="9.8039156209148715E-3"/>
    <n v="121202"/>
    <n v="9.8038953986920863E-3"/>
    <n v="49378"/>
    <n v="9.8037775258457138E-3"/>
    <n v="116714"/>
    <n v="9.8039767451021387E-3"/>
    <n v="46236441"/>
    <n v="9.8039108627445692E-3"/>
    <n v="399659"/>
    <n v="3.4316858998082234E-2"/>
    <n v="0.17"/>
    <n v="0"/>
    <n v="39"/>
    <n v="2.6315789473684292E-2"/>
    <n v="17"/>
    <n v="-0.10526315789473684"/>
    <n v="29"/>
    <n v="0.11538461538461542"/>
    <n v="350"/>
    <n v="-0.1048593350383632"/>
    <n v="31"/>
    <n v="-0.22499999999999998"/>
    <n v="0.91"/>
    <n v="-1.0869565217391353E-2"/>
  </r>
  <r>
    <x v="355"/>
    <x v="5"/>
    <x v="21"/>
    <n v="43094160"/>
    <n v="9140271"/>
    <n v="3263076"/>
    <n v="2107947"/>
    <n v="1677083"/>
    <n v="3.8916711684367444E-2"/>
    <x v="349"/>
    <x v="5"/>
    <x v="349"/>
    <n v="0.21209999220311987"/>
    <n v="0.35699991827375799"/>
    <n v="0.64599997057990677"/>
    <n v="0.79560017400817007"/>
    <n v="5.2083374099396229E-2"/>
    <n v="0.10526313568085044"/>
    <n v="-1.3490768735469061E-7"/>
    <n v="4.0816711906140668E-2"/>
    <n v="15513897"/>
    <n v="11635423"/>
    <n v="4740357"/>
    <n v="11204481"/>
    <n v="0"/>
    <n v="0"/>
    <n v="0"/>
    <n v="0"/>
    <n v="0"/>
    <n v="0"/>
    <n v="0"/>
    <n v="0"/>
    <n v="43094158"/>
    <n v="0"/>
    <n v="391668"/>
    <n v="-4.4730834520302021E-2"/>
    <n v="0.18"/>
    <n v="0"/>
    <n v="30"/>
    <n v="0"/>
    <n v="18"/>
    <n v="-0.1428571428571429"/>
    <n v="25"/>
    <n v="-7.407407407407407E-2"/>
    <n v="397"/>
    <n v="0.11830985915492964"/>
    <n v="39"/>
    <n v="0.21875"/>
    <n v="0.92"/>
    <n v="1.098901098901095E-2"/>
  </r>
  <r>
    <x v="356"/>
    <x v="6"/>
    <x v="22"/>
    <n v="21500167"/>
    <n v="5106289"/>
    <n v="1940390"/>
    <n v="1430649"/>
    <n v="1196595"/>
    <n v="5.5655149097213988E-2"/>
    <x v="350"/>
    <x v="115"/>
    <x v="350"/>
    <n v="0.23749996918628585"/>
    <n v="0.38000003525064874"/>
    <n v="0.73729971809790817"/>
    <n v="0.83640012330068381"/>
    <n v="-6.8627534921663846E-2"/>
    <n v="-6.8627152588958129E-2"/>
    <n v="3.0612073875067258E-2"/>
    <n v="-5.5760874029253671E-8"/>
    <n v="7740060"/>
    <n v="5805045"/>
    <n v="2365018"/>
    <n v="5590043"/>
    <n v="78183"/>
    <n v="1.0204157545207204E-2"/>
    <n v="58637"/>
    <n v="1.0204113595832398E-2"/>
    <n v="23889"/>
    <n v="1.0204051122343127E-2"/>
    <n v="56465"/>
    <n v="1.0204066880416196E-2"/>
    <n v="21500166"/>
    <n v="1.0204110399515187E-2"/>
    <n v="387294"/>
    <n v="-7.4398316747693594E-3"/>
    <n v="0.17"/>
    <n v="-0.10526315789473684"/>
    <n v="34"/>
    <n v="-0.15000000000000002"/>
    <n v="18"/>
    <n v="-5.2631578947368474E-2"/>
    <n v="29"/>
    <n v="7.4074074074074181E-2"/>
    <n v="357"/>
    <n v="-7.5129533678756522E-2"/>
    <n v="30"/>
    <n v="-3.2258064516129004E-2"/>
    <n v="0.92"/>
    <n v="-3.1578947368420929E-2"/>
  </r>
  <r>
    <x v="357"/>
    <x v="0"/>
    <x v="23"/>
    <n v="21282993"/>
    <n v="5320748"/>
    <n v="2107016"/>
    <n v="1568884"/>
    <n v="1312214"/>
    <n v="6.1655519973154153E-2"/>
    <x v="351"/>
    <x v="114"/>
    <x v="351"/>
    <n v="0.24999998825353181"/>
    <n v="0.39599996090775208"/>
    <n v="0.74459994608488977"/>
    <n v="0.83639963184021249"/>
    <n v="3.0927857245267365E-2"/>
    <n v="1.7612831570978926E-7"/>
    <n v="7.3683998851269639E-2"/>
    <n v="6.2499989498805641E-2"/>
    <n v="7661877"/>
    <n v="5746408"/>
    <n v="2341129"/>
    <n v="5533578"/>
    <n v="78182"/>
    <n v="1.0309222615097369E-2"/>
    <n v="58637"/>
    <n v="1.0309310976127639E-2"/>
    <n v="23889"/>
    <n v="1.0309247207885175E-2"/>
    <n v="56465"/>
    <n v="1.0309263292541226E-2"/>
    <n v="21282992"/>
    <n v="1.0309259753916944E-2"/>
    <n v="385346"/>
    <n v="-2.0383156567454042E-2"/>
    <n v="0.17"/>
    <n v="0"/>
    <n v="40"/>
    <n v="0"/>
    <n v="17"/>
    <n v="-0.15000000000000002"/>
    <n v="26"/>
    <n v="-3.703703703703709E-2"/>
    <n v="394"/>
    <n v="0.10674157303370779"/>
    <n v="40"/>
    <n v="0.21212121212121215"/>
    <n v="0.93"/>
    <n v="1.0869565217391353E-2"/>
  </r>
  <r>
    <x v="358"/>
    <x v="1"/>
    <x v="24"/>
    <n v="20631473"/>
    <n v="5261025"/>
    <n v="2167542"/>
    <n v="1582306"/>
    <n v="1258566"/>
    <n v="6.1002236728322792E-2"/>
    <x v="352"/>
    <x v="16"/>
    <x v="352"/>
    <n v="0.25499997019117343"/>
    <n v="0.41199994297689141"/>
    <n v="0.73000015685970565"/>
    <n v="0.79539987840531479"/>
    <n v="5.1546375448807247E-2"/>
    <n v="6.1855434340853055E-2"/>
    <n v="-3.8460964053912527E-2"/>
    <n v="-1.0204265936908374E-2"/>
    <n v="7427330"/>
    <n v="5570497"/>
    <n v="2269462"/>
    <n v="5364183"/>
    <n v="-625459"/>
    <n v="-7.7669860715337213E-2"/>
    <n v="-469095"/>
    <n v="-7.7669981680881794E-2"/>
    <n v="-191112"/>
    <n v="-7.7669681952259872E-2"/>
    <n v="-451720"/>
    <n v="-7.7669796074659403E-2"/>
    <n v="20631472"/>
    <n v="-7.7669856905524637E-2"/>
    <n v="403674"/>
    <n v="1.8720221271097515E-2"/>
    <n v="0.19"/>
    <n v="0"/>
    <n v="38"/>
    <n v="-5.0000000000000044E-2"/>
    <n v="20"/>
    <n v="-9.0909090909090939E-2"/>
    <n v="27"/>
    <n v="0"/>
    <n v="366"/>
    <n v="1.1049723756906049E-2"/>
    <n v="35"/>
    <n v="-7.8947368421052655E-2"/>
    <n v="0.93"/>
    <n v="0"/>
  </r>
  <r>
    <x v="359"/>
    <x v="2"/>
    <x v="25"/>
    <n v="20631473"/>
    <n v="5209447"/>
    <n v="2146292"/>
    <n v="1645132"/>
    <n v="1295048"/>
    <n v="6.2770506012828076E-2"/>
    <x v="353"/>
    <x v="95"/>
    <x v="353"/>
    <n v="0.25250000327170047"/>
    <n v="0.41199996851873144"/>
    <n v="0.76649961887758045"/>
    <n v="0.78720005446371477"/>
    <n v="2.0202121474216073E-2"/>
    <n v="4.0403880280238225E-2"/>
    <n v="4.9999847141527276E-2"/>
    <n v="-2.0407669098314374E-2"/>
    <n v="7427330"/>
    <n v="5570497"/>
    <n v="2269462"/>
    <n v="5364183"/>
    <n v="-156365"/>
    <n v="-2.0618577092037627E-2"/>
    <n v="-117274"/>
    <n v="-2.0618621952255056E-2"/>
    <n v="-47778"/>
    <n v="-2.0618494415770461E-2"/>
    <n v="-112930"/>
    <n v="-2.0618526585082342E-2"/>
    <n v="20631472"/>
    <n v="-2.0618566978098496E-2"/>
    <n v="381035"/>
    <n v="-3.7009798346639533E-2"/>
    <n v="0.18"/>
    <n v="5.8823529411764497E-2"/>
    <n v="39"/>
    <n v="0.14705882352941169"/>
    <n v="21"/>
    <n v="0.10526315789473695"/>
    <n v="29"/>
    <n v="-3.3333333333333326E-2"/>
    <n v="380"/>
    <n v="7.344632768361592E-2"/>
    <n v="36"/>
    <n v="0.125"/>
    <n v="0.95"/>
    <n v="3.2608695652173836E-2"/>
  </r>
  <r>
    <x v="360"/>
    <x v="3"/>
    <x v="26"/>
    <n v="22368860"/>
    <n v="5648137"/>
    <n v="2349625"/>
    <n v="1629465"/>
    <n v="1309438"/>
    <n v="5.8538432445819771E-2"/>
    <x v="354"/>
    <x v="47"/>
    <x v="354"/>
    <n v="0.25249999329424921"/>
    <n v="0.41600000141639626"/>
    <n v="0.69350002659998933"/>
    <n v="0.80359995458632127"/>
    <n v="6.3158000381352997E-2"/>
    <n v="6.1224390493674674E-2"/>
    <n v="2.5300844841424919E-7"/>
    <n v="-6.6666401080015425E-2"/>
    <n v="8052789"/>
    <n v="6039592"/>
    <n v="2460574"/>
    <n v="5815903"/>
    <n v="78182"/>
    <n v="9.803868704752583E-3"/>
    <n v="58637"/>
    <n v="9.8039527132371962E-3"/>
    <n v="23889"/>
    <n v="9.8038934043587211E-3"/>
    <n v="56465"/>
    <n v="9.803907950741042E-3"/>
    <n v="22368858"/>
    <n v="9.8039043079567456E-3"/>
    <n v="409390"/>
    <n v="5.3825164744645715E-2"/>
    <n v="0.19"/>
    <n v="5.555555555555558E-2"/>
    <n v="30"/>
    <n v="-0.11764705882352944"/>
    <n v="18"/>
    <n v="-9.9999999999999978E-2"/>
    <n v="27"/>
    <n v="0"/>
    <n v="387"/>
    <n v="6.9060773480662974E-2"/>
    <n v="33"/>
    <n v="-0.15384615384615385"/>
    <n v="0.91"/>
    <n v="-4.2105263157894646E-2"/>
  </r>
  <r>
    <x v="361"/>
    <x v="4"/>
    <x v="27"/>
    <n v="45338648"/>
    <n v="9521116"/>
    <n v="3269551"/>
    <n v="2201061"/>
    <n v="1768333"/>
    <n v="3.9002773086661079E-2"/>
    <x v="355"/>
    <x v="36"/>
    <x v="355"/>
    <n v="0.20999999823550097"/>
    <n v="0.34339997538103728"/>
    <n v="0.6731997757490249"/>
    <n v="0.80340026923379226"/>
    <n v="4.1666759474071613E-2"/>
    <n v="5.2083334813527671E-2"/>
    <n v="4.2104813158013288E-2"/>
    <n v="5.1021244483845152E-2"/>
    <n v="16321913"/>
    <n v="12241435"/>
    <n v="4987251"/>
    <n v="11788048"/>
    <n v="-323206"/>
    <n v="-1.941746406258793E-2"/>
    <n v="-242404"/>
    <n v="-1.9417424399657879E-2"/>
    <n v="-98757"/>
    <n v="-1.9417389827149356E-2"/>
    <n v="-233427"/>
    <n v="-1.9417500764257301E-2"/>
    <n v="45338647"/>
    <n v="-1.9417454730133787E-2"/>
    <n v="383323"/>
    <n v="-4.0874845806049609E-2"/>
    <n v="0.19"/>
    <n v="0.11764705882352944"/>
    <n v="30"/>
    <n v="-0.23076923076923073"/>
    <n v="18"/>
    <n v="5.8823529411764719E-2"/>
    <n v="27"/>
    <n v="-6.8965517241379337E-2"/>
    <n v="388"/>
    <n v="0.10857142857142854"/>
    <n v="37"/>
    <n v="0.19354838709677424"/>
    <n v="0.91"/>
    <n v="0"/>
  </r>
  <r>
    <x v="362"/>
    <x v="5"/>
    <x v="28"/>
    <n v="43543058"/>
    <n v="8778280"/>
    <n v="3133846"/>
    <n v="2109705"/>
    <n v="1596202"/>
    <n v="3.6658013316382146E-2"/>
    <x v="356"/>
    <x v="162"/>
    <x v="356"/>
    <n v="0.2015999886824669"/>
    <n v="0.35700000455670133"/>
    <n v="0.67319995941089639"/>
    <n v="0.75659961937806475"/>
    <n v="-4.9504968913895664E-2"/>
    <n v="2.4168897216902963E-7"/>
    <n v="4.2105247785959588E-2"/>
    <n v="-4.9020294243556584E-2"/>
    <n v="15675500"/>
    <n v="11756625"/>
    <n v="4789736"/>
    <n v="11321195"/>
    <n v="161603"/>
    <n v="1.0416660623697505E-2"/>
    <n v="121202"/>
    <n v="1.0416638913772092E-2"/>
    <n v="49379"/>
    <n v="1.0416725997641096E-2"/>
    <n v="116714"/>
    <n v="1.0416725236983337E-2"/>
    <n v="43543056"/>
    <n v="1.0416678752604991E-2"/>
    <n v="385433"/>
    <n v="-1.5919094743507278E-2"/>
    <n v="0.17"/>
    <n v="-5.5555555555555469E-2"/>
    <n v="38"/>
    <n v="0.26666666666666661"/>
    <n v="17"/>
    <n v="-5.555555555555558E-2"/>
    <n v="25"/>
    <n v="0"/>
    <n v="350"/>
    <n v="-0.11838790931989929"/>
    <n v="31"/>
    <n v="-0.20512820512820518"/>
    <n v="0.94"/>
    <n v="2.1739130434782483E-2"/>
  </r>
  <r>
    <x v="363"/>
    <x v="6"/>
    <x v="29"/>
    <n v="22151687"/>
    <n v="5316404"/>
    <n v="2041499"/>
    <n v="1415779"/>
    <n v="1172548"/>
    <n v="5.2932672802753128E-2"/>
    <x v="357"/>
    <x v="41"/>
    <x v="357"/>
    <n v="0.23999996027390599"/>
    <n v="0.38399997441879885"/>
    <n v="0.69349972740618537"/>
    <n v="0.82819988147867707"/>
    <n v="1.0526279629363922E-2"/>
    <n v="1.0526154729200821E-2"/>
    <n v="-5.940595068274046E-2"/>
    <n v="-9.8042092457448771E-3"/>
    <n v="7974607"/>
    <n v="5980955"/>
    <n v="2436685"/>
    <n v="5759438"/>
    <n v="234547"/>
    <n v="3.0302995067221783E-2"/>
    <n v="175910"/>
    <n v="3.0302952001233452E-2"/>
    <n v="71667"/>
    <n v="3.0302940611868445E-2"/>
    <n v="169395"/>
    <n v="3.0302986935878629E-2"/>
    <n v="22151685"/>
    <n v="3.0302975335167126E-2"/>
    <n v="382858"/>
    <n v="-1.1453830939802789E-2"/>
    <n v="0.18"/>
    <n v="5.8823529411764497E-2"/>
    <n v="38"/>
    <n v="0.11764705882352944"/>
    <n v="17"/>
    <n v="-5.555555555555558E-2"/>
    <n v="26"/>
    <n v="-0.10344827586206895"/>
    <n v="385"/>
    <n v="7.8431372549019551E-2"/>
    <n v="30"/>
    <n v="0"/>
    <n v="0.95"/>
    <n v="3.2608695652173836E-2"/>
  </r>
  <r>
    <x v="364"/>
    <x v="0"/>
    <x v="30"/>
    <n v="21934513"/>
    <n v="5319119"/>
    <n v="2106371"/>
    <n v="1491521"/>
    <n v="1284200"/>
    <n v="5.854700307228157E-2"/>
    <x v="358"/>
    <x v="163"/>
    <x v="358"/>
    <n v="0.24249998164992312"/>
    <n v="0.39599997668786879"/>
    <n v="0.70809985515372176"/>
    <n v="0.86100028092128778"/>
    <n v="-3.0000027824012232E-2"/>
    <n v="3.9848783606188931E-8"/>
    <n v="-4.9019733513392949E-2"/>
    <n v="2.941255369392004E-2"/>
    <n v="7896424"/>
    <n v="5922318"/>
    <n v="2412796"/>
    <n v="5702973"/>
    <n v="234547"/>
    <n v="3.0612211602979222E-2"/>
    <n v="175910"/>
    <n v="3.0612166765743076E-2"/>
    <n v="71667"/>
    <n v="3.0612153367029382E-2"/>
    <n v="169395"/>
    <n v="3.061220064124881E-2"/>
    <n v="21934511"/>
    <n v="3.06121902409211E-2"/>
    <n v="384453"/>
    <n v="-2.3173978710042675E-3"/>
    <n v="0.19"/>
    <n v="0.11764705882352944"/>
    <n v="33"/>
    <n v="-0.17500000000000004"/>
    <n v="18"/>
    <n v="5.8823529411764719E-2"/>
    <n v="26"/>
    <n v="0"/>
    <n v="357"/>
    <n v="-9.3908629441624369E-2"/>
    <n v="36"/>
    <n v="-9.9999999999999978E-2"/>
    <n v="0.91"/>
    <n v="-2.1505376344086002E-2"/>
  </r>
  <r>
    <x v="365"/>
    <x v="1"/>
    <x v="0"/>
    <n v="21717340"/>
    <n v="5375041"/>
    <n v="2042515"/>
    <n v="1520857"/>
    <n v="1284516"/>
    <n v="5.914702260958294E-2"/>
    <x v="359"/>
    <x v="32"/>
    <x v="359"/>
    <n v="0.24749997006999935"/>
    <n v="0.37999989209384638"/>
    <n v="0.74460016205511348"/>
    <n v="0.84460011690776982"/>
    <n v="-2.9411768619232892E-2"/>
    <n v="-7.7670037165126216E-2"/>
    <n v="2.0000002819470231E-2"/>
    <n v="6.1855979411382211E-2"/>
    <n v="7818242"/>
    <n v="5863681"/>
    <n v="2388907"/>
    <n v="5646508"/>
    <n v="390912"/>
    <n v="5.2631564774959561E-2"/>
    <n v="293184"/>
    <n v="5.2631569499094866E-2"/>
    <n v="119445"/>
    <n v="5.2631416608870385E-2"/>
    <n v="282325"/>
    <n v="5.2631500454030089E-2"/>
    <n v="21717338"/>
    <n v="5.2631533028763E-2"/>
    <n v="385535"/>
    <n v="-4.4934774099892438E-2"/>
    <n v="0.17"/>
    <n v="-0.10526315789473684"/>
    <n v="31"/>
    <n v="-0.18421052631578949"/>
    <n v="20"/>
    <n v="0"/>
    <n v="28"/>
    <n v="3.7037037037036979E-2"/>
    <n v="397"/>
    <n v="8.4699453551912551E-2"/>
    <n v="33"/>
    <n v="-5.7142857142857162E-2"/>
    <n v="0.93"/>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n v="1271572.67328"/>
  </r>
  <r>
    <x v="1"/>
    <n v="1261133"/>
  </r>
  <r>
    <x v="2"/>
    <n v="1138655"/>
  </r>
  <r>
    <x v="3"/>
    <n v="1296620"/>
  </r>
  <r>
    <x v="4"/>
    <n v="1596026"/>
  </r>
  <r>
    <x v="5"/>
    <n v="1582881"/>
  </r>
  <r>
    <x v="6"/>
    <n v="1123504"/>
  </r>
  <r>
    <x v="0"/>
    <n v="1311445"/>
  </r>
  <r>
    <x v="1"/>
    <n v="1506485"/>
  </r>
  <r>
    <x v="2"/>
    <n v="623698"/>
  </r>
  <r>
    <x v="3"/>
    <n v="1126566"/>
  </r>
  <r>
    <x v="4"/>
    <n v="1680410"/>
  </r>
  <r>
    <x v="5"/>
    <n v="1630017"/>
  </r>
  <r>
    <x v="6"/>
    <n v="1197104"/>
  </r>
  <r>
    <x v="0"/>
    <n v="1198077"/>
  </r>
  <r>
    <x v="1"/>
    <n v="1391046"/>
  </r>
  <r>
    <x v="2"/>
    <n v="1284532"/>
  </r>
  <r>
    <x v="3"/>
    <n v="1307991"/>
  </r>
  <r>
    <x v="4"/>
    <n v="1612594"/>
  </r>
  <r>
    <x v="5"/>
    <n v="1820150"/>
  </r>
  <r>
    <x v="6"/>
    <n v="1476653"/>
  </r>
  <r>
    <x v="0"/>
    <n v="2221600"/>
  </r>
  <r>
    <x v="1"/>
    <n v="1392420"/>
  </r>
  <r>
    <x v="2"/>
    <n v="1059526"/>
  </r>
  <r>
    <x v="3"/>
    <n v="1234142"/>
  </r>
  <r>
    <x v="4"/>
    <n v="1762376"/>
  </r>
  <r>
    <x v="5"/>
    <n v="1784419"/>
  </r>
  <r>
    <x v="6"/>
    <n v="1310529"/>
  </r>
  <r>
    <x v="0"/>
    <n v="628519"/>
  </r>
  <r>
    <x v="1"/>
    <n v="1283784"/>
  </r>
  <r>
    <x v="2"/>
    <n v="1272061"/>
  </r>
  <r>
    <x v="3"/>
    <n v="1322527"/>
  </r>
  <r>
    <x v="4"/>
    <n v="1566749"/>
  </r>
  <r>
    <x v="5"/>
    <n v="1892971"/>
  </r>
  <r>
    <x v="6"/>
    <n v="1198077"/>
  </r>
  <r>
    <x v="0"/>
    <n v="1349861"/>
  </r>
  <r>
    <x v="1"/>
    <n v="1281189"/>
  </r>
  <r>
    <x v="2"/>
    <n v="1378902"/>
  </r>
  <r>
    <x v="3"/>
    <n v="1246469"/>
  </r>
  <r>
    <x v="4"/>
    <n v="1855111"/>
  </r>
  <r>
    <x v="5"/>
    <n v="1799778"/>
  </r>
  <r>
    <x v="6"/>
    <n v="1297491"/>
  </r>
  <r>
    <x v="0"/>
    <n v="1404552"/>
  </r>
  <r>
    <x v="1"/>
    <n v="1393232"/>
  </r>
  <r>
    <x v="2"/>
    <n v="1184903"/>
  </r>
  <r>
    <x v="3"/>
    <n v="1285561"/>
  </r>
  <r>
    <x v="4"/>
    <n v="1768503"/>
  </r>
  <r>
    <x v="5"/>
    <n v="1579683"/>
  </r>
  <r>
    <x v="6"/>
    <n v="1431960"/>
  </r>
  <r>
    <x v="0"/>
    <n v="620260"/>
  </r>
  <r>
    <x v="1"/>
    <n v="1222680"/>
  </r>
  <r>
    <x v="2"/>
    <n v="1149121"/>
  </r>
  <r>
    <x v="3"/>
    <n v="1377230"/>
  </r>
  <r>
    <x v="4"/>
    <n v="1443732"/>
  </r>
  <r>
    <x v="5"/>
    <n v="1644180"/>
  </r>
  <r>
    <x v="6"/>
    <n v="1271939"/>
  </r>
  <r>
    <x v="0"/>
    <n v="1364832"/>
  </r>
  <r>
    <x v="1"/>
    <n v="1323241"/>
  </r>
  <r>
    <x v="2"/>
    <n v="1405660"/>
  </r>
  <r>
    <x v="3"/>
    <n v="1458532"/>
  </r>
  <r>
    <x v="4"/>
    <n v="900972"/>
  </r>
  <r>
    <x v="5"/>
    <n v="1694106"/>
  </r>
  <r>
    <x v="6"/>
    <n v="1375592"/>
  </r>
  <r>
    <x v="0"/>
    <n v="1258566"/>
  </r>
  <r>
    <x v="1"/>
    <n v="1104608"/>
  </r>
  <r>
    <x v="2"/>
    <n v="1221549"/>
  </r>
  <r>
    <x v="3"/>
    <n v="1390539"/>
  </r>
  <r>
    <x v="4"/>
    <n v="1820150"/>
  </r>
  <r>
    <x v="5"/>
    <n v="1711650"/>
  </r>
  <r>
    <x v="6"/>
    <n v="1220679"/>
  </r>
  <r>
    <x v="0"/>
    <n v="1299482"/>
  </r>
  <r>
    <x v="1"/>
    <n v="1232690"/>
  </r>
  <r>
    <x v="2"/>
    <n v="1268377"/>
  </r>
  <r>
    <x v="3"/>
    <n v="1183818"/>
  </r>
  <r>
    <x v="4"/>
    <n v="1815781"/>
  </r>
  <r>
    <x v="5"/>
    <n v="1504514"/>
  </r>
  <r>
    <x v="6"/>
    <n v="1310254"/>
  </r>
  <r>
    <x v="0"/>
    <n v="707578"/>
  </r>
  <r>
    <x v="1"/>
    <n v="1377825"/>
  </r>
  <r>
    <x v="2"/>
    <n v="1234506"/>
  </r>
  <r>
    <x v="3"/>
    <n v="1361589"/>
  </r>
  <r>
    <x v="4"/>
    <n v="1874769"/>
  </r>
  <r>
    <x v="5"/>
    <n v="1839416"/>
  </r>
  <r>
    <x v="6"/>
    <n v="1351986"/>
  </r>
  <r>
    <x v="0"/>
    <n v="1259241"/>
  </r>
  <r>
    <x v="1"/>
    <n v="1150032"/>
  </r>
  <r>
    <x v="2"/>
    <n v="1311309"/>
  </r>
  <r>
    <x v="3"/>
    <n v="1390113"/>
  </r>
  <r>
    <x v="4"/>
    <n v="1748764"/>
  </r>
  <r>
    <x v="5"/>
    <n v="1640943"/>
  </r>
  <r>
    <x v="6"/>
    <n v="1363225"/>
  </r>
  <r>
    <x v="0"/>
    <n v="1309458"/>
  </r>
  <r>
    <x v="1"/>
    <n v="1335896"/>
  </r>
  <r>
    <x v="2"/>
    <n v="628275"/>
  </r>
  <r>
    <x v="3"/>
    <n v="1566003"/>
  </r>
  <r>
    <x v="4"/>
    <n v="1856364"/>
  </r>
  <r>
    <x v="5"/>
    <n v="1503900"/>
  </r>
  <r>
    <x v="6"/>
    <n v="1259605"/>
  </r>
  <r>
    <x v="0"/>
    <n v="1322295"/>
  </r>
  <r>
    <x v="1"/>
    <n v="1210438"/>
  </r>
  <r>
    <x v="2"/>
    <n v="1208741"/>
  </r>
  <r>
    <x v="3"/>
    <n v="1138287"/>
  </r>
  <r>
    <x v="4"/>
    <n v="1598870"/>
  </r>
  <r>
    <x v="5"/>
    <n v="1930656"/>
  </r>
  <r>
    <x v="6"/>
    <n v="1418322"/>
  </r>
  <r>
    <x v="0"/>
    <n v="1296248"/>
  </r>
  <r>
    <x v="1"/>
    <n v="1336086"/>
  </r>
  <r>
    <x v="2"/>
    <n v="2091398"/>
  </r>
  <r>
    <x v="3"/>
    <n v="1419728"/>
  </r>
  <r>
    <x v="4"/>
    <n v="1596752"/>
  </r>
  <r>
    <x v="5"/>
    <n v="1930065"/>
  </r>
  <r>
    <x v="6"/>
    <n v="1459713"/>
  </r>
  <r>
    <x v="0"/>
    <n v="1148508"/>
  </r>
  <r>
    <x v="1"/>
    <n v="1476951"/>
  </r>
  <r>
    <x v="2"/>
    <n v="1282226"/>
  </r>
  <r>
    <x v="3"/>
    <n v="1307991"/>
  </r>
  <r>
    <x v="4"/>
    <n v="1744392"/>
  </r>
  <r>
    <x v="5"/>
    <n v="1644526"/>
  </r>
  <r>
    <x v="6"/>
    <n v="1210178"/>
  </r>
  <r>
    <x v="0"/>
    <n v="1246469"/>
  </r>
  <r>
    <x v="1"/>
    <n v="1460599"/>
  </r>
  <r>
    <x v="2"/>
    <n v="1284697"/>
  </r>
  <r>
    <x v="3"/>
    <n v="1260104"/>
  </r>
  <r>
    <x v="4"/>
    <n v="1487205"/>
  </r>
  <r>
    <x v="5"/>
    <n v="1532762"/>
  </r>
  <r>
    <x v="6"/>
    <n v="1161517"/>
  </r>
  <r>
    <x v="0"/>
    <n v="1308664"/>
  </r>
  <r>
    <x v="1"/>
    <n v="1334864"/>
  </r>
  <r>
    <x v="2"/>
    <n v="1210693"/>
  </r>
  <r>
    <x v="3"/>
    <n v="1337275"/>
  </r>
  <r>
    <x v="4"/>
    <n v="1678481"/>
  </r>
  <r>
    <x v="5"/>
    <n v="1564043"/>
  </r>
  <r>
    <x v="6"/>
    <n v="1229941"/>
  </r>
  <r>
    <x v="0"/>
    <n v="1433796"/>
  </r>
  <r>
    <x v="1"/>
    <n v="1283523"/>
  </r>
  <r>
    <x v="2"/>
    <n v="1377798"/>
  </r>
  <r>
    <x v="3"/>
    <n v="1185026"/>
  </r>
  <r>
    <x v="4"/>
    <n v="1745944"/>
  </r>
  <r>
    <x v="5"/>
    <n v="1547175"/>
  </r>
  <r>
    <x v="6"/>
    <n v="1310666"/>
  </r>
  <r>
    <x v="0"/>
    <n v="1234793"/>
  </r>
  <r>
    <x v="1"/>
    <n v="1476099"/>
  </r>
  <r>
    <x v="2"/>
    <n v="1310678"/>
  </r>
  <r>
    <x v="3"/>
    <n v="1295850"/>
  </r>
  <r>
    <x v="4"/>
    <n v="1853429"/>
  </r>
  <r>
    <x v="5"/>
    <n v="1695580"/>
  </r>
  <r>
    <x v="6"/>
    <n v="1126111"/>
  </r>
  <r>
    <x v="0"/>
    <n v="1232661"/>
  </r>
  <r>
    <x v="1"/>
    <n v="1271788"/>
  </r>
  <r>
    <x v="2"/>
    <n v="1260879"/>
  </r>
  <r>
    <x v="3"/>
    <n v="1297655"/>
  </r>
  <r>
    <x v="4"/>
    <n v="1781953"/>
  </r>
  <r>
    <x v="5"/>
    <n v="1713789"/>
  </r>
  <r>
    <x v="6"/>
    <n v="1186099"/>
  </r>
  <r>
    <x v="0"/>
    <n v="1392276"/>
  </r>
  <r>
    <x v="1"/>
    <n v="1247523"/>
  </r>
  <r>
    <x v="2"/>
    <n v="1477227"/>
  </r>
  <r>
    <x v="3"/>
    <n v="1348621"/>
  </r>
  <r>
    <x v="4"/>
    <n v="1427220"/>
  </r>
  <r>
    <x v="5"/>
    <n v="1646008"/>
  </r>
  <r>
    <x v="6"/>
    <n v="1310514"/>
  </r>
  <r>
    <x v="0"/>
    <n v="1309687"/>
  </r>
  <r>
    <x v="1"/>
    <n v="1443963"/>
  </r>
  <r>
    <x v="2"/>
    <n v="1350226"/>
  </r>
  <r>
    <x v="3"/>
    <n v="1283508"/>
  </r>
  <r>
    <x v="4"/>
    <n v="1613252"/>
  </r>
  <r>
    <x v="5"/>
    <n v="1697253"/>
  </r>
  <r>
    <x v="6"/>
    <n v="1361297"/>
  </r>
  <r>
    <x v="0"/>
    <n v="1256715"/>
  </r>
  <r>
    <x v="1"/>
    <n v="1296201"/>
  </r>
  <r>
    <x v="2"/>
    <n v="616058"/>
  </r>
  <r>
    <x v="3"/>
    <n v="1336086"/>
  </r>
  <r>
    <x v="4"/>
    <n v="1579663"/>
  </r>
  <r>
    <x v="5"/>
    <n v="1662014"/>
  </r>
  <r>
    <x v="6"/>
    <n v="1233893"/>
  </r>
  <r>
    <x v="0"/>
    <n v="1271556"/>
  </r>
  <r>
    <x v="1"/>
    <n v="1324416"/>
  </r>
  <r>
    <x v="2"/>
    <n v="1322811"/>
  </r>
  <r>
    <x v="3"/>
    <n v="1234158"/>
  </r>
  <r>
    <x v="4"/>
    <n v="1729667"/>
  </r>
  <r>
    <x v="5"/>
    <n v="1692578"/>
  </r>
  <r>
    <x v="6"/>
    <n v="1297701"/>
  </r>
  <r>
    <x v="0"/>
    <n v="1311277"/>
  </r>
  <r>
    <x v="1"/>
    <n v="1462320"/>
  </r>
  <r>
    <x v="2"/>
    <n v="1349517"/>
  </r>
  <r>
    <x v="3"/>
    <n v="1255565"/>
  </r>
  <r>
    <x v="4"/>
    <n v="1750824"/>
  </r>
  <r>
    <x v="5"/>
    <n v="1632180"/>
  </r>
  <r>
    <x v="6"/>
    <n v="1284426"/>
  </r>
  <r>
    <x v="0"/>
    <n v="1351214"/>
  </r>
  <r>
    <x v="1"/>
    <n v="1506346"/>
  </r>
  <r>
    <x v="2"/>
    <n v="1338860"/>
  </r>
  <r>
    <x v="3"/>
    <n v="1376301"/>
  </r>
  <r>
    <x v="4"/>
    <n v="1912827"/>
  </r>
  <r>
    <x v="5"/>
    <n v="1801336"/>
  </r>
  <r>
    <x v="6"/>
    <n v="1298593"/>
  </r>
  <r>
    <x v="0"/>
    <n v="498841"/>
  </r>
  <r>
    <x v="1"/>
    <n v="1285847"/>
  </r>
  <r>
    <x v="2"/>
    <n v="1445675"/>
  </r>
  <r>
    <x v="3"/>
    <n v="1491569"/>
  </r>
  <r>
    <x v="4"/>
    <n v="1729156"/>
  </r>
  <r>
    <x v="5"/>
    <n v="1547407"/>
  </r>
  <r>
    <x v="6"/>
    <n v="1286871"/>
  </r>
  <r>
    <x v="0"/>
    <n v="1172435"/>
  </r>
  <r>
    <x v="1"/>
    <n v="1297775"/>
  </r>
  <r>
    <x v="2"/>
    <n v="1296231"/>
  </r>
  <r>
    <x v="3"/>
    <n v="1246273"/>
  </r>
  <r>
    <x v="4"/>
    <n v="1698799"/>
  </r>
  <r>
    <x v="5"/>
    <n v="1660696"/>
  </r>
  <r>
    <x v="6"/>
    <n v="1298037"/>
  </r>
  <r>
    <x v="0"/>
    <n v="1208363"/>
  </r>
  <r>
    <x v="1"/>
    <n v="1322295"/>
  </r>
  <r>
    <x v="2"/>
    <n v="1506632"/>
  </r>
  <r>
    <x v="3"/>
    <n v="1322439"/>
  </r>
  <r>
    <x v="4"/>
    <n v="1782233"/>
  </r>
  <r>
    <x v="5"/>
    <n v="1677611"/>
  </r>
  <r>
    <x v="6"/>
    <n v="1208956"/>
  </r>
  <r>
    <x v="0"/>
    <n v="1221464"/>
  </r>
  <r>
    <x v="1"/>
    <n v="1184072"/>
  </r>
  <r>
    <x v="2"/>
    <n v="1233898"/>
  </r>
  <r>
    <x v="3"/>
    <n v="1322799"/>
  </r>
  <r>
    <x v="4"/>
    <n v="1890851"/>
  </r>
  <r>
    <x v="5"/>
    <n v="765773"/>
  </r>
  <r>
    <x v="6"/>
    <n v="1244880"/>
  </r>
  <r>
    <x v="0"/>
    <n v="1334469"/>
  </r>
  <r>
    <x v="1"/>
    <n v="1335977"/>
  </r>
  <r>
    <x v="2"/>
    <n v="1298330"/>
  </r>
  <r>
    <x v="3"/>
    <n v="1257579"/>
  </r>
  <r>
    <x v="4"/>
    <n v="1857275"/>
  </r>
  <r>
    <x v="5"/>
    <n v="1582215"/>
  </r>
  <r>
    <x v="6"/>
    <n v="1233394"/>
  </r>
  <r>
    <x v="0"/>
    <n v="1392160"/>
  </r>
  <r>
    <x v="1"/>
    <n v="1351172"/>
  </r>
  <r>
    <x v="2"/>
    <n v="1392436"/>
  </r>
  <r>
    <x v="3"/>
    <n v="1296248"/>
  </r>
  <r>
    <x v="4"/>
    <n v="1628371"/>
  </r>
  <r>
    <x v="5"/>
    <n v="1784821"/>
  </r>
  <r>
    <x v="6"/>
    <n v="1260124"/>
  </r>
  <r>
    <x v="0"/>
    <n v="1150283"/>
  </r>
  <r>
    <x v="1"/>
    <n v="1421096"/>
  </r>
  <r>
    <x v="2"/>
    <n v="1310421"/>
  </r>
  <r>
    <x v="3"/>
    <n v="1210693"/>
  </r>
  <r>
    <x v="4"/>
    <n v="1663518"/>
  </r>
  <r>
    <x v="5"/>
    <n v="1660788"/>
  </r>
  <r>
    <x v="6"/>
    <n v="1335405"/>
  </r>
  <r>
    <x v="0"/>
    <n v="1170762"/>
  </r>
  <r>
    <x v="1"/>
    <n v="1310465"/>
  </r>
  <r>
    <x v="2"/>
    <n v="1284380"/>
  </r>
  <r>
    <x v="3"/>
    <n v="1233898"/>
  </r>
  <r>
    <x v="4"/>
    <n v="1500680"/>
  </r>
  <r>
    <x v="5"/>
    <n v="1697763"/>
  </r>
  <r>
    <x v="6"/>
    <n v="1419728"/>
  </r>
  <r>
    <x v="0"/>
    <n v="1185281"/>
  </r>
  <r>
    <x v="1"/>
    <n v="1246140"/>
  </r>
  <r>
    <x v="2"/>
    <n v="1309611"/>
  </r>
  <r>
    <x v="3"/>
    <n v="1360362"/>
  </r>
  <r>
    <x v="4"/>
    <n v="696459"/>
  </r>
  <r>
    <x v="5"/>
    <n v="1856717"/>
  </r>
  <r>
    <x v="6"/>
    <n v="1161771"/>
  </r>
  <r>
    <x v="0"/>
    <n v="1361964"/>
  </r>
  <r>
    <x v="1"/>
    <n v="1195458"/>
  </r>
  <r>
    <x v="2"/>
    <n v="1259196"/>
  </r>
  <r>
    <x v="3"/>
    <n v="1235270"/>
  </r>
  <r>
    <x v="4"/>
    <n v="1473202"/>
  </r>
  <r>
    <x v="5"/>
    <n v="1892235"/>
  </r>
  <r>
    <x v="6"/>
    <n v="1220447"/>
  </r>
  <r>
    <x v="0"/>
    <n v="1338075"/>
  </r>
  <r>
    <x v="1"/>
    <n v="1404023"/>
  </r>
  <r>
    <x v="2"/>
    <n v="1337789"/>
  </r>
  <r>
    <x v="3"/>
    <n v="1197375"/>
  </r>
  <r>
    <x v="4"/>
    <n v="1582700"/>
  </r>
  <r>
    <x v="5"/>
    <n v="1565133"/>
  </r>
  <r>
    <x v="6"/>
    <n v="1235906"/>
  </r>
  <r>
    <x v="0"/>
    <n v="1174372"/>
  </r>
  <r>
    <x v="1"/>
    <n v="1150753"/>
  </r>
  <r>
    <x v="2"/>
    <n v="1311293"/>
  </r>
  <r>
    <x v="3"/>
    <n v="1127146"/>
  </r>
  <r>
    <x v="4"/>
    <n v="1648023"/>
  </r>
  <r>
    <x v="5"/>
    <n v="1698799"/>
  </r>
  <r>
    <x v="6"/>
    <n v="1377971"/>
  </r>
  <r>
    <x v="0"/>
    <n v="1270411"/>
  </r>
  <r>
    <x v="1"/>
    <n v="1402435"/>
  </r>
  <r>
    <x v="2"/>
    <n v="1127263"/>
  </r>
  <r>
    <x v="3"/>
    <n v="1234922"/>
  </r>
  <r>
    <x v="4"/>
    <n v="1645504"/>
  </r>
  <r>
    <x v="5"/>
    <n v="1678794"/>
  </r>
  <r>
    <x v="6"/>
    <n v="1104728"/>
  </r>
  <r>
    <x v="0"/>
    <n v="1126686"/>
  </r>
  <r>
    <x v="1"/>
    <n v="1308161"/>
  </r>
  <r>
    <x v="2"/>
    <n v="1196493"/>
  </r>
  <r>
    <x v="3"/>
    <n v="1323473"/>
  </r>
  <r>
    <x v="4"/>
    <n v="1697790"/>
  </r>
  <r>
    <x v="5"/>
    <n v="1694736"/>
  </r>
  <r>
    <x v="6"/>
    <n v="1462471"/>
  </r>
  <r>
    <x v="0"/>
    <n v="1350531"/>
  </r>
  <r>
    <x v="1"/>
    <n v="1324554"/>
  </r>
  <r>
    <x v="2"/>
    <n v="1309474"/>
  </r>
  <r>
    <x v="3"/>
    <n v="1186714"/>
  </r>
  <r>
    <x v="4"/>
    <n v="1582222"/>
  </r>
  <r>
    <x v="5"/>
    <n v="1613560"/>
  </r>
  <r>
    <x v="6"/>
    <n v="1222069"/>
  </r>
  <r>
    <x v="0"/>
    <n v="1173032"/>
  </r>
  <r>
    <x v="1"/>
    <n v="1376301"/>
  </r>
  <r>
    <x v="2"/>
    <n v="1070679"/>
  </r>
  <r>
    <x v="3"/>
    <n v="1270816"/>
  </r>
  <r>
    <x v="4"/>
    <n v="1457267"/>
  </r>
  <r>
    <x v="5"/>
    <n v="1648175"/>
  </r>
  <r>
    <x v="6"/>
    <n v="1070795"/>
  </r>
  <r>
    <x v="0"/>
    <n v="1259241"/>
  </r>
  <r>
    <x v="1"/>
    <n v="1162369"/>
  </r>
  <r>
    <x v="2"/>
    <n v="1209191"/>
  </r>
  <r>
    <x v="3"/>
    <n v="1232661"/>
  </r>
  <r>
    <x v="4"/>
    <n v="1839957"/>
  </r>
  <r>
    <x v="5"/>
    <n v="1627268"/>
  </r>
  <r>
    <x v="6"/>
    <n v="1245980"/>
  </r>
  <r>
    <x v="0"/>
    <n v="1230803"/>
  </r>
  <r>
    <x v="1"/>
    <n v="1361836"/>
  </r>
  <r>
    <x v="2"/>
    <n v="1349577"/>
  </r>
  <r>
    <x v="3"/>
    <n v="1324260"/>
  </r>
  <r>
    <x v="4"/>
    <n v="1547007"/>
  </r>
  <r>
    <x v="5"/>
    <n v="699650"/>
  </r>
  <r>
    <x v="6"/>
    <n v="1459163"/>
  </r>
  <r>
    <x v="0"/>
    <n v="1197954"/>
  </r>
  <r>
    <x v="1"/>
    <n v="1338732"/>
  </r>
  <r>
    <x v="2"/>
    <n v="1220447"/>
  </r>
  <r>
    <x v="3"/>
    <n v="1518155"/>
  </r>
  <r>
    <x v="4"/>
    <n v="1631184"/>
  </r>
  <r>
    <x v="5"/>
    <n v="1647515"/>
  </r>
  <r>
    <x v="6"/>
    <n v="1364973"/>
  </r>
  <r>
    <x v="0"/>
    <n v="1258689"/>
  </r>
  <r>
    <x v="1"/>
    <n v="1347154"/>
  </r>
  <r>
    <x v="2"/>
    <n v="1295492"/>
  </r>
  <r>
    <x v="3"/>
    <n v="1364454"/>
  </r>
  <r>
    <x v="4"/>
    <n v="1728295"/>
  </r>
  <r>
    <x v="5"/>
    <n v="1989333"/>
  </r>
  <r>
    <x v="6"/>
    <n v="1310814"/>
  </r>
  <r>
    <x v="0"/>
    <n v="1282884"/>
  </r>
  <r>
    <x v="1"/>
    <n v="1336022"/>
  </r>
  <r>
    <x v="2"/>
    <n v="1418862"/>
  </r>
  <r>
    <x v="3"/>
    <n v="1336464"/>
  </r>
  <r>
    <x v="4"/>
    <n v="1665666"/>
  </r>
  <r>
    <x v="5"/>
    <n v="1632680"/>
  </r>
  <r>
    <x v="6"/>
    <n v="1245504"/>
  </r>
  <r>
    <x v="0"/>
    <n v="1235782"/>
  </r>
  <r>
    <x v="1"/>
    <n v="1246273"/>
  </r>
  <r>
    <x v="2"/>
    <n v="1379437"/>
  </r>
  <r>
    <x v="3"/>
    <n v="1308303"/>
  </r>
  <r>
    <x v="4"/>
    <n v="1783676"/>
  </r>
  <r>
    <x v="5"/>
    <n v="1385685"/>
  </r>
  <r>
    <x v="6"/>
    <n v="1324939"/>
  </r>
  <r>
    <x v="0"/>
    <n v="1104375"/>
  </r>
  <r>
    <x v="1"/>
    <n v="1284054"/>
  </r>
  <r>
    <x v="2"/>
    <n v="1211187"/>
  </r>
  <r>
    <x v="3"/>
    <n v="1231419"/>
  </r>
  <r>
    <x v="4"/>
    <n v="1502374"/>
  </r>
  <r>
    <x v="5"/>
    <n v="1677083"/>
  </r>
  <r>
    <x v="6"/>
    <n v="1196595"/>
  </r>
  <r>
    <x v="0"/>
    <n v="1312214"/>
  </r>
  <r>
    <x v="1"/>
    <n v="1258566"/>
  </r>
  <r>
    <x v="2"/>
    <n v="1295048"/>
  </r>
  <r>
    <x v="3"/>
    <n v="1309438"/>
  </r>
  <r>
    <x v="4"/>
    <n v="1768333"/>
  </r>
  <r>
    <x v="5"/>
    <n v="1596202"/>
  </r>
  <r>
    <x v="6"/>
    <n v="1172548"/>
  </r>
  <r>
    <x v="0"/>
    <n v="1284200"/>
  </r>
  <r>
    <x v="1"/>
    <n v="128451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x v="0"/>
    <n v="1271572.67328"/>
  </r>
  <r>
    <x v="0"/>
    <n v="1261133"/>
  </r>
  <r>
    <x v="0"/>
    <n v="1138655"/>
  </r>
  <r>
    <x v="0"/>
    <n v="1296620"/>
  </r>
  <r>
    <x v="0"/>
    <n v="1596026"/>
  </r>
  <r>
    <x v="0"/>
    <n v="1582881"/>
  </r>
  <r>
    <x v="0"/>
    <n v="1123504"/>
  </r>
  <r>
    <x v="0"/>
    <n v="1311445"/>
  </r>
  <r>
    <x v="0"/>
    <n v="1506485"/>
  </r>
  <r>
    <x v="0"/>
    <n v="623698"/>
  </r>
  <r>
    <x v="0"/>
    <n v="1126566"/>
  </r>
  <r>
    <x v="0"/>
    <n v="1680410"/>
  </r>
  <r>
    <x v="0"/>
    <n v="1630017"/>
  </r>
  <r>
    <x v="0"/>
    <n v="1197104"/>
  </r>
  <r>
    <x v="0"/>
    <n v="1198077"/>
  </r>
  <r>
    <x v="0"/>
    <n v="1391046"/>
  </r>
  <r>
    <x v="0"/>
    <n v="1284532"/>
  </r>
  <r>
    <x v="0"/>
    <n v="1307991"/>
  </r>
  <r>
    <x v="0"/>
    <n v="1612594"/>
  </r>
  <r>
    <x v="0"/>
    <n v="1820150"/>
  </r>
  <r>
    <x v="0"/>
    <n v="1476653"/>
  </r>
  <r>
    <x v="0"/>
    <n v="2221600"/>
  </r>
  <r>
    <x v="0"/>
    <n v="1392420"/>
  </r>
  <r>
    <x v="0"/>
    <n v="1059526"/>
  </r>
  <r>
    <x v="0"/>
    <n v="1234142"/>
  </r>
  <r>
    <x v="0"/>
    <n v="1762376"/>
  </r>
  <r>
    <x v="0"/>
    <n v="1784419"/>
  </r>
  <r>
    <x v="0"/>
    <n v="1310529"/>
  </r>
  <r>
    <x v="0"/>
    <n v="628519"/>
  </r>
  <r>
    <x v="0"/>
    <n v="1283784"/>
  </r>
  <r>
    <x v="0"/>
    <n v="1272061"/>
  </r>
  <r>
    <x v="1"/>
    <n v="1322527"/>
  </r>
  <r>
    <x v="1"/>
    <n v="1566749"/>
  </r>
  <r>
    <x v="1"/>
    <n v="1892971"/>
  </r>
  <r>
    <x v="1"/>
    <n v="1198077"/>
  </r>
  <r>
    <x v="1"/>
    <n v="1349861"/>
  </r>
  <r>
    <x v="1"/>
    <n v="1281189"/>
  </r>
  <r>
    <x v="1"/>
    <n v="1378902"/>
  </r>
  <r>
    <x v="1"/>
    <n v="1246469"/>
  </r>
  <r>
    <x v="1"/>
    <n v="1855111"/>
  </r>
  <r>
    <x v="1"/>
    <n v="1799778"/>
  </r>
  <r>
    <x v="1"/>
    <n v="1297491"/>
  </r>
  <r>
    <x v="1"/>
    <n v="1404552"/>
  </r>
  <r>
    <x v="1"/>
    <n v="1393232"/>
  </r>
  <r>
    <x v="1"/>
    <n v="1184903"/>
  </r>
  <r>
    <x v="1"/>
    <n v="1285561"/>
  </r>
  <r>
    <x v="1"/>
    <n v="1768503"/>
  </r>
  <r>
    <x v="1"/>
    <n v="1579683"/>
  </r>
  <r>
    <x v="1"/>
    <n v="1431960"/>
  </r>
  <r>
    <x v="1"/>
    <n v="620260"/>
  </r>
  <r>
    <x v="1"/>
    <n v="1222680"/>
  </r>
  <r>
    <x v="1"/>
    <n v="1149121"/>
  </r>
  <r>
    <x v="1"/>
    <n v="1377230"/>
  </r>
  <r>
    <x v="1"/>
    <n v="1443732"/>
  </r>
  <r>
    <x v="1"/>
    <n v="1644180"/>
  </r>
  <r>
    <x v="1"/>
    <n v="1271939"/>
  </r>
  <r>
    <x v="1"/>
    <n v="1364832"/>
  </r>
  <r>
    <x v="1"/>
    <n v="1323241"/>
  </r>
  <r>
    <x v="1"/>
    <n v="1405660"/>
  </r>
  <r>
    <x v="2"/>
    <n v="1458532"/>
  </r>
  <r>
    <x v="2"/>
    <n v="900972"/>
  </r>
  <r>
    <x v="2"/>
    <n v="1694106"/>
  </r>
  <r>
    <x v="2"/>
    <n v="1375592"/>
  </r>
  <r>
    <x v="2"/>
    <n v="1258566"/>
  </r>
  <r>
    <x v="2"/>
    <n v="1104608"/>
  </r>
  <r>
    <x v="2"/>
    <n v="1221549"/>
  </r>
  <r>
    <x v="2"/>
    <n v="1390539"/>
  </r>
  <r>
    <x v="2"/>
    <n v="1820150"/>
  </r>
  <r>
    <x v="2"/>
    <n v="1711650"/>
  </r>
  <r>
    <x v="2"/>
    <n v="1220679"/>
  </r>
  <r>
    <x v="2"/>
    <n v="1299482"/>
  </r>
  <r>
    <x v="2"/>
    <n v="1232690"/>
  </r>
  <r>
    <x v="2"/>
    <n v="1268377"/>
  </r>
  <r>
    <x v="2"/>
    <n v="1183818"/>
  </r>
  <r>
    <x v="2"/>
    <n v="1815781"/>
  </r>
  <r>
    <x v="2"/>
    <n v="1504514"/>
  </r>
  <r>
    <x v="2"/>
    <n v="1310254"/>
  </r>
  <r>
    <x v="2"/>
    <n v="707578"/>
  </r>
  <r>
    <x v="2"/>
    <n v="1377825"/>
  </r>
  <r>
    <x v="2"/>
    <n v="1234506"/>
  </r>
  <r>
    <x v="2"/>
    <n v="1361589"/>
  </r>
  <r>
    <x v="2"/>
    <n v="1874769"/>
  </r>
  <r>
    <x v="2"/>
    <n v="1839416"/>
  </r>
  <r>
    <x v="2"/>
    <n v="1351986"/>
  </r>
  <r>
    <x v="2"/>
    <n v="1259241"/>
  </r>
  <r>
    <x v="2"/>
    <n v="1150032"/>
  </r>
  <r>
    <x v="2"/>
    <n v="1311309"/>
  </r>
  <r>
    <x v="2"/>
    <n v="1390113"/>
  </r>
  <r>
    <x v="2"/>
    <n v="1748764"/>
  </r>
  <r>
    <x v="2"/>
    <n v="1640943"/>
  </r>
  <r>
    <x v="3"/>
    <n v="1363225"/>
  </r>
  <r>
    <x v="3"/>
    <n v="1309458"/>
  </r>
  <r>
    <x v="3"/>
    <n v="1335896"/>
  </r>
  <r>
    <x v="3"/>
    <n v="628275"/>
  </r>
  <r>
    <x v="3"/>
    <n v="1566003"/>
  </r>
  <r>
    <x v="3"/>
    <n v="1856364"/>
  </r>
  <r>
    <x v="3"/>
    <n v="1503900"/>
  </r>
  <r>
    <x v="3"/>
    <n v="1259605"/>
  </r>
  <r>
    <x v="3"/>
    <n v="1322295"/>
  </r>
  <r>
    <x v="3"/>
    <n v="1210438"/>
  </r>
  <r>
    <x v="3"/>
    <n v="1208741"/>
  </r>
  <r>
    <x v="3"/>
    <n v="1138287"/>
  </r>
  <r>
    <x v="3"/>
    <n v="1598870"/>
  </r>
  <r>
    <x v="3"/>
    <n v="1930656"/>
  </r>
  <r>
    <x v="3"/>
    <n v="1418322"/>
  </r>
  <r>
    <x v="3"/>
    <n v="1296248"/>
  </r>
  <r>
    <x v="3"/>
    <n v="1336086"/>
  </r>
  <r>
    <x v="3"/>
    <n v="2091398"/>
  </r>
  <r>
    <x v="3"/>
    <n v="1419728"/>
  </r>
  <r>
    <x v="3"/>
    <n v="1596752"/>
  </r>
  <r>
    <x v="3"/>
    <n v="1930065"/>
  </r>
  <r>
    <x v="3"/>
    <n v="1459713"/>
  </r>
  <r>
    <x v="3"/>
    <n v="1148508"/>
  </r>
  <r>
    <x v="3"/>
    <n v="1476951"/>
  </r>
  <r>
    <x v="3"/>
    <n v="1282226"/>
  </r>
  <r>
    <x v="3"/>
    <n v="1307991"/>
  </r>
  <r>
    <x v="3"/>
    <n v="1744392"/>
  </r>
  <r>
    <x v="3"/>
    <n v="1644526"/>
  </r>
  <r>
    <x v="3"/>
    <n v="1210178"/>
  </r>
  <r>
    <x v="3"/>
    <n v="1246469"/>
  </r>
  <r>
    <x v="4"/>
    <n v="1460599"/>
  </r>
  <r>
    <x v="4"/>
    <n v="1284697"/>
  </r>
  <r>
    <x v="4"/>
    <n v="1260104"/>
  </r>
  <r>
    <x v="4"/>
    <n v="1487205"/>
  </r>
  <r>
    <x v="4"/>
    <n v="1532762"/>
  </r>
  <r>
    <x v="4"/>
    <n v="1161517"/>
  </r>
  <r>
    <x v="4"/>
    <n v="1308664"/>
  </r>
  <r>
    <x v="4"/>
    <n v="1334864"/>
  </r>
  <r>
    <x v="4"/>
    <n v="1210693"/>
  </r>
  <r>
    <x v="4"/>
    <n v="1337275"/>
  </r>
  <r>
    <x v="4"/>
    <n v="1678481"/>
  </r>
  <r>
    <x v="4"/>
    <n v="1564043"/>
  </r>
  <r>
    <x v="4"/>
    <n v="1229941"/>
  </r>
  <r>
    <x v="4"/>
    <n v="1433796"/>
  </r>
  <r>
    <x v="4"/>
    <n v="1283523"/>
  </r>
  <r>
    <x v="4"/>
    <n v="1377798"/>
  </r>
  <r>
    <x v="4"/>
    <n v="1185026"/>
  </r>
  <r>
    <x v="4"/>
    <n v="1745944"/>
  </r>
  <r>
    <x v="4"/>
    <n v="1547175"/>
  </r>
  <r>
    <x v="4"/>
    <n v="1310666"/>
  </r>
  <r>
    <x v="4"/>
    <n v="1234793"/>
  </r>
  <r>
    <x v="4"/>
    <n v="1476099"/>
  </r>
  <r>
    <x v="4"/>
    <n v="1310678"/>
  </r>
  <r>
    <x v="4"/>
    <n v="1295850"/>
  </r>
  <r>
    <x v="4"/>
    <n v="1853429"/>
  </r>
  <r>
    <x v="4"/>
    <n v="1695580"/>
  </r>
  <r>
    <x v="4"/>
    <n v="1126111"/>
  </r>
  <r>
    <x v="4"/>
    <n v="1232661"/>
  </r>
  <r>
    <x v="4"/>
    <n v="1271788"/>
  </r>
  <r>
    <x v="4"/>
    <n v="1260879"/>
  </r>
  <r>
    <x v="4"/>
    <n v="1297655"/>
  </r>
  <r>
    <x v="5"/>
    <n v="1781953"/>
  </r>
  <r>
    <x v="5"/>
    <n v="1713789"/>
  </r>
  <r>
    <x v="5"/>
    <n v="1186099"/>
  </r>
  <r>
    <x v="5"/>
    <n v="1392276"/>
  </r>
  <r>
    <x v="5"/>
    <n v="1247523"/>
  </r>
  <r>
    <x v="5"/>
    <n v="1477227"/>
  </r>
  <r>
    <x v="5"/>
    <n v="1348621"/>
  </r>
  <r>
    <x v="5"/>
    <n v="1427220"/>
  </r>
  <r>
    <x v="5"/>
    <n v="1646008"/>
  </r>
  <r>
    <x v="5"/>
    <n v="1310514"/>
  </r>
  <r>
    <x v="5"/>
    <n v="1309687"/>
  </r>
  <r>
    <x v="5"/>
    <n v="1443963"/>
  </r>
  <r>
    <x v="5"/>
    <n v="1350226"/>
  </r>
  <r>
    <x v="5"/>
    <n v="1283508"/>
  </r>
  <r>
    <x v="5"/>
    <n v="1613252"/>
  </r>
  <r>
    <x v="5"/>
    <n v="1697253"/>
  </r>
  <r>
    <x v="5"/>
    <n v="1361297"/>
  </r>
  <r>
    <x v="5"/>
    <n v="1256715"/>
  </r>
  <r>
    <x v="5"/>
    <n v="1296201"/>
  </r>
  <r>
    <x v="5"/>
    <n v="616058"/>
  </r>
  <r>
    <x v="5"/>
    <n v="1336086"/>
  </r>
  <r>
    <x v="5"/>
    <n v="1579663"/>
  </r>
  <r>
    <x v="5"/>
    <n v="1662014"/>
  </r>
  <r>
    <x v="5"/>
    <n v="1233893"/>
  </r>
  <r>
    <x v="5"/>
    <n v="1271556"/>
  </r>
  <r>
    <x v="5"/>
    <n v="1324416"/>
  </r>
  <r>
    <x v="5"/>
    <n v="1322811"/>
  </r>
  <r>
    <x v="5"/>
    <n v="1234158"/>
  </r>
  <r>
    <x v="5"/>
    <n v="1729667"/>
  </r>
  <r>
    <x v="5"/>
    <n v="1692578"/>
  </r>
  <r>
    <x v="6"/>
    <n v="1297701"/>
  </r>
  <r>
    <x v="6"/>
    <n v="1311277"/>
  </r>
  <r>
    <x v="6"/>
    <n v="1462320"/>
  </r>
  <r>
    <x v="6"/>
    <n v="1349517"/>
  </r>
  <r>
    <x v="6"/>
    <n v="1255565"/>
  </r>
  <r>
    <x v="6"/>
    <n v="1750824"/>
  </r>
  <r>
    <x v="6"/>
    <n v="1632180"/>
  </r>
  <r>
    <x v="6"/>
    <n v="1284426"/>
  </r>
  <r>
    <x v="6"/>
    <n v="1351214"/>
  </r>
  <r>
    <x v="6"/>
    <n v="1506346"/>
  </r>
  <r>
    <x v="6"/>
    <n v="1338860"/>
  </r>
  <r>
    <x v="6"/>
    <n v="1376301"/>
  </r>
  <r>
    <x v="6"/>
    <n v="1912827"/>
  </r>
  <r>
    <x v="6"/>
    <n v="1801336"/>
  </r>
  <r>
    <x v="6"/>
    <n v="1298593"/>
  </r>
  <r>
    <x v="6"/>
    <n v="498841"/>
  </r>
  <r>
    <x v="6"/>
    <n v="1285847"/>
  </r>
  <r>
    <x v="6"/>
    <n v="1445675"/>
  </r>
  <r>
    <x v="6"/>
    <n v="1491569"/>
  </r>
  <r>
    <x v="6"/>
    <n v="1729156"/>
  </r>
  <r>
    <x v="6"/>
    <n v="1547407"/>
  </r>
  <r>
    <x v="6"/>
    <n v="1286871"/>
  </r>
  <r>
    <x v="6"/>
    <n v="1172435"/>
  </r>
  <r>
    <x v="6"/>
    <n v="1297775"/>
  </r>
  <r>
    <x v="6"/>
    <n v="1296231"/>
  </r>
  <r>
    <x v="6"/>
    <n v="1246273"/>
  </r>
  <r>
    <x v="6"/>
    <n v="1698799"/>
  </r>
  <r>
    <x v="6"/>
    <n v="1660696"/>
  </r>
  <r>
    <x v="6"/>
    <n v="1298037"/>
  </r>
  <r>
    <x v="6"/>
    <n v="1208363"/>
  </r>
  <r>
    <x v="6"/>
    <n v="1322295"/>
  </r>
  <r>
    <x v="7"/>
    <n v="1506632"/>
  </r>
  <r>
    <x v="7"/>
    <n v="1322439"/>
  </r>
  <r>
    <x v="7"/>
    <n v="1782233"/>
  </r>
  <r>
    <x v="7"/>
    <n v="1677611"/>
  </r>
  <r>
    <x v="7"/>
    <n v="1208956"/>
  </r>
  <r>
    <x v="7"/>
    <n v="1221464"/>
  </r>
  <r>
    <x v="7"/>
    <n v="1184072"/>
  </r>
  <r>
    <x v="7"/>
    <n v="1233898"/>
  </r>
  <r>
    <x v="7"/>
    <n v="1322799"/>
  </r>
  <r>
    <x v="7"/>
    <n v="1890851"/>
  </r>
  <r>
    <x v="7"/>
    <n v="765773"/>
  </r>
  <r>
    <x v="7"/>
    <n v="1244880"/>
  </r>
  <r>
    <x v="7"/>
    <n v="1334469"/>
  </r>
  <r>
    <x v="7"/>
    <n v="1335977"/>
  </r>
  <r>
    <x v="7"/>
    <n v="1298330"/>
  </r>
  <r>
    <x v="7"/>
    <n v="1257579"/>
  </r>
  <r>
    <x v="7"/>
    <n v="1857275"/>
  </r>
  <r>
    <x v="7"/>
    <n v="1582215"/>
  </r>
  <r>
    <x v="7"/>
    <n v="1233394"/>
  </r>
  <r>
    <x v="7"/>
    <n v="1392160"/>
  </r>
  <r>
    <x v="7"/>
    <n v="1351172"/>
  </r>
  <r>
    <x v="7"/>
    <n v="1392436"/>
  </r>
  <r>
    <x v="7"/>
    <n v="1296248"/>
  </r>
  <r>
    <x v="7"/>
    <n v="1628371"/>
  </r>
  <r>
    <x v="7"/>
    <n v="1784821"/>
  </r>
  <r>
    <x v="7"/>
    <n v="1260124"/>
  </r>
  <r>
    <x v="7"/>
    <n v="1150283"/>
  </r>
  <r>
    <x v="7"/>
    <n v="1421096"/>
  </r>
  <r>
    <x v="7"/>
    <n v="1310421"/>
  </r>
  <r>
    <x v="7"/>
    <n v="1210693"/>
  </r>
  <r>
    <x v="7"/>
    <n v="1663518"/>
  </r>
  <r>
    <x v="8"/>
    <n v="1660788"/>
  </r>
  <r>
    <x v="8"/>
    <n v="1335405"/>
  </r>
  <r>
    <x v="8"/>
    <n v="1170762"/>
  </r>
  <r>
    <x v="8"/>
    <n v="1310465"/>
  </r>
  <r>
    <x v="8"/>
    <n v="1284380"/>
  </r>
  <r>
    <x v="8"/>
    <n v="1233898"/>
  </r>
  <r>
    <x v="8"/>
    <n v="1500680"/>
  </r>
  <r>
    <x v="8"/>
    <n v="1697763"/>
  </r>
  <r>
    <x v="8"/>
    <n v="1419728"/>
  </r>
  <r>
    <x v="8"/>
    <n v="1185281"/>
  </r>
  <r>
    <x v="8"/>
    <n v="1246140"/>
  </r>
  <r>
    <x v="8"/>
    <n v="1309611"/>
  </r>
  <r>
    <x v="8"/>
    <n v="1360362"/>
  </r>
  <r>
    <x v="8"/>
    <n v="696459"/>
  </r>
  <r>
    <x v="8"/>
    <n v="1856717"/>
  </r>
  <r>
    <x v="8"/>
    <n v="1161771"/>
  </r>
  <r>
    <x v="8"/>
    <n v="1361964"/>
  </r>
  <r>
    <x v="8"/>
    <n v="1195458"/>
  </r>
  <r>
    <x v="8"/>
    <n v="1259196"/>
  </r>
  <r>
    <x v="8"/>
    <n v="1235270"/>
  </r>
  <r>
    <x v="8"/>
    <n v="1473202"/>
  </r>
  <r>
    <x v="8"/>
    <n v="1892235"/>
  </r>
  <r>
    <x v="8"/>
    <n v="1220447"/>
  </r>
  <r>
    <x v="8"/>
    <n v="1338075"/>
  </r>
  <r>
    <x v="8"/>
    <n v="1404023"/>
  </r>
  <r>
    <x v="8"/>
    <n v="1337789"/>
  </r>
  <r>
    <x v="8"/>
    <n v="1197375"/>
  </r>
  <r>
    <x v="8"/>
    <n v="1582700"/>
  </r>
  <r>
    <x v="8"/>
    <n v="1565133"/>
  </r>
  <r>
    <x v="8"/>
    <n v="1235906"/>
  </r>
  <r>
    <x v="9"/>
    <n v="1174372"/>
  </r>
  <r>
    <x v="9"/>
    <n v="1150753"/>
  </r>
  <r>
    <x v="9"/>
    <n v="1311293"/>
  </r>
  <r>
    <x v="9"/>
    <n v="1127146"/>
  </r>
  <r>
    <x v="9"/>
    <n v="1648023"/>
  </r>
  <r>
    <x v="9"/>
    <n v="1698799"/>
  </r>
  <r>
    <x v="9"/>
    <n v="1377971"/>
  </r>
  <r>
    <x v="9"/>
    <n v="1270411"/>
  </r>
  <r>
    <x v="9"/>
    <n v="1402435"/>
  </r>
  <r>
    <x v="9"/>
    <n v="1127263"/>
  </r>
  <r>
    <x v="9"/>
    <n v="1234922"/>
  </r>
  <r>
    <x v="9"/>
    <n v="1645504"/>
  </r>
  <r>
    <x v="9"/>
    <n v="1678794"/>
  </r>
  <r>
    <x v="9"/>
    <n v="1104728"/>
  </r>
  <r>
    <x v="9"/>
    <n v="1126686"/>
  </r>
  <r>
    <x v="9"/>
    <n v="1308161"/>
  </r>
  <r>
    <x v="9"/>
    <n v="1196493"/>
  </r>
  <r>
    <x v="9"/>
    <n v="1323473"/>
  </r>
  <r>
    <x v="9"/>
    <n v="1697790"/>
  </r>
  <r>
    <x v="9"/>
    <n v="1694736"/>
  </r>
  <r>
    <x v="9"/>
    <n v="1462471"/>
  </r>
  <r>
    <x v="9"/>
    <n v="1350531"/>
  </r>
  <r>
    <x v="9"/>
    <n v="1324554"/>
  </r>
  <r>
    <x v="9"/>
    <n v="1309474"/>
  </r>
  <r>
    <x v="9"/>
    <n v="1186714"/>
  </r>
  <r>
    <x v="9"/>
    <n v="1582222"/>
  </r>
  <r>
    <x v="9"/>
    <n v="1613560"/>
  </r>
  <r>
    <x v="9"/>
    <n v="1222069"/>
  </r>
  <r>
    <x v="9"/>
    <n v="1173032"/>
  </r>
  <r>
    <x v="9"/>
    <n v="1376301"/>
  </r>
  <r>
    <x v="9"/>
    <n v="1070679"/>
  </r>
  <r>
    <x v="10"/>
    <n v="1270816"/>
  </r>
  <r>
    <x v="10"/>
    <n v="1457267"/>
  </r>
  <r>
    <x v="10"/>
    <n v="1648175"/>
  </r>
  <r>
    <x v="10"/>
    <n v="1070795"/>
  </r>
  <r>
    <x v="10"/>
    <n v="1259241"/>
  </r>
  <r>
    <x v="10"/>
    <n v="1162369"/>
  </r>
  <r>
    <x v="10"/>
    <n v="1209191"/>
  </r>
  <r>
    <x v="10"/>
    <n v="1232661"/>
  </r>
  <r>
    <x v="10"/>
    <n v="1839957"/>
  </r>
  <r>
    <x v="10"/>
    <n v="1627268"/>
  </r>
  <r>
    <x v="10"/>
    <n v="1245980"/>
  </r>
  <r>
    <x v="10"/>
    <n v="1230803"/>
  </r>
  <r>
    <x v="10"/>
    <n v="1361836"/>
  </r>
  <r>
    <x v="10"/>
    <n v="1349577"/>
  </r>
  <r>
    <x v="10"/>
    <n v="1324260"/>
  </r>
  <r>
    <x v="10"/>
    <n v="1547007"/>
  </r>
  <r>
    <x v="10"/>
    <n v="699650"/>
  </r>
  <r>
    <x v="10"/>
    <n v="1459163"/>
  </r>
  <r>
    <x v="10"/>
    <n v="1197954"/>
  </r>
  <r>
    <x v="10"/>
    <n v="1338732"/>
  </r>
  <r>
    <x v="10"/>
    <n v="1220447"/>
  </r>
  <r>
    <x v="10"/>
    <n v="1518155"/>
  </r>
  <r>
    <x v="10"/>
    <n v="1631184"/>
  </r>
  <r>
    <x v="10"/>
    <n v="1647515"/>
  </r>
  <r>
    <x v="10"/>
    <n v="1364973"/>
  </r>
  <r>
    <x v="10"/>
    <n v="1258689"/>
  </r>
  <r>
    <x v="10"/>
    <n v="1347154"/>
  </r>
  <r>
    <x v="10"/>
    <n v="1295492"/>
  </r>
  <r>
    <x v="10"/>
    <n v="1364454"/>
  </r>
  <r>
    <x v="10"/>
    <n v="1728295"/>
  </r>
  <r>
    <x v="11"/>
    <n v="1989333"/>
  </r>
  <r>
    <x v="11"/>
    <n v="1310814"/>
  </r>
  <r>
    <x v="11"/>
    <n v="1282884"/>
  </r>
  <r>
    <x v="11"/>
    <n v="1336022"/>
  </r>
  <r>
    <x v="11"/>
    <n v="1418862"/>
  </r>
  <r>
    <x v="11"/>
    <n v="1336464"/>
  </r>
  <r>
    <x v="11"/>
    <n v="1665666"/>
  </r>
  <r>
    <x v="11"/>
    <n v="1632680"/>
  </r>
  <r>
    <x v="11"/>
    <n v="1245504"/>
  </r>
  <r>
    <x v="11"/>
    <n v="1235782"/>
  </r>
  <r>
    <x v="11"/>
    <n v="1246273"/>
  </r>
  <r>
    <x v="11"/>
    <n v="1379437"/>
  </r>
  <r>
    <x v="11"/>
    <n v="1308303"/>
  </r>
  <r>
    <x v="11"/>
    <n v="1783676"/>
  </r>
  <r>
    <x v="11"/>
    <n v="1385685"/>
  </r>
  <r>
    <x v="11"/>
    <n v="1324939"/>
  </r>
  <r>
    <x v="11"/>
    <n v="1104375"/>
  </r>
  <r>
    <x v="11"/>
    <n v="1284054"/>
  </r>
  <r>
    <x v="11"/>
    <n v="1211187"/>
  </r>
  <r>
    <x v="11"/>
    <n v="1231419"/>
  </r>
  <r>
    <x v="11"/>
    <n v="1502374"/>
  </r>
  <r>
    <x v="11"/>
    <n v="1677083"/>
  </r>
  <r>
    <x v="11"/>
    <n v="1196595"/>
  </r>
  <r>
    <x v="11"/>
    <n v="1312214"/>
  </r>
  <r>
    <x v="11"/>
    <n v="1258566"/>
  </r>
  <r>
    <x v="11"/>
    <n v="1295048"/>
  </r>
  <r>
    <x v="11"/>
    <n v="1309438"/>
  </r>
  <r>
    <x v="11"/>
    <n v="1768333"/>
  </r>
  <r>
    <x v="11"/>
    <n v="1596202"/>
  </r>
  <r>
    <x v="11"/>
    <n v="1172548"/>
  </r>
  <r>
    <x v="11"/>
    <n v="1284200"/>
  </r>
  <r>
    <x v="0"/>
    <n v="1284516"/>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r>
  <r>
    <x v="1"/>
  </r>
  <r>
    <x v="1"/>
  </r>
  <r>
    <x v="2"/>
  </r>
  <r>
    <x v="1"/>
  </r>
  <r>
    <x v="0"/>
  </r>
  <r>
    <x v="3"/>
  </r>
  <r>
    <x v="0"/>
  </r>
  <r>
    <x v="0"/>
  </r>
  <r>
    <x v="1"/>
  </r>
  <r>
    <x v="4"/>
  </r>
  <r>
    <x v="2"/>
  </r>
  <r>
    <x v="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r>
  <r>
    <x v="1"/>
  </r>
  <r>
    <x v="2"/>
  </r>
  <r>
    <x v="0"/>
  </r>
  <r>
    <x v="2"/>
  </r>
  <r>
    <x v="2"/>
  </r>
  <r>
    <x v="0"/>
  </r>
  <r>
    <x v="3"/>
  </r>
  <r>
    <x v="4"/>
  </r>
  <r>
    <x v="2"/>
  </r>
  <r>
    <x v="0"/>
  </r>
  <r>
    <x v="4"/>
  </r>
  <r>
    <x v="0"/>
  </r>
  <r>
    <x v="5"/>
  </r>
  <r>
    <x v="0"/>
  </r>
  <r>
    <x v="2"/>
  </r>
  <r>
    <x v="4"/>
  </r>
  <r>
    <x v="3"/>
  </r>
  <r>
    <x v="6"/>
  </r>
  <r>
    <x v="1"/>
  </r>
  <r>
    <x v="3"/>
  </r>
  <r>
    <x v="4"/>
  </r>
  <r>
    <x v="4"/>
  </r>
  <r>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F3D0F5-88D0-430C-A9E1-323B3BDD2882}"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Weekdays">
  <location ref="A103:C111"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Success Rate of payments." fld="48" subtotal="average" baseField="1" baseItem="0"/>
    <dataField name="Overall conversion." fld="8" subtotal="average" baseField="1" baseItem="0"/>
  </dataFields>
  <formats count="10">
    <format dxfId="81">
      <pivotArea collapsedLevelsAreSubtotals="1" fieldPosition="0">
        <references count="1">
          <reference field="1" count="0"/>
        </references>
      </pivotArea>
    </format>
    <format dxfId="80">
      <pivotArea field="1" type="button" dataOnly="0" labelOnly="1" outline="0" axis="axisRow" fieldPosition="0"/>
    </format>
    <format dxfId="79">
      <pivotArea dataOnly="0" labelOnly="1" outline="0" fieldPosition="0">
        <references count="1">
          <reference field="4294967294" count="2">
            <x v="0"/>
            <x v="1"/>
          </reference>
        </references>
      </pivotArea>
    </format>
    <format dxfId="78">
      <pivotArea field="1" type="button" dataOnly="0" labelOnly="1" outline="0" axis="axisRow" fieldPosition="0"/>
    </format>
    <format dxfId="77">
      <pivotArea dataOnly="0" labelOnly="1" outline="0" fieldPosition="0">
        <references count="1">
          <reference field="4294967294" count="2">
            <x v="0"/>
            <x v="1"/>
          </reference>
        </references>
      </pivotArea>
    </format>
    <format dxfId="76">
      <pivotArea field="1" grandRow="1" outline="0" collapsedLevelsAreSubtotals="1" axis="axisRow" fieldPosition="0">
        <references count="1">
          <reference field="4294967294" count="2" selected="0">
            <x v="0"/>
            <x v="1"/>
          </reference>
        </references>
      </pivotArea>
    </format>
    <format dxfId="75">
      <pivotArea outline="0" collapsedLevelsAreSubtotals="1" fieldPosition="0"/>
    </format>
    <format dxfId="74">
      <pivotArea field="1" type="button" dataOnly="0" labelOnly="1" outline="0" axis="axisRow" fieldPosition="0"/>
    </format>
    <format dxfId="73">
      <pivotArea dataOnly="0" labelOnly="1" outline="0" fieldPosition="0">
        <references count="1">
          <reference field="4294967294" count="2">
            <x v="0"/>
            <x v="1"/>
          </reference>
        </references>
      </pivotArea>
    </format>
    <format dxfId="72">
      <pivotArea collapsedLevelsAreSubtotals="1" fieldPosition="0">
        <references count="2">
          <reference field="4294967294" count="1" selected="0">
            <x v="1"/>
          </reference>
          <reference field="1" count="0"/>
        </references>
      </pivotArea>
    </format>
  </formats>
  <conditionalFormats count="4">
    <conditionalFormat type="all" priority="110">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type="all" priority="109">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priority="100">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99">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4">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5F25C8-604E-4B89-AD55-0245F128BCE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Weekdays">
  <location ref="A10:I18"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numFmtId="9" showAll="0"/>
    <pivotField showAll="0"/>
    <pivotField dataField="1" showAll="0"/>
    <pivotField showAll="0"/>
    <pivotField dataField="1" showAll="0"/>
    <pivotField showAll="0"/>
    <pivotField showAll="0"/>
    <pivotField showAll="0"/>
    <pivotField dataField="1" showAll="0"/>
    <pivotField showAll="0"/>
    <pivotField dataField="1" showAll="0"/>
    <pivotField showAll="0"/>
    <pivotField dataField="1"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8">
    <i>
      <x/>
    </i>
    <i i="1">
      <x v="1"/>
    </i>
    <i i="2">
      <x v="2"/>
    </i>
    <i i="3">
      <x v="3"/>
    </i>
    <i i="4">
      <x v="4"/>
    </i>
    <i i="5">
      <x v="5"/>
    </i>
    <i i="6">
      <x v="6"/>
    </i>
    <i i="7">
      <x v="7"/>
    </i>
  </colItems>
  <dataFields count="8">
    <dataField name="Average Discount." fld="36" subtotal="average" baseField="1" baseItem="0"/>
    <dataField name="Count of restaurants." fld="34" subtotal="average" baseField="1" baseItem="0"/>
    <dataField name="Out of stock Items per restaurant." fld="38" subtotal="average" baseField="1" baseItem="0"/>
    <dataField name="Average Packaging charges." fld="40" subtotal="average" baseField="1" baseItem="0"/>
    <dataField name="Avg Cost for two." fld="44" subtotal="average" baseField="1" baseItem="0"/>
    <dataField name="Number of images per restaurant." fld="46" subtotal="average" baseField="1" baseItem="0"/>
    <dataField name="Success Rate of payments." fld="48" subtotal="average" baseField="1" baseItem="0"/>
    <dataField name="Overall conversion." fld="8" subtotal="average" baseField="1" baseItem="0"/>
  </dataFields>
  <formats count="19">
    <format dxfId="100">
      <pivotArea collapsedLevelsAreSubtotals="1" fieldPosition="0">
        <references count="1">
          <reference field="1" count="0"/>
        </references>
      </pivotArea>
    </format>
    <format dxfId="99">
      <pivotArea collapsedLevelsAreSubtotals="1" fieldPosition="0">
        <references count="2">
          <reference field="4294967294" count="1" selected="0">
            <x v="1"/>
          </reference>
          <reference field="1" count="0"/>
        </references>
      </pivotArea>
    </format>
    <format dxfId="98">
      <pivotArea field="1" type="button" dataOnly="0" labelOnly="1" outline="0" axis="axisRow" fieldPosition="0"/>
    </format>
    <format dxfId="97">
      <pivotArea dataOnly="0" labelOnly="1" outline="0" fieldPosition="0">
        <references count="1">
          <reference field="4294967294" count="8">
            <x v="0"/>
            <x v="1"/>
            <x v="2"/>
            <x v="3"/>
            <x v="4"/>
            <x v="5"/>
            <x v="6"/>
            <x v="7"/>
          </reference>
        </references>
      </pivotArea>
    </format>
    <format dxfId="96">
      <pivotArea field="1" type="button" dataOnly="0" labelOnly="1" outline="0" axis="axisRow" fieldPosition="0"/>
    </format>
    <format dxfId="95">
      <pivotArea dataOnly="0" labelOnly="1" outline="0" fieldPosition="0">
        <references count="1">
          <reference field="4294967294" count="8">
            <x v="0"/>
            <x v="1"/>
            <x v="2"/>
            <x v="3"/>
            <x v="4"/>
            <x v="5"/>
            <x v="6"/>
            <x v="7"/>
          </reference>
        </references>
      </pivotArea>
    </format>
    <format dxfId="94">
      <pivotArea collapsedLevelsAreSubtotals="1" fieldPosition="0">
        <references count="2">
          <reference field="4294967294" count="3" selected="0">
            <x v="2"/>
            <x v="3"/>
            <x v="4"/>
          </reference>
          <reference field="1" count="0"/>
        </references>
      </pivotArea>
    </format>
    <format dxfId="93">
      <pivotArea collapsedLevelsAreSubtotals="1" fieldPosition="0">
        <references count="2">
          <reference field="4294967294" count="1" selected="0">
            <x v="5"/>
          </reference>
          <reference field="1" count="0"/>
        </references>
      </pivotArea>
    </format>
    <format dxfId="92">
      <pivotArea field="1" grandRow="1" outline="0" collapsedLevelsAreSubtotals="1" axis="axisRow" fieldPosition="0">
        <references count="1">
          <reference field="4294967294" count="1" selected="0">
            <x v="0"/>
          </reference>
        </references>
      </pivotArea>
    </format>
    <format dxfId="91">
      <pivotArea field="1" grandRow="1" outline="0" collapsedLevelsAreSubtotals="1" axis="axisRow" fieldPosition="0">
        <references count="1">
          <reference field="4294967294" count="2" selected="0">
            <x v="6"/>
            <x v="7"/>
          </reference>
        </references>
      </pivotArea>
    </format>
    <format dxfId="90">
      <pivotArea field="1" grandRow="1" outline="0" collapsedLevelsAreSubtotals="1" axis="axisRow" fieldPosition="0">
        <references count="1">
          <reference field="4294967294" count="5" selected="0">
            <x v="1"/>
            <x v="2"/>
            <x v="3"/>
            <x v="4"/>
            <x v="5"/>
          </reference>
        </references>
      </pivotArea>
    </format>
    <format dxfId="89">
      <pivotArea field="1" grandRow="1" outline="0" collapsedLevelsAreSubtotals="1" axis="axisRow" fieldPosition="0">
        <references count="1">
          <reference field="4294967294" count="1" selected="0">
            <x v="2"/>
          </reference>
        </references>
      </pivotArea>
    </format>
    <format dxfId="88">
      <pivotArea field="1" grandRow="1" outline="0" collapsedLevelsAreSubtotals="1" axis="axisRow" fieldPosition="0">
        <references count="1">
          <reference field="4294967294" count="1" selected="0">
            <x v="5"/>
          </reference>
        </references>
      </pivotArea>
    </format>
    <format dxfId="87">
      <pivotArea collapsedLevelsAreSubtotals="1" fieldPosition="0">
        <references count="2">
          <reference field="4294967294" count="1" selected="0">
            <x v="2"/>
          </reference>
          <reference field="1" count="0"/>
        </references>
      </pivotArea>
    </format>
    <format dxfId="86">
      <pivotArea outline="0" collapsedLevelsAreSubtotals="1" fieldPosition="0"/>
    </format>
    <format dxfId="85">
      <pivotArea field="1" type="button" dataOnly="0" labelOnly="1" outline="0" axis="axisRow" fieldPosition="0"/>
    </format>
    <format dxfId="84">
      <pivotArea dataOnly="0" labelOnly="1" outline="0" fieldPosition="0">
        <references count="1">
          <reference field="4294967294" count="8">
            <x v="0"/>
            <x v="1"/>
            <x v="2"/>
            <x v="3"/>
            <x v="4"/>
            <x v="5"/>
            <x v="6"/>
            <x v="7"/>
          </reference>
        </references>
      </pivotArea>
    </format>
    <format dxfId="83">
      <pivotArea collapsedLevelsAreSubtotals="1" fieldPosition="0">
        <references count="2">
          <reference field="4294967294" count="2" selected="0">
            <x v="3"/>
            <x v="4"/>
          </reference>
          <reference field="1" count="0"/>
        </references>
      </pivotArea>
    </format>
    <format dxfId="82">
      <pivotArea collapsedLevelsAreSubtotals="1" fieldPosition="0">
        <references count="2">
          <reference field="4294967294" count="1" selected="0">
            <x v="7"/>
          </reference>
          <reference field="1" count="0"/>
        </references>
      </pivotArea>
    </format>
  </formats>
  <conditionalFormats count="22">
    <conditionalFormat type="all" priority="252">
      <pivotAreas count="1">
        <pivotArea type="data" collapsedLevelsAreSubtotals="1" fieldPosition="0">
          <references count="2">
            <reference field="4294967294" count="1" selected="0">
              <x v="7"/>
            </reference>
            <reference field="1" count="7">
              <x v="0"/>
              <x v="1"/>
              <x v="2"/>
              <x v="3"/>
              <x v="4"/>
              <x v="5"/>
              <x v="6"/>
            </reference>
          </references>
        </pivotArea>
      </pivotAreas>
    </conditionalFormat>
    <conditionalFormat type="all" priority="251">
      <pivotAreas count="1">
        <pivotArea type="data" collapsedLevelsAreSubtotals="1" fieldPosition="0">
          <references count="2">
            <reference field="4294967294" count="1" selected="0">
              <x v="7"/>
            </reference>
            <reference field="1" count="7">
              <x v="0"/>
              <x v="1"/>
              <x v="2"/>
              <x v="3"/>
              <x v="4"/>
              <x v="5"/>
              <x v="6"/>
            </reference>
          </references>
        </pivotArea>
      </pivotAreas>
    </conditionalFormat>
    <conditionalFormat priority="250">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249">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type="all" priority="248">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type="all" priority="247">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priority="246">
      <pivotAreas count="1">
        <pivotArea type="data" collapsedLevelsAreSubtotals="1" fieldPosition="0">
          <references count="2">
            <reference field="4294967294" count="1" selected="0">
              <x v="2"/>
            </reference>
            <reference field="1" count="7">
              <x v="0"/>
              <x v="1"/>
              <x v="2"/>
              <x v="3"/>
              <x v="4"/>
              <x v="5"/>
              <x v="6"/>
            </reference>
          </references>
        </pivotArea>
      </pivotAreas>
    </conditionalFormat>
    <conditionalFormat priority="245">
      <pivotAreas count="1">
        <pivotArea type="data" collapsedLevelsAreSubtotals="1" fieldPosition="0">
          <references count="2">
            <reference field="4294967294" count="1" selected="0">
              <x v="2"/>
            </reference>
            <reference field="1" count="7">
              <x v="0"/>
              <x v="1"/>
              <x v="2"/>
              <x v="3"/>
              <x v="4"/>
              <x v="5"/>
              <x v="6"/>
            </reference>
          </references>
        </pivotArea>
      </pivotAreas>
    </conditionalFormat>
    <conditionalFormat priority="240">
      <pivotAreas count="1">
        <pivotArea type="data" collapsedLevelsAreSubtotals="1" fieldPosition="0">
          <references count="2">
            <reference field="4294967294" count="1" selected="0">
              <x v="5"/>
            </reference>
            <reference field="1" count="7">
              <x v="0"/>
              <x v="1"/>
              <x v="2"/>
              <x v="3"/>
              <x v="4"/>
              <x v="5"/>
              <x v="6"/>
            </reference>
          </references>
        </pivotArea>
      </pivotAreas>
    </conditionalFormat>
    <conditionalFormat priority="239">
      <pivotAreas count="1">
        <pivotArea type="data" collapsedLevelsAreSubtotals="1" fieldPosition="0">
          <references count="2">
            <reference field="4294967294" count="1" selected="0">
              <x v="5"/>
            </reference>
            <reference field="1" count="7">
              <x v="0"/>
              <x v="1"/>
              <x v="2"/>
              <x v="3"/>
              <x v="4"/>
              <x v="5"/>
              <x v="6"/>
            </reference>
          </references>
        </pivotArea>
      </pivotAreas>
    </conditionalFormat>
    <conditionalFormat priority="238">
      <pivotAreas count="1">
        <pivotArea type="data" collapsedLevelsAreSubtotals="1" fieldPosition="0">
          <references count="2">
            <reference field="4294967294" count="1" selected="0">
              <x v="6"/>
            </reference>
            <reference field="1" count="7">
              <x v="0"/>
              <x v="1"/>
              <x v="2"/>
              <x v="3"/>
              <x v="4"/>
              <x v="5"/>
              <x v="6"/>
            </reference>
          </references>
        </pivotArea>
      </pivotAreas>
    </conditionalFormat>
    <conditionalFormat priority="237">
      <pivotAreas count="1">
        <pivotArea type="data" collapsedLevelsAreSubtotals="1" fieldPosition="0">
          <references count="2">
            <reference field="4294967294" count="1" selected="0">
              <x v="6"/>
            </reference>
            <reference field="1" count="7">
              <x v="0"/>
              <x v="1"/>
              <x v="2"/>
              <x v="3"/>
              <x v="4"/>
              <x v="5"/>
              <x v="6"/>
            </reference>
          </references>
        </pivotArea>
      </pivotAreas>
    </conditionalFormat>
    <conditionalFormat type="all" priority="236">
      <pivotAreas count="1">
        <pivotArea type="data" collapsedLevelsAreSubtotals="1" fieldPosition="0">
          <references count="2">
            <reference field="4294967294" count="1" selected="0">
              <x v="2"/>
            </reference>
            <reference field="1" count="7">
              <x v="0"/>
              <x v="1"/>
              <x v="2"/>
              <x v="3"/>
              <x v="4"/>
              <x v="5"/>
              <x v="6"/>
            </reference>
          </references>
        </pivotArea>
      </pivotAreas>
    </conditionalFormat>
    <conditionalFormat type="all" priority="235">
      <pivotAreas count="1">
        <pivotArea type="data" collapsedLevelsAreSubtotals="1" fieldPosition="0">
          <references count="2">
            <reference field="4294967294" count="1" selected="0">
              <x v="2"/>
            </reference>
            <reference field="1" count="7">
              <x v="0"/>
              <x v="1"/>
              <x v="2"/>
              <x v="3"/>
              <x v="4"/>
              <x v="5"/>
              <x v="6"/>
            </reference>
          </references>
        </pivotArea>
      </pivotAreas>
    </conditionalFormat>
    <conditionalFormat priority="234">
      <pivotAreas count="1">
        <pivotArea type="data" collapsedLevelsAreSubtotals="1" fieldPosition="0">
          <references count="2">
            <reference field="4294967294" count="1" selected="0">
              <x v="3"/>
            </reference>
            <reference field="1" count="7">
              <x v="0"/>
              <x v="1"/>
              <x v="2"/>
              <x v="3"/>
              <x v="4"/>
              <x v="5"/>
              <x v="6"/>
            </reference>
          </references>
        </pivotArea>
      </pivotAreas>
    </conditionalFormat>
    <conditionalFormat priority="233">
      <pivotAreas count="1">
        <pivotArea type="data" collapsedLevelsAreSubtotals="1" fieldPosition="0">
          <references count="2">
            <reference field="4294967294" count="1" selected="0">
              <x v="3"/>
            </reference>
            <reference field="1" count="7">
              <x v="0"/>
              <x v="1"/>
              <x v="2"/>
              <x v="3"/>
              <x v="4"/>
              <x v="5"/>
              <x v="6"/>
            </reference>
          </references>
        </pivotArea>
      </pivotAreas>
    </conditionalFormat>
    <conditionalFormat priority="232">
      <pivotAreas count="1">
        <pivotArea type="data" collapsedLevelsAreSubtotals="1" fieldPosition="0">
          <references count="2">
            <reference field="4294967294" count="1" selected="0">
              <x v="3"/>
            </reference>
            <reference field="1" count="7">
              <x v="0"/>
              <x v="1"/>
              <x v="2"/>
              <x v="3"/>
              <x v="4"/>
              <x v="5"/>
              <x v="6"/>
            </reference>
          </references>
        </pivotArea>
      </pivotAreas>
    </conditionalFormat>
    <conditionalFormat priority="231">
      <pivotAreas count="1">
        <pivotArea type="data" collapsedLevelsAreSubtotals="1" fieldPosition="0">
          <references count="2">
            <reference field="4294967294" count="1" selected="0">
              <x v="3"/>
            </reference>
            <reference field="1" count="7">
              <x v="0"/>
              <x v="1"/>
              <x v="2"/>
              <x v="3"/>
              <x v="4"/>
              <x v="5"/>
              <x v="6"/>
            </reference>
          </references>
        </pivotArea>
      </pivotAreas>
    </conditionalFormat>
    <conditionalFormat priority="230">
      <pivotAreas count="1">
        <pivotArea type="data" collapsedLevelsAreSubtotals="1" fieldPosition="0">
          <references count="2">
            <reference field="4294967294" count="1" selected="0">
              <x v="4"/>
            </reference>
            <reference field="1" count="7">
              <x v="0"/>
              <x v="1"/>
              <x v="2"/>
              <x v="3"/>
              <x v="4"/>
              <x v="5"/>
              <x v="6"/>
            </reference>
          </references>
        </pivotArea>
      </pivotAreas>
    </conditionalFormat>
    <conditionalFormat priority="229">
      <pivotAreas count="1">
        <pivotArea type="data" collapsedLevelsAreSubtotals="1" fieldPosition="0">
          <references count="2">
            <reference field="4294967294" count="1" selected="0">
              <x v="4"/>
            </reference>
            <reference field="1" count="7">
              <x v="0"/>
              <x v="1"/>
              <x v="2"/>
              <x v="3"/>
              <x v="4"/>
              <x v="5"/>
              <x v="6"/>
            </reference>
          </references>
        </pivotArea>
      </pivotAreas>
    </conditionalFormat>
    <conditionalFormat priority="228">
      <pivotAreas count="1">
        <pivotArea type="data" collapsedLevelsAreSubtotals="1" fieldPosition="0">
          <references count="2">
            <reference field="4294967294" count="1" selected="0">
              <x v="4"/>
            </reference>
            <reference field="1" count="7">
              <x v="0"/>
              <x v="1"/>
              <x v="2"/>
              <x v="3"/>
              <x v="4"/>
              <x v="5"/>
              <x v="6"/>
            </reference>
          </references>
        </pivotArea>
      </pivotAreas>
    </conditionalFormat>
    <conditionalFormat priority="227">
      <pivotAreas count="1">
        <pivotArea type="data" collapsedLevelsAreSubtotals="1" fieldPosition="0">
          <references count="2">
            <reference field="4294967294" count="1" selected="0">
              <x v="4"/>
            </reference>
            <reference field="1" count="7">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E7A8E8-DCA0-4F25-B861-028F4A4BF2B1}" name="PivotTable1" cacheId="0" dataOnRows="1" applyNumberFormats="0" applyBorderFormats="0" applyFontFormats="0" applyPatternFormats="0" applyAlignmentFormats="0" applyWidthHeightFormats="1" dataCaption="Channels" updatedVersion="8" minRefreshableVersion="3" useAutoFormatting="1" itemPrintTitles="1" createdVersion="8" indent="0" outline="1" outlineData="1" multipleFieldFilters="0" chartFormat="11">
  <location ref="I37:J41" firstHeaderRow="1"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pivotField numFmtId="164" showAll="0"/>
    <pivotField showAll="0"/>
    <pivotField showAll="0"/>
    <pivotField showAll="0"/>
    <pivotField showAll="0"/>
    <pivotField showAll="0"/>
    <pivotField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2"/>
  </rowFields>
  <rowItems count="4">
    <i>
      <x/>
    </i>
    <i i="1">
      <x v="1"/>
    </i>
    <i i="2">
      <x v="2"/>
    </i>
    <i i="3">
      <x v="3"/>
    </i>
  </rowItems>
  <colItems count="1">
    <i/>
  </colItems>
  <dataFields count="4">
    <dataField name="Sum of Facebook % Change" fld="25" baseField="0" baseItem="284"/>
    <dataField name="Count of Youtube % Change" fld="27" subtotal="count" baseField="0" baseItem="0"/>
    <dataField name="Count of Twitter % Change" fld="29" subtotal="count" baseField="0" baseItem="0"/>
    <dataField name="Count of Others % Change" fld="3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90B222-374C-4EF9-9967-3A02ABD80641}"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0:C28"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Average Discount." fld="36" subtotal="average" baseField="1" baseItem="0"/>
    <dataField name="Overall conversion." fld="8" subtotal="average" baseField="1" baseItem="0"/>
  </dataFields>
  <formats count="11">
    <format dxfId="111">
      <pivotArea collapsedLevelsAreSubtotals="1" fieldPosition="0">
        <references count="1">
          <reference field="1" count="0"/>
        </references>
      </pivotArea>
    </format>
    <format dxfId="110">
      <pivotArea field="1" type="button" dataOnly="0" labelOnly="1" outline="0" axis="axisRow" fieldPosition="0"/>
    </format>
    <format dxfId="109">
      <pivotArea dataOnly="0" labelOnly="1" outline="0" fieldPosition="0">
        <references count="1">
          <reference field="4294967294" count="2">
            <x v="0"/>
            <x v="1"/>
          </reference>
        </references>
      </pivotArea>
    </format>
    <format dxfId="108">
      <pivotArea field="1" type="button" dataOnly="0" labelOnly="1" outline="0" axis="axisRow" fieldPosition="0"/>
    </format>
    <format dxfId="107">
      <pivotArea dataOnly="0" labelOnly="1" outline="0" fieldPosition="0">
        <references count="1">
          <reference field="4294967294" count="2">
            <x v="0"/>
            <x v="1"/>
          </reference>
        </references>
      </pivotArea>
    </format>
    <format dxfId="106">
      <pivotArea field="1" grandRow="1" outline="0" collapsedLevelsAreSubtotals="1" axis="axisRow" fieldPosition="0">
        <references count="1">
          <reference field="4294967294" count="1" selected="0">
            <x v="0"/>
          </reference>
        </references>
      </pivotArea>
    </format>
    <format dxfId="105">
      <pivotArea field="1" grandRow="1" outline="0" collapsedLevelsAreSubtotals="1" axis="axisRow" fieldPosition="0">
        <references count="1">
          <reference field="4294967294" count="1" selected="0">
            <x v="1"/>
          </reference>
        </references>
      </pivotArea>
    </format>
    <format dxfId="104">
      <pivotArea outline="0" collapsedLevelsAreSubtotals="1" fieldPosition="0"/>
    </format>
    <format dxfId="103">
      <pivotArea field="1" type="button" dataOnly="0" labelOnly="1" outline="0" axis="axisRow" fieldPosition="0"/>
    </format>
    <format dxfId="102">
      <pivotArea dataOnly="0" labelOnly="1" outline="0" fieldPosition="0">
        <references count="1">
          <reference field="4294967294" count="2">
            <x v="0"/>
            <x v="1"/>
          </reference>
        </references>
      </pivotArea>
    </format>
    <format dxfId="101">
      <pivotArea collapsedLevelsAreSubtotals="1" fieldPosition="0">
        <references count="2">
          <reference field="4294967294" count="1" selected="0">
            <x v="1"/>
          </reference>
          <reference field="1" count="0"/>
        </references>
      </pivotArea>
    </format>
  </formats>
  <conditionalFormats count="4">
    <conditionalFormat type="all" priority="226">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type="all" priority="225">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priority="224">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223">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4">
    <chartFormat chart="10" format="0"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858B1E5-854C-41E2-A672-7884E852F569}"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Weekdays">
  <location ref="A83:C91"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dataField="1"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Avg Cost for two." fld="44" subtotal="average" baseField="1" baseItem="0"/>
    <dataField name="Overall conversion." fld="8" subtotal="average" baseField="1" baseItem="0"/>
  </dataFields>
  <formats count="13">
    <format dxfId="124">
      <pivotArea collapsedLevelsAreSubtotals="1" fieldPosition="0">
        <references count="1">
          <reference field="1" count="0"/>
        </references>
      </pivotArea>
    </format>
    <format dxfId="123">
      <pivotArea field="1" type="button" dataOnly="0" labelOnly="1" outline="0" axis="axisRow" fieldPosition="0"/>
    </format>
    <format dxfId="122">
      <pivotArea dataOnly="0" labelOnly="1" outline="0" fieldPosition="0">
        <references count="1">
          <reference field="4294967294" count="2">
            <x v="0"/>
            <x v="1"/>
          </reference>
        </references>
      </pivotArea>
    </format>
    <format dxfId="121">
      <pivotArea field="1" type="button" dataOnly="0" labelOnly="1" outline="0" axis="axisRow" fieldPosition="0"/>
    </format>
    <format dxfId="120">
      <pivotArea dataOnly="0" labelOnly="1" outline="0" fieldPosition="0">
        <references count="1">
          <reference field="4294967294" count="2">
            <x v="0"/>
            <x v="1"/>
          </reference>
        </references>
      </pivotArea>
    </format>
    <format dxfId="119">
      <pivotArea collapsedLevelsAreSubtotals="1" fieldPosition="0">
        <references count="2">
          <reference field="4294967294" count="1" selected="0">
            <x v="0"/>
          </reference>
          <reference field="1" count="0"/>
        </references>
      </pivotArea>
    </format>
    <format dxfId="118">
      <pivotArea field="1" grandRow="1" outline="0" collapsedLevelsAreSubtotals="1" axis="axisRow" fieldPosition="0">
        <references count="1">
          <reference field="4294967294" count="1" selected="0">
            <x v="1"/>
          </reference>
        </references>
      </pivotArea>
    </format>
    <format dxfId="117">
      <pivotArea field="1" grandRow="1" outline="0" collapsedLevelsAreSubtotals="1" axis="axisRow" fieldPosition="0">
        <references count="1">
          <reference field="4294967294" count="1" selected="0">
            <x v="0"/>
          </reference>
        </references>
      </pivotArea>
    </format>
    <format dxfId="116">
      <pivotArea outline="0" collapsedLevelsAreSubtotals="1" fieldPosition="0"/>
    </format>
    <format dxfId="115">
      <pivotArea field="1" type="button" dataOnly="0" labelOnly="1" outline="0" axis="axisRow" fieldPosition="0"/>
    </format>
    <format dxfId="114">
      <pivotArea dataOnly="0" labelOnly="1" outline="0" fieldPosition="0">
        <references count="1">
          <reference field="4294967294" count="2">
            <x v="0"/>
            <x v="1"/>
          </reference>
        </references>
      </pivotArea>
    </format>
    <format dxfId="113">
      <pivotArea collapsedLevelsAreSubtotals="1" fieldPosition="0">
        <references count="2">
          <reference field="4294967294" count="1" selected="0">
            <x v="0"/>
          </reference>
          <reference field="1" count="0"/>
        </references>
      </pivotArea>
    </format>
    <format dxfId="112">
      <pivotArea collapsedLevelsAreSubtotals="1" fieldPosition="0">
        <references count="2">
          <reference field="4294967294" count="1" selected="0">
            <x v="1"/>
          </reference>
          <reference field="1" count="0"/>
        </references>
      </pivotArea>
    </format>
  </formats>
  <conditionalFormats count="6">
    <conditionalFormat type="all" priority="154">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type="all" priority="153">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priority="136">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35">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34">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33">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4">
    <chartFormat chart="11" format="4"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A52B43C-8D71-41BF-8C73-32D8E3B630CD}"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Weekdays">
  <location ref="A93:C101"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dataField="1"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Number of images per restaurant." fld="46" subtotal="average" baseField="1" baseItem="0"/>
    <dataField name="Overall conversion." fld="8" subtotal="average" baseField="1" baseItem="0"/>
  </dataFields>
  <formats count="13">
    <format dxfId="137">
      <pivotArea collapsedLevelsAreSubtotals="1" fieldPosition="0">
        <references count="1">
          <reference field="1" count="0"/>
        </references>
      </pivotArea>
    </format>
    <format dxfId="136">
      <pivotArea field="1" type="button" dataOnly="0" labelOnly="1" outline="0" axis="axisRow" fieldPosition="0"/>
    </format>
    <format dxfId="135">
      <pivotArea dataOnly="0" labelOnly="1" outline="0" fieldPosition="0">
        <references count="1">
          <reference field="4294967294" count="2">
            <x v="0"/>
            <x v="1"/>
          </reference>
        </references>
      </pivotArea>
    </format>
    <format dxfId="134">
      <pivotArea field="1" type="button" dataOnly="0" labelOnly="1" outline="0" axis="axisRow" fieldPosition="0"/>
    </format>
    <format dxfId="133">
      <pivotArea dataOnly="0" labelOnly="1" outline="0" fieldPosition="0">
        <references count="1">
          <reference field="4294967294" count="2">
            <x v="0"/>
            <x v="1"/>
          </reference>
        </references>
      </pivotArea>
    </format>
    <format dxfId="132">
      <pivotArea collapsedLevelsAreSubtotals="1" fieldPosition="0">
        <references count="2">
          <reference field="4294967294" count="1" selected="0">
            <x v="0"/>
          </reference>
          <reference field="1" count="0"/>
        </references>
      </pivotArea>
    </format>
    <format dxfId="131">
      <pivotArea field="1" grandRow="1" outline="0" collapsedLevelsAreSubtotals="1" axis="axisRow" fieldPosition="0">
        <references count="1">
          <reference field="4294967294" count="1" selected="0">
            <x v="1"/>
          </reference>
        </references>
      </pivotArea>
    </format>
    <format dxfId="130">
      <pivotArea field="1" grandRow="1" outline="0" collapsedLevelsAreSubtotals="1" axis="axisRow" fieldPosition="0">
        <references count="1">
          <reference field="4294967294" count="1" selected="0">
            <x v="0"/>
          </reference>
        </references>
      </pivotArea>
    </format>
    <format dxfId="129">
      <pivotArea field="1" grandRow="1" outline="0" collapsedLevelsAreSubtotals="1" axis="axisRow" fieldPosition="0">
        <references count="1">
          <reference field="4294967294" count="1" selected="0">
            <x v="0"/>
          </reference>
        </references>
      </pivotArea>
    </format>
    <format dxfId="128">
      <pivotArea outline="0" collapsedLevelsAreSubtotals="1" fieldPosition="0"/>
    </format>
    <format dxfId="127">
      <pivotArea field="1" type="button" dataOnly="0" labelOnly="1" outline="0" axis="axisRow" fieldPosition="0"/>
    </format>
    <format dxfId="126">
      <pivotArea dataOnly="0" labelOnly="1" outline="0" fieldPosition="0">
        <references count="1">
          <reference field="4294967294" count="2">
            <x v="0"/>
            <x v="1"/>
          </reference>
        </references>
      </pivotArea>
    </format>
    <format dxfId="125">
      <pivotArea collapsedLevelsAreSubtotals="1" fieldPosition="0">
        <references count="2">
          <reference field="4294967294" count="1" selected="0">
            <x v="1"/>
          </reference>
          <reference field="1" count="0"/>
        </references>
      </pivotArea>
    </format>
  </formats>
  <conditionalFormats count="4">
    <conditionalFormat type="all" priority="132">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type="all" priority="131">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priority="124">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23">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4">
    <chartFormat chart="11" format="5"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39153A-2730-4D5B-BE20-D91B5B13BC33}"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P7:P8" firstHeaderRow="1" firstDataRow="1" firstDataCol="0"/>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numFmtId="9" showAll="0"/>
    <pivotField dataField="1" showAll="0">
      <items count="361">
        <item x="22"/>
        <item x="190"/>
        <item x="314"/>
        <item x="43"/>
        <item x="164"/>
        <item x="216"/>
        <item x="250"/>
        <item x="87"/>
        <item x="71"/>
        <item x="3"/>
        <item x="108"/>
        <item x="54"/>
        <item x="95"/>
        <item x="152"/>
        <item x="280"/>
        <item x="47"/>
        <item x="297"/>
        <item x="252"/>
        <item x="213"/>
        <item x="268"/>
        <item x="335"/>
        <item x="17"/>
        <item x="232"/>
        <item x="265"/>
        <item x="112"/>
        <item x="79"/>
        <item x="58"/>
        <item x="200"/>
        <item x="294"/>
        <item x="313"/>
        <item x="348"/>
        <item x="303"/>
        <item x="342"/>
        <item x="67"/>
        <item x="111"/>
        <item x="117"/>
        <item x="191"/>
        <item x="195"/>
        <item x="140"/>
        <item x="38"/>
        <item x="276"/>
        <item x="134"/>
        <item x="96"/>
        <item x="142"/>
        <item x="295"/>
        <item x="4"/>
        <item x="59"/>
        <item x="301"/>
        <item x="229"/>
        <item x="44"/>
        <item x="267"/>
        <item x="41"/>
        <item x="346"/>
        <item x="69"/>
        <item x="106"/>
        <item x="130"/>
        <item x="281"/>
        <item x="63"/>
        <item x="21"/>
        <item x="49"/>
        <item x="26"/>
        <item x="83"/>
        <item x="344"/>
        <item x="212"/>
        <item x="199"/>
        <item x="291"/>
        <item x="163"/>
        <item x="326"/>
        <item x="243"/>
        <item x="350"/>
        <item x="194"/>
        <item x="318"/>
        <item x="93"/>
        <item x="168"/>
        <item x="256"/>
        <item x="8"/>
        <item x="121"/>
        <item x="157"/>
        <item x="28"/>
        <item x="90"/>
        <item x="299"/>
        <item x="109"/>
        <item x="23"/>
        <item x="57"/>
        <item x="240"/>
        <item x="9"/>
        <item x="172"/>
        <item x="91"/>
        <item x="237"/>
        <item x="210"/>
        <item x="292"/>
        <item x="118"/>
        <item x="282"/>
        <item x="82"/>
        <item x="338"/>
        <item x="235"/>
        <item x="322"/>
        <item x="155"/>
        <item x="234"/>
        <item x="347"/>
        <item x="270"/>
        <item x="122"/>
        <item x="32"/>
        <item x="18"/>
        <item x="336"/>
        <item x="221"/>
        <item x="34"/>
        <item x="247"/>
        <item x="136"/>
        <item x="158"/>
        <item x="356"/>
        <item x="293"/>
        <item x="40"/>
        <item x="60"/>
        <item x="254"/>
        <item x="162"/>
        <item x="12"/>
        <item x="119"/>
        <item x="329"/>
        <item x="153"/>
        <item x="145"/>
        <item x="255"/>
        <item x="128"/>
        <item x="143"/>
        <item x="337"/>
        <item x="116"/>
        <item x="334"/>
        <item x="181"/>
        <item x="263"/>
        <item x="45"/>
        <item x="305"/>
        <item x="339"/>
        <item x="73"/>
        <item x="316"/>
        <item x="309"/>
        <item x="358"/>
        <item x="340"/>
        <item x="166"/>
        <item x="167"/>
        <item x="333"/>
        <item x="357"/>
        <item x="241"/>
        <item x="352"/>
        <item x="269"/>
        <item x="99"/>
        <item x="20"/>
        <item x="149"/>
        <item x="222"/>
        <item x="201"/>
        <item x="260"/>
        <item x="317"/>
        <item x="307"/>
        <item x="279"/>
        <item x="114"/>
        <item x="132"/>
        <item x="182"/>
        <item x="224"/>
        <item x="196"/>
        <item x="331"/>
        <item x="185"/>
        <item x="68"/>
        <item x="30"/>
        <item x="141"/>
        <item x="278"/>
        <item x="103"/>
        <item x="104"/>
        <item x="214"/>
        <item x="16"/>
        <item x="144"/>
        <item x="115"/>
        <item x="324"/>
        <item x="84"/>
        <item x="203"/>
        <item x="198"/>
        <item x="286"/>
        <item x="92"/>
        <item x="209"/>
        <item x="62"/>
        <item x="146"/>
        <item x="211"/>
        <item x="189"/>
        <item x="226"/>
        <item x="169"/>
        <item x="180"/>
        <item x="246"/>
        <item x="289"/>
        <item x="266"/>
        <item x="179"/>
        <item x="239"/>
        <item x="174"/>
        <item x="205"/>
        <item x="258"/>
        <item x="242"/>
        <item x="330"/>
        <item x="248"/>
        <item x="178"/>
        <item x="125"/>
        <item x="359"/>
        <item x="81"/>
        <item x="300"/>
        <item x="236"/>
        <item x="231"/>
        <item x="170"/>
        <item x="244"/>
        <item x="105"/>
        <item x="217"/>
        <item x="6"/>
        <item x="184"/>
        <item x="345"/>
        <item x="55"/>
        <item x="183"/>
        <item x="204"/>
        <item x="228"/>
        <item x="160"/>
        <item x="176"/>
        <item x="1"/>
        <item x="39"/>
        <item x="285"/>
        <item x="77"/>
        <item x="75"/>
        <item x="64"/>
        <item x="66"/>
        <item x="161"/>
        <item x="296"/>
        <item x="151"/>
        <item x="85"/>
        <item x="131"/>
        <item x="36"/>
        <item x="48"/>
        <item x="165"/>
        <item x="271"/>
        <item x="225"/>
        <item x="208"/>
        <item x="120"/>
        <item x="259"/>
        <item x="323"/>
        <item x="175"/>
        <item x="233"/>
        <item x="220"/>
        <item x="5"/>
        <item x="147"/>
        <item x="320"/>
        <item x="126"/>
        <item x="53"/>
        <item x="327"/>
        <item x="238"/>
        <item x="27"/>
        <item x="215"/>
        <item x="207"/>
        <item x="123"/>
        <item x="283"/>
        <item x="325"/>
        <item x="89"/>
        <item x="138"/>
        <item x="80"/>
        <item x="262"/>
        <item x="245"/>
        <item x="354"/>
        <item x="343"/>
        <item x="7"/>
        <item x="133"/>
        <item x="353"/>
        <item x="341"/>
        <item x="298"/>
        <item x="46"/>
        <item x="25"/>
        <item x="284"/>
        <item x="227"/>
        <item x="202"/>
        <item x="70"/>
        <item x="302"/>
        <item x="312"/>
        <item x="264"/>
        <item x="192"/>
        <item x="56"/>
        <item x="274"/>
        <item x="51"/>
        <item x="35"/>
        <item x="193"/>
        <item x="31"/>
        <item x="113"/>
        <item x="272"/>
        <item x="37"/>
        <item x="110"/>
        <item x="218"/>
        <item x="187"/>
        <item x="19"/>
        <item x="137"/>
        <item x="251"/>
        <item x="290"/>
        <item x="173"/>
        <item x="332"/>
        <item x="127"/>
        <item x="277"/>
        <item x="139"/>
        <item x="186"/>
        <item x="249"/>
        <item x="42"/>
        <item x="188"/>
        <item x="100"/>
        <item x="177"/>
        <item x="154"/>
        <item x="107"/>
        <item x="273"/>
        <item x="65"/>
        <item x="311"/>
        <item x="13"/>
        <item x="72"/>
        <item x="98"/>
        <item x="88"/>
        <item x="230"/>
        <item x="219"/>
        <item x="124"/>
        <item x="304"/>
        <item x="148"/>
        <item x="159"/>
        <item x="129"/>
        <item x="319"/>
        <item x="253"/>
        <item x="135"/>
        <item x="74"/>
        <item x="156"/>
        <item x="11"/>
        <item x="86"/>
        <item x="206"/>
        <item x="308"/>
        <item x="315"/>
        <item x="150"/>
        <item x="310"/>
        <item x="261"/>
        <item x="355"/>
        <item x="33"/>
        <item x="351"/>
        <item x="2"/>
        <item x="288"/>
        <item x="24"/>
        <item x="328"/>
        <item x="349"/>
        <item x="275"/>
        <item x="76"/>
        <item x="52"/>
        <item x="14"/>
        <item x="102"/>
        <item x="306"/>
        <item x="97"/>
        <item x="287"/>
        <item x="101"/>
        <item x="78"/>
        <item x="15"/>
        <item x="94"/>
        <item x="61"/>
        <item x="10"/>
        <item x="223"/>
        <item x="257"/>
        <item x="171"/>
        <item x="29"/>
        <item x="50"/>
        <item x="197"/>
        <item x="321"/>
        <item x="0"/>
        <item t="default"/>
      </items>
    </pivotField>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Items count="1">
    <i/>
  </rowItems>
  <colItems count="1">
    <i/>
  </colItems>
  <dataFields count="1">
    <dataField name="Average of Order Change with respect to same day last week" fld="9" subtotal="average" baseField="0" baseItem="196064304" numFmtId="9"/>
  </dataFields>
  <formats count="3">
    <format dxfId="140">
      <pivotArea type="all" dataOnly="0" outline="0" fieldPosition="0"/>
    </format>
    <format dxfId="139">
      <pivotArea outline="0" collapsedLevelsAreSubtotals="1" fieldPosition="0"/>
    </format>
    <format dxfId="1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84EF5B7-4C9C-4A46-9397-0994E85B8DA5}"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Weekdays">
  <location ref="A63:C71"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dataField="1"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Out of stock Items per restaurant." fld="38" subtotal="average" baseField="1" baseItem="0"/>
    <dataField name="Overall conversion." fld="8" subtotal="average" baseField="1" baseItem="0"/>
  </dataFields>
  <formats count="14">
    <format dxfId="154">
      <pivotArea collapsedLevelsAreSubtotals="1" fieldPosition="0">
        <references count="1">
          <reference field="1" count="0"/>
        </references>
      </pivotArea>
    </format>
    <format dxfId="153">
      <pivotArea field="1" type="button" dataOnly="0" labelOnly="1" outline="0" axis="axisRow" fieldPosition="0"/>
    </format>
    <format dxfId="152">
      <pivotArea dataOnly="0" labelOnly="1" outline="0" fieldPosition="0">
        <references count="1">
          <reference field="4294967294" count="2">
            <x v="0"/>
            <x v="1"/>
          </reference>
        </references>
      </pivotArea>
    </format>
    <format dxfId="151">
      <pivotArea field="1" type="button" dataOnly="0" labelOnly="1" outline="0" axis="axisRow" fieldPosition="0"/>
    </format>
    <format dxfId="150">
      <pivotArea dataOnly="0" labelOnly="1" outline="0" fieldPosition="0">
        <references count="1">
          <reference field="4294967294" count="2">
            <x v="0"/>
            <x v="1"/>
          </reference>
        </references>
      </pivotArea>
    </format>
    <format dxfId="149">
      <pivotArea collapsedLevelsAreSubtotals="1" fieldPosition="0">
        <references count="2">
          <reference field="4294967294" count="1" selected="0">
            <x v="0"/>
          </reference>
          <reference field="1" count="0"/>
        </references>
      </pivotArea>
    </format>
    <format dxfId="148">
      <pivotArea field="1" grandRow="1" outline="0" collapsedLevelsAreSubtotals="1" axis="axisRow" fieldPosition="0">
        <references count="1">
          <reference field="4294967294" count="1" selected="0">
            <x v="1"/>
          </reference>
        </references>
      </pivotArea>
    </format>
    <format dxfId="147">
      <pivotArea field="1" grandRow="1" outline="0" collapsedLevelsAreSubtotals="1" axis="axisRow" fieldPosition="0">
        <references count="1">
          <reference field="4294967294" count="1" selected="0">
            <x v="0"/>
          </reference>
        </references>
      </pivotArea>
    </format>
    <format dxfId="146">
      <pivotArea field="1" grandRow="1" outline="0" collapsedLevelsAreSubtotals="1" axis="axisRow" fieldPosition="0">
        <references count="1">
          <reference field="4294967294" count="1" selected="0">
            <x v="0"/>
          </reference>
        </references>
      </pivotArea>
    </format>
    <format dxfId="145">
      <pivotArea collapsedLevelsAreSubtotals="1" fieldPosition="0">
        <references count="2">
          <reference field="4294967294" count="1" selected="0">
            <x v="0"/>
          </reference>
          <reference field="1" count="0"/>
        </references>
      </pivotArea>
    </format>
    <format dxfId="144">
      <pivotArea outline="0" collapsedLevelsAreSubtotals="1" fieldPosition="0"/>
    </format>
    <format dxfId="143">
      <pivotArea field="1" type="button" dataOnly="0" labelOnly="1" outline="0" axis="axisRow" fieldPosition="0"/>
    </format>
    <format dxfId="142">
      <pivotArea dataOnly="0" labelOnly="1" outline="0" fieldPosition="0">
        <references count="1">
          <reference field="4294967294" count="2">
            <x v="0"/>
            <x v="1"/>
          </reference>
        </references>
      </pivotArea>
    </format>
    <format dxfId="141">
      <pivotArea collapsedLevelsAreSubtotals="1" fieldPosition="0">
        <references count="2">
          <reference field="4294967294" count="1" selected="0">
            <x v="1"/>
          </reference>
          <reference field="1" count="0"/>
        </references>
      </pivotArea>
    </format>
  </formats>
  <conditionalFormats count="6">
    <conditionalFormat type="all" priority="198">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type="all" priority="197">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priority="192">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91">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type="all" priority="186">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type="all" priority="185">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2">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57302B-3270-49F5-B1C6-B7A6C1894EFA}"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A51:C59"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Count of restaurants." fld="34" subtotal="average" baseField="1" baseItem="0"/>
    <dataField name="Overall conversion." fld="8" subtotal="average" baseField="1" baseItem="0"/>
  </dataFields>
  <formats count="8">
    <format dxfId="162">
      <pivotArea collapsedLevelsAreSubtotals="1" fieldPosition="0">
        <references count="1">
          <reference field="1" count="0"/>
        </references>
      </pivotArea>
    </format>
    <format dxfId="161">
      <pivotArea field="1" type="button" dataOnly="0" labelOnly="1" outline="0" axis="axisRow" fieldPosition="0"/>
    </format>
    <format dxfId="160">
      <pivotArea field="1" type="button" dataOnly="0" labelOnly="1" outline="0" axis="axisRow" fieldPosition="0"/>
    </format>
    <format dxfId="159">
      <pivotArea outline="0" collapsedLevelsAreSubtotals="1" fieldPosition="0"/>
    </format>
    <format dxfId="158">
      <pivotArea field="1" type="button" dataOnly="0" labelOnly="1" outline="0" axis="axisRow" fieldPosition="0"/>
    </format>
    <format dxfId="157">
      <pivotArea collapsedLevelsAreSubtotals="1" fieldPosition="0">
        <references count="2">
          <reference field="4294967294" count="1" selected="0">
            <x v="0"/>
          </reference>
          <reference field="1" count="0"/>
        </references>
      </pivotArea>
    </format>
    <format dxfId="156">
      <pivotArea field="1" grandRow="1" outline="0" collapsedLevelsAreSubtotals="1" axis="axisRow" fieldPosition="0">
        <references count="1">
          <reference field="4294967294" count="1" selected="0">
            <x v="0"/>
          </reference>
        </references>
      </pivotArea>
    </format>
    <format dxfId="155">
      <pivotArea field="1" grandRow="1" outline="0" collapsedLevelsAreSubtotals="1" axis="axisRow" fieldPosition="0">
        <references count="1">
          <reference field="4294967294" count="1" selected="0">
            <x v="1"/>
          </reference>
        </references>
      </pivotArea>
    </format>
  </formats>
  <chartFormats count="2">
    <chartFormat chart="16" format="14" series="1">
      <pivotArea type="data" outline="0" fieldPosition="0">
        <references count="1">
          <reference field="4294967294" count="1" selected="0">
            <x v="0"/>
          </reference>
        </references>
      </pivotArea>
    </chartFormat>
    <chartFormat chart="16" format="1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211739F-CC97-4A83-BDAB-E9C0F5E9C565}" name="PivotTable2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Weekdays">
  <location ref="A119:I132"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numFmtId="9" showAll="0"/>
    <pivotField showAll="0"/>
    <pivotField dataField="1" showAll="0"/>
    <pivotField showAll="0"/>
    <pivotField dataField="1" showAll="0"/>
    <pivotField showAll="0"/>
    <pivotField showAll="0"/>
    <pivotField showAll="0"/>
    <pivotField dataField="1" showAll="0"/>
    <pivotField showAll="0"/>
    <pivotField dataField="1" showAll="0"/>
    <pivotField showAll="0"/>
    <pivotField dataField="1" numFmtId="9"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h="1" sd="0" x="0"/>
        <item sd="0" x="1"/>
        <item sd="0" x="2"/>
        <item h="1" sd="0" x="3"/>
        <item t="default"/>
      </items>
    </pivotField>
  </pivotFields>
  <rowFields count="1">
    <field x="50"/>
  </rowFields>
  <rowItems count="13">
    <i>
      <x v="1"/>
    </i>
    <i>
      <x v="2"/>
    </i>
    <i>
      <x v="3"/>
    </i>
    <i>
      <x v="4"/>
    </i>
    <i>
      <x v="5"/>
    </i>
    <i>
      <x v="6"/>
    </i>
    <i>
      <x v="7"/>
    </i>
    <i>
      <x v="8"/>
    </i>
    <i>
      <x v="9"/>
    </i>
    <i>
      <x v="10"/>
    </i>
    <i>
      <x v="11"/>
    </i>
    <i>
      <x v="12"/>
    </i>
    <i t="grand">
      <x/>
    </i>
  </rowItems>
  <colFields count="1">
    <field x="-2"/>
  </colFields>
  <colItems count="8">
    <i>
      <x/>
    </i>
    <i i="1">
      <x v="1"/>
    </i>
    <i i="2">
      <x v="2"/>
    </i>
    <i i="3">
      <x v="3"/>
    </i>
    <i i="4">
      <x v="4"/>
    </i>
    <i i="5">
      <x v="5"/>
    </i>
    <i i="6">
      <x v="6"/>
    </i>
    <i i="7">
      <x v="7"/>
    </i>
  </colItems>
  <dataFields count="8">
    <dataField name="Average Discount." fld="36" subtotal="average" baseField="1" baseItem="0"/>
    <dataField name="Count of restaurants." fld="34" subtotal="average" baseField="1" baseItem="0"/>
    <dataField name="Out of stock Items per restaurant." fld="38" subtotal="average" baseField="1" baseItem="0"/>
    <dataField name="Average Packaging charges." fld="40" subtotal="average" baseField="1" baseItem="0"/>
    <dataField name="Avg Cost for two." fld="44" subtotal="average" baseField="1" baseItem="0"/>
    <dataField name="Number of images per restaurant." fld="46" subtotal="average" baseField="1" baseItem="0"/>
    <dataField name="Success Rate of payments." fld="48" subtotal="average" baseField="1" baseItem="0"/>
    <dataField name="Overall conversion." fld="8" subtotal="average" baseField="1" baseItem="0"/>
  </dataFields>
  <formats count="13">
    <format dxfId="175">
      <pivotArea field="1" type="button" dataOnly="0" labelOnly="1" outline="0"/>
    </format>
    <format dxfId="174">
      <pivotArea dataOnly="0" labelOnly="1" outline="0" fieldPosition="0">
        <references count="1">
          <reference field="4294967294" count="8">
            <x v="0"/>
            <x v="1"/>
            <x v="2"/>
            <x v="3"/>
            <x v="4"/>
            <x v="5"/>
            <x v="6"/>
            <x v="7"/>
          </reference>
        </references>
      </pivotArea>
    </format>
    <format dxfId="173">
      <pivotArea field="1" type="button" dataOnly="0" labelOnly="1" outline="0"/>
    </format>
    <format dxfId="172">
      <pivotArea dataOnly="0" labelOnly="1" outline="0" fieldPosition="0">
        <references count="1">
          <reference field="4294967294" count="8">
            <x v="0"/>
            <x v="1"/>
            <x v="2"/>
            <x v="3"/>
            <x v="4"/>
            <x v="5"/>
            <x v="6"/>
            <x v="7"/>
          </reference>
        </references>
      </pivotArea>
    </format>
    <format dxfId="171">
      <pivotArea field="1" grandRow="1" outline="0" collapsedLevelsAreSubtotals="1">
        <references count="1">
          <reference field="4294967294" count="1" selected="0">
            <x v="0"/>
          </reference>
        </references>
      </pivotArea>
    </format>
    <format dxfId="170">
      <pivotArea field="1" grandRow="1" outline="0" collapsedLevelsAreSubtotals="1">
        <references count="1">
          <reference field="4294967294" count="2" selected="0">
            <x v="6"/>
            <x v="7"/>
          </reference>
        </references>
      </pivotArea>
    </format>
    <format dxfId="169">
      <pivotArea field="1" grandRow="1" outline="0" collapsedLevelsAreSubtotals="1">
        <references count="1">
          <reference field="4294967294" count="5" selected="0">
            <x v="1"/>
            <x v="2"/>
            <x v="3"/>
            <x v="4"/>
            <x v="5"/>
          </reference>
        </references>
      </pivotArea>
    </format>
    <format dxfId="168">
      <pivotArea field="1" grandRow="1" outline="0" collapsedLevelsAreSubtotals="1">
        <references count="1">
          <reference field="4294967294" count="1" selected="0">
            <x v="2"/>
          </reference>
        </references>
      </pivotArea>
    </format>
    <format dxfId="167">
      <pivotArea field="1" grandRow="1" outline="0" collapsedLevelsAreSubtotals="1">
        <references count="1">
          <reference field="4294967294" count="1" selected="0">
            <x v="5"/>
          </reference>
        </references>
      </pivotArea>
    </format>
    <format dxfId="166">
      <pivotArea outline="0" collapsedLevelsAreSubtotals="1" fieldPosition="0"/>
    </format>
    <format dxfId="165">
      <pivotArea field="1" type="button" dataOnly="0" labelOnly="1" outline="0"/>
    </format>
    <format dxfId="164">
      <pivotArea dataOnly="0" labelOnly="1" outline="0" fieldPosition="0">
        <references count="1">
          <reference field="4294967294" count="8">
            <x v="0"/>
            <x v="1"/>
            <x v="2"/>
            <x v="3"/>
            <x v="4"/>
            <x v="5"/>
            <x v="6"/>
            <x v="7"/>
          </reference>
        </references>
      </pivotArea>
    </format>
    <format dxfId="163">
      <pivotArea outline="0" collapsedLevelsAreSubtotals="1" fieldPosition="0"/>
    </format>
  </formats>
  <conditionalFormats count="22">
    <conditionalFormat priority="22">
      <pivotAreas count="3">
        <pivotArea type="data" collapsedLevelsAreSubtotals="1" fieldPosition="0">
          <references count="2">
            <reference field="4294967294" count="1" selected="0">
              <x v="7"/>
            </reference>
            <reference field="50" count="7">
              <x v="1"/>
              <x v="2"/>
              <x v="3"/>
              <x v="4"/>
              <x v="5"/>
              <x v="6"/>
              <x v="7"/>
            </reference>
          </references>
        </pivotArea>
        <pivotArea type="data" collapsedLevelsAreSubtotals="1" fieldPosition="0">
          <references count="2">
            <reference field="4294967294" count="1" selected="0">
              <x v="7"/>
            </reference>
            <reference field="50" count="4">
              <x v="9"/>
              <x v="10"/>
              <x v="11"/>
              <x v="12"/>
            </reference>
          </references>
        </pivotArea>
        <pivotArea type="data" grandRow="1" outline="0" collapsedLevelsAreSubtotals="1" fieldPosition="0">
          <references count="1">
            <reference field="4294967294" count="1" selected="0">
              <x v="7"/>
            </reference>
          </references>
        </pivotArea>
      </pivotAreas>
    </conditionalFormat>
    <conditionalFormat priority="21">
      <pivotAreas count="3">
        <pivotArea type="data" collapsedLevelsAreSubtotals="1" fieldPosition="0">
          <references count="2">
            <reference field="4294967294" count="1" selected="0">
              <x v="7"/>
            </reference>
            <reference field="50" count="7">
              <x v="1"/>
              <x v="2"/>
              <x v="3"/>
              <x v="4"/>
              <x v="5"/>
              <x v="6"/>
              <x v="7"/>
            </reference>
          </references>
        </pivotArea>
        <pivotArea type="data" collapsedLevelsAreSubtotals="1" fieldPosition="0">
          <references count="2">
            <reference field="4294967294" count="1" selected="0">
              <x v="7"/>
            </reference>
            <reference field="50" count="4">
              <x v="9"/>
              <x v="10"/>
              <x v="11"/>
              <x v="12"/>
            </reference>
          </references>
        </pivotArea>
        <pivotArea type="data" grandRow="1" outline="0" collapsedLevelsAreSubtotals="1" fieldPosition="0">
          <references count="1">
            <reference field="4294967294" count="1" selected="0">
              <x v="7"/>
            </reference>
          </references>
        </pivotArea>
      </pivotAreas>
    </conditionalFormat>
    <conditionalFormat priority="20">
      <pivotAreas count="3">
        <pivotArea type="data" collapsedLevelsAreSubtotals="1" fieldPosition="0">
          <references count="2">
            <reference field="4294967294" count="1" selected="0">
              <x v="0"/>
            </reference>
            <reference field="50" count="7">
              <x v="1"/>
              <x v="2"/>
              <x v="3"/>
              <x v="4"/>
              <x v="5"/>
              <x v="6"/>
              <x v="7"/>
            </reference>
          </references>
        </pivotArea>
        <pivotArea type="data" collapsedLevelsAreSubtotals="1" fieldPosition="0">
          <references count="2">
            <reference field="4294967294" count="1" selected="0">
              <x v="0"/>
            </reference>
            <reference field="50" count="4">
              <x v="9"/>
              <x v="10"/>
              <x v="11"/>
              <x v="12"/>
            </reference>
          </references>
        </pivotArea>
        <pivotArea type="data" grandRow="1" outline="0" collapsedLevelsAreSubtotals="1" fieldPosition="0">
          <references count="1">
            <reference field="4294967294" count="1" selected="0">
              <x v="0"/>
            </reference>
          </references>
        </pivotArea>
      </pivotAreas>
    </conditionalFormat>
    <conditionalFormat priority="19">
      <pivotAreas count="3">
        <pivotArea type="data" collapsedLevelsAreSubtotals="1" fieldPosition="0">
          <references count="2">
            <reference field="4294967294" count="1" selected="0">
              <x v="0"/>
            </reference>
            <reference field="50" count="7">
              <x v="1"/>
              <x v="2"/>
              <x v="3"/>
              <x v="4"/>
              <x v="5"/>
              <x v="6"/>
              <x v="7"/>
            </reference>
          </references>
        </pivotArea>
        <pivotArea type="data" collapsedLevelsAreSubtotals="1" fieldPosition="0">
          <references count="2">
            <reference field="4294967294" count="1" selected="0">
              <x v="0"/>
            </reference>
            <reference field="50" count="4">
              <x v="9"/>
              <x v="10"/>
              <x v="11"/>
              <x v="12"/>
            </reference>
          </references>
        </pivotArea>
        <pivotArea type="data" grandRow="1" outline="0" collapsedLevelsAreSubtotals="1" fieldPosition="0">
          <references count="1">
            <reference field="4294967294" count="1" selected="0">
              <x v="0"/>
            </reference>
          </references>
        </pivotArea>
      </pivotAreas>
    </conditionalFormat>
    <conditionalFormat priority="18">
      <pivotAreas count="3">
        <pivotArea type="data" collapsedLevelsAreSubtotals="1" fieldPosition="0">
          <references count="2">
            <reference field="4294967294" count="1" selected="0">
              <x v="1"/>
            </reference>
            <reference field="50" count="7">
              <x v="1"/>
              <x v="2"/>
              <x v="3"/>
              <x v="4"/>
              <x v="5"/>
              <x v="6"/>
              <x v="7"/>
            </reference>
          </references>
        </pivotArea>
        <pivotArea type="data" collapsedLevelsAreSubtotals="1" fieldPosition="0">
          <references count="2">
            <reference field="4294967294" count="1" selected="0">
              <x v="1"/>
            </reference>
            <reference field="50" count="4">
              <x v="9"/>
              <x v="10"/>
              <x v="11"/>
              <x v="12"/>
            </reference>
          </references>
        </pivotArea>
        <pivotArea type="data" grandRow="1" outline="0" collapsedLevelsAreSubtotals="1" fieldPosition="0">
          <references count="1">
            <reference field="4294967294" count="1" selected="0">
              <x v="1"/>
            </reference>
          </references>
        </pivotArea>
      </pivotAreas>
    </conditionalFormat>
    <conditionalFormat priority="17">
      <pivotAreas count="3">
        <pivotArea type="data" collapsedLevelsAreSubtotals="1" fieldPosition="0">
          <references count="2">
            <reference field="4294967294" count="1" selected="0">
              <x v="1"/>
            </reference>
            <reference field="50" count="7">
              <x v="1"/>
              <x v="2"/>
              <x v="3"/>
              <x v="4"/>
              <x v="5"/>
              <x v="6"/>
              <x v="7"/>
            </reference>
          </references>
        </pivotArea>
        <pivotArea type="data" collapsedLevelsAreSubtotals="1" fieldPosition="0">
          <references count="2">
            <reference field="4294967294" count="1" selected="0">
              <x v="1"/>
            </reference>
            <reference field="50" count="4">
              <x v="9"/>
              <x v="10"/>
              <x v="11"/>
              <x v="12"/>
            </reference>
          </references>
        </pivotArea>
        <pivotArea type="data" grandRow="1" outline="0" collapsedLevelsAreSubtotals="1" fieldPosition="0">
          <references count="1">
            <reference field="4294967294" count="1" selected="0">
              <x v="1"/>
            </reference>
          </references>
        </pivotArea>
      </pivotAreas>
    </conditionalFormat>
    <conditionalFormat priority="16">
      <pivotAreas count="3">
        <pivotArea type="data" collapsedLevelsAreSubtotals="1" fieldPosition="0">
          <references count="2">
            <reference field="4294967294" count="1" selected="0">
              <x v="2"/>
            </reference>
            <reference field="50" count="7">
              <x v="1"/>
              <x v="2"/>
              <x v="3"/>
              <x v="4"/>
              <x v="5"/>
              <x v="6"/>
              <x v="7"/>
            </reference>
          </references>
        </pivotArea>
        <pivotArea type="data" collapsedLevelsAreSubtotals="1" fieldPosition="0">
          <references count="2">
            <reference field="4294967294" count="1" selected="0">
              <x v="2"/>
            </reference>
            <reference field="50" count="4">
              <x v="9"/>
              <x v="10"/>
              <x v="11"/>
              <x v="12"/>
            </reference>
          </references>
        </pivotArea>
        <pivotArea type="data" grandRow="1" outline="0" collapsedLevelsAreSubtotals="1" fieldPosition="0">
          <references count="1">
            <reference field="4294967294" count="1" selected="0">
              <x v="2"/>
            </reference>
          </references>
        </pivotArea>
      </pivotAreas>
    </conditionalFormat>
    <conditionalFormat priority="15">
      <pivotAreas count="3">
        <pivotArea type="data" collapsedLevelsAreSubtotals="1" fieldPosition="0">
          <references count="2">
            <reference field="4294967294" count="1" selected="0">
              <x v="2"/>
            </reference>
            <reference field="50" count="7">
              <x v="1"/>
              <x v="2"/>
              <x v="3"/>
              <x v="4"/>
              <x v="5"/>
              <x v="6"/>
              <x v="7"/>
            </reference>
          </references>
        </pivotArea>
        <pivotArea type="data" collapsedLevelsAreSubtotals="1" fieldPosition="0">
          <references count="2">
            <reference field="4294967294" count="1" selected="0">
              <x v="2"/>
            </reference>
            <reference field="50" count="4">
              <x v="9"/>
              <x v="10"/>
              <x v="11"/>
              <x v="12"/>
            </reference>
          </references>
        </pivotArea>
        <pivotArea type="data" grandRow="1" outline="0" collapsedLevelsAreSubtotals="1" fieldPosition="0">
          <references count="1">
            <reference field="4294967294" count="1" selected="0">
              <x v="2"/>
            </reference>
          </references>
        </pivotArea>
      </pivotAreas>
    </conditionalFormat>
    <conditionalFormat priority="14">
      <pivotAreas count="3">
        <pivotArea type="data" collapsedLevelsAreSubtotals="1" fieldPosition="0">
          <references count="2">
            <reference field="4294967294" count="1" selected="0">
              <x v="5"/>
            </reference>
            <reference field="50" count="7">
              <x v="1"/>
              <x v="2"/>
              <x v="3"/>
              <x v="4"/>
              <x v="5"/>
              <x v="6"/>
              <x v="7"/>
            </reference>
          </references>
        </pivotArea>
        <pivotArea type="data" collapsedLevelsAreSubtotals="1" fieldPosition="0">
          <references count="2">
            <reference field="4294967294" count="1" selected="0">
              <x v="5"/>
            </reference>
            <reference field="50" count="4">
              <x v="9"/>
              <x v="10"/>
              <x v="11"/>
              <x v="12"/>
            </reference>
          </references>
        </pivotArea>
        <pivotArea type="data" grandRow="1" outline="0" collapsedLevelsAreSubtotals="1" fieldPosition="0">
          <references count="1">
            <reference field="4294967294" count="1" selected="0">
              <x v="5"/>
            </reference>
          </references>
        </pivotArea>
      </pivotAreas>
    </conditionalFormat>
    <conditionalFormat priority="13">
      <pivotAreas count="3">
        <pivotArea type="data" collapsedLevelsAreSubtotals="1" fieldPosition="0">
          <references count="2">
            <reference field="4294967294" count="1" selected="0">
              <x v="5"/>
            </reference>
            <reference field="50" count="7">
              <x v="1"/>
              <x v="2"/>
              <x v="3"/>
              <x v="4"/>
              <x v="5"/>
              <x v="6"/>
              <x v="7"/>
            </reference>
          </references>
        </pivotArea>
        <pivotArea type="data" collapsedLevelsAreSubtotals="1" fieldPosition="0">
          <references count="2">
            <reference field="4294967294" count="1" selected="0">
              <x v="5"/>
            </reference>
            <reference field="50" count="4">
              <x v="9"/>
              <x v="10"/>
              <x v="11"/>
              <x v="12"/>
            </reference>
          </references>
        </pivotArea>
        <pivotArea type="data" grandRow="1" outline="0" collapsedLevelsAreSubtotals="1" fieldPosition="0">
          <references count="1">
            <reference field="4294967294" count="1" selected="0">
              <x v="5"/>
            </reference>
          </references>
        </pivotArea>
      </pivotAreas>
    </conditionalFormat>
    <conditionalFormat priority="12">
      <pivotAreas count="3">
        <pivotArea type="data" collapsedLevelsAreSubtotals="1" fieldPosition="0">
          <references count="2">
            <reference field="4294967294" count="1" selected="0">
              <x v="6"/>
            </reference>
            <reference field="50" count="7">
              <x v="1"/>
              <x v="2"/>
              <x v="3"/>
              <x v="4"/>
              <x v="5"/>
              <x v="6"/>
              <x v="7"/>
            </reference>
          </references>
        </pivotArea>
        <pivotArea type="data" collapsedLevelsAreSubtotals="1" fieldPosition="0">
          <references count="2">
            <reference field="4294967294" count="1" selected="0">
              <x v="6"/>
            </reference>
            <reference field="50" count="4">
              <x v="9"/>
              <x v="10"/>
              <x v="11"/>
              <x v="12"/>
            </reference>
          </references>
        </pivotArea>
        <pivotArea type="data" grandRow="1" outline="0" collapsedLevelsAreSubtotals="1" fieldPosition="0">
          <references count="1">
            <reference field="4294967294" count="1" selected="0">
              <x v="6"/>
            </reference>
          </references>
        </pivotArea>
      </pivotAreas>
    </conditionalFormat>
    <conditionalFormat priority="11">
      <pivotAreas count="3">
        <pivotArea type="data" collapsedLevelsAreSubtotals="1" fieldPosition="0">
          <references count="2">
            <reference field="4294967294" count="1" selected="0">
              <x v="6"/>
            </reference>
            <reference field="50" count="7">
              <x v="1"/>
              <x v="2"/>
              <x v="3"/>
              <x v="4"/>
              <x v="5"/>
              <x v="6"/>
              <x v="7"/>
            </reference>
          </references>
        </pivotArea>
        <pivotArea type="data" collapsedLevelsAreSubtotals="1" fieldPosition="0">
          <references count="2">
            <reference field="4294967294" count="1" selected="0">
              <x v="6"/>
            </reference>
            <reference field="50" count="4">
              <x v="9"/>
              <x v="10"/>
              <x v="11"/>
              <x v="12"/>
            </reference>
          </references>
        </pivotArea>
        <pivotArea type="data" grandRow="1" outline="0" collapsedLevelsAreSubtotals="1" fieldPosition="0">
          <references count="1">
            <reference field="4294967294" count="1" selected="0">
              <x v="6"/>
            </reference>
          </references>
        </pivotArea>
      </pivotAreas>
    </conditionalFormat>
    <conditionalFormat priority="10">
      <pivotAreas count="3">
        <pivotArea type="data" collapsedLevelsAreSubtotals="1" fieldPosition="0">
          <references count="2">
            <reference field="4294967294" count="1" selected="0">
              <x v="2"/>
            </reference>
            <reference field="50" count="7">
              <x v="1"/>
              <x v="2"/>
              <x v="3"/>
              <x v="4"/>
              <x v="5"/>
              <x v="6"/>
              <x v="7"/>
            </reference>
          </references>
        </pivotArea>
        <pivotArea type="data" collapsedLevelsAreSubtotals="1" fieldPosition="0">
          <references count="2">
            <reference field="4294967294" count="1" selected="0">
              <x v="2"/>
            </reference>
            <reference field="50" count="4">
              <x v="9"/>
              <x v="10"/>
              <x v="11"/>
              <x v="12"/>
            </reference>
          </references>
        </pivotArea>
        <pivotArea type="data" grandRow="1" outline="0" collapsedLevelsAreSubtotals="1" fieldPosition="0">
          <references count="1">
            <reference field="4294967294" count="1" selected="0">
              <x v="2"/>
            </reference>
          </references>
        </pivotArea>
      </pivotAreas>
    </conditionalFormat>
    <conditionalFormat priority="9">
      <pivotAreas count="3">
        <pivotArea type="data" collapsedLevelsAreSubtotals="1" fieldPosition="0">
          <references count="2">
            <reference field="4294967294" count="1" selected="0">
              <x v="2"/>
            </reference>
            <reference field="50" count="7">
              <x v="1"/>
              <x v="2"/>
              <x v="3"/>
              <x v="4"/>
              <x v="5"/>
              <x v="6"/>
              <x v="7"/>
            </reference>
          </references>
        </pivotArea>
        <pivotArea type="data" collapsedLevelsAreSubtotals="1" fieldPosition="0">
          <references count="2">
            <reference field="4294967294" count="1" selected="0">
              <x v="2"/>
            </reference>
            <reference field="50" count="4">
              <x v="9"/>
              <x v="10"/>
              <x v="11"/>
              <x v="12"/>
            </reference>
          </references>
        </pivotArea>
        <pivotArea type="data" grandRow="1" outline="0" collapsedLevelsAreSubtotals="1" fieldPosition="0">
          <references count="1">
            <reference field="4294967294" count="1" selected="0">
              <x v="2"/>
            </reference>
          </references>
        </pivotArea>
      </pivotAreas>
    </conditionalFormat>
    <conditionalFormat priority="8">
      <pivotAreas count="3">
        <pivotArea type="data" collapsedLevelsAreSubtotals="1" fieldPosition="0">
          <references count="2">
            <reference field="4294967294" count="1" selected="0">
              <x v="3"/>
            </reference>
            <reference field="50" count="7">
              <x v="1"/>
              <x v="2"/>
              <x v="3"/>
              <x v="4"/>
              <x v="5"/>
              <x v="6"/>
              <x v="7"/>
            </reference>
          </references>
        </pivotArea>
        <pivotArea type="data" collapsedLevelsAreSubtotals="1" fieldPosition="0">
          <references count="2">
            <reference field="4294967294" count="1" selected="0">
              <x v="3"/>
            </reference>
            <reference field="50" count="4">
              <x v="9"/>
              <x v="10"/>
              <x v="11"/>
              <x v="12"/>
            </reference>
          </references>
        </pivotArea>
        <pivotArea type="data" grandRow="1" outline="0" collapsedLevelsAreSubtotals="1" fieldPosition="0">
          <references count="1">
            <reference field="4294967294" count="1" selected="0">
              <x v="3"/>
            </reference>
          </references>
        </pivotArea>
      </pivotAreas>
    </conditionalFormat>
    <conditionalFormat priority="7">
      <pivotAreas count="3">
        <pivotArea type="data" collapsedLevelsAreSubtotals="1" fieldPosition="0">
          <references count="2">
            <reference field="4294967294" count="1" selected="0">
              <x v="3"/>
            </reference>
            <reference field="50" count="7">
              <x v="1"/>
              <x v="2"/>
              <x v="3"/>
              <x v="4"/>
              <x v="5"/>
              <x v="6"/>
              <x v="7"/>
            </reference>
          </references>
        </pivotArea>
        <pivotArea type="data" collapsedLevelsAreSubtotals="1" fieldPosition="0">
          <references count="2">
            <reference field="4294967294" count="1" selected="0">
              <x v="3"/>
            </reference>
            <reference field="50" count="4">
              <x v="9"/>
              <x v="10"/>
              <x v="11"/>
              <x v="12"/>
            </reference>
          </references>
        </pivotArea>
        <pivotArea type="data" grandRow="1" outline="0" collapsedLevelsAreSubtotals="1" fieldPosition="0">
          <references count="1">
            <reference field="4294967294" count="1" selected="0">
              <x v="3"/>
            </reference>
          </references>
        </pivotArea>
      </pivotAreas>
    </conditionalFormat>
    <conditionalFormat priority="6">
      <pivotAreas count="3">
        <pivotArea type="data" collapsedLevelsAreSubtotals="1" fieldPosition="0">
          <references count="2">
            <reference field="4294967294" count="1" selected="0">
              <x v="3"/>
            </reference>
            <reference field="50" count="7">
              <x v="1"/>
              <x v="2"/>
              <x v="3"/>
              <x v="4"/>
              <x v="5"/>
              <x v="6"/>
              <x v="7"/>
            </reference>
          </references>
        </pivotArea>
        <pivotArea type="data" collapsedLevelsAreSubtotals="1" fieldPosition="0">
          <references count="2">
            <reference field="4294967294" count="1" selected="0">
              <x v="3"/>
            </reference>
            <reference field="50" count="4">
              <x v="9"/>
              <x v="10"/>
              <x v="11"/>
              <x v="12"/>
            </reference>
          </references>
        </pivotArea>
        <pivotArea type="data" grandRow="1" outline="0" collapsedLevelsAreSubtotals="1" fieldPosition="0">
          <references count="1">
            <reference field="4294967294" count="1" selected="0">
              <x v="3"/>
            </reference>
          </references>
        </pivotArea>
      </pivotAreas>
    </conditionalFormat>
    <conditionalFormat priority="5">
      <pivotAreas count="3">
        <pivotArea type="data" collapsedLevelsAreSubtotals="1" fieldPosition="0">
          <references count="2">
            <reference field="4294967294" count="1" selected="0">
              <x v="3"/>
            </reference>
            <reference field="50" count="7">
              <x v="1"/>
              <x v="2"/>
              <x v="3"/>
              <x v="4"/>
              <x v="5"/>
              <x v="6"/>
              <x v="7"/>
            </reference>
          </references>
        </pivotArea>
        <pivotArea type="data" collapsedLevelsAreSubtotals="1" fieldPosition="0">
          <references count="2">
            <reference field="4294967294" count="1" selected="0">
              <x v="3"/>
            </reference>
            <reference field="50" count="4">
              <x v="9"/>
              <x v="10"/>
              <x v="11"/>
              <x v="12"/>
            </reference>
          </references>
        </pivotArea>
        <pivotArea type="data" grandRow="1" outline="0" collapsedLevelsAreSubtotals="1" fieldPosition="0">
          <references count="1">
            <reference field="4294967294" count="1" selected="0">
              <x v="3"/>
            </reference>
          </references>
        </pivotArea>
      </pivotAreas>
    </conditionalFormat>
    <conditionalFormat priority="4">
      <pivotAreas count="3">
        <pivotArea type="data" collapsedLevelsAreSubtotals="1" fieldPosition="0">
          <references count="2">
            <reference field="4294967294" count="1" selected="0">
              <x v="4"/>
            </reference>
            <reference field="50" count="7">
              <x v="1"/>
              <x v="2"/>
              <x v="3"/>
              <x v="4"/>
              <x v="5"/>
              <x v="6"/>
              <x v="7"/>
            </reference>
          </references>
        </pivotArea>
        <pivotArea type="data" collapsedLevelsAreSubtotals="1" fieldPosition="0">
          <references count="2">
            <reference field="4294967294" count="1" selected="0">
              <x v="4"/>
            </reference>
            <reference field="50" count="4">
              <x v="9"/>
              <x v="10"/>
              <x v="11"/>
              <x v="12"/>
            </reference>
          </references>
        </pivotArea>
        <pivotArea type="data" grandRow="1" outline="0" collapsedLevelsAreSubtotals="1" fieldPosition="0">
          <references count="1">
            <reference field="4294967294" count="1" selected="0">
              <x v="4"/>
            </reference>
          </references>
        </pivotArea>
      </pivotAreas>
    </conditionalFormat>
    <conditionalFormat priority="3">
      <pivotAreas count="3">
        <pivotArea type="data" collapsedLevelsAreSubtotals="1" fieldPosition="0">
          <references count="2">
            <reference field="4294967294" count="1" selected="0">
              <x v="4"/>
            </reference>
            <reference field="50" count="7">
              <x v="1"/>
              <x v="2"/>
              <x v="3"/>
              <x v="4"/>
              <x v="5"/>
              <x v="6"/>
              <x v="7"/>
            </reference>
          </references>
        </pivotArea>
        <pivotArea type="data" collapsedLevelsAreSubtotals="1" fieldPosition="0">
          <references count="2">
            <reference field="4294967294" count="1" selected="0">
              <x v="4"/>
            </reference>
            <reference field="50" count="4">
              <x v="9"/>
              <x v="10"/>
              <x v="11"/>
              <x v="12"/>
            </reference>
          </references>
        </pivotArea>
        <pivotArea type="data" grandRow="1" outline="0" collapsedLevelsAreSubtotals="1" fieldPosition="0">
          <references count="1">
            <reference field="4294967294" count="1" selected="0">
              <x v="4"/>
            </reference>
          </references>
        </pivotArea>
      </pivotAreas>
    </conditionalFormat>
    <conditionalFormat priority="2">
      <pivotAreas count="3">
        <pivotArea type="data" collapsedLevelsAreSubtotals="1" fieldPosition="0">
          <references count="2">
            <reference field="4294967294" count="1" selected="0">
              <x v="4"/>
            </reference>
            <reference field="50" count="7">
              <x v="1"/>
              <x v="2"/>
              <x v="3"/>
              <x v="4"/>
              <x v="5"/>
              <x v="6"/>
              <x v="7"/>
            </reference>
          </references>
        </pivotArea>
        <pivotArea type="data" collapsedLevelsAreSubtotals="1" fieldPosition="0">
          <references count="2">
            <reference field="4294967294" count="1" selected="0">
              <x v="4"/>
            </reference>
            <reference field="50" count="4">
              <x v="9"/>
              <x v="10"/>
              <x v="11"/>
              <x v="12"/>
            </reference>
          </references>
        </pivotArea>
        <pivotArea type="data" grandRow="1" outline="0" collapsedLevelsAreSubtotals="1" fieldPosition="0">
          <references count="1">
            <reference field="4294967294" count="1" selected="0">
              <x v="4"/>
            </reference>
          </references>
        </pivotArea>
      </pivotAreas>
    </conditionalFormat>
    <conditionalFormat priority="1">
      <pivotAreas count="3">
        <pivotArea type="data" collapsedLevelsAreSubtotals="1" fieldPosition="0">
          <references count="2">
            <reference field="4294967294" count="1" selected="0">
              <x v="4"/>
            </reference>
            <reference field="50" count="7">
              <x v="1"/>
              <x v="2"/>
              <x v="3"/>
              <x v="4"/>
              <x v="5"/>
              <x v="6"/>
              <x v="7"/>
            </reference>
          </references>
        </pivotArea>
        <pivotArea type="data" collapsedLevelsAreSubtotals="1" fieldPosition="0">
          <references count="2">
            <reference field="4294967294" count="1" selected="0">
              <x v="4"/>
            </reference>
            <reference field="50" count="4">
              <x v="9"/>
              <x v="10"/>
              <x v="11"/>
              <x v="12"/>
            </reference>
          </references>
        </pivotArea>
        <pivotArea type="data" grandRow="1" outline="0" collapsedLevelsAreSubtotals="1" fieldPosition="0">
          <references count="1">
            <reference field="4294967294" count="1" selected="0">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5B3AD09-B579-4D60-A8F0-30A9101EDEF1}" name="PivotTable4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P15:P16" firstHeaderRow="1" firstDataRow="1" firstDataCol="0"/>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numFmtId="9" showAll="0"/>
    <pivotField showAll="0">
      <items count="361">
        <item x="22"/>
        <item x="190"/>
        <item x="314"/>
        <item x="43"/>
        <item x="164"/>
        <item x="216"/>
        <item x="250"/>
        <item x="87"/>
        <item x="71"/>
        <item x="3"/>
        <item x="108"/>
        <item x="54"/>
        <item x="95"/>
        <item x="152"/>
        <item x="280"/>
        <item x="47"/>
        <item x="297"/>
        <item x="252"/>
        <item x="213"/>
        <item x="268"/>
        <item x="335"/>
        <item x="17"/>
        <item x="232"/>
        <item x="265"/>
        <item x="112"/>
        <item x="79"/>
        <item x="58"/>
        <item x="200"/>
        <item x="294"/>
        <item x="313"/>
        <item x="348"/>
        <item x="303"/>
        <item x="342"/>
        <item x="67"/>
        <item x="111"/>
        <item x="117"/>
        <item x="191"/>
        <item x="195"/>
        <item x="140"/>
        <item x="38"/>
        <item x="276"/>
        <item x="134"/>
        <item x="96"/>
        <item x="142"/>
        <item x="295"/>
        <item x="4"/>
        <item x="59"/>
        <item x="301"/>
        <item x="229"/>
        <item x="44"/>
        <item x="267"/>
        <item x="41"/>
        <item x="346"/>
        <item x="69"/>
        <item x="106"/>
        <item x="130"/>
        <item x="281"/>
        <item x="63"/>
        <item x="21"/>
        <item x="49"/>
        <item x="26"/>
        <item x="83"/>
        <item x="344"/>
        <item x="212"/>
        <item x="199"/>
        <item x="291"/>
        <item x="163"/>
        <item x="326"/>
        <item x="243"/>
        <item x="350"/>
        <item x="194"/>
        <item x="318"/>
        <item x="93"/>
        <item x="168"/>
        <item x="256"/>
        <item x="8"/>
        <item x="121"/>
        <item x="157"/>
        <item x="28"/>
        <item x="90"/>
        <item x="299"/>
        <item x="109"/>
        <item x="23"/>
        <item x="57"/>
        <item x="240"/>
        <item x="9"/>
        <item x="172"/>
        <item x="91"/>
        <item x="237"/>
        <item x="210"/>
        <item x="292"/>
        <item x="118"/>
        <item x="282"/>
        <item x="82"/>
        <item x="338"/>
        <item x="235"/>
        <item x="322"/>
        <item x="155"/>
        <item x="234"/>
        <item x="347"/>
        <item x="270"/>
        <item x="122"/>
        <item x="32"/>
        <item x="18"/>
        <item x="336"/>
        <item x="221"/>
        <item x="34"/>
        <item x="247"/>
        <item x="136"/>
        <item x="158"/>
        <item x="356"/>
        <item x="293"/>
        <item x="40"/>
        <item x="60"/>
        <item x="254"/>
        <item x="162"/>
        <item x="12"/>
        <item x="119"/>
        <item x="329"/>
        <item x="153"/>
        <item x="145"/>
        <item x="255"/>
        <item x="128"/>
        <item x="143"/>
        <item x="337"/>
        <item x="116"/>
        <item x="334"/>
        <item x="181"/>
        <item x="263"/>
        <item x="45"/>
        <item x="305"/>
        <item x="339"/>
        <item x="73"/>
        <item x="316"/>
        <item x="309"/>
        <item x="358"/>
        <item x="340"/>
        <item x="166"/>
        <item x="167"/>
        <item x="333"/>
        <item x="357"/>
        <item x="241"/>
        <item x="352"/>
        <item x="269"/>
        <item x="99"/>
        <item x="20"/>
        <item x="149"/>
        <item x="222"/>
        <item x="201"/>
        <item x="260"/>
        <item x="317"/>
        <item x="307"/>
        <item x="279"/>
        <item x="114"/>
        <item x="132"/>
        <item x="182"/>
        <item x="224"/>
        <item x="196"/>
        <item x="331"/>
        <item x="185"/>
        <item x="68"/>
        <item x="30"/>
        <item x="141"/>
        <item x="278"/>
        <item x="103"/>
        <item x="104"/>
        <item x="214"/>
        <item x="16"/>
        <item x="144"/>
        <item x="115"/>
        <item x="324"/>
        <item x="84"/>
        <item x="203"/>
        <item x="198"/>
        <item x="286"/>
        <item x="92"/>
        <item x="209"/>
        <item x="62"/>
        <item x="146"/>
        <item x="211"/>
        <item x="189"/>
        <item x="226"/>
        <item x="169"/>
        <item x="180"/>
        <item x="246"/>
        <item x="289"/>
        <item x="266"/>
        <item x="179"/>
        <item x="239"/>
        <item x="174"/>
        <item x="205"/>
        <item x="258"/>
        <item x="242"/>
        <item x="330"/>
        <item x="248"/>
        <item x="178"/>
        <item x="125"/>
        <item x="359"/>
        <item x="81"/>
        <item x="300"/>
        <item x="236"/>
        <item x="231"/>
        <item x="170"/>
        <item x="244"/>
        <item x="105"/>
        <item x="217"/>
        <item x="6"/>
        <item x="184"/>
        <item x="345"/>
        <item x="55"/>
        <item x="183"/>
        <item x="204"/>
        <item x="228"/>
        <item x="160"/>
        <item x="176"/>
        <item x="1"/>
        <item x="39"/>
        <item x="285"/>
        <item x="77"/>
        <item x="75"/>
        <item x="64"/>
        <item x="66"/>
        <item x="161"/>
        <item x="296"/>
        <item x="151"/>
        <item x="85"/>
        <item x="131"/>
        <item x="36"/>
        <item x="48"/>
        <item x="165"/>
        <item x="271"/>
        <item x="225"/>
        <item x="208"/>
        <item x="120"/>
        <item x="259"/>
        <item x="323"/>
        <item x="175"/>
        <item x="233"/>
        <item x="220"/>
        <item x="5"/>
        <item x="147"/>
        <item x="320"/>
        <item x="126"/>
        <item x="53"/>
        <item x="327"/>
        <item x="238"/>
        <item x="27"/>
        <item x="215"/>
        <item x="207"/>
        <item x="123"/>
        <item x="283"/>
        <item x="325"/>
        <item x="89"/>
        <item x="138"/>
        <item x="80"/>
        <item x="262"/>
        <item x="245"/>
        <item x="354"/>
        <item x="343"/>
        <item x="7"/>
        <item x="133"/>
        <item x="353"/>
        <item x="341"/>
        <item x="298"/>
        <item x="46"/>
        <item x="25"/>
        <item x="284"/>
        <item x="227"/>
        <item x="202"/>
        <item x="70"/>
        <item x="302"/>
        <item x="312"/>
        <item x="264"/>
        <item x="192"/>
        <item x="56"/>
        <item x="274"/>
        <item x="51"/>
        <item x="35"/>
        <item x="193"/>
        <item x="31"/>
        <item x="113"/>
        <item x="272"/>
        <item x="37"/>
        <item x="110"/>
        <item x="218"/>
        <item x="187"/>
        <item x="19"/>
        <item x="137"/>
        <item x="251"/>
        <item x="290"/>
        <item x="173"/>
        <item x="332"/>
        <item x="127"/>
        <item x="277"/>
        <item x="139"/>
        <item x="186"/>
        <item x="249"/>
        <item x="42"/>
        <item x="188"/>
        <item x="100"/>
        <item x="177"/>
        <item x="154"/>
        <item x="107"/>
        <item x="273"/>
        <item x="65"/>
        <item x="311"/>
        <item x="13"/>
        <item x="72"/>
        <item x="98"/>
        <item x="88"/>
        <item x="230"/>
        <item x="219"/>
        <item x="124"/>
        <item x="304"/>
        <item x="148"/>
        <item x="159"/>
        <item x="129"/>
        <item x="319"/>
        <item x="253"/>
        <item x="135"/>
        <item x="74"/>
        <item x="156"/>
        <item x="11"/>
        <item x="86"/>
        <item x="206"/>
        <item x="308"/>
        <item x="315"/>
        <item x="150"/>
        <item x="310"/>
        <item x="261"/>
        <item x="355"/>
        <item x="33"/>
        <item x="351"/>
        <item x="2"/>
        <item x="288"/>
        <item x="24"/>
        <item x="328"/>
        <item x="349"/>
        <item x="275"/>
        <item x="76"/>
        <item x="52"/>
        <item x="14"/>
        <item x="102"/>
        <item x="306"/>
        <item x="97"/>
        <item x="287"/>
        <item x="101"/>
        <item x="78"/>
        <item x="15"/>
        <item x="94"/>
        <item x="61"/>
        <item x="10"/>
        <item x="223"/>
        <item x="257"/>
        <item x="171"/>
        <item x="29"/>
        <item x="50"/>
        <item x="197"/>
        <item x="321"/>
        <item x="0"/>
        <item t="default"/>
      </items>
    </pivotField>
    <pivotField showAll="0">
      <items count="165">
        <item x="109"/>
        <item x="3"/>
        <item x="21"/>
        <item x="124"/>
        <item x="74"/>
        <item x="56"/>
        <item x="87"/>
        <item x="57"/>
        <item x="16"/>
        <item x="132"/>
        <item x="75"/>
        <item x="24"/>
        <item x="7"/>
        <item x="17"/>
        <item x="142"/>
        <item x="9"/>
        <item x="151"/>
        <item x="85"/>
        <item x="66"/>
        <item x="101"/>
        <item x="86"/>
        <item x="42"/>
        <item x="67"/>
        <item x="111"/>
        <item x="157"/>
        <item x="125"/>
        <item x="4"/>
        <item x="62"/>
        <item x="147"/>
        <item x="110"/>
        <item x="88"/>
        <item x="143"/>
        <item x="138"/>
        <item x="59"/>
        <item x="144"/>
        <item x="137"/>
        <item x="93"/>
        <item x="160"/>
        <item x="20"/>
        <item x="12"/>
        <item x="73"/>
        <item x="52"/>
        <item x="119"/>
        <item x="38"/>
        <item x="118"/>
        <item x="92"/>
        <item x="40"/>
        <item x="44"/>
        <item x="135"/>
        <item x="33"/>
        <item x="37"/>
        <item x="116"/>
        <item x="153"/>
        <item x="154"/>
        <item x="95"/>
        <item x="63"/>
        <item x="159"/>
        <item x="51"/>
        <item x="8"/>
        <item x="43"/>
        <item x="34"/>
        <item x="96"/>
        <item x="105"/>
        <item x="36"/>
        <item x="97"/>
        <item x="127"/>
        <item x="83"/>
        <item x="79"/>
        <item x="123"/>
        <item x="120"/>
        <item x="89"/>
        <item x="121"/>
        <item x="49"/>
        <item x="126"/>
        <item x="54"/>
        <item x="25"/>
        <item x="80"/>
        <item x="141"/>
        <item x="117"/>
        <item x="103"/>
        <item x="82"/>
        <item x="102"/>
        <item x="70"/>
        <item x="5"/>
        <item x="156"/>
        <item x="100"/>
        <item x="47"/>
        <item x="161"/>
        <item x="108"/>
        <item x="130"/>
        <item x="65"/>
        <item x="115"/>
        <item x="114"/>
        <item x="28"/>
        <item x="162"/>
        <item x="90"/>
        <item x="23"/>
        <item x="72"/>
        <item x="31"/>
        <item x="146"/>
        <item x="45"/>
        <item x="107"/>
        <item x="39"/>
        <item x="58"/>
        <item x="19"/>
        <item x="15"/>
        <item x="140"/>
        <item x="129"/>
        <item x="84"/>
        <item x="94"/>
        <item x="150"/>
        <item x="131"/>
        <item x="2"/>
        <item x="29"/>
        <item x="41"/>
        <item x="163"/>
        <item x="134"/>
        <item x="104"/>
        <item x="50"/>
        <item x="78"/>
        <item x="148"/>
        <item x="128"/>
        <item x="122"/>
        <item x="71"/>
        <item x="76"/>
        <item x="22"/>
        <item x="35"/>
        <item x="145"/>
        <item x="1"/>
        <item x="60"/>
        <item x="55"/>
        <item x="99"/>
        <item x="158"/>
        <item x="30"/>
        <item x="53"/>
        <item x="13"/>
        <item x="133"/>
        <item x="136"/>
        <item x="32"/>
        <item x="152"/>
        <item x="81"/>
        <item x="106"/>
        <item x="6"/>
        <item x="91"/>
        <item x="26"/>
        <item x="27"/>
        <item x="61"/>
        <item x="155"/>
        <item x="112"/>
        <item x="69"/>
        <item x="139"/>
        <item x="149"/>
        <item x="11"/>
        <item x="64"/>
        <item x="48"/>
        <item x="46"/>
        <item x="98"/>
        <item x="68"/>
        <item x="18"/>
        <item x="77"/>
        <item x="14"/>
        <item x="10"/>
        <item x="113"/>
        <item x="0"/>
        <item t="default"/>
      </items>
    </pivotField>
    <pivotField dataField="1" showAll="0">
      <items count="361">
        <item x="190"/>
        <item x="216"/>
        <item x="43"/>
        <item x="314"/>
        <item x="87"/>
        <item x="22"/>
        <item x="250"/>
        <item x="71"/>
        <item x="54"/>
        <item x="108"/>
        <item x="95"/>
        <item x="268"/>
        <item x="313"/>
        <item x="280"/>
        <item x="348"/>
        <item x="297"/>
        <item x="112"/>
        <item x="303"/>
        <item x="295"/>
        <item x="58"/>
        <item x="79"/>
        <item x="276"/>
        <item x="67"/>
        <item x="111"/>
        <item x="44"/>
        <item x="252"/>
        <item x="342"/>
        <item x="301"/>
        <item x="47"/>
        <item x="195"/>
        <item x="232"/>
        <item x="291"/>
        <item x="213"/>
        <item x="335"/>
        <item x="243"/>
        <item x="152"/>
        <item x="267"/>
        <item x="134"/>
        <item x="38"/>
        <item x="318"/>
        <item x="23"/>
        <item x="32"/>
        <item x="212"/>
        <item x="235"/>
        <item x="265"/>
        <item x="163"/>
        <item x="350"/>
        <item x="17"/>
        <item x="132"/>
        <item x="41"/>
        <item x="210"/>
        <item x="200"/>
        <item x="158"/>
        <item x="59"/>
        <item x="240"/>
        <item x="340"/>
        <item x="281"/>
        <item x="336"/>
        <item x="294"/>
        <item x="149"/>
        <item x="130"/>
        <item x="91"/>
        <item x="191"/>
        <item x="63"/>
        <item x="90"/>
        <item x="119"/>
        <item x="344"/>
        <item x="140"/>
        <item x="194"/>
        <item x="121"/>
        <item x="28"/>
        <item x="346"/>
        <item x="172"/>
        <item x="4"/>
        <item x="49"/>
        <item x="40"/>
        <item x="142"/>
        <item x="109"/>
        <item x="34"/>
        <item x="82"/>
        <item x="21"/>
        <item x="338"/>
        <item x="153"/>
        <item x="270"/>
        <item x="8"/>
        <item x="117"/>
        <item x="282"/>
        <item x="96"/>
        <item x="211"/>
        <item x="337"/>
        <item x="239"/>
        <item x="254"/>
        <item x="155"/>
        <item x="157"/>
        <item x="114"/>
        <item x="255"/>
        <item x="356"/>
        <item x="143"/>
        <item x="99"/>
        <item x="93"/>
        <item x="81"/>
        <item x="316"/>
        <item x="326"/>
        <item x="169"/>
        <item x="317"/>
        <item x="83"/>
        <item x="358"/>
        <item x="57"/>
        <item x="229"/>
        <item x="299"/>
        <item x="85"/>
        <item x="357"/>
        <item x="136"/>
        <item x="293"/>
        <item x="122"/>
        <item x="69"/>
        <item x="307"/>
        <item x="12"/>
        <item x="20"/>
        <item x="62"/>
        <item x="300"/>
        <item x="168"/>
        <item x="289"/>
        <item x="231"/>
        <item x="26"/>
        <item x="199"/>
        <item x="322"/>
        <item x="103"/>
        <item x="347"/>
        <item x="166"/>
        <item x="359"/>
        <item x="237"/>
        <item x="6"/>
        <item x="234"/>
        <item x="106"/>
        <item x="305"/>
        <item x="224"/>
        <item x="145"/>
        <item x="164"/>
        <item x="236"/>
        <item x="266"/>
        <item x="201"/>
        <item x="256"/>
        <item x="181"/>
        <item x="292"/>
        <item x="118"/>
        <item x="10"/>
        <item x="171"/>
        <item x="207"/>
        <item x="16"/>
        <item x="60"/>
        <item x="222"/>
        <item x="324"/>
        <item x="309"/>
        <item x="279"/>
        <item x="141"/>
        <item x="19"/>
        <item x="66"/>
        <item x="198"/>
        <item x="329"/>
        <item x="263"/>
        <item x="9"/>
        <item x="1"/>
        <item x="325"/>
        <item x="271"/>
        <item x="75"/>
        <item x="196"/>
        <item x="183"/>
        <item x="225"/>
        <item x="133"/>
        <item x="120"/>
        <item x="205"/>
        <item x="128"/>
        <item x="104"/>
        <item x="182"/>
        <item x="209"/>
        <item x="45"/>
        <item x="220"/>
        <item x="193"/>
        <item x="184"/>
        <item x="189"/>
        <item x="339"/>
        <item x="144"/>
        <item x="260"/>
        <item x="249"/>
        <item x="174"/>
        <item x="137"/>
        <item x="203"/>
        <item x="161"/>
        <item x="221"/>
        <item x="248"/>
        <item x="247"/>
        <item x="333"/>
        <item x="214"/>
        <item x="262"/>
        <item x="160"/>
        <item x="331"/>
        <item x="138"/>
        <item x="241"/>
        <item x="244"/>
        <item x="285"/>
        <item x="170"/>
        <item x="18"/>
        <item x="278"/>
        <item x="162"/>
        <item x="251"/>
        <item x="283"/>
        <item x="286"/>
        <item x="178"/>
        <item x="31"/>
        <item x="36"/>
        <item x="89"/>
        <item x="226"/>
        <item x="70"/>
        <item x="73"/>
        <item x="246"/>
        <item x="116"/>
        <item x="341"/>
        <item x="258"/>
        <item x="327"/>
        <item x="167"/>
        <item x="330"/>
        <item x="110"/>
        <item x="269"/>
        <item x="215"/>
        <item x="35"/>
        <item x="77"/>
        <item x="147"/>
        <item x="185"/>
        <item x="334"/>
        <item x="37"/>
        <item x="208"/>
        <item x="238"/>
        <item x="259"/>
        <item x="46"/>
        <item x="105"/>
        <item x="345"/>
        <item x="55"/>
        <item x="175"/>
        <item x="312"/>
        <item x="64"/>
        <item x="192"/>
        <item x="53"/>
        <item x="56"/>
        <item x="179"/>
        <item x="296"/>
        <item x="123"/>
        <item x="15"/>
        <item x="202"/>
        <item x="204"/>
        <item x="39"/>
        <item x="228"/>
        <item x="125"/>
        <item x="180"/>
        <item x="173"/>
        <item x="5"/>
        <item x="354"/>
        <item x="92"/>
        <item x="274"/>
        <item x="131"/>
        <item x="323"/>
        <item x="48"/>
        <item x="176"/>
        <item x="124"/>
        <item x="352"/>
        <item x="113"/>
        <item x="272"/>
        <item x="127"/>
        <item x="84"/>
        <item x="27"/>
        <item x="25"/>
        <item x="242"/>
        <item x="227"/>
        <item x="233"/>
        <item x="80"/>
        <item x="3"/>
        <item x="115"/>
        <item x="264"/>
        <item x="11"/>
        <item x="100"/>
        <item x="30"/>
        <item x="65"/>
        <item x="206"/>
        <item x="86"/>
        <item x="154"/>
        <item x="277"/>
        <item x="159"/>
        <item x="186"/>
        <item x="320"/>
        <item x="353"/>
        <item x="319"/>
        <item x="68"/>
        <item x="187"/>
        <item x="298"/>
        <item x="284"/>
        <item x="146"/>
        <item x="139"/>
        <item x="126"/>
        <item x="151"/>
        <item x="315"/>
        <item x="165"/>
        <item x="332"/>
        <item x="177"/>
        <item x="51"/>
        <item x="188"/>
        <item x="311"/>
        <item x="245"/>
        <item x="217"/>
        <item x="107"/>
        <item x="304"/>
        <item x="150"/>
        <item x="273"/>
        <item x="219"/>
        <item x="343"/>
        <item x="52"/>
        <item x="42"/>
        <item x="88"/>
        <item x="129"/>
        <item x="148"/>
        <item x="72"/>
        <item x="302"/>
        <item x="253"/>
        <item x="98"/>
        <item x="76"/>
        <item x="135"/>
        <item x="290"/>
        <item x="230"/>
        <item x="308"/>
        <item x="7"/>
        <item x="2"/>
        <item x="102"/>
        <item x="13"/>
        <item x="310"/>
        <item x="33"/>
        <item x="14"/>
        <item x="74"/>
        <item x="306"/>
        <item x="351"/>
        <item x="156"/>
        <item x="218"/>
        <item x="97"/>
        <item x="261"/>
        <item x="24"/>
        <item x="328"/>
        <item x="355"/>
        <item x="349"/>
        <item x="287"/>
        <item x="288"/>
        <item x="275"/>
        <item x="101"/>
        <item x="78"/>
        <item x="223"/>
        <item x="61"/>
        <item x="94"/>
        <item x="257"/>
        <item x="29"/>
        <item x="50"/>
        <item x="321"/>
        <item x="197"/>
        <item x="0"/>
        <item t="default"/>
      </items>
    </pivotField>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Items count="1">
    <i/>
  </rowItems>
  <colItems count="1">
    <i/>
  </colItems>
  <dataFields count="1">
    <dataField name="Average of Conversion change with respect to same day last week" fld="11" subtotal="average" baseField="0" baseItem="196064304"/>
  </dataFields>
  <formats count="3">
    <format dxfId="178">
      <pivotArea type="all" dataOnly="0" outline="0" fieldPosition="0"/>
    </format>
    <format dxfId="177">
      <pivotArea outline="0" collapsedLevelsAreSubtotals="1" fieldPosition="0"/>
    </format>
    <format dxfId="17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C2D8FFD-F9A6-4CED-8D2A-669FBA18CCD6}" name="PivotTable19" cacheId="0" dataOnRows="1" applyNumberFormats="0" applyBorderFormats="0" applyFontFormats="0" applyPatternFormats="0" applyAlignmentFormats="0" applyWidthHeightFormats="1" dataCaption="Channels" updatedVersion="8" minRefreshableVersion="3" useAutoFormatting="1" itemPrintTitles="1" createdVersion="8" indent="0" outline="1" outlineData="1" multipleFieldFilters="0" chartFormat="11">
  <location ref="F37:G41" firstHeaderRow="1"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pivotField numFmtId="164" showAll="0"/>
    <pivotField showAll="0"/>
    <pivotField showAll="0"/>
    <pivotField showAll="0"/>
    <pivotField showAll="0"/>
    <pivotField showAll="0"/>
    <pivotField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2"/>
  </rowFields>
  <rowItems count="4">
    <i>
      <x/>
    </i>
    <i i="1">
      <x v="1"/>
    </i>
    <i i="2">
      <x v="2"/>
    </i>
    <i i="3">
      <x v="3"/>
    </i>
  </rowItems>
  <colItems count="1">
    <i/>
  </colItems>
  <dataFields count="4">
    <dataField name="Facebook." fld="20" baseField="0" baseItem="1"/>
    <dataField name="Youtube." fld="21" baseField="0" baseItem="1"/>
    <dataField name="Twitter." fld="22" baseField="0" baseItem="2"/>
    <dataField name="Others." fld="23"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824CF51-CDD9-4892-A3C4-8C2D6D2DEEC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P4:P5" firstHeaderRow="1" firstDataRow="1" firstDataCol="0"/>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Items count="1">
    <i/>
  </rowItems>
  <colItems count="1">
    <i/>
  </colItems>
  <dataFields count="1">
    <dataField name="Average of Overall conversion" fld="8" subtotal="average" baseField="0" baseItem="196064304" numFmtId="9"/>
  </dataFields>
  <formats count="1">
    <format dxfId="1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1B30C96-B23D-4A0F-A92D-AA5CDA86447B}"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8">
  <location ref="A3:E4" firstHeaderRow="0" firstDataRow="1" firstDataCol="0"/>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dataField="1" showAll="0"/>
    <pivotField dataField="1" showAll="0"/>
    <pivotField dataField="1" showAll="0"/>
    <pivotField dataField="1" showAll="0"/>
    <pivotField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Items count="1">
    <i/>
  </rowItems>
  <colFields count="1">
    <field x="-2"/>
  </colFields>
  <colItems count="5">
    <i>
      <x/>
    </i>
    <i i="1">
      <x v="1"/>
    </i>
    <i i="2">
      <x v="2"/>
    </i>
    <i i="3">
      <x v="3"/>
    </i>
    <i i="4">
      <x v="4"/>
    </i>
  </colItems>
  <dataFields count="5">
    <dataField name="Orders." fld="7" baseField="0" baseItem="4"/>
    <dataField name="Payments." fld="6" baseField="0" baseItem="3"/>
    <dataField name="Carts." fld="5" baseField="0" baseItem="2"/>
    <dataField name="Menu." fld="4" baseField="0" baseItem="3"/>
    <dataField name="Listing." fld="3" baseField="0" baseItem="4"/>
  </dataFields>
  <chartFormats count="5">
    <chartFormat chart="107" format="14" series="1">
      <pivotArea type="data" outline="0" fieldPosition="0">
        <references count="1">
          <reference field="4294967294" count="1" selected="0">
            <x v="0"/>
          </reference>
        </references>
      </pivotArea>
    </chartFormat>
    <chartFormat chart="107" format="15" series="1">
      <pivotArea type="data" outline="0" fieldPosition="0">
        <references count="1">
          <reference field="4294967294" count="1" selected="0">
            <x v="1"/>
          </reference>
        </references>
      </pivotArea>
    </chartFormat>
    <chartFormat chart="107" format="16" series="1">
      <pivotArea type="data" outline="0" fieldPosition="0">
        <references count="1">
          <reference field="4294967294" count="1" selected="0">
            <x v="2"/>
          </reference>
        </references>
      </pivotArea>
    </chartFormat>
    <chartFormat chart="107" format="17" series="1">
      <pivotArea type="data" outline="0" fieldPosition="0">
        <references count="1">
          <reference field="4294967294" count="1" selected="0">
            <x v="3"/>
          </reference>
        </references>
      </pivotArea>
    </chartFormat>
    <chartFormat chart="107" format="18"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929A89-1EA5-4B6B-80DA-49A9D259862E}"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Weekdays">
  <location ref="A73:C81" firstHeaderRow="0" firstDataRow="1" firstDataCol="1"/>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dataField="1" numFmtId="9" showAll="0"/>
    <pivotField showAll="0"/>
    <pivotField showAll="0"/>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dataField="1"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Fields count="1">
    <field x="1"/>
  </rowFields>
  <rowItems count="8">
    <i>
      <x/>
    </i>
    <i>
      <x v="1"/>
    </i>
    <i>
      <x v="2"/>
    </i>
    <i>
      <x v="3"/>
    </i>
    <i>
      <x v="4"/>
    </i>
    <i>
      <x v="5"/>
    </i>
    <i>
      <x v="6"/>
    </i>
    <i t="grand">
      <x/>
    </i>
  </rowItems>
  <colFields count="1">
    <field x="-2"/>
  </colFields>
  <colItems count="2">
    <i>
      <x/>
    </i>
    <i i="1">
      <x v="1"/>
    </i>
  </colItems>
  <dataFields count="2">
    <dataField name="Average Packaging charges." fld="40" subtotal="average" baseField="1" baseItem="0"/>
    <dataField name="Overall conversion." fld="8" subtotal="average" baseField="1" baseItem="0"/>
  </dataFields>
  <formats count="13">
    <format dxfId="192">
      <pivotArea collapsedLevelsAreSubtotals="1" fieldPosition="0">
        <references count="1">
          <reference field="1" count="0"/>
        </references>
      </pivotArea>
    </format>
    <format dxfId="191">
      <pivotArea field="1" type="button" dataOnly="0" labelOnly="1" outline="0" axis="axisRow" fieldPosition="0"/>
    </format>
    <format dxfId="190">
      <pivotArea dataOnly="0" labelOnly="1" outline="0" fieldPosition="0">
        <references count="1">
          <reference field="4294967294" count="2">
            <x v="0"/>
            <x v="1"/>
          </reference>
        </references>
      </pivotArea>
    </format>
    <format dxfId="189">
      <pivotArea field="1" type="button" dataOnly="0" labelOnly="1" outline="0" axis="axisRow" fieldPosition="0"/>
    </format>
    <format dxfId="188">
      <pivotArea dataOnly="0" labelOnly="1" outline="0" fieldPosition="0">
        <references count="1">
          <reference field="4294967294" count="2">
            <x v="0"/>
            <x v="1"/>
          </reference>
        </references>
      </pivotArea>
    </format>
    <format dxfId="187">
      <pivotArea collapsedLevelsAreSubtotals="1" fieldPosition="0">
        <references count="2">
          <reference field="4294967294" count="1" selected="0">
            <x v="0"/>
          </reference>
          <reference field="1" count="0"/>
        </references>
      </pivotArea>
    </format>
    <format dxfId="186">
      <pivotArea field="1" grandRow="1" outline="0" collapsedLevelsAreSubtotals="1" axis="axisRow" fieldPosition="0">
        <references count="1">
          <reference field="4294967294" count="1" selected="0">
            <x v="1"/>
          </reference>
        </references>
      </pivotArea>
    </format>
    <format dxfId="185">
      <pivotArea field="1" grandRow="1" outline="0" collapsedLevelsAreSubtotals="1" axis="axisRow" fieldPosition="0">
        <references count="1">
          <reference field="4294967294" count="1" selected="0">
            <x v="0"/>
          </reference>
        </references>
      </pivotArea>
    </format>
    <format dxfId="184">
      <pivotArea outline="0" collapsedLevelsAreSubtotals="1" fieldPosition="0"/>
    </format>
    <format dxfId="183">
      <pivotArea field="1" type="button" dataOnly="0" labelOnly="1" outline="0" axis="axisRow" fieldPosition="0"/>
    </format>
    <format dxfId="182">
      <pivotArea dataOnly="0" labelOnly="1" outline="0" fieldPosition="0">
        <references count="1">
          <reference field="4294967294" count="2">
            <x v="0"/>
            <x v="1"/>
          </reference>
        </references>
      </pivotArea>
    </format>
    <format dxfId="181">
      <pivotArea collapsedLevelsAreSubtotals="1" fieldPosition="0">
        <references count="2">
          <reference field="4294967294" count="1" selected="0">
            <x v="0"/>
          </reference>
          <reference field="1" count="0"/>
        </references>
      </pivotArea>
    </format>
    <format dxfId="180">
      <pivotArea collapsedLevelsAreSubtotals="1" fieldPosition="0">
        <references count="2">
          <reference field="4294967294" count="1" selected="0">
            <x v="1"/>
          </reference>
          <reference field="1" count="0"/>
        </references>
      </pivotArea>
    </format>
  </formats>
  <conditionalFormats count="6">
    <conditionalFormat type="all" priority="176">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type="all" priority="175">
      <pivotAreas count="1">
        <pivotArea type="data" collapsedLevelsAreSubtotals="1" fieldPosition="0">
          <references count="2">
            <reference field="4294967294" count="1" selected="0">
              <x v="1"/>
            </reference>
            <reference field="1" count="7">
              <x v="0"/>
              <x v="1"/>
              <x v="2"/>
              <x v="3"/>
              <x v="4"/>
              <x v="5"/>
              <x v="6"/>
            </reference>
          </references>
        </pivotArea>
      </pivotAreas>
    </conditionalFormat>
    <conditionalFormat priority="162">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61">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60">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 priority="159">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chartFormats count="4">
    <chartFormat chart="11" format="3"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9859BC2-749A-4D4E-BE0C-67AD725A888C}" name="PivotTable4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P11:P12" firstHeaderRow="1" firstDataRow="1" firstDataCol="0"/>
  <pivotFields count="53">
    <pivotField numFmtId="14"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numFmtId="164" showAll="0">
      <items count="8">
        <item x="5"/>
        <item x="6"/>
        <item x="0"/>
        <item x="1"/>
        <item x="2"/>
        <item x="3"/>
        <item x="4"/>
        <item t="default"/>
      </items>
    </pivotField>
    <pivotField numFmtId="16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showAll="0"/>
    <pivotField numFmtId="9" showAll="0"/>
    <pivotField showAll="0">
      <items count="361">
        <item x="22"/>
        <item x="190"/>
        <item x="314"/>
        <item x="43"/>
        <item x="164"/>
        <item x="216"/>
        <item x="250"/>
        <item x="87"/>
        <item x="71"/>
        <item x="3"/>
        <item x="108"/>
        <item x="54"/>
        <item x="95"/>
        <item x="152"/>
        <item x="280"/>
        <item x="47"/>
        <item x="297"/>
        <item x="252"/>
        <item x="213"/>
        <item x="268"/>
        <item x="335"/>
        <item x="17"/>
        <item x="232"/>
        <item x="265"/>
        <item x="112"/>
        <item x="79"/>
        <item x="58"/>
        <item x="200"/>
        <item x="294"/>
        <item x="313"/>
        <item x="348"/>
        <item x="303"/>
        <item x="342"/>
        <item x="67"/>
        <item x="111"/>
        <item x="117"/>
        <item x="191"/>
        <item x="195"/>
        <item x="140"/>
        <item x="38"/>
        <item x="276"/>
        <item x="134"/>
        <item x="96"/>
        <item x="142"/>
        <item x="295"/>
        <item x="4"/>
        <item x="59"/>
        <item x="301"/>
        <item x="229"/>
        <item x="44"/>
        <item x="267"/>
        <item x="41"/>
        <item x="346"/>
        <item x="69"/>
        <item x="106"/>
        <item x="130"/>
        <item x="281"/>
        <item x="63"/>
        <item x="21"/>
        <item x="49"/>
        <item x="26"/>
        <item x="83"/>
        <item x="344"/>
        <item x="212"/>
        <item x="199"/>
        <item x="291"/>
        <item x="163"/>
        <item x="326"/>
        <item x="243"/>
        <item x="350"/>
        <item x="194"/>
        <item x="318"/>
        <item x="93"/>
        <item x="168"/>
        <item x="256"/>
        <item x="8"/>
        <item x="121"/>
        <item x="157"/>
        <item x="28"/>
        <item x="90"/>
        <item x="299"/>
        <item x="109"/>
        <item x="23"/>
        <item x="57"/>
        <item x="240"/>
        <item x="9"/>
        <item x="172"/>
        <item x="91"/>
        <item x="237"/>
        <item x="210"/>
        <item x="292"/>
        <item x="118"/>
        <item x="282"/>
        <item x="82"/>
        <item x="338"/>
        <item x="235"/>
        <item x="322"/>
        <item x="155"/>
        <item x="234"/>
        <item x="347"/>
        <item x="270"/>
        <item x="122"/>
        <item x="32"/>
        <item x="18"/>
        <item x="336"/>
        <item x="221"/>
        <item x="34"/>
        <item x="247"/>
        <item x="136"/>
        <item x="158"/>
        <item x="356"/>
        <item x="293"/>
        <item x="40"/>
        <item x="60"/>
        <item x="254"/>
        <item x="162"/>
        <item x="12"/>
        <item x="119"/>
        <item x="329"/>
        <item x="153"/>
        <item x="145"/>
        <item x="255"/>
        <item x="128"/>
        <item x="143"/>
        <item x="337"/>
        <item x="116"/>
        <item x="334"/>
        <item x="181"/>
        <item x="263"/>
        <item x="45"/>
        <item x="305"/>
        <item x="339"/>
        <item x="73"/>
        <item x="316"/>
        <item x="309"/>
        <item x="358"/>
        <item x="340"/>
        <item x="166"/>
        <item x="167"/>
        <item x="333"/>
        <item x="357"/>
        <item x="241"/>
        <item x="352"/>
        <item x="269"/>
        <item x="99"/>
        <item x="20"/>
        <item x="149"/>
        <item x="222"/>
        <item x="201"/>
        <item x="260"/>
        <item x="317"/>
        <item x="307"/>
        <item x="279"/>
        <item x="114"/>
        <item x="132"/>
        <item x="182"/>
        <item x="224"/>
        <item x="196"/>
        <item x="331"/>
        <item x="185"/>
        <item x="68"/>
        <item x="30"/>
        <item x="141"/>
        <item x="278"/>
        <item x="103"/>
        <item x="104"/>
        <item x="214"/>
        <item x="16"/>
        <item x="144"/>
        <item x="115"/>
        <item x="324"/>
        <item x="84"/>
        <item x="203"/>
        <item x="198"/>
        <item x="286"/>
        <item x="92"/>
        <item x="209"/>
        <item x="62"/>
        <item x="146"/>
        <item x="211"/>
        <item x="189"/>
        <item x="226"/>
        <item x="169"/>
        <item x="180"/>
        <item x="246"/>
        <item x="289"/>
        <item x="266"/>
        <item x="179"/>
        <item x="239"/>
        <item x="174"/>
        <item x="205"/>
        <item x="258"/>
        <item x="242"/>
        <item x="330"/>
        <item x="248"/>
        <item x="178"/>
        <item x="125"/>
        <item x="359"/>
        <item x="81"/>
        <item x="300"/>
        <item x="236"/>
        <item x="231"/>
        <item x="170"/>
        <item x="244"/>
        <item x="105"/>
        <item x="217"/>
        <item x="6"/>
        <item x="184"/>
        <item x="345"/>
        <item x="55"/>
        <item x="183"/>
        <item x="204"/>
        <item x="228"/>
        <item x="160"/>
        <item x="176"/>
        <item x="1"/>
        <item x="39"/>
        <item x="285"/>
        <item x="77"/>
        <item x="75"/>
        <item x="64"/>
        <item x="66"/>
        <item x="161"/>
        <item x="296"/>
        <item x="151"/>
        <item x="85"/>
        <item x="131"/>
        <item x="36"/>
        <item x="48"/>
        <item x="165"/>
        <item x="271"/>
        <item x="225"/>
        <item x="208"/>
        <item x="120"/>
        <item x="259"/>
        <item x="323"/>
        <item x="175"/>
        <item x="233"/>
        <item x="220"/>
        <item x="5"/>
        <item x="147"/>
        <item x="320"/>
        <item x="126"/>
        <item x="53"/>
        <item x="327"/>
        <item x="238"/>
        <item x="27"/>
        <item x="215"/>
        <item x="207"/>
        <item x="123"/>
        <item x="283"/>
        <item x="325"/>
        <item x="89"/>
        <item x="138"/>
        <item x="80"/>
        <item x="262"/>
        <item x="245"/>
        <item x="354"/>
        <item x="343"/>
        <item x="7"/>
        <item x="133"/>
        <item x="353"/>
        <item x="341"/>
        <item x="298"/>
        <item x="46"/>
        <item x="25"/>
        <item x="284"/>
        <item x="227"/>
        <item x="202"/>
        <item x="70"/>
        <item x="302"/>
        <item x="312"/>
        <item x="264"/>
        <item x="192"/>
        <item x="56"/>
        <item x="274"/>
        <item x="51"/>
        <item x="35"/>
        <item x="193"/>
        <item x="31"/>
        <item x="113"/>
        <item x="272"/>
        <item x="37"/>
        <item x="110"/>
        <item x="218"/>
        <item x="187"/>
        <item x="19"/>
        <item x="137"/>
        <item x="251"/>
        <item x="290"/>
        <item x="173"/>
        <item x="332"/>
        <item x="127"/>
        <item x="277"/>
        <item x="139"/>
        <item x="186"/>
        <item x="249"/>
        <item x="42"/>
        <item x="188"/>
        <item x="100"/>
        <item x="177"/>
        <item x="154"/>
        <item x="107"/>
        <item x="273"/>
        <item x="65"/>
        <item x="311"/>
        <item x="13"/>
        <item x="72"/>
        <item x="98"/>
        <item x="88"/>
        <item x="230"/>
        <item x="219"/>
        <item x="124"/>
        <item x="304"/>
        <item x="148"/>
        <item x="159"/>
        <item x="129"/>
        <item x="319"/>
        <item x="253"/>
        <item x="135"/>
        <item x="74"/>
        <item x="156"/>
        <item x="11"/>
        <item x="86"/>
        <item x="206"/>
        <item x="308"/>
        <item x="315"/>
        <item x="150"/>
        <item x="310"/>
        <item x="261"/>
        <item x="355"/>
        <item x="33"/>
        <item x="351"/>
        <item x="2"/>
        <item x="288"/>
        <item x="24"/>
        <item x="328"/>
        <item x="349"/>
        <item x="275"/>
        <item x="76"/>
        <item x="52"/>
        <item x="14"/>
        <item x="102"/>
        <item x="306"/>
        <item x="97"/>
        <item x="287"/>
        <item x="101"/>
        <item x="78"/>
        <item x="15"/>
        <item x="94"/>
        <item x="61"/>
        <item x="10"/>
        <item x="223"/>
        <item x="257"/>
        <item x="171"/>
        <item x="29"/>
        <item x="50"/>
        <item x="197"/>
        <item x="321"/>
        <item x="0"/>
        <item t="default"/>
      </items>
    </pivotField>
    <pivotField dataField="1" showAll="0">
      <items count="165">
        <item x="109"/>
        <item x="3"/>
        <item x="21"/>
        <item x="124"/>
        <item x="74"/>
        <item x="56"/>
        <item x="87"/>
        <item x="57"/>
        <item x="16"/>
        <item x="132"/>
        <item x="75"/>
        <item x="24"/>
        <item x="7"/>
        <item x="17"/>
        <item x="142"/>
        <item x="9"/>
        <item x="151"/>
        <item x="85"/>
        <item x="66"/>
        <item x="101"/>
        <item x="86"/>
        <item x="42"/>
        <item x="67"/>
        <item x="111"/>
        <item x="157"/>
        <item x="125"/>
        <item x="4"/>
        <item x="62"/>
        <item x="147"/>
        <item x="110"/>
        <item x="88"/>
        <item x="143"/>
        <item x="138"/>
        <item x="59"/>
        <item x="144"/>
        <item x="137"/>
        <item x="93"/>
        <item x="160"/>
        <item x="20"/>
        <item x="12"/>
        <item x="73"/>
        <item x="52"/>
        <item x="119"/>
        <item x="38"/>
        <item x="118"/>
        <item x="92"/>
        <item x="40"/>
        <item x="44"/>
        <item x="135"/>
        <item x="33"/>
        <item x="37"/>
        <item x="116"/>
        <item x="153"/>
        <item x="154"/>
        <item x="95"/>
        <item x="63"/>
        <item x="159"/>
        <item x="51"/>
        <item x="8"/>
        <item x="43"/>
        <item x="34"/>
        <item x="96"/>
        <item x="105"/>
        <item x="36"/>
        <item x="97"/>
        <item x="127"/>
        <item x="83"/>
        <item x="79"/>
        <item x="123"/>
        <item x="120"/>
        <item x="89"/>
        <item x="121"/>
        <item x="49"/>
        <item x="126"/>
        <item x="54"/>
        <item x="25"/>
        <item x="80"/>
        <item x="141"/>
        <item x="117"/>
        <item x="103"/>
        <item x="82"/>
        <item x="102"/>
        <item x="70"/>
        <item x="5"/>
        <item x="156"/>
        <item x="100"/>
        <item x="47"/>
        <item x="161"/>
        <item x="108"/>
        <item x="130"/>
        <item x="65"/>
        <item x="115"/>
        <item x="114"/>
        <item x="28"/>
        <item x="162"/>
        <item x="90"/>
        <item x="23"/>
        <item x="72"/>
        <item x="31"/>
        <item x="146"/>
        <item x="45"/>
        <item x="107"/>
        <item x="39"/>
        <item x="58"/>
        <item x="19"/>
        <item x="15"/>
        <item x="140"/>
        <item x="129"/>
        <item x="84"/>
        <item x="94"/>
        <item x="150"/>
        <item x="131"/>
        <item x="2"/>
        <item x="29"/>
        <item x="41"/>
        <item x="163"/>
        <item x="134"/>
        <item x="104"/>
        <item x="50"/>
        <item x="78"/>
        <item x="148"/>
        <item x="128"/>
        <item x="122"/>
        <item x="71"/>
        <item x="76"/>
        <item x="22"/>
        <item x="35"/>
        <item x="145"/>
        <item x="1"/>
        <item x="60"/>
        <item x="55"/>
        <item x="99"/>
        <item x="158"/>
        <item x="30"/>
        <item x="53"/>
        <item x="13"/>
        <item x="133"/>
        <item x="136"/>
        <item x="32"/>
        <item x="152"/>
        <item x="81"/>
        <item x="106"/>
        <item x="6"/>
        <item x="91"/>
        <item x="26"/>
        <item x="27"/>
        <item x="61"/>
        <item x="155"/>
        <item x="112"/>
        <item x="69"/>
        <item x="139"/>
        <item x="149"/>
        <item x="11"/>
        <item x="64"/>
        <item x="48"/>
        <item x="46"/>
        <item x="98"/>
        <item x="68"/>
        <item x="18"/>
        <item x="77"/>
        <item x="14"/>
        <item x="10"/>
        <item x="113"/>
        <item x="0"/>
        <item t="default"/>
      </items>
    </pivotField>
    <pivotField showAll="0"/>
    <pivotField numFmtId="9" showAll="0"/>
    <pivotField numFmtId="9" showAll="0"/>
    <pivotField numFmtId="9" showAll="0"/>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x="3"/>
        <item x="4"/>
        <item sd="0" x="5"/>
        <item t="default"/>
      </items>
    </pivotField>
    <pivotField showAll="0">
      <items count="5">
        <item h="1" sd="0" x="0"/>
        <item x="1"/>
        <item x="2"/>
        <item h="1" sd="0" x="3"/>
        <item t="default"/>
      </items>
    </pivotField>
  </pivotFields>
  <rowItems count="1">
    <i/>
  </rowItems>
  <colItems count="1">
    <i/>
  </colItems>
  <dataFields count="1">
    <dataField name="Average of Traffic Change with respect to same day last week" fld="10" subtotal="average" baseField="0" baseItem="196064304"/>
  </dataFields>
  <formats count="3">
    <format dxfId="195">
      <pivotArea type="all" dataOnly="0" outline="0" fieldPosition="0"/>
    </format>
    <format dxfId="194">
      <pivotArea outline="0" collapsedLevelsAreSubtotals="1" fieldPosition="0"/>
    </format>
    <format dxfId="19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9799CF6-6EA1-48AB-8C94-50A4ADFAEA5D}" name="PivotTable3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onths">
  <location ref="X12:Y25" firstHeaderRow="1" firstDataRow="1" firstDataCol="1"/>
  <pivotFields count="2">
    <pivotField axis="axisRow" showAll="0">
      <items count="13">
        <item x="0"/>
        <item x="1"/>
        <item x="2"/>
        <item x="3"/>
        <item x="4"/>
        <item x="5"/>
        <item x="6"/>
        <item x="7"/>
        <item x="8"/>
        <item x="9"/>
        <item x="10"/>
        <item x="11"/>
        <item t="default"/>
      </items>
    </pivotField>
    <pivotField dataField="1" showAll="0"/>
  </pivotFields>
  <rowFields count="1">
    <field x="0"/>
  </rowFields>
  <rowItems count="13">
    <i>
      <x/>
    </i>
    <i>
      <x v="1"/>
    </i>
    <i>
      <x v="2"/>
    </i>
    <i>
      <x v="3"/>
    </i>
    <i>
      <x v="4"/>
    </i>
    <i>
      <x v="5"/>
    </i>
    <i>
      <x v="6"/>
    </i>
    <i>
      <x v="7"/>
    </i>
    <i>
      <x v="8"/>
    </i>
    <i>
      <x v="9"/>
    </i>
    <i>
      <x v="10"/>
    </i>
    <i>
      <x v="11"/>
    </i>
    <i t="grand">
      <x/>
    </i>
  </rowItems>
  <colItems count="1">
    <i/>
  </colItems>
  <dataFields count="1">
    <dataField name="Sum of Orders" fld="1" baseField="0" baseItem="0"/>
  </dataFields>
  <formats count="1">
    <format dxfId="70">
      <pivotArea collapsedLevelsAreSubtotals="1" fieldPosition="0">
        <references count="1">
          <reference field="0" count="1">
            <x v="0"/>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0C3903C-BC4F-4383-B0B2-3D908884144A}" name="PivotTable3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Weekdays">
  <location ref="U12:V20" firstHeaderRow="1" firstDataRow="1" firstDataCol="1"/>
  <pivotFields count="2">
    <pivotField axis="axisRow" numFmtId="164" showAll="0">
      <items count="8">
        <item x="5"/>
        <item x="6"/>
        <item x="0"/>
        <item x="1"/>
        <item x="2"/>
        <item x="3"/>
        <item x="4"/>
        <item t="default"/>
      </items>
    </pivotField>
    <pivotField dataField="1" showAll="0"/>
  </pivotFields>
  <rowFields count="1">
    <field x="0"/>
  </rowFields>
  <rowItems count="8">
    <i>
      <x/>
    </i>
    <i>
      <x v="1"/>
    </i>
    <i>
      <x v="2"/>
    </i>
    <i>
      <x v="3"/>
    </i>
    <i>
      <x v="4"/>
    </i>
    <i>
      <x v="5"/>
    </i>
    <i>
      <x v="6"/>
    </i>
    <i t="grand">
      <x/>
    </i>
  </rowItems>
  <colItems count="1">
    <i/>
  </colItems>
  <dataFields count="1">
    <dataField name="Sum of Orders" fld="1" baseField="0" baseItem="0"/>
  </dataFields>
  <formats count="1">
    <format dxfId="71">
      <pivotArea collapsedLevelsAreSubtotals="1" fieldPosition="0">
        <references count="1">
          <reference field="0" count="1">
            <x v="2"/>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A0E17B4-43F1-473F-B12C-656652B4E9D8}" name="PivotTable4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54:D62" firstHeaderRow="1" firstDataRow="1" firstDataCol="1"/>
  <pivotFields count="1">
    <pivotField axis="axisRow" dataField="1" numFmtId="164" showAll="0">
      <items count="8">
        <item x="4"/>
        <item x="1"/>
        <item x="2"/>
        <item x="6"/>
        <item x="0"/>
        <item x="5"/>
        <item x="3"/>
        <item t="default"/>
      </items>
    </pivotField>
  </pivotFields>
  <rowFields count="1">
    <field x="0"/>
  </rowFields>
  <rowItems count="8">
    <i>
      <x/>
    </i>
    <i>
      <x v="1"/>
    </i>
    <i>
      <x v="2"/>
    </i>
    <i>
      <x v="3"/>
    </i>
    <i>
      <x v="4"/>
    </i>
    <i>
      <x v="5"/>
    </i>
    <i>
      <x v="6"/>
    </i>
    <i t="grand">
      <x/>
    </i>
  </rowItems>
  <colItems count="1">
    <i/>
  </colItems>
  <dataFields count="1">
    <dataField name="Count of Da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481B6C-A35E-4F45-B084-78B831213E59}" name="PivotTable4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5:D51" firstHeaderRow="1" firstDataRow="1" firstDataCol="1"/>
  <pivotFields count="1">
    <pivotField axis="axisRow" dataField="1" numFmtId="164" showAll="0">
      <items count="6">
        <item x="4"/>
        <item x="1"/>
        <item x="0"/>
        <item x="3"/>
        <item x="2"/>
        <item t="default"/>
      </items>
    </pivotField>
  </pivotFields>
  <rowFields count="1">
    <field x="0"/>
  </rowFields>
  <rowItems count="6">
    <i>
      <x/>
    </i>
    <i>
      <x v="1"/>
    </i>
    <i>
      <x v="2"/>
    </i>
    <i>
      <x v="3"/>
    </i>
    <i>
      <x v="4"/>
    </i>
    <i t="grand">
      <x/>
    </i>
  </rowItems>
  <colItems count="1">
    <i/>
  </colItems>
  <dataFields count="1">
    <dataField name="Count of Da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E2B35E4-7174-45C3-9E71-C41B17B11847}" sourceName="Months (Date)">
  <pivotTables>
    <pivotTable tabId="15" name="PivotTable17"/>
    <pivotTable tabId="15" name="PivotTable19"/>
    <pivotTable tabId="15" name="PivotTable1"/>
    <pivotTable tabId="15" name="PivotTable2"/>
    <pivotTable tabId="15" name="PivotTable6"/>
    <pivotTable tabId="15" name="PivotTable8"/>
    <pivotTable tabId="15" name="PivotTable9"/>
    <pivotTable tabId="15" name="PivotTable15"/>
    <pivotTable tabId="15" name="PivotTable18"/>
    <pivotTable tabId="15" name="PivotTable20"/>
    <pivotTable tabId="15" name="PivotTable21"/>
    <pivotTable tabId="15" name="PivotTable22"/>
    <pivotTable tabId="15" name="PivotTable25"/>
    <pivotTable tabId="15" name="PivotTable26"/>
    <pivotTable tabId="15" name="PivotTable42"/>
    <pivotTable tabId="15" name="PivotTable44"/>
  </pivotTables>
  <data>
    <tabular pivotCacheId="587172441">
      <items count="14">
        <i x="1" s="1"/>
        <i x="2" s="1"/>
        <i x="3" s="1"/>
        <i x="4" s="1"/>
        <i x="5" s="1"/>
        <i x="6" s="1"/>
        <i x="7" s="1"/>
        <i x="8" s="1"/>
        <i x="9" s="1"/>
        <i x="10" s="1"/>
        <i x="11" s="1"/>
        <i x="12" s="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09072C5D-3EC7-4B3C-BB00-8E4C4EC89C76}" sourceName="Quarters (Date)">
  <pivotTables>
    <pivotTable tabId="15" name="PivotTable17"/>
    <pivotTable tabId="15" name="PivotTable19"/>
    <pivotTable tabId="15" name="PivotTable1"/>
    <pivotTable tabId="15" name="PivotTable2"/>
    <pivotTable tabId="15" name="PivotTable6"/>
    <pivotTable tabId="15" name="PivotTable8"/>
    <pivotTable tabId="15" name="PivotTable9"/>
    <pivotTable tabId="15" name="PivotTable15"/>
    <pivotTable tabId="15" name="PivotTable18"/>
    <pivotTable tabId="15" name="PivotTable20"/>
    <pivotTable tabId="15" name="PivotTable21"/>
    <pivotTable tabId="15" name="PivotTable22"/>
    <pivotTable tabId="15" name="PivotTable25"/>
    <pivotTable tabId="15" name="PivotTable26"/>
    <pivotTable tabId="15" name="PivotTable42"/>
    <pivotTable tabId="15" name="PivotTable44"/>
  </pivotTables>
  <data>
    <tabular pivotCacheId="587172441">
      <items count="6">
        <i x="1" s="1"/>
        <i x="2" s="1"/>
        <i x="3" s="1"/>
        <i x="4" s="1"/>
        <i x="0" s="1" nd="1"/>
        <i x="5"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B5C59E6-0D47-4777-9B17-60A26F33E8CD}" sourceName="Years (Date)">
  <pivotTables>
    <pivotTable tabId="15" name="PivotTable17"/>
    <pivotTable tabId="15" name="PivotTable19"/>
    <pivotTable tabId="15" name="PivotTable1"/>
    <pivotTable tabId="15" name="PivotTable2"/>
    <pivotTable tabId="15" name="PivotTable6"/>
    <pivotTable tabId="15" name="PivotTable8"/>
    <pivotTable tabId="15" name="PivotTable9"/>
    <pivotTable tabId="15" name="PivotTable15"/>
    <pivotTable tabId="15" name="PivotTable18"/>
    <pivotTable tabId="15" name="PivotTable20"/>
    <pivotTable tabId="15" name="PivotTable21"/>
    <pivotTable tabId="15" name="PivotTable22"/>
    <pivotTable tabId="15" name="PivotTable25"/>
    <pivotTable tabId="15" name="PivotTable26"/>
    <pivotTable tabId="15" name="PivotTable42"/>
    <pivotTable tabId="15" name="PivotTable44"/>
  </pivotTables>
  <data>
    <tabular pivotCacheId="587172441">
      <items count="4">
        <i x="1" s="1"/>
        <i x="2" s="1"/>
        <i x="0" nd="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42FC7D3F-B3A9-41DC-B08D-0538D5F7E5E8}" sourceName="Day">
  <pivotTables>
    <pivotTable tabId="15" name="PivotTable17"/>
    <pivotTable tabId="15" name="PivotTable2"/>
    <pivotTable tabId="15" name="PivotTable6"/>
    <pivotTable tabId="15" name="PivotTable8"/>
    <pivotTable tabId="15" name="PivotTable9"/>
    <pivotTable tabId="15" name="PivotTable15"/>
    <pivotTable tabId="15" name="PivotTable18"/>
    <pivotTable tabId="15" name="PivotTable20"/>
    <pivotTable tabId="15" name="PivotTable21"/>
    <pivotTable tabId="15" name="PivotTable22"/>
    <pivotTable tabId="15" name="PivotTable25"/>
    <pivotTable tabId="15" name="PivotTable26"/>
    <pivotTable tabId="15" name="PivotTable42"/>
    <pivotTable tabId="15" name="PivotTable44"/>
  </pivotTables>
  <data>
    <tabular pivotCacheId="587172441">
      <items count="31">
        <i x="0" s="1"/>
        <i x="1" s="1"/>
        <i x="2" s="1"/>
        <i x="3" s="1"/>
        <i x="4" s="1"/>
        <i x="5" s="1"/>
        <i x="6" s="1"/>
        <i x="7" s="1"/>
        <i x="8" s="1"/>
        <i x="9" s="1"/>
        <i x="10" s="1"/>
        <i x="11" s="1"/>
        <i x="12" s="1"/>
        <i x="13" s="1"/>
        <i x="14" s="1"/>
        <i x="15" s="1"/>
        <i x="16" s="1"/>
        <i x="17" s="1"/>
        <i x="18" s="1"/>
        <i x="19" s="1"/>
        <i x="20" s="1"/>
        <i x="21" s="1"/>
        <i x="22" s="1"/>
        <i x="23" s="1"/>
        <i x="24" s="1"/>
        <i x="25" s="1"/>
        <i x="26" s="1"/>
        <i x="27" s="1"/>
        <i x="28" s="1"/>
        <i x="29" s="1"/>
        <i x="3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 xr10:uid="{902FDAD3-1747-4BB3-8CC9-4D8EB68BC1D4}" sourceName="WeekDay">
  <pivotTables>
    <pivotTable tabId="15" name="PivotTable17"/>
    <pivotTable tabId="15" name="PivotTable2"/>
    <pivotTable tabId="15" name="PivotTable6"/>
    <pivotTable tabId="15" name="PivotTable8"/>
    <pivotTable tabId="15" name="PivotTable9"/>
    <pivotTable tabId="15" name="PivotTable15"/>
    <pivotTable tabId="15" name="PivotTable18"/>
    <pivotTable tabId="15" name="PivotTable20"/>
    <pivotTable tabId="15" name="PivotTable21"/>
    <pivotTable tabId="15" name="PivotTable22"/>
    <pivotTable tabId="15" name="PivotTable25"/>
    <pivotTable tabId="15" name="PivotTable26"/>
    <pivotTable tabId="15" name="PivotTable42"/>
    <pivotTable tabId="15" name="PivotTable44"/>
  </pivotTables>
  <data>
    <tabular pivotCacheId="587172441">
      <items count="7">
        <i x="5" s="1"/>
        <i x="6"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807FBA88-8298-4383-8C42-4620C8C933B3}" cache="Slicer_Months__Date" caption="Months (Date)" columnCount="3" rowHeight="260350"/>
  <slicer name="Quarters (Date)" xr10:uid="{04DFA14A-BBBA-43C3-943F-D35D968C09A4}" cache="Slicer_Quarters__Date" caption="Quarters (Date)" rowHeight="260350"/>
  <slicer name="Years (Date)" xr10:uid="{3B8A045D-6D14-4F90-BD4B-D85335A669CB}" cache="Slicer_Years__Date" caption="Years (Date)" rowHeight="260350"/>
  <slicer name="Day" xr10:uid="{76004CD9-D3B1-4DDE-A62C-92032EE666C9}" cache="Slicer_Day" caption="Day" columnCount="5" rowHeight="260350"/>
  <slicer name="WeekDay" xr10:uid="{DEC62F11-47B0-4488-AEC1-D9246929D3B2}" cache="Slicer_WeekDay" caption="WeekDay" rowHeight="2603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L3" dT="2024-02-23T13:06:59.38" personId="{2F191121-FBC2-41DE-AF27-01C082016B65}" id="{11A5EAA9-90E0-4F6C-BAFF-69066612E3B0}">
    <text>Select Date from dropdown</text>
  </threadedComment>
</ThreadedComment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drawing" Target="../drawings/drawing4.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9.xml"/><Relationship Id="rId2" Type="http://schemas.openxmlformats.org/officeDocument/2006/relationships/pivotTable" Target="../pivotTables/pivotTable18.xml"/><Relationship Id="rId1" Type="http://schemas.openxmlformats.org/officeDocument/2006/relationships/pivotTable" Target="../pivotTables/pivotTable17.xml"/><Relationship Id="rId4" Type="http://schemas.openxmlformats.org/officeDocument/2006/relationships/pivotTable" Target="../pivotTables/pivot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5D379-A816-2846-B956-DD451B8B10CC}">
  <dimension ref="A1:T368"/>
  <sheetViews>
    <sheetView zoomScaleNormal="100" workbookViewId="0">
      <pane ySplit="2" topLeftCell="A345" activePane="bottomLeft" state="frozen"/>
      <selection activeCell="B1" sqref="B1"/>
      <selection pane="bottomLeft" activeCell="B2" sqref="B2:H368"/>
    </sheetView>
  </sheetViews>
  <sheetFormatPr defaultColWidth="11.19921875" defaultRowHeight="15.6" x14ac:dyDescent="0.3"/>
  <cols>
    <col min="1" max="1" width="3.8984375" customWidth="1"/>
    <col min="3" max="3" width="12.09765625" customWidth="1"/>
    <col min="9" max="9" width="13" customWidth="1"/>
    <col min="10" max="10" width="14.5" style="5" customWidth="1"/>
    <col min="11" max="11" width="13.5" style="5" customWidth="1"/>
    <col min="12" max="12" width="15.3984375" customWidth="1"/>
    <col min="13" max="16" width="8.296875" customWidth="1"/>
    <col min="17" max="20" width="10.5" customWidth="1"/>
  </cols>
  <sheetData>
    <row r="1" spans="1:20" s="11" customFormat="1" ht="26.4" customHeight="1" x14ac:dyDescent="0.3">
      <c r="I1" s="11" t="s">
        <v>25</v>
      </c>
      <c r="J1" s="27" t="s">
        <v>26</v>
      </c>
      <c r="K1" s="11" t="s">
        <v>27</v>
      </c>
      <c r="L1" s="11" t="s">
        <v>28</v>
      </c>
      <c r="M1" s="11" t="s">
        <v>29</v>
      </c>
      <c r="N1" s="11" t="s">
        <v>30</v>
      </c>
      <c r="O1" s="11" t="s">
        <v>31</v>
      </c>
      <c r="P1" s="11" t="s">
        <v>32</v>
      </c>
    </row>
    <row r="2" spans="1:20" s="6" customFormat="1" ht="56.4" customHeight="1" x14ac:dyDescent="0.3">
      <c r="B2" s="7" t="s">
        <v>0</v>
      </c>
      <c r="C2" s="7" t="s">
        <v>33</v>
      </c>
      <c r="D2" s="8" t="s">
        <v>1</v>
      </c>
      <c r="E2" s="8" t="s">
        <v>2</v>
      </c>
      <c r="F2" s="8" t="s">
        <v>3</v>
      </c>
      <c r="G2" s="8" t="s">
        <v>4</v>
      </c>
      <c r="H2" s="8" t="s">
        <v>5</v>
      </c>
      <c r="I2" s="9" t="s">
        <v>17</v>
      </c>
      <c r="J2" s="9" t="s">
        <v>22</v>
      </c>
      <c r="K2" s="9" t="s">
        <v>23</v>
      </c>
      <c r="L2" s="9" t="s">
        <v>24</v>
      </c>
      <c r="M2" s="10" t="s">
        <v>18</v>
      </c>
      <c r="N2" s="10" t="s">
        <v>19</v>
      </c>
      <c r="O2" s="10" t="s">
        <v>20</v>
      </c>
      <c r="P2" s="10" t="s">
        <v>21</v>
      </c>
      <c r="Q2" s="9" t="s">
        <v>42</v>
      </c>
      <c r="R2" s="9" t="s">
        <v>43</v>
      </c>
      <c r="S2" s="9" t="s">
        <v>44</v>
      </c>
      <c r="T2" s="9" t="s">
        <v>45</v>
      </c>
    </row>
    <row r="3" spans="1:20" x14ac:dyDescent="0.3">
      <c r="B3" s="1">
        <v>43466</v>
      </c>
      <c r="C3" s="4">
        <f>WEEKDAY(B3,1)</f>
        <v>3</v>
      </c>
      <c r="D3" s="2">
        <v>20848646</v>
      </c>
      <c r="E3" s="2">
        <v>5107918</v>
      </c>
      <c r="F3" s="2">
        <v>2104462</v>
      </c>
      <c r="G3" s="2">
        <v>1505532</v>
      </c>
      <c r="H3" s="3">
        <v>1271572.67328</v>
      </c>
      <c r="I3" s="13">
        <f t="shared" ref="I3:I66" si="0">H3/D3</f>
        <v>6.0990659694639161E-2</v>
      </c>
      <c r="J3" s="14" t="s">
        <v>34</v>
      </c>
      <c r="K3" s="14" t="s">
        <v>34</v>
      </c>
      <c r="L3" s="14" t="s">
        <v>34</v>
      </c>
      <c r="M3" s="13">
        <f t="shared" ref="M3:M66" si="1">E3/D3</f>
        <v>0.2449999870495187</v>
      </c>
      <c r="N3" s="13">
        <f t="shared" ref="N3:N66" si="2">F3/E3</f>
        <v>0.41199995771271192</v>
      </c>
      <c r="O3" s="13">
        <f t="shared" ref="O3:O66" si="3">G3/F3</f>
        <v>0.71539994544924068</v>
      </c>
      <c r="P3" s="13">
        <f t="shared" ref="P3:P66" si="4">H3/G3</f>
        <v>0.84460022987223116</v>
      </c>
      <c r="Q3" s="14" t="s">
        <v>34</v>
      </c>
      <c r="R3" s="14" t="s">
        <v>34</v>
      </c>
      <c r="S3" s="14" t="s">
        <v>34</v>
      </c>
      <c r="T3" s="14" t="s">
        <v>34</v>
      </c>
    </row>
    <row r="4" spans="1:20" x14ac:dyDescent="0.3">
      <c r="B4" s="1">
        <v>43467</v>
      </c>
      <c r="C4" s="4">
        <f t="shared" ref="C4:C67" si="5">WEEKDAY(B4,1)</f>
        <v>4</v>
      </c>
      <c r="D4" s="2">
        <v>21934513</v>
      </c>
      <c r="E4" s="2">
        <v>5428792</v>
      </c>
      <c r="F4" s="2">
        <v>2171516</v>
      </c>
      <c r="G4" s="2">
        <v>1569355</v>
      </c>
      <c r="H4" s="12">
        <v>1261133</v>
      </c>
      <c r="I4" s="13">
        <f t="shared" si="0"/>
        <v>5.749537270328272E-2</v>
      </c>
      <c r="J4" s="14" t="s">
        <v>34</v>
      </c>
      <c r="K4" s="14" t="s">
        <v>34</v>
      </c>
      <c r="L4" s="14" t="s">
        <v>34</v>
      </c>
      <c r="M4" s="13">
        <f t="shared" si="1"/>
        <v>0.24750000148168322</v>
      </c>
      <c r="N4" s="13">
        <f t="shared" si="2"/>
        <v>0.39999985263756649</v>
      </c>
      <c r="O4" s="13">
        <f t="shared" si="3"/>
        <v>0.72270017812440712</v>
      </c>
      <c r="P4" s="13">
        <f t="shared" si="4"/>
        <v>0.80359956797537846</v>
      </c>
      <c r="Q4" s="14" t="s">
        <v>34</v>
      </c>
      <c r="R4" s="14" t="s">
        <v>34</v>
      </c>
      <c r="S4" s="14" t="s">
        <v>34</v>
      </c>
      <c r="T4" s="14" t="s">
        <v>34</v>
      </c>
    </row>
    <row r="5" spans="1:20" x14ac:dyDescent="0.3">
      <c r="B5" s="1">
        <v>43468</v>
      </c>
      <c r="C5" s="4">
        <f t="shared" si="5"/>
        <v>5</v>
      </c>
      <c r="D5" s="2">
        <v>20848646</v>
      </c>
      <c r="E5" s="2">
        <v>5212161</v>
      </c>
      <c r="F5" s="2">
        <v>2001470</v>
      </c>
      <c r="G5" s="2">
        <v>1402630</v>
      </c>
      <c r="H5" s="12">
        <v>1138655</v>
      </c>
      <c r="I5" s="13">
        <f t="shared" si="0"/>
        <v>5.4615297319547756E-2</v>
      </c>
      <c r="J5" s="14" t="s">
        <v>34</v>
      </c>
      <c r="K5" s="14" t="s">
        <v>34</v>
      </c>
      <c r="L5" s="14" t="s">
        <v>34</v>
      </c>
      <c r="M5" s="13">
        <f t="shared" si="1"/>
        <v>0.24999997601762725</v>
      </c>
      <c r="N5" s="13">
        <f t="shared" si="2"/>
        <v>0.38400003376718411</v>
      </c>
      <c r="O5" s="13">
        <f t="shared" si="3"/>
        <v>0.70079991206463255</v>
      </c>
      <c r="P5" s="13">
        <f t="shared" si="4"/>
        <v>0.81179997575982266</v>
      </c>
      <c r="Q5" s="14" t="s">
        <v>34</v>
      </c>
      <c r="R5" s="14" t="s">
        <v>34</v>
      </c>
      <c r="S5" s="14" t="s">
        <v>34</v>
      </c>
      <c r="T5" s="14" t="s">
        <v>34</v>
      </c>
    </row>
    <row r="6" spans="1:20" x14ac:dyDescent="0.3">
      <c r="B6" s="1">
        <v>43469</v>
      </c>
      <c r="C6" s="4">
        <f t="shared" si="5"/>
        <v>6</v>
      </c>
      <c r="D6" s="2">
        <v>21717340</v>
      </c>
      <c r="E6" s="2">
        <v>5700801</v>
      </c>
      <c r="F6" s="2">
        <v>2303123</v>
      </c>
      <c r="G6" s="2">
        <v>1597216</v>
      </c>
      <c r="H6" s="12">
        <v>1296620</v>
      </c>
      <c r="I6" s="13">
        <f t="shared" si="0"/>
        <v>5.9704365267569601E-2</v>
      </c>
      <c r="J6" s="14" t="s">
        <v>34</v>
      </c>
      <c r="K6" s="14" t="s">
        <v>34</v>
      </c>
      <c r="L6" s="14" t="s">
        <v>34</v>
      </c>
      <c r="M6" s="13">
        <f t="shared" si="1"/>
        <v>0.2624999654653839</v>
      </c>
      <c r="N6" s="13">
        <f t="shared" si="2"/>
        <v>0.40399989404997649</v>
      </c>
      <c r="O6" s="13">
        <f t="shared" si="3"/>
        <v>0.69350008662151352</v>
      </c>
      <c r="P6" s="13">
        <f t="shared" si="4"/>
        <v>0.811800032055777</v>
      </c>
      <c r="Q6" s="14" t="s">
        <v>34</v>
      </c>
      <c r="R6" s="14" t="s">
        <v>34</v>
      </c>
      <c r="S6" s="14" t="s">
        <v>34</v>
      </c>
      <c r="T6" s="14" t="s">
        <v>34</v>
      </c>
    </row>
    <row r="7" spans="1:20" x14ac:dyDescent="0.3">
      <c r="B7" s="1">
        <v>43470</v>
      </c>
      <c r="C7" s="4">
        <f t="shared" si="5"/>
        <v>7</v>
      </c>
      <c r="D7" s="2">
        <v>42645263</v>
      </c>
      <c r="E7" s="2">
        <v>8776395</v>
      </c>
      <c r="F7" s="2">
        <v>2924294</v>
      </c>
      <c r="G7" s="2">
        <v>2087946</v>
      </c>
      <c r="H7" s="12">
        <v>1596026</v>
      </c>
      <c r="I7" s="13">
        <f t="shared" si="0"/>
        <v>3.7425633885761242E-2</v>
      </c>
      <c r="J7" s="14" t="s">
        <v>34</v>
      </c>
      <c r="K7" s="14" t="s">
        <v>34</v>
      </c>
      <c r="L7" s="14" t="s">
        <v>34</v>
      </c>
      <c r="M7" s="13">
        <f t="shared" si="1"/>
        <v>0.20579999705946239</v>
      </c>
      <c r="N7" s="13">
        <f t="shared" si="2"/>
        <v>0.3331999072512119</v>
      </c>
      <c r="O7" s="13">
        <f t="shared" si="3"/>
        <v>0.714000028724882</v>
      </c>
      <c r="P7" s="13">
        <f t="shared" si="4"/>
        <v>0.76440003716571214</v>
      </c>
      <c r="Q7" s="14" t="s">
        <v>34</v>
      </c>
      <c r="R7" s="14" t="s">
        <v>34</v>
      </c>
      <c r="S7" s="14" t="s">
        <v>34</v>
      </c>
      <c r="T7" s="14" t="s">
        <v>34</v>
      </c>
    </row>
    <row r="8" spans="1:20" x14ac:dyDescent="0.3">
      <c r="B8" s="1">
        <v>43471</v>
      </c>
      <c r="C8" s="4">
        <f t="shared" si="5"/>
        <v>1</v>
      </c>
      <c r="D8" s="2">
        <v>43543058</v>
      </c>
      <c r="E8" s="2">
        <v>8778280</v>
      </c>
      <c r="F8" s="2">
        <v>3014461</v>
      </c>
      <c r="G8" s="2">
        <v>2049833</v>
      </c>
      <c r="H8" s="12">
        <v>1582881</v>
      </c>
      <c r="I8" s="13">
        <f t="shared" si="0"/>
        <v>3.6352086249890857E-2</v>
      </c>
      <c r="J8" s="14" t="s">
        <v>34</v>
      </c>
      <c r="K8" s="14" t="s">
        <v>34</v>
      </c>
      <c r="L8" s="14" t="s">
        <v>34</v>
      </c>
      <c r="M8" s="13">
        <f t="shared" si="1"/>
        <v>0.2015999886824669</v>
      </c>
      <c r="N8" s="13">
        <f t="shared" si="2"/>
        <v>0.34339995990102845</v>
      </c>
      <c r="O8" s="13">
        <f t="shared" si="3"/>
        <v>0.67999984076755349</v>
      </c>
      <c r="P8" s="13">
        <f t="shared" si="4"/>
        <v>0.77219997921781924</v>
      </c>
      <c r="Q8" s="14" t="s">
        <v>34</v>
      </c>
      <c r="R8" s="14" t="s">
        <v>34</v>
      </c>
      <c r="S8" s="14" t="s">
        <v>34</v>
      </c>
      <c r="T8" s="14" t="s">
        <v>34</v>
      </c>
    </row>
    <row r="9" spans="1:20" x14ac:dyDescent="0.3">
      <c r="B9" s="1">
        <v>43472</v>
      </c>
      <c r="C9" s="4">
        <f t="shared" si="5"/>
        <v>2</v>
      </c>
      <c r="D9" s="2">
        <v>22803207</v>
      </c>
      <c r="E9" s="2">
        <v>5415761</v>
      </c>
      <c r="F9" s="2">
        <v>2079652</v>
      </c>
      <c r="G9" s="2">
        <v>1442239</v>
      </c>
      <c r="H9" s="12">
        <v>1123504</v>
      </c>
      <c r="I9" s="13">
        <f t="shared" si="0"/>
        <v>4.9269561075334707E-2</v>
      </c>
      <c r="J9" s="14" t="s">
        <v>34</v>
      </c>
      <c r="K9" s="14" t="s">
        <v>34</v>
      </c>
      <c r="L9" s="14" t="s">
        <v>34</v>
      </c>
      <c r="M9" s="13">
        <f t="shared" si="1"/>
        <v>0.23749997094706898</v>
      </c>
      <c r="N9" s="13">
        <f t="shared" si="2"/>
        <v>0.3839999586392383</v>
      </c>
      <c r="O9" s="13">
        <f t="shared" si="3"/>
        <v>0.69350016252719204</v>
      </c>
      <c r="P9" s="13">
        <f t="shared" si="4"/>
        <v>0.77899987450068953</v>
      </c>
      <c r="Q9" s="14" t="s">
        <v>34</v>
      </c>
      <c r="R9" s="14" t="s">
        <v>34</v>
      </c>
      <c r="S9" s="14" t="s">
        <v>34</v>
      </c>
      <c r="T9" s="14" t="s">
        <v>34</v>
      </c>
    </row>
    <row r="10" spans="1:20" x14ac:dyDescent="0.3">
      <c r="B10" s="1">
        <v>43473</v>
      </c>
      <c r="C10" s="4">
        <f t="shared" si="5"/>
        <v>3</v>
      </c>
      <c r="D10" s="2">
        <v>21717340</v>
      </c>
      <c r="E10" s="2">
        <v>5320748</v>
      </c>
      <c r="F10" s="2">
        <v>2085733</v>
      </c>
      <c r="G10" s="2">
        <v>1583488</v>
      </c>
      <c r="H10" s="12">
        <v>1311445</v>
      </c>
      <c r="I10" s="13">
        <f t="shared" si="0"/>
        <v>6.0386999512831684E-2</v>
      </c>
      <c r="J10" s="13">
        <f t="shared" ref="J10:J73" si="6">(H10/H3)-1</f>
        <v>3.1356703048005974E-2</v>
      </c>
      <c r="K10" s="13">
        <f t="shared" ref="K10:K73" si="7">(D10/D3)-1</f>
        <v>4.1666686651977258E-2</v>
      </c>
      <c r="L10" s="13">
        <f>(I10/I3)-1</f>
        <v>-9.8975840699184747E-3</v>
      </c>
      <c r="M10" s="13">
        <f t="shared" si="1"/>
        <v>0.24499998618615354</v>
      </c>
      <c r="N10" s="13">
        <f t="shared" si="2"/>
        <v>0.39199995940420407</v>
      </c>
      <c r="O10" s="13">
        <f t="shared" si="3"/>
        <v>0.75919976334458916</v>
      </c>
      <c r="P10" s="13">
        <f t="shared" si="4"/>
        <v>0.82820015055371432</v>
      </c>
      <c r="Q10" s="13">
        <f>(M10/M3)-1</f>
        <v>-3.5239395845820809E-9</v>
      </c>
      <c r="R10" s="13">
        <f t="shared" ref="R10:T10" si="8">(N10/N3)-1</f>
        <v>-4.8543690197303091E-2</v>
      </c>
      <c r="S10" s="13">
        <f t="shared" si="8"/>
        <v>6.1224239914980716E-2</v>
      </c>
      <c r="T10" s="13">
        <f t="shared" si="8"/>
        <v>-1.9417564355858397E-2</v>
      </c>
    </row>
    <row r="11" spans="1:20" x14ac:dyDescent="0.3">
      <c r="B11" s="1">
        <v>43474</v>
      </c>
      <c r="C11" s="4">
        <f t="shared" si="5"/>
        <v>4</v>
      </c>
      <c r="D11" s="2">
        <v>22586034</v>
      </c>
      <c r="E11" s="2">
        <v>5872368</v>
      </c>
      <c r="F11" s="2">
        <v>2372437</v>
      </c>
      <c r="G11" s="2">
        <v>1766516</v>
      </c>
      <c r="H11" s="12">
        <v>1506485</v>
      </c>
      <c r="I11" s="13">
        <f t="shared" si="0"/>
        <v>6.6699846462641474E-2</v>
      </c>
      <c r="J11" s="13">
        <f t="shared" si="6"/>
        <v>0.1945488699447242</v>
      </c>
      <c r="K11" s="13">
        <f t="shared" si="7"/>
        <v>2.9703007310898588E-2</v>
      </c>
      <c r="L11" s="13">
        <f t="shared" ref="L11:L74" si="9">(I11/I4)-1</f>
        <v>0.16009068776474278</v>
      </c>
      <c r="M11" s="13">
        <f t="shared" si="1"/>
        <v>0.25999996280887561</v>
      </c>
      <c r="N11" s="13">
        <f t="shared" si="2"/>
        <v>0.40400005585481019</v>
      </c>
      <c r="O11" s="13">
        <f t="shared" si="3"/>
        <v>0.74459975122627076</v>
      </c>
      <c r="P11" s="13">
        <f t="shared" si="4"/>
        <v>0.85280008785654926</v>
      </c>
      <c r="Q11" s="13">
        <f t="shared" ref="Q11:Q30" si="10">(M11/M4)-1</f>
        <v>5.0504893948929874E-2</v>
      </c>
      <c r="R11" s="13">
        <f t="shared" ref="R11:R30" si="11">(N11/N4)-1</f>
        <v>1.0000511727358719E-2</v>
      </c>
      <c r="S11" s="13">
        <f t="shared" ref="S11:S30" si="12">(O11/O4)-1</f>
        <v>3.0302432135410173E-2</v>
      </c>
      <c r="T11" s="13">
        <f t="shared" ref="T11:T30" si="13">(P11/P4)-1</f>
        <v>6.1225169651507594E-2</v>
      </c>
    </row>
    <row r="12" spans="1:20" x14ac:dyDescent="0.3">
      <c r="B12" s="24">
        <v>43475</v>
      </c>
      <c r="C12" s="16">
        <f t="shared" si="5"/>
        <v>5</v>
      </c>
      <c r="D12" s="25">
        <v>10641496</v>
      </c>
      <c r="E12" s="25">
        <v>2740185</v>
      </c>
      <c r="F12" s="25">
        <v>1063191</v>
      </c>
      <c r="G12" s="25">
        <v>760607</v>
      </c>
      <c r="H12" s="26">
        <v>623698</v>
      </c>
      <c r="I12" s="22">
        <f t="shared" si="0"/>
        <v>5.8609992429635833E-2</v>
      </c>
      <c r="J12" s="22">
        <f t="shared" si="6"/>
        <v>-0.4522502426107996</v>
      </c>
      <c r="K12" s="22">
        <f t="shared" si="7"/>
        <v>-0.48958335231937844</v>
      </c>
      <c r="L12" s="22">
        <f t="shared" si="9"/>
        <v>7.3142421741578811E-2</v>
      </c>
      <c r="M12" s="22">
        <f t="shared" si="1"/>
        <v>0.25749997932621504</v>
      </c>
      <c r="N12" s="22">
        <f t="shared" si="2"/>
        <v>0.3879997153476864</v>
      </c>
      <c r="O12" s="22">
        <f t="shared" si="3"/>
        <v>0.71540014917357275</v>
      </c>
      <c r="P12" s="22">
        <f t="shared" si="4"/>
        <v>0.82000034183224713</v>
      </c>
      <c r="Q12" s="22">
        <f t="shared" si="10"/>
        <v>3.0000016112237571E-2</v>
      </c>
      <c r="R12" s="22">
        <f t="shared" si="11"/>
        <v>1.0415836533304246E-2</v>
      </c>
      <c r="S12" s="22">
        <f t="shared" si="12"/>
        <v>2.0833674287895176E-2</v>
      </c>
      <c r="T12" s="22">
        <f t="shared" si="13"/>
        <v>1.0101461341815332E-2</v>
      </c>
    </row>
    <row r="13" spans="1:20" x14ac:dyDescent="0.3">
      <c r="B13" s="1">
        <v>43476</v>
      </c>
      <c r="C13" s="4">
        <f t="shared" si="5"/>
        <v>6</v>
      </c>
      <c r="D13" s="2">
        <v>20631473</v>
      </c>
      <c r="E13" s="2">
        <v>4951553</v>
      </c>
      <c r="F13" s="2">
        <v>2000427</v>
      </c>
      <c r="G13" s="2">
        <v>1431105</v>
      </c>
      <c r="H13" s="12">
        <v>1126566</v>
      </c>
      <c r="I13" s="13">
        <f t="shared" si="0"/>
        <v>5.4604244689654489E-2</v>
      </c>
      <c r="J13" s="13">
        <f t="shared" si="6"/>
        <v>-0.13115176381669258</v>
      </c>
      <c r="K13" s="13">
        <f t="shared" si="7"/>
        <v>-5.0000000000000044E-2</v>
      </c>
      <c r="L13" s="13">
        <f t="shared" si="9"/>
        <v>-8.5422909280729042E-2</v>
      </c>
      <c r="M13" s="13">
        <f t="shared" si="1"/>
        <v>0.23999997479578894</v>
      </c>
      <c r="N13" s="13">
        <f t="shared" si="2"/>
        <v>0.40399991679378167</v>
      </c>
      <c r="O13" s="13">
        <f t="shared" si="3"/>
        <v>0.71539976215078083</v>
      </c>
      <c r="P13" s="13">
        <f t="shared" si="4"/>
        <v>0.78720010062154766</v>
      </c>
      <c r="Q13" s="13">
        <f t="shared" si="10"/>
        <v>-8.5714261446491746E-2</v>
      </c>
      <c r="R13" s="13">
        <f t="shared" si="11"/>
        <v>5.6296562300772734E-8</v>
      </c>
      <c r="S13" s="13">
        <f t="shared" si="12"/>
        <v>3.1578475549952412E-2</v>
      </c>
      <c r="T13" s="13">
        <f t="shared" si="13"/>
        <v>-3.0302944645041796E-2</v>
      </c>
    </row>
    <row r="14" spans="1:20" x14ac:dyDescent="0.3">
      <c r="A14">
        <v>9</v>
      </c>
      <c r="B14" s="1">
        <v>43477</v>
      </c>
      <c r="C14" s="4">
        <f t="shared" si="5"/>
        <v>7</v>
      </c>
      <c r="D14" s="2">
        <v>42645263</v>
      </c>
      <c r="E14" s="2">
        <v>9045060</v>
      </c>
      <c r="F14" s="2">
        <v>3075320</v>
      </c>
      <c r="G14" s="2">
        <v>2133042</v>
      </c>
      <c r="H14" s="12">
        <v>1680410</v>
      </c>
      <c r="I14" s="13">
        <f t="shared" si="0"/>
        <v>3.9404376518911377E-2</v>
      </c>
      <c r="J14" s="13">
        <f t="shared" si="6"/>
        <v>5.2871319138911188E-2</v>
      </c>
      <c r="K14" s="13">
        <f t="shared" si="7"/>
        <v>0</v>
      </c>
      <c r="L14" s="13">
        <f t="shared" si="9"/>
        <v>5.2871319138911188E-2</v>
      </c>
      <c r="M14" s="13">
        <f t="shared" si="1"/>
        <v>0.21209999338027297</v>
      </c>
      <c r="N14" s="13">
        <f t="shared" si="2"/>
        <v>0.33999995577696557</v>
      </c>
      <c r="O14" s="13">
        <f t="shared" si="3"/>
        <v>0.69360001560813178</v>
      </c>
      <c r="P14" s="13">
        <f t="shared" si="4"/>
        <v>0.78779977140628266</v>
      </c>
      <c r="Q14" s="13">
        <f t="shared" si="10"/>
        <v>3.0612227457857077E-2</v>
      </c>
      <c r="R14" s="13">
        <f t="shared" si="11"/>
        <v>2.0408314581632947E-2</v>
      </c>
      <c r="S14" s="13">
        <f t="shared" si="12"/>
        <v>-2.8571445792771488E-2</v>
      </c>
      <c r="T14" s="13">
        <f t="shared" si="13"/>
        <v>3.0611895738955619E-2</v>
      </c>
    </row>
    <row r="15" spans="1:20" x14ac:dyDescent="0.3">
      <c r="B15" s="1">
        <v>43478</v>
      </c>
      <c r="C15" s="4">
        <f t="shared" si="5"/>
        <v>1</v>
      </c>
      <c r="D15" s="2">
        <v>46236443</v>
      </c>
      <c r="E15" s="2">
        <v>9806749</v>
      </c>
      <c r="F15" s="2">
        <v>3300951</v>
      </c>
      <c r="G15" s="2">
        <v>2199754</v>
      </c>
      <c r="H15" s="12">
        <v>1630017</v>
      </c>
      <c r="I15" s="13">
        <f t="shared" si="0"/>
        <v>3.5253944599501305E-2</v>
      </c>
      <c r="J15" s="13">
        <f t="shared" si="6"/>
        <v>2.9778612542572747E-2</v>
      </c>
      <c r="K15" s="13">
        <f t="shared" si="7"/>
        <v>6.1855669392811174E-2</v>
      </c>
      <c r="L15" s="13">
        <f t="shared" si="9"/>
        <v>-3.0208490451984704E-2</v>
      </c>
      <c r="M15" s="13">
        <f t="shared" si="1"/>
        <v>0.21209998788185327</v>
      </c>
      <c r="N15" s="13">
        <f t="shared" si="2"/>
        <v>0.33659992725417975</v>
      </c>
      <c r="O15" s="13">
        <f t="shared" si="3"/>
        <v>0.66640007682634494</v>
      </c>
      <c r="P15" s="13">
        <f t="shared" si="4"/>
        <v>0.74099967541825129</v>
      </c>
      <c r="Q15" s="13">
        <f t="shared" si="10"/>
        <v>5.208333228591866E-2</v>
      </c>
      <c r="R15" s="13">
        <f t="shared" si="11"/>
        <v>-1.9802077579766042E-2</v>
      </c>
      <c r="S15" s="13">
        <f t="shared" si="12"/>
        <v>-1.9999657537945525E-2</v>
      </c>
      <c r="T15" s="13">
        <f t="shared" si="13"/>
        <v>-4.0404434912276854E-2</v>
      </c>
    </row>
    <row r="16" spans="1:20" x14ac:dyDescent="0.3">
      <c r="B16" s="1">
        <v>43479</v>
      </c>
      <c r="C16" s="4">
        <f t="shared" si="5"/>
        <v>2</v>
      </c>
      <c r="D16" s="2">
        <v>21065820</v>
      </c>
      <c r="E16" s="2">
        <v>5371784</v>
      </c>
      <c r="F16" s="2">
        <v>2084252</v>
      </c>
      <c r="G16" s="2">
        <v>1445428</v>
      </c>
      <c r="H16" s="12">
        <v>1197104</v>
      </c>
      <c r="I16" s="13">
        <f t="shared" si="0"/>
        <v>5.6826840825564828E-2</v>
      </c>
      <c r="J16" s="13">
        <f t="shared" si="6"/>
        <v>6.550933508024892E-2</v>
      </c>
      <c r="K16" s="13">
        <f t="shared" si="7"/>
        <v>-7.6190467419780084E-2</v>
      </c>
      <c r="L16" s="13">
        <f t="shared" si="9"/>
        <v>0.15338638269325777</v>
      </c>
      <c r="M16" s="13">
        <f t="shared" si="1"/>
        <v>0.25499999525297379</v>
      </c>
      <c r="N16" s="13">
        <f t="shared" si="2"/>
        <v>0.38799996425768424</v>
      </c>
      <c r="O16" s="13">
        <f t="shared" si="3"/>
        <v>0.69349963440121443</v>
      </c>
      <c r="P16" s="13">
        <f t="shared" si="4"/>
        <v>0.82820036695013521</v>
      </c>
      <c r="Q16" s="13">
        <f t="shared" si="10"/>
        <v>7.3684321880632897E-2</v>
      </c>
      <c r="R16" s="13">
        <f t="shared" si="11"/>
        <v>1.0416682420020473E-2</v>
      </c>
      <c r="S16" s="13">
        <f t="shared" si="12"/>
        <v>-7.6153691974667481E-7</v>
      </c>
      <c r="T16" s="13">
        <f t="shared" si="13"/>
        <v>6.3158537067777409E-2</v>
      </c>
    </row>
    <row r="17" spans="2:20" x14ac:dyDescent="0.3">
      <c r="B17" s="1">
        <v>43480</v>
      </c>
      <c r="C17" s="4">
        <f t="shared" si="5"/>
        <v>3</v>
      </c>
      <c r="D17" s="2">
        <v>21282993</v>
      </c>
      <c r="E17" s="2">
        <v>5054710</v>
      </c>
      <c r="F17" s="2">
        <v>2042103</v>
      </c>
      <c r="G17" s="2">
        <v>1475828</v>
      </c>
      <c r="H17" s="12">
        <v>1198077</v>
      </c>
      <c r="I17" s="13">
        <f t="shared" si="0"/>
        <v>5.6292693419576843E-2</v>
      </c>
      <c r="J17" s="13">
        <f t="shared" si="6"/>
        <v>-8.6445104445859289E-2</v>
      </c>
      <c r="K17" s="13">
        <f t="shared" si="7"/>
        <v>-2.0000009209230951E-2</v>
      </c>
      <c r="L17" s="13">
        <f t="shared" si="9"/>
        <v>-6.7801118225535251E-2</v>
      </c>
      <c r="M17" s="13">
        <f t="shared" si="1"/>
        <v>0.2374999606493316</v>
      </c>
      <c r="N17" s="13">
        <f t="shared" si="2"/>
        <v>0.40400003165364579</v>
      </c>
      <c r="O17" s="13">
        <f t="shared" si="3"/>
        <v>0.72270007928101565</v>
      </c>
      <c r="P17" s="13">
        <f t="shared" si="4"/>
        <v>0.81179988453939078</v>
      </c>
      <c r="Q17" s="13">
        <f t="shared" si="10"/>
        <v>-3.0612350855903081E-2</v>
      </c>
      <c r="R17" s="13">
        <f t="shared" si="11"/>
        <v>3.0612432378004595E-2</v>
      </c>
      <c r="S17" s="13">
        <f t="shared" si="12"/>
        <v>-4.807652191931322E-2</v>
      </c>
      <c r="T17" s="13">
        <f t="shared" si="13"/>
        <v>-1.980229779402809E-2</v>
      </c>
    </row>
    <row r="18" spans="2:20" x14ac:dyDescent="0.3">
      <c r="B18" s="1">
        <v>43481</v>
      </c>
      <c r="C18" s="4">
        <f t="shared" si="5"/>
        <v>4</v>
      </c>
      <c r="D18" s="2">
        <v>21065820</v>
      </c>
      <c r="E18" s="2">
        <v>5529777</v>
      </c>
      <c r="F18" s="2">
        <v>2278268</v>
      </c>
      <c r="G18" s="2">
        <v>1663135</v>
      </c>
      <c r="H18" s="12">
        <v>1391046</v>
      </c>
      <c r="I18" s="13">
        <f t="shared" si="0"/>
        <v>6.6033318427670989E-2</v>
      </c>
      <c r="J18" s="13">
        <f t="shared" si="6"/>
        <v>-7.6628044753183744E-2</v>
      </c>
      <c r="K18" s="13">
        <f t="shared" si="7"/>
        <v>-6.7307699970698742E-2</v>
      </c>
      <c r="L18" s="13">
        <f t="shared" si="9"/>
        <v>-9.992947065385005E-3</v>
      </c>
      <c r="M18" s="13">
        <f t="shared" si="1"/>
        <v>0.26249996439730333</v>
      </c>
      <c r="N18" s="13">
        <f t="shared" si="2"/>
        <v>0.41199997757594925</v>
      </c>
      <c r="O18" s="13">
        <f t="shared" si="3"/>
        <v>0.72999971908484862</v>
      </c>
      <c r="P18" s="13">
        <f t="shared" si="4"/>
        <v>0.83639993145475267</v>
      </c>
      <c r="Q18" s="13">
        <f t="shared" si="10"/>
        <v>9.6153921001345122E-3</v>
      </c>
      <c r="R18" s="13">
        <f t="shared" si="11"/>
        <v>1.9801783700777786E-2</v>
      </c>
      <c r="S18" s="13">
        <f t="shared" si="12"/>
        <v>-1.9607892854352382E-2</v>
      </c>
      <c r="T18" s="13">
        <f t="shared" si="13"/>
        <v>-1.9230950647551204E-2</v>
      </c>
    </row>
    <row r="19" spans="2:20" x14ac:dyDescent="0.3">
      <c r="B19" s="24">
        <v>43482</v>
      </c>
      <c r="C19" s="16">
        <f t="shared" si="5"/>
        <v>5</v>
      </c>
      <c r="D19" s="25">
        <v>22368860</v>
      </c>
      <c r="E19" s="25">
        <v>5648137</v>
      </c>
      <c r="F19" s="25">
        <v>2168884</v>
      </c>
      <c r="G19" s="25">
        <v>1535787</v>
      </c>
      <c r="H19" s="26">
        <v>1284532</v>
      </c>
      <c r="I19" s="22">
        <f t="shared" si="0"/>
        <v>5.7425009589223593E-2</v>
      </c>
      <c r="J19" s="22">
        <f t="shared" si="6"/>
        <v>1.0595416371384867</v>
      </c>
      <c r="K19" s="22">
        <f t="shared" si="7"/>
        <v>1.1020409160516529</v>
      </c>
      <c r="L19" s="22">
        <f t="shared" si="9"/>
        <v>-2.0218102601444077E-2</v>
      </c>
      <c r="M19" s="22">
        <f t="shared" si="1"/>
        <v>0.25249999329424921</v>
      </c>
      <c r="N19" s="22">
        <f t="shared" si="2"/>
        <v>0.38399989235388587</v>
      </c>
      <c r="O19" s="22">
        <f t="shared" si="3"/>
        <v>0.70810011047156052</v>
      </c>
      <c r="P19" s="22">
        <f t="shared" si="4"/>
        <v>0.83639983930063222</v>
      </c>
      <c r="Q19" s="22">
        <f t="shared" si="10"/>
        <v>-1.9417423042320192E-2</v>
      </c>
      <c r="R19" s="22">
        <f t="shared" si="11"/>
        <v>-1.0308829711940137E-2</v>
      </c>
      <c r="S19" s="22">
        <f t="shared" si="12"/>
        <v>-1.0204133603334054E-2</v>
      </c>
      <c r="T19" s="22">
        <f t="shared" si="13"/>
        <v>1.999937881945435E-2</v>
      </c>
    </row>
    <row r="20" spans="2:20" x14ac:dyDescent="0.3">
      <c r="B20" s="1">
        <v>43483</v>
      </c>
      <c r="C20" s="4">
        <f t="shared" si="5"/>
        <v>6</v>
      </c>
      <c r="D20" s="2">
        <v>22151687</v>
      </c>
      <c r="E20" s="2">
        <v>5759438</v>
      </c>
      <c r="F20" s="2">
        <v>2395926</v>
      </c>
      <c r="G20" s="2">
        <v>1661575</v>
      </c>
      <c r="H20" s="12">
        <v>1307991</v>
      </c>
      <c r="I20" s="13">
        <f t="shared" si="0"/>
        <v>5.9047015245385151E-2</v>
      </c>
      <c r="J20" s="13">
        <f t="shared" si="6"/>
        <v>0.16104249551291261</v>
      </c>
      <c r="K20" s="13">
        <f t="shared" si="7"/>
        <v>7.3684220220243013E-2</v>
      </c>
      <c r="L20" s="13">
        <f t="shared" si="9"/>
        <v>8.136309880269077E-2</v>
      </c>
      <c r="M20" s="13">
        <f t="shared" si="1"/>
        <v>0.25999997201116104</v>
      </c>
      <c r="N20" s="13">
        <f t="shared" si="2"/>
        <v>0.4159999638853652</v>
      </c>
      <c r="O20" s="13">
        <f t="shared" si="3"/>
        <v>0.69350013314267633</v>
      </c>
      <c r="P20" s="13">
        <f t="shared" si="4"/>
        <v>0.7871994944555617</v>
      </c>
      <c r="Q20" s="13">
        <f t="shared" si="10"/>
        <v>8.3333330482179058E-2</v>
      </c>
      <c r="R20" s="13">
        <f t="shared" si="11"/>
        <v>2.9703092977884982E-2</v>
      </c>
      <c r="S20" s="13">
        <f t="shared" si="12"/>
        <v>-3.0611736495781527E-2</v>
      </c>
      <c r="T20" s="13">
        <f t="shared" si="13"/>
        <v>-7.7002783094304306E-7</v>
      </c>
    </row>
    <row r="21" spans="2:20" x14ac:dyDescent="0.3">
      <c r="B21" s="1">
        <v>43484</v>
      </c>
      <c r="C21" s="4">
        <f t="shared" si="5"/>
        <v>7</v>
      </c>
      <c r="D21" s="2">
        <v>42645263</v>
      </c>
      <c r="E21" s="2">
        <v>8686840</v>
      </c>
      <c r="F21" s="2">
        <v>2894455</v>
      </c>
      <c r="G21" s="2">
        <v>2046958</v>
      </c>
      <c r="H21" s="12">
        <v>1612594</v>
      </c>
      <c r="I21" s="13">
        <f t="shared" si="0"/>
        <v>3.7814141279888462E-2</v>
      </c>
      <c r="J21" s="13">
        <f t="shared" si="6"/>
        <v>-4.0356817681399204E-2</v>
      </c>
      <c r="K21" s="13">
        <f t="shared" si="7"/>
        <v>0</v>
      </c>
      <c r="L21" s="13">
        <f t="shared" si="9"/>
        <v>-4.0356817681399204E-2</v>
      </c>
      <c r="M21" s="13">
        <f t="shared" si="1"/>
        <v>0.20369999828585886</v>
      </c>
      <c r="N21" s="13">
        <f t="shared" si="2"/>
        <v>0.33319998986973398</v>
      </c>
      <c r="O21" s="13">
        <f t="shared" si="3"/>
        <v>0.7071998009988063</v>
      </c>
      <c r="P21" s="13">
        <f t="shared" si="4"/>
        <v>0.78780023820713474</v>
      </c>
      <c r="Q21" s="13">
        <f t="shared" si="10"/>
        <v>-3.9603938503448233E-2</v>
      </c>
      <c r="R21" s="13">
        <f t="shared" si="11"/>
        <v>-1.9999902328494024E-2</v>
      </c>
      <c r="S21" s="13">
        <f t="shared" si="12"/>
        <v>1.9607533282349321E-2</v>
      </c>
      <c r="T21" s="13">
        <f t="shared" si="13"/>
        <v>5.9253743023290895E-7</v>
      </c>
    </row>
    <row r="22" spans="2:20" x14ac:dyDescent="0.3">
      <c r="B22" s="1">
        <v>43485</v>
      </c>
      <c r="C22" s="4">
        <f t="shared" si="5"/>
        <v>1</v>
      </c>
      <c r="D22" s="2">
        <v>44440853</v>
      </c>
      <c r="E22" s="2">
        <v>9239253</v>
      </c>
      <c r="F22" s="2">
        <v>3267000</v>
      </c>
      <c r="G22" s="2">
        <v>2310422</v>
      </c>
      <c r="H22" s="12">
        <v>1820150</v>
      </c>
      <c r="I22" s="13">
        <f t="shared" si="0"/>
        <v>4.0956684607291405E-2</v>
      </c>
      <c r="J22" s="13">
        <f t="shared" si="6"/>
        <v>0.11664479572912434</v>
      </c>
      <c r="K22" s="13">
        <f t="shared" si="7"/>
        <v>-3.8834951036350263E-2</v>
      </c>
      <c r="L22" s="13">
        <f t="shared" si="9"/>
        <v>0.16176175666511861</v>
      </c>
      <c r="M22" s="13">
        <f t="shared" si="1"/>
        <v>0.20789999237863413</v>
      </c>
      <c r="N22" s="13">
        <f t="shared" si="2"/>
        <v>0.35360001506615307</v>
      </c>
      <c r="O22" s="13">
        <f t="shared" si="3"/>
        <v>0.70719987756351388</v>
      </c>
      <c r="P22" s="13">
        <f t="shared" si="4"/>
        <v>0.78779980453787235</v>
      </c>
      <c r="Q22" s="13">
        <f t="shared" si="10"/>
        <v>-1.9801960128157492E-2</v>
      </c>
      <c r="R22" s="13">
        <f t="shared" si="11"/>
        <v>5.0505322299537747E-2</v>
      </c>
      <c r="S22" s="13">
        <f t="shared" si="12"/>
        <v>6.1224183723797454E-2</v>
      </c>
      <c r="T22" s="13">
        <f t="shared" si="13"/>
        <v>6.3158096652613294E-2</v>
      </c>
    </row>
    <row r="23" spans="2:20" x14ac:dyDescent="0.3">
      <c r="B23" s="24">
        <v>43486</v>
      </c>
      <c r="C23" s="16">
        <f t="shared" si="5"/>
        <v>2</v>
      </c>
      <c r="D23" s="25">
        <v>22151687</v>
      </c>
      <c r="E23" s="25">
        <v>5759438</v>
      </c>
      <c r="F23" s="25">
        <v>2395926</v>
      </c>
      <c r="G23" s="25">
        <v>1818987</v>
      </c>
      <c r="H23" s="26">
        <v>1476653</v>
      </c>
      <c r="I23" s="22">
        <f t="shared" si="0"/>
        <v>6.6660972593193465E-2</v>
      </c>
      <c r="J23" s="22">
        <f t="shared" si="6"/>
        <v>0.23352106416819263</v>
      </c>
      <c r="K23" s="22">
        <f t="shared" si="7"/>
        <v>5.154639126319327E-2</v>
      </c>
      <c r="L23" s="22">
        <f t="shared" si="9"/>
        <v>0.17305434588235169</v>
      </c>
      <c r="M23" s="22">
        <f t="shared" si="1"/>
        <v>0.25999997201116104</v>
      </c>
      <c r="N23" s="22">
        <f t="shared" si="2"/>
        <v>0.4159999638853652</v>
      </c>
      <c r="O23" s="22">
        <f t="shared" si="3"/>
        <v>0.75919999198639687</v>
      </c>
      <c r="P23" s="22">
        <f t="shared" si="4"/>
        <v>0.81179964452742104</v>
      </c>
      <c r="Q23" s="22">
        <f t="shared" si="10"/>
        <v>1.9607752357905017E-2</v>
      </c>
      <c r="R23" s="22">
        <f t="shared" si="11"/>
        <v>7.2164954141813231E-2</v>
      </c>
      <c r="S23" s="22">
        <f t="shared" si="12"/>
        <v>9.4737407672766505E-2</v>
      </c>
      <c r="T23" s="22">
        <f t="shared" si="13"/>
        <v>-1.9802843704489259E-2</v>
      </c>
    </row>
    <row r="24" spans="2:20" x14ac:dyDescent="0.3">
      <c r="B24" s="24">
        <v>43487</v>
      </c>
      <c r="C24" s="16">
        <f t="shared" si="5"/>
        <v>3</v>
      </c>
      <c r="D24" s="25">
        <v>37570998</v>
      </c>
      <c r="E24" s="25">
        <v>9768459</v>
      </c>
      <c r="F24" s="25">
        <v>3751088</v>
      </c>
      <c r="G24" s="25">
        <v>2656145</v>
      </c>
      <c r="H24" s="26">
        <v>2221600</v>
      </c>
      <c r="I24" s="22">
        <f t="shared" si="0"/>
        <v>5.9130715665311848E-2</v>
      </c>
      <c r="J24" s="22">
        <f t="shared" si="6"/>
        <v>0.85430485686646174</v>
      </c>
      <c r="K24" s="22">
        <f t="shared" si="7"/>
        <v>0.76530612964069489</v>
      </c>
      <c r="L24" s="22">
        <f t="shared" si="9"/>
        <v>5.041546377221362E-2</v>
      </c>
      <c r="M24" s="22">
        <f t="shared" si="1"/>
        <v>0.25999998722418821</v>
      </c>
      <c r="N24" s="22">
        <f t="shared" si="2"/>
        <v>0.38399997379320527</v>
      </c>
      <c r="O24" s="22">
        <f t="shared" si="3"/>
        <v>0.70809988995192863</v>
      </c>
      <c r="P24" s="22">
        <f t="shared" si="4"/>
        <v>0.83640012122832152</v>
      </c>
      <c r="Q24" s="22">
        <f t="shared" si="10"/>
        <v>9.4736969696082918E-2</v>
      </c>
      <c r="R24" s="22">
        <f t="shared" si="11"/>
        <v>-4.9505089835207738E-2</v>
      </c>
      <c r="S24" s="22">
        <f t="shared" si="12"/>
        <v>-2.0202279960467306E-2</v>
      </c>
      <c r="T24" s="22">
        <f t="shared" si="13"/>
        <v>3.0303326173652723E-2</v>
      </c>
    </row>
    <row r="25" spans="2:20" x14ac:dyDescent="0.3">
      <c r="B25" s="1">
        <v>43488</v>
      </c>
      <c r="C25" s="4">
        <f t="shared" si="5"/>
        <v>4</v>
      </c>
      <c r="D25" s="2">
        <v>21500167</v>
      </c>
      <c r="E25" s="2">
        <v>5428792</v>
      </c>
      <c r="F25" s="2">
        <v>2258377</v>
      </c>
      <c r="G25" s="2">
        <v>1648615</v>
      </c>
      <c r="H25" s="12">
        <v>1392420</v>
      </c>
      <c r="I25" s="13">
        <f t="shared" si="0"/>
        <v>6.4763217885702939E-2</v>
      </c>
      <c r="J25" s="13">
        <f t="shared" si="6"/>
        <v>9.8774591206907125E-4</v>
      </c>
      <c r="K25" s="13">
        <f t="shared" si="7"/>
        <v>2.0618565999329652E-2</v>
      </c>
      <c r="L25" s="13">
        <f t="shared" si="9"/>
        <v>-1.9234237688042999E-2</v>
      </c>
      <c r="M25" s="13">
        <f t="shared" si="1"/>
        <v>0.25249999220936281</v>
      </c>
      <c r="N25" s="13">
        <f t="shared" si="2"/>
        <v>0.41599991305616424</v>
      </c>
      <c r="O25" s="13">
        <f t="shared" si="3"/>
        <v>0.7299999070128681</v>
      </c>
      <c r="P25" s="13">
        <f t="shared" si="4"/>
        <v>0.84459986109552565</v>
      </c>
      <c r="Q25" s="13">
        <f t="shared" si="10"/>
        <v>-3.8095137311352945E-2</v>
      </c>
      <c r="R25" s="13">
        <f t="shared" si="11"/>
        <v>9.7085817910698147E-3</v>
      </c>
      <c r="S25" s="13">
        <f t="shared" si="12"/>
        <v>2.574357422790996E-7</v>
      </c>
      <c r="T25" s="13">
        <f t="shared" si="13"/>
        <v>9.8038382505731825E-3</v>
      </c>
    </row>
    <row r="26" spans="2:20" x14ac:dyDescent="0.3">
      <c r="B26" s="1">
        <v>43489</v>
      </c>
      <c r="C26" s="4">
        <f t="shared" si="5"/>
        <v>5</v>
      </c>
      <c r="D26" s="2">
        <v>20631473</v>
      </c>
      <c r="E26" s="2">
        <v>4899974</v>
      </c>
      <c r="F26" s="2">
        <v>1861990</v>
      </c>
      <c r="G26" s="2">
        <v>1332067</v>
      </c>
      <c r="H26" s="12">
        <v>1059526</v>
      </c>
      <c r="I26" s="13">
        <f t="shared" si="0"/>
        <v>5.1354840248197496E-2</v>
      </c>
      <c r="J26" s="13">
        <f t="shared" si="6"/>
        <v>-0.17516574129721951</v>
      </c>
      <c r="K26" s="13">
        <f t="shared" si="7"/>
        <v>-7.7669894666066996E-2</v>
      </c>
      <c r="L26" s="13">
        <f t="shared" si="9"/>
        <v>-0.10570602224444781</v>
      </c>
      <c r="M26" s="13">
        <f t="shared" si="1"/>
        <v>0.23749995940667931</v>
      </c>
      <c r="N26" s="13">
        <f t="shared" si="2"/>
        <v>0.37999997551007414</v>
      </c>
      <c r="O26" s="13">
        <f t="shared" si="3"/>
        <v>0.71539965305936126</v>
      </c>
      <c r="P26" s="13">
        <f t="shared" si="4"/>
        <v>0.79539993108454754</v>
      </c>
      <c r="Q26" s="13">
        <f t="shared" si="10"/>
        <v>-5.9406076379929673E-2</v>
      </c>
      <c r="R26" s="13">
        <f t="shared" si="11"/>
        <v>-1.0416453034120865E-2</v>
      </c>
      <c r="S26" s="13">
        <f t="shared" si="12"/>
        <v>1.0308630771063809E-2</v>
      </c>
      <c r="T26" s="13">
        <f t="shared" si="13"/>
        <v>-4.9019507524496131E-2</v>
      </c>
    </row>
    <row r="27" spans="2:20" x14ac:dyDescent="0.3">
      <c r="B27" s="1">
        <v>43490</v>
      </c>
      <c r="C27" s="4">
        <f t="shared" si="5"/>
        <v>6</v>
      </c>
      <c r="D27" s="2">
        <v>20631473</v>
      </c>
      <c r="E27" s="2">
        <v>5054710</v>
      </c>
      <c r="F27" s="2">
        <v>2021884</v>
      </c>
      <c r="G27" s="2">
        <v>1520254</v>
      </c>
      <c r="H27" s="12">
        <v>1234142</v>
      </c>
      <c r="I27" s="13">
        <f t="shared" si="0"/>
        <v>5.9818414322622526E-2</v>
      </c>
      <c r="J27" s="13">
        <f t="shared" si="6"/>
        <v>-5.6459868607658614E-2</v>
      </c>
      <c r="K27" s="13">
        <f t="shared" si="7"/>
        <v>-6.8627459389436152E-2</v>
      </c>
      <c r="L27" s="13">
        <f t="shared" si="9"/>
        <v>1.3064150220491788E-2</v>
      </c>
      <c r="M27" s="13">
        <f t="shared" si="1"/>
        <v>0.24499995710437156</v>
      </c>
      <c r="N27" s="13">
        <f t="shared" si="2"/>
        <v>0.4</v>
      </c>
      <c r="O27" s="13">
        <f t="shared" si="3"/>
        <v>0.75189971333667016</v>
      </c>
      <c r="P27" s="13">
        <f t="shared" si="4"/>
        <v>0.81179987028483402</v>
      </c>
      <c r="Q27" s="13">
        <f t="shared" si="10"/>
        <v>-5.7692371236661377E-2</v>
      </c>
      <c r="R27" s="13">
        <f t="shared" si="11"/>
        <v>-3.8461454986506216E-2</v>
      </c>
      <c r="S27" s="13">
        <f t="shared" si="12"/>
        <v>8.4209904804703362E-2</v>
      </c>
      <c r="T27" s="13">
        <f t="shared" si="13"/>
        <v>3.125049749464881E-2</v>
      </c>
    </row>
    <row r="28" spans="2:20" x14ac:dyDescent="0.3">
      <c r="B28" s="1">
        <v>43491</v>
      </c>
      <c r="C28" s="4">
        <f t="shared" si="5"/>
        <v>7</v>
      </c>
      <c r="D28" s="2">
        <v>47134238</v>
      </c>
      <c r="E28" s="2">
        <v>9997171</v>
      </c>
      <c r="F28" s="2">
        <v>3568990</v>
      </c>
      <c r="G28" s="2">
        <v>2378375</v>
      </c>
      <c r="H28" s="12">
        <v>1762376</v>
      </c>
      <c r="I28" s="13">
        <f t="shared" si="0"/>
        <v>3.7390569462478637E-2</v>
      </c>
      <c r="J28" s="13">
        <f t="shared" si="6"/>
        <v>9.2882647461171253E-2</v>
      </c>
      <c r="K28" s="13">
        <f t="shared" si="7"/>
        <v>0.10526315666056507</v>
      </c>
      <c r="L28" s="13">
        <f t="shared" si="9"/>
        <v>-1.120141309767364E-2</v>
      </c>
      <c r="M28" s="13">
        <f t="shared" si="1"/>
        <v>0.21209998133416308</v>
      </c>
      <c r="N28" s="13">
        <f t="shared" si="2"/>
        <v>0.35699999529866999</v>
      </c>
      <c r="O28" s="13">
        <f t="shared" si="3"/>
        <v>0.66640001793224413</v>
      </c>
      <c r="P28" s="13">
        <f t="shared" si="4"/>
        <v>0.74100005255689283</v>
      </c>
      <c r="Q28" s="13">
        <f t="shared" si="10"/>
        <v>4.1237030530143937E-2</v>
      </c>
      <c r="R28" s="13">
        <f t="shared" si="11"/>
        <v>7.1428589893537398E-2</v>
      </c>
      <c r="S28" s="13">
        <f t="shared" si="12"/>
        <v>-5.769201717667205E-2</v>
      </c>
      <c r="T28" s="13">
        <f t="shared" si="13"/>
        <v>-5.9406158287980682E-2</v>
      </c>
    </row>
    <row r="29" spans="2:20" x14ac:dyDescent="0.3">
      <c r="B29" s="1">
        <v>43492</v>
      </c>
      <c r="C29" s="4">
        <f t="shared" si="5"/>
        <v>1</v>
      </c>
      <c r="D29" s="2">
        <v>45338648</v>
      </c>
      <c r="E29" s="2">
        <v>9616327</v>
      </c>
      <c r="F29" s="2">
        <v>3400333</v>
      </c>
      <c r="G29" s="2">
        <v>2358471</v>
      </c>
      <c r="H29" s="12">
        <v>1784419</v>
      </c>
      <c r="I29" s="13">
        <f t="shared" si="0"/>
        <v>3.9357569727266679E-2</v>
      </c>
      <c r="J29" s="13">
        <f t="shared" si="6"/>
        <v>-1.9630799659368758E-2</v>
      </c>
      <c r="K29" s="13">
        <f t="shared" si="7"/>
        <v>2.0202019974729035E-2</v>
      </c>
      <c r="L29" s="13">
        <f t="shared" si="9"/>
        <v>-3.9044050937170782E-2</v>
      </c>
      <c r="M29" s="13">
        <f t="shared" si="1"/>
        <v>0.21209999468885796</v>
      </c>
      <c r="N29" s="13">
        <f t="shared" si="2"/>
        <v>0.35359997637351559</v>
      </c>
      <c r="O29" s="13">
        <f t="shared" si="3"/>
        <v>0.69360000917557196</v>
      </c>
      <c r="P29" s="13">
        <f t="shared" si="4"/>
        <v>0.75659993275304216</v>
      </c>
      <c r="Q29" s="13">
        <f t="shared" si="10"/>
        <v>2.0202032054790209E-2</v>
      </c>
      <c r="R29" s="13">
        <f t="shared" si="11"/>
        <v>-1.0942487504994602E-7</v>
      </c>
      <c r="S29" s="13">
        <f t="shared" si="12"/>
        <v>-1.9230586457108845E-2</v>
      </c>
      <c r="T29" s="13">
        <f t="shared" si="13"/>
        <v>-3.9603807471280339E-2</v>
      </c>
    </row>
    <row r="30" spans="2:20" x14ac:dyDescent="0.3">
      <c r="B30" s="1">
        <v>43493</v>
      </c>
      <c r="C30" s="4">
        <f t="shared" si="5"/>
        <v>2</v>
      </c>
      <c r="D30" s="2">
        <v>21282993</v>
      </c>
      <c r="E30" s="2">
        <v>5267540</v>
      </c>
      <c r="F30" s="2">
        <v>2043805</v>
      </c>
      <c r="G30" s="2">
        <v>1536737</v>
      </c>
      <c r="H30" s="12">
        <v>1310529</v>
      </c>
      <c r="I30" s="13">
        <f t="shared" si="0"/>
        <v>6.157634877763668E-2</v>
      </c>
      <c r="J30" s="13">
        <f t="shared" si="6"/>
        <v>-0.11250036399885421</v>
      </c>
      <c r="K30" s="13">
        <f t="shared" si="7"/>
        <v>-3.9215703977760197E-2</v>
      </c>
      <c r="L30" s="13">
        <f t="shared" si="9"/>
        <v>-7.6275872039646142E-2</v>
      </c>
      <c r="M30" s="13">
        <f t="shared" si="1"/>
        <v>0.2474999639383427</v>
      </c>
      <c r="N30" s="13">
        <f t="shared" si="2"/>
        <v>0.38799990128219247</v>
      </c>
      <c r="O30" s="13">
        <f t="shared" si="3"/>
        <v>0.75190001003031115</v>
      </c>
      <c r="P30" s="13">
        <f t="shared" si="4"/>
        <v>0.8527997959312491</v>
      </c>
      <c r="Q30" s="13">
        <f t="shared" si="10"/>
        <v>-4.8076959301679323E-2</v>
      </c>
      <c r="R30" s="13">
        <f t="shared" si="11"/>
        <v>-6.7307848639353574E-2</v>
      </c>
      <c r="S30" s="13">
        <f t="shared" si="12"/>
        <v>-9.6153609498674797E-3</v>
      </c>
      <c r="T30" s="13">
        <f t="shared" si="13"/>
        <v>5.050525912424586E-2</v>
      </c>
    </row>
    <row r="31" spans="2:20" x14ac:dyDescent="0.3">
      <c r="B31" s="24">
        <v>43494</v>
      </c>
      <c r="C31" s="16">
        <f t="shared" si="5"/>
        <v>3</v>
      </c>
      <c r="D31" s="25">
        <v>22368860</v>
      </c>
      <c r="E31" s="25">
        <v>2628341</v>
      </c>
      <c r="F31" s="25">
        <v>1093389</v>
      </c>
      <c r="G31" s="25">
        <v>790192</v>
      </c>
      <c r="H31" s="26">
        <v>628519</v>
      </c>
      <c r="I31" s="22">
        <f t="shared" si="0"/>
        <v>2.8097945089736356E-2</v>
      </c>
      <c r="J31" s="22">
        <f t="shared" si="6"/>
        <v>-0.71708723442563915</v>
      </c>
      <c r="K31" s="22">
        <f t="shared" si="7"/>
        <v>-0.40462427961056557</v>
      </c>
      <c r="L31" s="22">
        <f t="shared" si="9"/>
        <v>-0.52481642115115479</v>
      </c>
      <c r="M31" s="22">
        <f t="shared" si="1"/>
        <v>0.11749999776474974</v>
      </c>
      <c r="N31" s="22">
        <f t="shared" si="2"/>
        <v>0.41599967431927592</v>
      </c>
      <c r="O31" s="22">
        <f t="shared" si="3"/>
        <v>0.72269978937048018</v>
      </c>
      <c r="P31" s="22">
        <f t="shared" si="4"/>
        <v>0.79540035839390932</v>
      </c>
      <c r="Q31" s="22">
        <f t="shared" ref="Q31:Q32" si="14">(M31/M24)-1</f>
        <v>-0.54807690946756116</v>
      </c>
      <c r="R31" s="22">
        <f t="shared" ref="R31:R32" si="15">(N31/N24)-1</f>
        <v>8.3332559140494533E-2</v>
      </c>
      <c r="S31" s="22">
        <f t="shared" ref="S31:S32" si="16">(O31/O24)-1</f>
        <v>2.0618417861274718E-2</v>
      </c>
      <c r="T31" s="22">
        <f t="shared" ref="T31:T32" si="17">(P31/P24)-1</f>
        <v>-4.9019317183025657E-2</v>
      </c>
    </row>
    <row r="32" spans="2:20" x14ac:dyDescent="0.3">
      <c r="B32" s="1">
        <v>43495</v>
      </c>
      <c r="C32" s="4">
        <f t="shared" si="5"/>
        <v>4</v>
      </c>
      <c r="D32" s="2">
        <v>22368860</v>
      </c>
      <c r="E32" s="2">
        <v>5536293</v>
      </c>
      <c r="F32" s="2">
        <v>2303097</v>
      </c>
      <c r="G32" s="2">
        <v>1614011</v>
      </c>
      <c r="H32" s="12">
        <v>1283784</v>
      </c>
      <c r="I32" s="13">
        <f t="shared" si="0"/>
        <v>5.739157024542154E-2</v>
      </c>
      <c r="J32" s="13">
        <f t="shared" si="6"/>
        <v>-7.8019563062868946E-2</v>
      </c>
      <c r="K32" s="13">
        <f t="shared" si="7"/>
        <v>4.0404011745583279E-2</v>
      </c>
      <c r="L32" s="13">
        <f t="shared" si="9"/>
        <v>-0.11382460416483964</v>
      </c>
      <c r="M32" s="13">
        <f t="shared" si="1"/>
        <v>0.24750000670575076</v>
      </c>
      <c r="N32" s="13">
        <f t="shared" si="2"/>
        <v>0.41599983960386488</v>
      </c>
      <c r="O32" s="13">
        <f t="shared" si="3"/>
        <v>0.70080027024480518</v>
      </c>
      <c r="P32" s="13">
        <f t="shared" si="4"/>
        <v>0.7953997835206823</v>
      </c>
      <c r="Q32" s="13">
        <f t="shared" si="14"/>
        <v>-1.9801923397551158E-2</v>
      </c>
      <c r="R32" s="13">
        <f t="shared" si="15"/>
        <v>-1.7656806416965765E-7</v>
      </c>
      <c r="S32" s="13">
        <f t="shared" si="16"/>
        <v>-3.9999507517126554E-2</v>
      </c>
      <c r="T32" s="13">
        <f t="shared" si="17"/>
        <v>-5.825252861281105E-2</v>
      </c>
    </row>
    <row r="33" spans="2:20" x14ac:dyDescent="0.3">
      <c r="B33" s="24">
        <v>43496</v>
      </c>
      <c r="C33" s="16">
        <f t="shared" si="5"/>
        <v>5</v>
      </c>
      <c r="D33" s="25">
        <v>20848646</v>
      </c>
      <c r="E33" s="25">
        <v>5316404</v>
      </c>
      <c r="F33" s="25">
        <v>2147827</v>
      </c>
      <c r="G33" s="25">
        <v>1520876</v>
      </c>
      <c r="H33" s="26">
        <v>1272061</v>
      </c>
      <c r="I33" s="22">
        <f t="shared" si="0"/>
        <v>6.1014082161498638E-2</v>
      </c>
      <c r="J33" s="22">
        <f t="shared" si="6"/>
        <v>0.20059441674862155</v>
      </c>
      <c r="K33" s="22">
        <f t="shared" si="7"/>
        <v>1.0526296401619062E-2</v>
      </c>
      <c r="L33" s="22">
        <f t="shared" si="9"/>
        <v>0.18808824770202981</v>
      </c>
      <c r="M33" s="22">
        <f t="shared" si="1"/>
        <v>0.25499996498573574</v>
      </c>
      <c r="N33" s="22">
        <f t="shared" si="2"/>
        <v>0.4039999593710335</v>
      </c>
      <c r="O33" s="22">
        <f t="shared" si="3"/>
        <v>0.70809986092920896</v>
      </c>
      <c r="P33" s="22">
        <f t="shared" si="4"/>
        <v>0.83640020619695488</v>
      </c>
      <c r="Q33" s="22">
        <f t="shared" ref="Q33:Q96" si="18">(M33/M26)-1</f>
        <v>7.3684246611135595E-2</v>
      </c>
      <c r="R33" s="22">
        <f t="shared" ref="R33:R96" si="19">(N33/N26)-1</f>
        <v>6.3157856336027773E-2</v>
      </c>
      <c r="S33" s="22">
        <f t="shared" ref="S33:S96" si="20">(O33/O26)-1</f>
        <v>-1.02037960165835E-2</v>
      </c>
      <c r="T33" s="22">
        <f t="shared" ref="T33:T96" si="21">(P33/P26)-1</f>
        <v>5.1546742098031562E-2</v>
      </c>
    </row>
    <row r="34" spans="2:20" x14ac:dyDescent="0.3">
      <c r="B34" s="1">
        <v>43497</v>
      </c>
      <c r="C34" s="4">
        <f t="shared" si="5"/>
        <v>6</v>
      </c>
      <c r="D34" s="2">
        <v>20631473</v>
      </c>
      <c r="E34" s="2">
        <v>5054710</v>
      </c>
      <c r="F34" s="2">
        <v>2082540</v>
      </c>
      <c r="G34" s="2">
        <v>1565862</v>
      </c>
      <c r="H34" s="12">
        <v>1322527</v>
      </c>
      <c r="I34" s="13">
        <f t="shared" si="0"/>
        <v>6.4102403158514176E-2</v>
      </c>
      <c r="J34" s="13">
        <f t="shared" si="6"/>
        <v>7.1616556279585408E-2</v>
      </c>
      <c r="K34" s="13">
        <f t="shared" si="7"/>
        <v>0</v>
      </c>
      <c r="L34" s="13">
        <f t="shared" si="9"/>
        <v>7.1616556279585408E-2</v>
      </c>
      <c r="M34" s="13">
        <f t="shared" si="1"/>
        <v>0.24499995710437156</v>
      </c>
      <c r="N34" s="13">
        <f t="shared" si="2"/>
        <v>0.4119998971256511</v>
      </c>
      <c r="O34" s="13">
        <f t="shared" si="3"/>
        <v>0.75190008355181648</v>
      </c>
      <c r="P34" s="13">
        <f t="shared" si="4"/>
        <v>0.84459997113411012</v>
      </c>
      <c r="Q34" s="13">
        <f t="shared" si="18"/>
        <v>0</v>
      </c>
      <c r="R34" s="13">
        <f t="shared" si="19"/>
        <v>2.999974281412765E-2</v>
      </c>
      <c r="S34" s="13">
        <f t="shared" si="20"/>
        <v>4.9237303834104296E-7</v>
      </c>
      <c r="T34" s="13">
        <f t="shared" si="21"/>
        <v>4.0404171089319929E-2</v>
      </c>
    </row>
    <row r="35" spans="2:20" x14ac:dyDescent="0.3">
      <c r="B35" s="1">
        <v>43498</v>
      </c>
      <c r="C35" s="4">
        <f t="shared" si="5"/>
        <v>7</v>
      </c>
      <c r="D35" s="2">
        <v>43543058</v>
      </c>
      <c r="E35" s="2">
        <v>9052601</v>
      </c>
      <c r="F35" s="2">
        <v>2985548</v>
      </c>
      <c r="G35" s="2">
        <v>2070776</v>
      </c>
      <c r="H35" s="12">
        <v>1566749</v>
      </c>
      <c r="I35" s="13">
        <f t="shared" si="0"/>
        <v>3.598160239457688E-2</v>
      </c>
      <c r="J35" s="13">
        <f t="shared" si="6"/>
        <v>-0.11100185204519353</v>
      </c>
      <c r="K35" s="13">
        <f t="shared" si="7"/>
        <v>-7.6190475382247658E-2</v>
      </c>
      <c r="L35" s="13">
        <f t="shared" si="9"/>
        <v>-3.7682418004241769E-2</v>
      </c>
      <c r="M35" s="13">
        <f t="shared" si="1"/>
        <v>0.20789998258735065</v>
      </c>
      <c r="N35" s="13">
        <f t="shared" si="2"/>
        <v>0.32980002101053607</v>
      </c>
      <c r="O35" s="13">
        <f t="shared" si="3"/>
        <v>0.6935999689169291</v>
      </c>
      <c r="P35" s="13">
        <f t="shared" si="4"/>
        <v>0.7565999412780523</v>
      </c>
      <c r="Q35" s="13">
        <f t="shared" si="18"/>
        <v>-1.980197603221534E-2</v>
      </c>
      <c r="R35" s="13">
        <f t="shared" si="19"/>
        <v>-7.6190405171793207E-2</v>
      </c>
      <c r="S35" s="13">
        <f t="shared" si="20"/>
        <v>4.081625187988891E-2</v>
      </c>
      <c r="T35" s="13">
        <f t="shared" si="21"/>
        <v>2.1052479911884747E-2</v>
      </c>
    </row>
    <row r="36" spans="2:20" x14ac:dyDescent="0.3">
      <c r="B36" s="1">
        <v>43499</v>
      </c>
      <c r="C36" s="4">
        <f t="shared" si="5"/>
        <v>1</v>
      </c>
      <c r="D36" s="2">
        <v>44889750</v>
      </c>
      <c r="E36" s="2">
        <v>9709653</v>
      </c>
      <c r="F36" s="2">
        <v>3268269</v>
      </c>
      <c r="G36" s="2">
        <v>2333544</v>
      </c>
      <c r="H36" s="12">
        <v>1892971</v>
      </c>
      <c r="I36" s="13">
        <f t="shared" si="0"/>
        <v>4.2169337098112596E-2</v>
      </c>
      <c r="J36" s="13">
        <f t="shared" si="6"/>
        <v>6.0833246003320962E-2</v>
      </c>
      <c r="K36" s="13">
        <f t="shared" si="7"/>
        <v>-9.9010010179394481E-3</v>
      </c>
      <c r="L36" s="13">
        <f t="shared" si="9"/>
        <v>7.1441590279339273E-2</v>
      </c>
      <c r="M36" s="13">
        <f t="shared" si="1"/>
        <v>0.21630000167076002</v>
      </c>
      <c r="N36" s="13">
        <f t="shared" si="2"/>
        <v>0.33659997942253961</v>
      </c>
      <c r="O36" s="13">
        <f t="shared" si="3"/>
        <v>0.71399997980582386</v>
      </c>
      <c r="P36" s="13">
        <f t="shared" si="4"/>
        <v>0.81120004593870954</v>
      </c>
      <c r="Q36" s="13">
        <f t="shared" si="18"/>
        <v>1.9802013611849967E-2</v>
      </c>
      <c r="R36" s="13">
        <f t="shared" si="19"/>
        <v>-4.8076917666472041E-2</v>
      </c>
      <c r="S36" s="13">
        <f t="shared" si="20"/>
        <v>2.9411721972869787E-2</v>
      </c>
      <c r="T36" s="13">
        <f t="shared" si="21"/>
        <v>7.2165104465439001E-2</v>
      </c>
    </row>
    <row r="37" spans="2:20" x14ac:dyDescent="0.3">
      <c r="B37" s="1">
        <v>43500</v>
      </c>
      <c r="C37" s="4">
        <f t="shared" si="5"/>
        <v>2</v>
      </c>
      <c r="D37" s="2">
        <v>21282993</v>
      </c>
      <c r="E37" s="2">
        <v>5054710</v>
      </c>
      <c r="F37" s="2">
        <v>2001665</v>
      </c>
      <c r="G37" s="2">
        <v>1475828</v>
      </c>
      <c r="H37" s="12">
        <v>1198077</v>
      </c>
      <c r="I37" s="13">
        <f t="shared" si="0"/>
        <v>5.6292693419576843E-2</v>
      </c>
      <c r="J37" s="13">
        <f t="shared" si="6"/>
        <v>-8.5806571239552931E-2</v>
      </c>
      <c r="K37" s="13">
        <f t="shared" si="7"/>
        <v>0</v>
      </c>
      <c r="L37" s="13">
        <f t="shared" si="9"/>
        <v>-8.5806571239552931E-2</v>
      </c>
      <c r="M37" s="13">
        <f t="shared" si="1"/>
        <v>0.2374999606493316</v>
      </c>
      <c r="N37" s="13">
        <f t="shared" si="2"/>
        <v>0.3959999683463542</v>
      </c>
      <c r="O37" s="13">
        <f t="shared" si="3"/>
        <v>0.73730019758551002</v>
      </c>
      <c r="P37" s="13">
        <f t="shared" si="4"/>
        <v>0.81179988453939078</v>
      </c>
      <c r="Q37" s="13">
        <f t="shared" si="18"/>
        <v>-4.0404059579993712E-2</v>
      </c>
      <c r="R37" s="13">
        <f t="shared" si="19"/>
        <v>2.0618734792778426E-2</v>
      </c>
      <c r="S37" s="13">
        <f t="shared" si="20"/>
        <v>-1.9417226027450885E-2</v>
      </c>
      <c r="T37" s="13">
        <f t="shared" si="21"/>
        <v>-4.8076830678748905E-2</v>
      </c>
    </row>
    <row r="38" spans="2:20" x14ac:dyDescent="0.3">
      <c r="B38" s="24">
        <v>43501</v>
      </c>
      <c r="C38" s="16">
        <f t="shared" si="5"/>
        <v>3</v>
      </c>
      <c r="D38" s="25">
        <v>22368860</v>
      </c>
      <c r="E38" s="25">
        <v>5871825</v>
      </c>
      <c r="F38" s="25">
        <v>2372217</v>
      </c>
      <c r="G38" s="25">
        <v>1679767</v>
      </c>
      <c r="H38" s="26">
        <v>1349861</v>
      </c>
      <c r="I38" s="22">
        <f t="shared" si="0"/>
        <v>6.0345542866288224E-2</v>
      </c>
      <c r="J38" s="22">
        <f t="shared" si="6"/>
        <v>1.1476852728398028</v>
      </c>
      <c r="K38" s="22">
        <f t="shared" si="7"/>
        <v>0</v>
      </c>
      <c r="L38" s="22">
        <f t="shared" si="9"/>
        <v>1.1476852728398028</v>
      </c>
      <c r="M38" s="22">
        <f t="shared" si="1"/>
        <v>0.26249996647124618</v>
      </c>
      <c r="N38" s="22">
        <f t="shared" si="2"/>
        <v>0.40399994890855911</v>
      </c>
      <c r="O38" s="22">
        <f t="shared" si="3"/>
        <v>0.7081000599860805</v>
      </c>
      <c r="P38" s="22">
        <f t="shared" si="4"/>
        <v>0.80360014216257369</v>
      </c>
      <c r="Q38" s="22">
        <f t="shared" si="18"/>
        <v>1.234042310339488</v>
      </c>
      <c r="R38" s="22">
        <f t="shared" si="19"/>
        <v>-2.8845516358522727E-2</v>
      </c>
      <c r="S38" s="22">
        <f t="shared" si="20"/>
        <v>-2.0201651638942719E-2</v>
      </c>
      <c r="T38" s="22">
        <f t="shared" si="21"/>
        <v>1.030900185313155E-2</v>
      </c>
    </row>
    <row r="39" spans="2:20" x14ac:dyDescent="0.3">
      <c r="B39" s="1">
        <v>43502</v>
      </c>
      <c r="C39" s="4">
        <f t="shared" si="5"/>
        <v>4</v>
      </c>
      <c r="D39" s="2">
        <v>20631473</v>
      </c>
      <c r="E39" s="2">
        <v>5364183</v>
      </c>
      <c r="F39" s="2">
        <v>2145673</v>
      </c>
      <c r="G39" s="2">
        <v>1488024</v>
      </c>
      <c r="H39" s="12">
        <v>1281189</v>
      </c>
      <c r="I39" s="13">
        <f t="shared" si="0"/>
        <v>6.2098765318404553E-2</v>
      </c>
      <c r="J39" s="13">
        <f t="shared" si="6"/>
        <v>-2.0213680806117074E-3</v>
      </c>
      <c r="K39" s="13">
        <f t="shared" si="7"/>
        <v>-7.7669894666066996E-2</v>
      </c>
      <c r="L39" s="13">
        <f t="shared" si="9"/>
        <v>8.2018928090899168E-2</v>
      </c>
      <c r="M39" s="13">
        <f t="shared" si="1"/>
        <v>0.26000000096939274</v>
      </c>
      <c r="N39" s="13">
        <f t="shared" si="2"/>
        <v>0.39999996271566424</v>
      </c>
      <c r="O39" s="13">
        <f t="shared" si="3"/>
        <v>0.69349989490476882</v>
      </c>
      <c r="P39" s="13">
        <f t="shared" si="4"/>
        <v>0.86100022580280966</v>
      </c>
      <c r="Q39" s="13">
        <f t="shared" si="18"/>
        <v>5.0505025959466154E-2</v>
      </c>
      <c r="R39" s="13">
        <f t="shared" si="19"/>
        <v>-3.8461257349129085E-2</v>
      </c>
      <c r="S39" s="13">
        <f t="shared" si="20"/>
        <v>-1.0417198237503755E-2</v>
      </c>
      <c r="T39" s="13">
        <f t="shared" si="21"/>
        <v>8.2474805300750464E-2</v>
      </c>
    </row>
    <row r="40" spans="2:20" x14ac:dyDescent="0.3">
      <c r="B40" s="1">
        <v>43503</v>
      </c>
      <c r="C40" s="4">
        <f t="shared" si="5"/>
        <v>5</v>
      </c>
      <c r="D40" s="2">
        <v>22151687</v>
      </c>
      <c r="E40" s="2">
        <v>5482542</v>
      </c>
      <c r="F40" s="2">
        <v>2193017</v>
      </c>
      <c r="G40" s="2">
        <v>1616911</v>
      </c>
      <c r="H40" s="12">
        <v>1378902</v>
      </c>
      <c r="I40" s="13">
        <f t="shared" si="0"/>
        <v>6.2248170985803472E-2</v>
      </c>
      <c r="J40" s="13">
        <f t="shared" si="6"/>
        <v>8.3990469010527091E-2</v>
      </c>
      <c r="K40" s="13">
        <f t="shared" si="7"/>
        <v>6.2500029977965887E-2</v>
      </c>
      <c r="L40" s="13">
        <f t="shared" si="9"/>
        <v>2.0226294989381444E-2</v>
      </c>
      <c r="M40" s="13">
        <f t="shared" si="1"/>
        <v>0.2474999759611988</v>
      </c>
      <c r="N40" s="13">
        <f t="shared" si="2"/>
        <v>0.40000003647942872</v>
      </c>
      <c r="O40" s="13">
        <f t="shared" si="3"/>
        <v>0.73729980205351808</v>
      </c>
      <c r="P40" s="13">
        <f t="shared" si="4"/>
        <v>0.85280018504419852</v>
      </c>
      <c r="Q40" s="13">
        <f t="shared" si="18"/>
        <v>-2.941172570339956E-2</v>
      </c>
      <c r="R40" s="13">
        <f t="shared" si="19"/>
        <v>-9.9008002323367483E-3</v>
      </c>
      <c r="S40" s="13">
        <f t="shared" si="20"/>
        <v>4.1237038355001587E-2</v>
      </c>
      <c r="T40" s="13">
        <f t="shared" si="21"/>
        <v>1.9607813013118536E-2</v>
      </c>
    </row>
    <row r="41" spans="2:20" x14ac:dyDescent="0.3">
      <c r="B41" s="1">
        <v>43504</v>
      </c>
      <c r="C41" s="4">
        <f t="shared" si="5"/>
        <v>6</v>
      </c>
      <c r="D41" s="2">
        <v>21934513</v>
      </c>
      <c r="E41" s="2">
        <v>5209447</v>
      </c>
      <c r="F41" s="2">
        <v>2104616</v>
      </c>
      <c r="G41" s="2">
        <v>1490279</v>
      </c>
      <c r="H41" s="12">
        <v>1246469</v>
      </c>
      <c r="I41" s="13">
        <f t="shared" si="0"/>
        <v>5.6826837231353164E-2</v>
      </c>
      <c r="J41" s="13">
        <f t="shared" si="6"/>
        <v>-5.7509600938203898E-2</v>
      </c>
      <c r="K41" s="13">
        <f t="shared" si="7"/>
        <v>6.3157875348987425E-2</v>
      </c>
      <c r="L41" s="13">
        <f t="shared" si="9"/>
        <v>-0.11349911342902064</v>
      </c>
      <c r="M41" s="13">
        <f t="shared" si="1"/>
        <v>0.23750000740841615</v>
      </c>
      <c r="N41" s="13">
        <f t="shared" si="2"/>
        <v>0.40399988712813473</v>
      </c>
      <c r="O41" s="13">
        <f t="shared" si="3"/>
        <v>0.70810019499994303</v>
      </c>
      <c r="P41" s="13">
        <f t="shared" si="4"/>
        <v>0.83639976138696182</v>
      </c>
      <c r="Q41" s="13">
        <f t="shared" si="18"/>
        <v>-3.0612044935013571E-2</v>
      </c>
      <c r="R41" s="13">
        <f t="shared" si="19"/>
        <v>-1.9417504842426103E-2</v>
      </c>
      <c r="S41" s="13">
        <f t="shared" si="20"/>
        <v>-5.8252272489413892E-2</v>
      </c>
      <c r="T41" s="13">
        <f t="shared" si="21"/>
        <v>-9.7089865349359039E-3</v>
      </c>
    </row>
    <row r="42" spans="2:20" x14ac:dyDescent="0.3">
      <c r="B42" s="1">
        <v>43505</v>
      </c>
      <c r="C42" s="4">
        <f t="shared" si="5"/>
        <v>7</v>
      </c>
      <c r="D42" s="2">
        <v>43991955</v>
      </c>
      <c r="E42" s="2">
        <v>9145927</v>
      </c>
      <c r="F42" s="2">
        <v>3265096</v>
      </c>
      <c r="G42" s="2">
        <v>2286873</v>
      </c>
      <c r="H42" s="12">
        <v>1855111</v>
      </c>
      <c r="I42" s="13">
        <f t="shared" si="0"/>
        <v>4.2169323913883797E-2</v>
      </c>
      <c r="J42" s="13">
        <f t="shared" si="6"/>
        <v>0.1840511785869976</v>
      </c>
      <c r="K42" s="13">
        <f t="shared" si="7"/>
        <v>1.0309266749248591E-2</v>
      </c>
      <c r="L42" s="13">
        <f t="shared" si="9"/>
        <v>0.1719690371610445</v>
      </c>
      <c r="M42" s="13">
        <f t="shared" si="1"/>
        <v>0.20789998989587982</v>
      </c>
      <c r="N42" s="13">
        <f t="shared" si="2"/>
        <v>0.35700000666963555</v>
      </c>
      <c r="O42" s="13">
        <f t="shared" si="3"/>
        <v>0.70039992698530151</v>
      </c>
      <c r="P42" s="13">
        <f t="shared" si="4"/>
        <v>0.81119983488370362</v>
      </c>
      <c r="Q42" s="13">
        <f t="shared" si="18"/>
        <v>3.5154063438014305E-8</v>
      </c>
      <c r="R42" s="13">
        <f t="shared" si="19"/>
        <v>8.2474178066321402E-2</v>
      </c>
      <c r="S42" s="13">
        <f t="shared" si="20"/>
        <v>9.8038615529216777E-3</v>
      </c>
      <c r="T42" s="13">
        <f t="shared" si="21"/>
        <v>7.2164813432870289E-2</v>
      </c>
    </row>
    <row r="43" spans="2:20" x14ac:dyDescent="0.3">
      <c r="B43" s="1">
        <v>43506</v>
      </c>
      <c r="C43" s="4">
        <f t="shared" si="5"/>
        <v>1</v>
      </c>
      <c r="D43" s="2">
        <v>46236443</v>
      </c>
      <c r="E43" s="2">
        <v>10000942</v>
      </c>
      <c r="F43" s="2">
        <v>3366317</v>
      </c>
      <c r="G43" s="2">
        <v>2197531</v>
      </c>
      <c r="H43" s="12">
        <v>1799778</v>
      </c>
      <c r="I43" s="13">
        <f t="shared" si="0"/>
        <v>3.892552893828792E-2</v>
      </c>
      <c r="J43" s="13">
        <f t="shared" si="6"/>
        <v>-4.9231076440156785E-2</v>
      </c>
      <c r="K43" s="13">
        <f t="shared" si="7"/>
        <v>3.0000011138400229E-2</v>
      </c>
      <c r="L43" s="13">
        <f t="shared" si="9"/>
        <v>-7.6923385166750902E-2</v>
      </c>
      <c r="M43" s="13">
        <f t="shared" si="1"/>
        <v>0.21629998657119884</v>
      </c>
      <c r="N43" s="13">
        <f t="shared" si="2"/>
        <v>0.33659999228072718</v>
      </c>
      <c r="O43" s="13">
        <f t="shared" si="3"/>
        <v>0.65279978088813384</v>
      </c>
      <c r="P43" s="13">
        <f t="shared" si="4"/>
        <v>0.81900005051123281</v>
      </c>
      <c r="Q43" s="13">
        <f t="shared" si="18"/>
        <v>-6.9808419156380808E-8</v>
      </c>
      <c r="R43" s="13">
        <f t="shared" si="19"/>
        <v>3.8200203000826605E-8</v>
      </c>
      <c r="S43" s="13">
        <f t="shared" si="20"/>
        <v>-8.571456673476896E-2</v>
      </c>
      <c r="T43" s="13">
        <f t="shared" si="21"/>
        <v>9.6153897075994532E-3</v>
      </c>
    </row>
    <row r="44" spans="2:20" x14ac:dyDescent="0.3">
      <c r="B44" s="1">
        <v>43507</v>
      </c>
      <c r="C44" s="4">
        <f t="shared" si="5"/>
        <v>2</v>
      </c>
      <c r="D44" s="2">
        <v>22368860</v>
      </c>
      <c r="E44" s="2">
        <v>5312604</v>
      </c>
      <c r="F44" s="2">
        <v>2125041</v>
      </c>
      <c r="G44" s="2">
        <v>1582306</v>
      </c>
      <c r="H44" s="12">
        <v>1297491</v>
      </c>
      <c r="I44" s="13">
        <f t="shared" si="0"/>
        <v>5.8004341750093655E-2</v>
      </c>
      <c r="J44" s="13">
        <f t="shared" si="6"/>
        <v>8.2977972200451333E-2</v>
      </c>
      <c r="K44" s="13">
        <f t="shared" si="7"/>
        <v>5.1020408642713067E-2</v>
      </c>
      <c r="L44" s="13">
        <f t="shared" si="9"/>
        <v>3.0406225507084272E-2</v>
      </c>
      <c r="M44" s="13">
        <f t="shared" si="1"/>
        <v>0.23749998882374873</v>
      </c>
      <c r="N44" s="13">
        <f t="shared" si="2"/>
        <v>0.39999988706103445</v>
      </c>
      <c r="O44" s="13">
        <f t="shared" si="3"/>
        <v>0.74460022183101404</v>
      </c>
      <c r="P44" s="13">
        <f t="shared" si="4"/>
        <v>0.82000005055912073</v>
      </c>
      <c r="Q44" s="13">
        <f t="shared" si="18"/>
        <v>1.1862914450766482E-7</v>
      </c>
      <c r="R44" s="13">
        <f t="shared" si="19"/>
        <v>1.0100805642443422E-2</v>
      </c>
      <c r="S44" s="13">
        <f t="shared" si="20"/>
        <v>9.9010203298601773E-3</v>
      </c>
      <c r="T44" s="13">
        <f t="shared" si="21"/>
        <v>1.0101216045851791E-2</v>
      </c>
    </row>
    <row r="45" spans="2:20" x14ac:dyDescent="0.3">
      <c r="B45" s="1">
        <v>43508</v>
      </c>
      <c r="C45" s="4">
        <f t="shared" si="5"/>
        <v>3</v>
      </c>
      <c r="D45" s="2">
        <v>22803207</v>
      </c>
      <c r="E45" s="2">
        <v>5814817</v>
      </c>
      <c r="F45" s="2">
        <v>2256149</v>
      </c>
      <c r="G45" s="2">
        <v>1712868</v>
      </c>
      <c r="H45" s="12">
        <v>1404552</v>
      </c>
      <c r="I45" s="13">
        <f t="shared" si="0"/>
        <v>6.1594494142863325E-2</v>
      </c>
      <c r="J45" s="13">
        <f t="shared" si="6"/>
        <v>4.0516023501679044E-2</v>
      </c>
      <c r="K45" s="13">
        <f t="shared" si="7"/>
        <v>1.9417484842767951E-2</v>
      </c>
      <c r="L45" s="13">
        <f t="shared" si="9"/>
        <v>2.0696661547025652E-2</v>
      </c>
      <c r="M45" s="13">
        <f t="shared" si="1"/>
        <v>0.25499996557501758</v>
      </c>
      <c r="N45" s="13">
        <f t="shared" si="2"/>
        <v>0.38800000068789781</v>
      </c>
      <c r="O45" s="13">
        <f t="shared" si="3"/>
        <v>0.75919985781080945</v>
      </c>
      <c r="P45" s="13">
        <f t="shared" si="4"/>
        <v>0.82000014011587585</v>
      </c>
      <c r="Q45" s="13">
        <f t="shared" si="18"/>
        <v>-2.8571435635021847E-2</v>
      </c>
      <c r="R45" s="13">
        <f t="shared" si="19"/>
        <v>-3.9603837237817907E-2</v>
      </c>
      <c r="S45" s="13">
        <f t="shared" si="20"/>
        <v>7.2164656822276463E-2</v>
      </c>
      <c r="T45" s="13">
        <f t="shared" si="21"/>
        <v>2.0408157108046332E-2</v>
      </c>
    </row>
    <row r="46" spans="2:20" x14ac:dyDescent="0.3">
      <c r="B46" s="1">
        <v>43509</v>
      </c>
      <c r="C46" s="4">
        <f t="shared" si="5"/>
        <v>4</v>
      </c>
      <c r="D46" s="2">
        <v>21717340</v>
      </c>
      <c r="E46" s="2">
        <v>5483628</v>
      </c>
      <c r="F46" s="2">
        <v>2259254</v>
      </c>
      <c r="G46" s="2">
        <v>1682241</v>
      </c>
      <c r="H46" s="12">
        <v>1393232</v>
      </c>
      <c r="I46" s="13">
        <f t="shared" si="0"/>
        <v>6.4152976377401652E-2</v>
      </c>
      <c r="J46" s="13">
        <f t="shared" si="6"/>
        <v>8.7452358707419409E-2</v>
      </c>
      <c r="K46" s="13">
        <f t="shared" si="7"/>
        <v>5.2631578947368363E-2</v>
      </c>
      <c r="L46" s="13">
        <f t="shared" si="9"/>
        <v>3.3079740772048449E-2</v>
      </c>
      <c r="M46" s="13">
        <f t="shared" si="1"/>
        <v>0.25249998388384581</v>
      </c>
      <c r="N46" s="13">
        <f t="shared" si="2"/>
        <v>0.41199986578228864</v>
      </c>
      <c r="O46" s="13">
        <f t="shared" si="3"/>
        <v>0.74460020874146948</v>
      </c>
      <c r="P46" s="13">
        <f t="shared" si="4"/>
        <v>0.82820000225889157</v>
      </c>
      <c r="Q46" s="13">
        <f t="shared" si="18"/>
        <v>-2.8846219452244637E-2</v>
      </c>
      <c r="R46" s="13">
        <f t="shared" si="19"/>
        <v>2.99997604628639E-2</v>
      </c>
      <c r="S46" s="13">
        <f t="shared" si="20"/>
        <v>7.3684674233033265E-2</v>
      </c>
      <c r="T46" s="13">
        <f t="shared" si="21"/>
        <v>-3.8095487737340172E-2</v>
      </c>
    </row>
    <row r="47" spans="2:20" x14ac:dyDescent="0.3">
      <c r="B47" s="1">
        <v>43510</v>
      </c>
      <c r="C47" s="4">
        <f t="shared" si="5"/>
        <v>5</v>
      </c>
      <c r="D47" s="2">
        <v>21500167</v>
      </c>
      <c r="E47" s="2">
        <v>5213790</v>
      </c>
      <c r="F47" s="2">
        <v>1981240</v>
      </c>
      <c r="G47" s="2">
        <v>1402916</v>
      </c>
      <c r="H47" s="12">
        <v>1184903</v>
      </c>
      <c r="I47" s="13">
        <f t="shared" si="0"/>
        <v>5.5111339367736073E-2</v>
      </c>
      <c r="J47" s="13">
        <f t="shared" si="6"/>
        <v>-0.14069092654880477</v>
      </c>
      <c r="K47" s="13">
        <f t="shared" si="7"/>
        <v>-2.9411755411675844E-2</v>
      </c>
      <c r="L47" s="13">
        <f t="shared" si="9"/>
        <v>-0.1146512661343102</v>
      </c>
      <c r="M47" s="13">
        <f t="shared" si="1"/>
        <v>0.24249997686064484</v>
      </c>
      <c r="N47" s="13">
        <f t="shared" si="2"/>
        <v>0.37999996164018879</v>
      </c>
      <c r="O47" s="13">
        <f t="shared" si="3"/>
        <v>0.70809997779168599</v>
      </c>
      <c r="P47" s="13">
        <f t="shared" si="4"/>
        <v>0.84460010435407396</v>
      </c>
      <c r="Q47" s="13">
        <f t="shared" si="18"/>
        <v>-2.0202018530045551E-2</v>
      </c>
      <c r="R47" s="13">
        <f t="shared" si="19"/>
        <v>-5.0000182538154636E-2</v>
      </c>
      <c r="S47" s="13">
        <f t="shared" si="20"/>
        <v>-3.9603732674964975E-2</v>
      </c>
      <c r="T47" s="13">
        <f t="shared" si="21"/>
        <v>-9.6154771468530686E-3</v>
      </c>
    </row>
    <row r="48" spans="2:20" x14ac:dyDescent="0.3">
      <c r="B48" s="1">
        <v>43511</v>
      </c>
      <c r="C48" s="4">
        <f t="shared" si="5"/>
        <v>6</v>
      </c>
      <c r="D48" s="2">
        <v>21500167</v>
      </c>
      <c r="E48" s="2">
        <v>5482542</v>
      </c>
      <c r="F48" s="2">
        <v>2214947</v>
      </c>
      <c r="G48" s="2">
        <v>1633080</v>
      </c>
      <c r="H48" s="12">
        <v>1285561</v>
      </c>
      <c r="I48" s="13">
        <f t="shared" si="0"/>
        <v>5.9793070444522596E-2</v>
      </c>
      <c r="J48" s="13">
        <f t="shared" si="6"/>
        <v>3.1362191919734883E-2</v>
      </c>
      <c r="K48" s="13">
        <f t="shared" si="7"/>
        <v>-1.9801944086928258E-2</v>
      </c>
      <c r="L48" s="13">
        <f t="shared" si="9"/>
        <v>5.2197752992891644E-2</v>
      </c>
      <c r="M48" s="13">
        <f t="shared" si="1"/>
        <v>0.25499997279090902</v>
      </c>
      <c r="N48" s="13">
        <f t="shared" si="2"/>
        <v>0.40400000583670859</v>
      </c>
      <c r="O48" s="13">
        <f t="shared" si="3"/>
        <v>0.73729980897962799</v>
      </c>
      <c r="P48" s="13">
        <f t="shared" si="4"/>
        <v>0.78720025963210616</v>
      </c>
      <c r="Q48" s="13">
        <f t="shared" si="18"/>
        <v>7.3684062469939748E-2</v>
      </c>
      <c r="R48" s="13">
        <f t="shared" si="19"/>
        <v>2.9383318578268813E-7</v>
      </c>
      <c r="S48" s="13">
        <f t="shared" si="20"/>
        <v>4.1236556896707688E-2</v>
      </c>
      <c r="T48" s="13">
        <f t="shared" si="21"/>
        <v>-5.8822950491126957E-2</v>
      </c>
    </row>
    <row r="49" spans="2:20" x14ac:dyDescent="0.3">
      <c r="B49" s="1">
        <v>43512</v>
      </c>
      <c r="C49" s="4">
        <f t="shared" si="5"/>
        <v>7</v>
      </c>
      <c r="D49" s="2">
        <v>45787545</v>
      </c>
      <c r="E49" s="2">
        <v>9807692</v>
      </c>
      <c r="F49" s="2">
        <v>3334615</v>
      </c>
      <c r="G49" s="2">
        <v>2290213</v>
      </c>
      <c r="H49" s="12">
        <v>1768503</v>
      </c>
      <c r="I49" s="13">
        <f t="shared" si="0"/>
        <v>3.8624106184334629E-2</v>
      </c>
      <c r="J49" s="13">
        <f t="shared" si="6"/>
        <v>-4.6686155168073507E-2</v>
      </c>
      <c r="K49" s="13">
        <f t="shared" si="7"/>
        <v>4.081632653061229E-2</v>
      </c>
      <c r="L49" s="13">
        <f t="shared" si="9"/>
        <v>-8.4071011828148912E-2</v>
      </c>
      <c r="M49" s="13">
        <f t="shared" si="1"/>
        <v>0.21419999696423994</v>
      </c>
      <c r="N49" s="13">
        <f t="shared" si="2"/>
        <v>0.33999997145097949</v>
      </c>
      <c r="O49" s="13">
        <f t="shared" si="3"/>
        <v>0.68679982546710794</v>
      </c>
      <c r="P49" s="13">
        <f t="shared" si="4"/>
        <v>0.77220022766441376</v>
      </c>
      <c r="Q49" s="13">
        <f t="shared" si="18"/>
        <v>3.030306577463171E-2</v>
      </c>
      <c r="R49" s="13">
        <f t="shared" si="19"/>
        <v>-4.7619145381102901E-2</v>
      </c>
      <c r="S49" s="13">
        <f t="shared" si="20"/>
        <v>-1.9417622695553138E-2</v>
      </c>
      <c r="T49" s="13">
        <f t="shared" si="21"/>
        <v>-4.8076448665551053E-2</v>
      </c>
    </row>
    <row r="50" spans="2:20" x14ac:dyDescent="0.3">
      <c r="B50" s="1">
        <v>43513</v>
      </c>
      <c r="C50" s="4">
        <f t="shared" si="5"/>
        <v>1</v>
      </c>
      <c r="D50" s="2">
        <v>45338648</v>
      </c>
      <c r="E50" s="2">
        <v>9901960</v>
      </c>
      <c r="F50" s="2">
        <v>3232000</v>
      </c>
      <c r="G50" s="2">
        <v>2087872</v>
      </c>
      <c r="H50" s="12">
        <v>1579683</v>
      </c>
      <c r="I50" s="13">
        <f t="shared" si="0"/>
        <v>3.4841863833257665E-2</v>
      </c>
      <c r="J50" s="13">
        <f t="shared" si="6"/>
        <v>-0.12229008244350137</v>
      </c>
      <c r="K50" s="13">
        <f t="shared" si="7"/>
        <v>-1.9417475518175187E-2</v>
      </c>
      <c r="L50" s="13">
        <f t="shared" si="9"/>
        <v>-0.10490968822811508</v>
      </c>
      <c r="M50" s="13">
        <f t="shared" si="1"/>
        <v>0.21839998404892885</v>
      </c>
      <c r="N50" s="13">
        <f t="shared" si="2"/>
        <v>0.32640002585346739</v>
      </c>
      <c r="O50" s="13">
        <f t="shared" si="3"/>
        <v>0.64600000000000002</v>
      </c>
      <c r="P50" s="13">
        <f t="shared" si="4"/>
        <v>0.75659954250068973</v>
      </c>
      <c r="Q50" s="13">
        <f t="shared" si="18"/>
        <v>9.7087268058555498E-3</v>
      </c>
      <c r="R50" s="13">
        <f t="shared" si="19"/>
        <v>-3.030293125720851E-2</v>
      </c>
      <c r="S50" s="13">
        <f t="shared" si="20"/>
        <v>-1.0416334513597247E-2</v>
      </c>
      <c r="T50" s="13">
        <f t="shared" si="21"/>
        <v>-7.6191091772939035E-2</v>
      </c>
    </row>
    <row r="51" spans="2:20" x14ac:dyDescent="0.3">
      <c r="B51" s="1">
        <v>43514</v>
      </c>
      <c r="C51" s="4">
        <f t="shared" si="5"/>
        <v>2</v>
      </c>
      <c r="D51" s="2">
        <v>21717340</v>
      </c>
      <c r="E51" s="2">
        <v>5592215</v>
      </c>
      <c r="F51" s="2">
        <v>2348730</v>
      </c>
      <c r="G51" s="2">
        <v>1800301</v>
      </c>
      <c r="H51" s="12">
        <v>1431960</v>
      </c>
      <c r="I51" s="13">
        <f t="shared" si="0"/>
        <v>6.5936251861415815E-2</v>
      </c>
      <c r="J51" s="13">
        <f t="shared" si="6"/>
        <v>0.10363771309396363</v>
      </c>
      <c r="K51" s="13">
        <f t="shared" si="7"/>
        <v>-2.9126204911649523E-2</v>
      </c>
      <c r="L51" s="13">
        <f t="shared" si="9"/>
        <v>0.13674683432312817</v>
      </c>
      <c r="M51" s="13">
        <f t="shared" si="1"/>
        <v>0.25749999769769227</v>
      </c>
      <c r="N51" s="13">
        <f t="shared" si="2"/>
        <v>0.4199999463539939</v>
      </c>
      <c r="O51" s="13">
        <f t="shared" si="3"/>
        <v>0.76649976795970587</v>
      </c>
      <c r="P51" s="13">
        <f t="shared" si="4"/>
        <v>0.79540032472347677</v>
      </c>
      <c r="Q51" s="13">
        <f t="shared" si="18"/>
        <v>8.4210567642534651E-2</v>
      </c>
      <c r="R51" s="13">
        <f t="shared" si="19"/>
        <v>5.0000162349815191E-2</v>
      </c>
      <c r="S51" s="13">
        <f t="shared" si="20"/>
        <v>2.9411146393214294E-2</v>
      </c>
      <c r="T51" s="13">
        <f t="shared" si="21"/>
        <v>-2.9999663803521148E-2</v>
      </c>
    </row>
    <row r="52" spans="2:20" x14ac:dyDescent="0.3">
      <c r="B52" s="24">
        <v>43515</v>
      </c>
      <c r="C52" s="16">
        <f t="shared" si="5"/>
        <v>3</v>
      </c>
      <c r="D52" s="25">
        <v>21934513</v>
      </c>
      <c r="E52" s="25">
        <v>5648137</v>
      </c>
      <c r="F52" s="25">
        <v>948887</v>
      </c>
      <c r="G52" s="25">
        <v>727321</v>
      </c>
      <c r="H52" s="26">
        <v>620260</v>
      </c>
      <c r="I52" s="22">
        <f t="shared" si="0"/>
        <v>2.8277810407735061E-2</v>
      </c>
      <c r="J52" s="22">
        <f t="shared" si="6"/>
        <v>-0.55839299648571217</v>
      </c>
      <c r="K52" s="22">
        <f t="shared" si="7"/>
        <v>-3.809525563663041E-2</v>
      </c>
      <c r="L52" s="22">
        <f t="shared" si="9"/>
        <v>-0.54090360183579034</v>
      </c>
      <c r="M52" s="22">
        <f t="shared" si="1"/>
        <v>0.25749999555495034</v>
      </c>
      <c r="N52" s="22">
        <f t="shared" si="2"/>
        <v>0.16799999716720751</v>
      </c>
      <c r="O52" s="22">
        <f t="shared" si="3"/>
        <v>0.76649906680142099</v>
      </c>
      <c r="P52" s="22">
        <f t="shared" si="4"/>
        <v>0.8528008953405718</v>
      </c>
      <c r="Q52" s="22">
        <f t="shared" si="18"/>
        <v>9.8040404605359566E-3</v>
      </c>
      <c r="R52" s="22">
        <f t="shared" si="19"/>
        <v>-0.56701031734702356</v>
      </c>
      <c r="S52" s="22">
        <f t="shared" si="20"/>
        <v>9.6143445174754483E-3</v>
      </c>
      <c r="T52" s="22">
        <f t="shared" si="21"/>
        <v>4.0000914170649882E-2</v>
      </c>
    </row>
    <row r="53" spans="2:20" x14ac:dyDescent="0.3">
      <c r="B53" s="1">
        <v>43516</v>
      </c>
      <c r="C53" s="4">
        <f t="shared" si="5"/>
        <v>4</v>
      </c>
      <c r="D53" s="2">
        <v>22151687</v>
      </c>
      <c r="E53" s="2">
        <v>5427163</v>
      </c>
      <c r="F53" s="2">
        <v>2105739</v>
      </c>
      <c r="G53" s="2">
        <v>1537189</v>
      </c>
      <c r="H53" s="12">
        <v>1222680</v>
      </c>
      <c r="I53" s="13">
        <f t="shared" si="0"/>
        <v>5.5195796148618387E-2</v>
      </c>
      <c r="J53" s="13">
        <f t="shared" si="6"/>
        <v>-0.12241464451003137</v>
      </c>
      <c r="K53" s="13">
        <f t="shared" si="7"/>
        <v>2.0000009209230951E-2</v>
      </c>
      <c r="L53" s="13">
        <f t="shared" si="9"/>
        <v>-0.13962220826808736</v>
      </c>
      <c r="M53" s="13">
        <f t="shared" si="1"/>
        <v>0.24499998577986409</v>
      </c>
      <c r="N53" s="13">
        <f t="shared" si="2"/>
        <v>0.38799995504096707</v>
      </c>
      <c r="O53" s="13">
        <f t="shared" si="3"/>
        <v>0.7299997768004487</v>
      </c>
      <c r="P53" s="13">
        <f t="shared" si="4"/>
        <v>0.79539991503972507</v>
      </c>
      <c r="Q53" s="13">
        <f t="shared" si="18"/>
        <v>-2.9702964683878341E-2</v>
      </c>
      <c r="R53" s="13">
        <f t="shared" si="19"/>
        <v>-5.8252229514083709E-2</v>
      </c>
      <c r="S53" s="13">
        <f t="shared" si="20"/>
        <v>-1.960841773829014E-2</v>
      </c>
      <c r="T53" s="13">
        <f t="shared" si="21"/>
        <v>-3.9604065599740612E-2</v>
      </c>
    </row>
    <row r="54" spans="2:20" x14ac:dyDescent="0.3">
      <c r="B54" s="1">
        <v>43517</v>
      </c>
      <c r="C54" s="4">
        <f t="shared" si="5"/>
        <v>5</v>
      </c>
      <c r="D54" s="2">
        <v>20848646</v>
      </c>
      <c r="E54" s="2">
        <v>5003675</v>
      </c>
      <c r="F54" s="2">
        <v>1921411</v>
      </c>
      <c r="G54" s="2">
        <v>1444709</v>
      </c>
      <c r="H54" s="12">
        <v>1149121</v>
      </c>
      <c r="I54" s="13">
        <f t="shared" si="0"/>
        <v>5.5117296346247138E-2</v>
      </c>
      <c r="J54" s="13">
        <f t="shared" si="6"/>
        <v>-3.019825251518482E-2</v>
      </c>
      <c r="K54" s="13">
        <f t="shared" si="7"/>
        <v>-3.0303066948270674E-2</v>
      </c>
      <c r="L54" s="13">
        <f t="shared" si="9"/>
        <v>1.0808988820465437E-4</v>
      </c>
      <c r="M54" s="13">
        <f t="shared" si="1"/>
        <v>0.23999999808141018</v>
      </c>
      <c r="N54" s="13">
        <f t="shared" si="2"/>
        <v>0.38399996002937842</v>
      </c>
      <c r="O54" s="13">
        <f t="shared" si="3"/>
        <v>0.75190003596315413</v>
      </c>
      <c r="P54" s="13">
        <f t="shared" si="4"/>
        <v>0.79539962719135826</v>
      </c>
      <c r="Q54" s="13">
        <f t="shared" si="18"/>
        <v>-1.0309191825908059E-2</v>
      </c>
      <c r="R54" s="13">
        <f t="shared" si="19"/>
        <v>1.0526312613097444E-2</v>
      </c>
      <c r="S54" s="13">
        <f t="shared" si="20"/>
        <v>6.1855754194577228E-2</v>
      </c>
      <c r="T54" s="13">
        <f t="shared" si="21"/>
        <v>-5.8252984944091146E-2</v>
      </c>
    </row>
    <row r="55" spans="2:20" x14ac:dyDescent="0.3">
      <c r="B55" s="1">
        <v>43518</v>
      </c>
      <c r="C55" s="4">
        <f t="shared" si="5"/>
        <v>6</v>
      </c>
      <c r="D55" s="2">
        <v>22151687</v>
      </c>
      <c r="E55" s="2">
        <v>5704059</v>
      </c>
      <c r="F55" s="2">
        <v>2304440</v>
      </c>
      <c r="G55" s="2">
        <v>1749530</v>
      </c>
      <c r="H55" s="12">
        <v>1377230</v>
      </c>
      <c r="I55" s="13">
        <f t="shared" si="0"/>
        <v>6.2172691407205237E-2</v>
      </c>
      <c r="J55" s="13">
        <f t="shared" si="6"/>
        <v>7.1306612443905903E-2</v>
      </c>
      <c r="K55" s="13">
        <f t="shared" si="7"/>
        <v>3.0303020437004058E-2</v>
      </c>
      <c r="L55" s="13">
        <f t="shared" si="9"/>
        <v>3.9797604387794561E-2</v>
      </c>
      <c r="M55" s="13">
        <f t="shared" si="1"/>
        <v>0.25749998182982631</v>
      </c>
      <c r="N55" s="13">
        <f t="shared" si="2"/>
        <v>0.40400002875145574</v>
      </c>
      <c r="O55" s="13">
        <f t="shared" si="3"/>
        <v>0.75919963201471941</v>
      </c>
      <c r="P55" s="13">
        <f t="shared" si="4"/>
        <v>0.78719999085468673</v>
      </c>
      <c r="Q55" s="13">
        <f t="shared" si="18"/>
        <v>9.8039580614668331E-3</v>
      </c>
      <c r="R55" s="13">
        <f t="shared" si="19"/>
        <v>5.6719670293858826E-8</v>
      </c>
      <c r="S55" s="13">
        <f t="shared" si="20"/>
        <v>2.9702737974934834E-2</v>
      </c>
      <c r="T55" s="13">
        <f t="shared" si="21"/>
        <v>-3.4143461735691716E-7</v>
      </c>
    </row>
    <row r="56" spans="2:20" x14ac:dyDescent="0.3">
      <c r="B56" s="1">
        <v>43519</v>
      </c>
      <c r="C56" s="4">
        <f t="shared" si="5"/>
        <v>7</v>
      </c>
      <c r="D56" s="2">
        <v>43094160</v>
      </c>
      <c r="E56" s="2">
        <v>9049773</v>
      </c>
      <c r="F56" s="2">
        <v>2923076</v>
      </c>
      <c r="G56" s="2">
        <v>1908184</v>
      </c>
      <c r="H56" s="12">
        <v>1443732</v>
      </c>
      <c r="I56" s="13">
        <f t="shared" si="0"/>
        <v>3.3501801636230989E-2</v>
      </c>
      <c r="J56" s="13">
        <f t="shared" si="6"/>
        <v>-0.18364175802924843</v>
      </c>
      <c r="K56" s="13">
        <f t="shared" si="7"/>
        <v>-5.8823529411764719E-2</v>
      </c>
      <c r="L56" s="13">
        <f t="shared" si="9"/>
        <v>-0.13261936790607654</v>
      </c>
      <c r="M56" s="13">
        <f t="shared" si="1"/>
        <v>0.20999998607699977</v>
      </c>
      <c r="N56" s="13">
        <f t="shared" si="2"/>
        <v>0.32299992497049373</v>
      </c>
      <c r="O56" s="13">
        <f t="shared" si="3"/>
        <v>0.65279999562105129</v>
      </c>
      <c r="P56" s="13">
        <f t="shared" si="4"/>
        <v>0.75659999245355791</v>
      </c>
      <c r="Q56" s="13">
        <f t="shared" si="18"/>
        <v>-1.9607894242600565E-2</v>
      </c>
      <c r="R56" s="13">
        <f t="shared" si="19"/>
        <v>-5.0000140905708257E-2</v>
      </c>
      <c r="S56" s="13">
        <f t="shared" si="20"/>
        <v>-4.9504715326525561E-2</v>
      </c>
      <c r="T56" s="13">
        <f t="shared" si="21"/>
        <v>-2.020231884422008E-2</v>
      </c>
    </row>
    <row r="57" spans="2:20" x14ac:dyDescent="0.3">
      <c r="B57" s="1">
        <v>43520</v>
      </c>
      <c r="C57" s="4">
        <f t="shared" si="5"/>
        <v>1</v>
      </c>
      <c r="D57" s="2">
        <v>44440853</v>
      </c>
      <c r="E57" s="2">
        <v>8959276</v>
      </c>
      <c r="F57" s="2">
        <v>3168000</v>
      </c>
      <c r="G57" s="2">
        <v>2046528</v>
      </c>
      <c r="H57" s="12">
        <v>1644180</v>
      </c>
      <c r="I57" s="13">
        <f t="shared" si="0"/>
        <v>3.699703963828057E-2</v>
      </c>
      <c r="J57" s="13">
        <f t="shared" si="6"/>
        <v>4.0829077732684294E-2</v>
      </c>
      <c r="K57" s="13">
        <f t="shared" si="7"/>
        <v>-1.9801979979641171E-2</v>
      </c>
      <c r="L57" s="13">
        <f t="shared" si="9"/>
        <v>6.1855927551318857E-2</v>
      </c>
      <c r="M57" s="13">
        <f t="shared" si="1"/>
        <v>0.201600000792064</v>
      </c>
      <c r="N57" s="13">
        <f t="shared" si="2"/>
        <v>0.35360000071434344</v>
      </c>
      <c r="O57" s="13">
        <f t="shared" si="3"/>
        <v>0.64600000000000002</v>
      </c>
      <c r="P57" s="13">
        <f t="shared" si="4"/>
        <v>0.80339970916596304</v>
      </c>
      <c r="Q57" s="13">
        <f t="shared" si="18"/>
        <v>-7.6923005878521966E-2</v>
      </c>
      <c r="R57" s="13">
        <f t="shared" si="19"/>
        <v>8.333324971330458E-2</v>
      </c>
      <c r="S57" s="13">
        <f t="shared" si="20"/>
        <v>0</v>
      </c>
      <c r="T57" s="13">
        <f t="shared" si="21"/>
        <v>6.1855927787890064E-2</v>
      </c>
    </row>
    <row r="58" spans="2:20" x14ac:dyDescent="0.3">
      <c r="B58" s="1">
        <v>43521</v>
      </c>
      <c r="C58" s="4">
        <f t="shared" si="5"/>
        <v>2</v>
      </c>
      <c r="D58" s="2">
        <v>21065820</v>
      </c>
      <c r="E58" s="2">
        <v>5055796</v>
      </c>
      <c r="F58" s="2">
        <v>2042541</v>
      </c>
      <c r="G58" s="2">
        <v>1505966</v>
      </c>
      <c r="H58" s="12">
        <v>1271939</v>
      </c>
      <c r="I58" s="13">
        <f t="shared" si="0"/>
        <v>6.0379277901358691E-2</v>
      </c>
      <c r="J58" s="13">
        <f t="shared" si="6"/>
        <v>-0.11174962987792958</v>
      </c>
      <c r="K58" s="13">
        <f t="shared" si="7"/>
        <v>-2.9999990790768982E-2</v>
      </c>
      <c r="L58" s="13">
        <f t="shared" si="9"/>
        <v>-8.427797764023226E-2</v>
      </c>
      <c r="M58" s="13">
        <f t="shared" si="1"/>
        <v>0.2399999620237902</v>
      </c>
      <c r="N58" s="13">
        <f t="shared" si="2"/>
        <v>0.40399988448901025</v>
      </c>
      <c r="O58" s="13">
        <f t="shared" si="3"/>
        <v>0.73730025492756324</v>
      </c>
      <c r="P58" s="13">
        <f t="shared" si="4"/>
        <v>0.84460007729258169</v>
      </c>
      <c r="Q58" s="13">
        <f t="shared" si="18"/>
        <v>-6.7961304195611305E-2</v>
      </c>
      <c r="R58" s="13">
        <f t="shared" si="19"/>
        <v>-3.8095390258688577E-2</v>
      </c>
      <c r="S58" s="13">
        <f t="shared" si="20"/>
        <v>-3.8094614313931019E-2</v>
      </c>
      <c r="T58" s="13">
        <f t="shared" si="21"/>
        <v>6.1855333773228383E-2</v>
      </c>
    </row>
    <row r="59" spans="2:20" x14ac:dyDescent="0.3">
      <c r="B59" s="24">
        <v>43522</v>
      </c>
      <c r="C59" s="16">
        <f t="shared" si="5"/>
        <v>3</v>
      </c>
      <c r="D59" s="25">
        <v>22368860</v>
      </c>
      <c r="E59" s="25">
        <v>5480370</v>
      </c>
      <c r="F59" s="25">
        <v>2257912</v>
      </c>
      <c r="G59" s="25">
        <v>1681241</v>
      </c>
      <c r="H59" s="26">
        <v>1364832</v>
      </c>
      <c r="I59" s="22">
        <f t="shared" si="0"/>
        <v>6.1014821497385206E-2</v>
      </c>
      <c r="J59" s="22">
        <f t="shared" si="6"/>
        <v>1.2004191790539451</v>
      </c>
      <c r="K59" s="22">
        <f t="shared" si="7"/>
        <v>1.9801989677181275E-2</v>
      </c>
      <c r="L59" s="22">
        <f t="shared" si="9"/>
        <v>1.157692572996929</v>
      </c>
      <c r="M59" s="22">
        <f t="shared" si="1"/>
        <v>0.24499996870649643</v>
      </c>
      <c r="N59" s="22">
        <f t="shared" si="2"/>
        <v>0.41199991971345001</v>
      </c>
      <c r="O59" s="22">
        <f t="shared" si="3"/>
        <v>0.74459987811748196</v>
      </c>
      <c r="P59" s="22">
        <f t="shared" si="4"/>
        <v>0.81180033082704983</v>
      </c>
      <c r="Q59" s="22">
        <f t="shared" si="18"/>
        <v>-4.8543794424207753E-2</v>
      </c>
      <c r="R59" s="22">
        <f t="shared" si="19"/>
        <v>1.4523805158365186</v>
      </c>
      <c r="S59" s="22">
        <f t="shared" si="20"/>
        <v>-2.8570404886888778E-2</v>
      </c>
      <c r="T59" s="22">
        <f t="shared" si="21"/>
        <v>-4.8077534554121337E-2</v>
      </c>
    </row>
    <row r="60" spans="2:20" x14ac:dyDescent="0.3">
      <c r="B60" s="1">
        <v>43523</v>
      </c>
      <c r="C60" s="4">
        <f t="shared" si="5"/>
        <v>4</v>
      </c>
      <c r="D60" s="2">
        <v>21500167</v>
      </c>
      <c r="E60" s="2">
        <v>5482542</v>
      </c>
      <c r="F60" s="2">
        <v>2105296</v>
      </c>
      <c r="G60" s="2">
        <v>1613709</v>
      </c>
      <c r="H60" s="12">
        <v>1323241</v>
      </c>
      <c r="I60" s="13">
        <f t="shared" si="0"/>
        <v>6.1545614971269758E-2</v>
      </c>
      <c r="J60" s="13">
        <f t="shared" si="6"/>
        <v>8.2246376811594191E-2</v>
      </c>
      <c r="K60" s="13">
        <f t="shared" si="7"/>
        <v>-2.9411755411675844E-2</v>
      </c>
      <c r="L60" s="13">
        <f t="shared" si="9"/>
        <v>0.11504171088598958</v>
      </c>
      <c r="M60" s="13">
        <f t="shared" si="1"/>
        <v>0.25499997279090902</v>
      </c>
      <c r="N60" s="13">
        <f t="shared" si="2"/>
        <v>0.38399997665316565</v>
      </c>
      <c r="O60" s="13">
        <f t="shared" si="3"/>
        <v>0.76649981760284536</v>
      </c>
      <c r="P60" s="13">
        <f t="shared" si="4"/>
        <v>0.81999976451764223</v>
      </c>
      <c r="Q60" s="13">
        <f t="shared" si="18"/>
        <v>4.0816275883501785E-2</v>
      </c>
      <c r="R60" s="13">
        <f t="shared" si="19"/>
        <v>-1.0309223843541604E-2</v>
      </c>
      <c r="S60" s="13">
        <f t="shared" si="20"/>
        <v>5.0000071181356409E-2</v>
      </c>
      <c r="T60" s="13">
        <f t="shared" si="21"/>
        <v>3.092764911433088E-2</v>
      </c>
    </row>
    <row r="61" spans="2:20" x14ac:dyDescent="0.3">
      <c r="B61" s="24">
        <v>43524</v>
      </c>
      <c r="C61" s="16">
        <f t="shared" si="5"/>
        <v>5</v>
      </c>
      <c r="D61" s="25">
        <v>22586034</v>
      </c>
      <c r="E61" s="25">
        <v>5759438</v>
      </c>
      <c r="F61" s="25">
        <v>2280737</v>
      </c>
      <c r="G61" s="25">
        <v>1648289</v>
      </c>
      <c r="H61" s="26">
        <v>1405660</v>
      </c>
      <c r="I61" s="22">
        <f t="shared" si="0"/>
        <v>6.2235804656984049E-2</v>
      </c>
      <c r="J61" s="22">
        <f t="shared" si="6"/>
        <v>0.22324803045110131</v>
      </c>
      <c r="K61" s="22">
        <f t="shared" si="7"/>
        <v>8.3333373303954517E-2</v>
      </c>
      <c r="L61" s="22">
        <f t="shared" si="9"/>
        <v>0.12915198644756454</v>
      </c>
      <c r="M61" s="22">
        <f t="shared" si="1"/>
        <v>0.25499997033565081</v>
      </c>
      <c r="N61" s="22">
        <f t="shared" si="2"/>
        <v>0.39599992221463276</v>
      </c>
      <c r="O61" s="22">
        <f t="shared" si="3"/>
        <v>0.72270016227210765</v>
      </c>
      <c r="P61" s="22">
        <f t="shared" si="4"/>
        <v>0.85279947873218831</v>
      </c>
      <c r="Q61" s="22">
        <f t="shared" si="18"/>
        <v>6.2499884892301072E-2</v>
      </c>
      <c r="R61" s="22">
        <f t="shared" si="19"/>
        <v>3.1249904776907478E-2</v>
      </c>
      <c r="S61" s="22">
        <f t="shared" si="20"/>
        <v>-3.8834781612481994E-2</v>
      </c>
      <c r="T61" s="22">
        <f t="shared" si="21"/>
        <v>7.2164795630487166E-2</v>
      </c>
    </row>
    <row r="62" spans="2:20" x14ac:dyDescent="0.3">
      <c r="B62" s="1">
        <v>43525</v>
      </c>
      <c r="C62" s="4">
        <f t="shared" si="5"/>
        <v>6</v>
      </c>
      <c r="D62" s="2">
        <v>22368860</v>
      </c>
      <c r="E62" s="2">
        <v>5815903</v>
      </c>
      <c r="F62" s="2">
        <v>2442679</v>
      </c>
      <c r="G62" s="2">
        <v>1872313</v>
      </c>
      <c r="H62" s="12">
        <v>1458532</v>
      </c>
      <c r="I62" s="13">
        <f t="shared" si="0"/>
        <v>6.5203680473658474E-2</v>
      </c>
      <c r="J62" s="13">
        <f t="shared" si="6"/>
        <v>5.9032986501891482E-2</v>
      </c>
      <c r="K62" s="13">
        <f t="shared" si="7"/>
        <v>9.80390342279569E-3</v>
      </c>
      <c r="L62" s="13">
        <f t="shared" si="9"/>
        <v>4.8751131692233107E-2</v>
      </c>
      <c r="M62" s="13">
        <f t="shared" si="1"/>
        <v>0.25999997317699697</v>
      </c>
      <c r="N62" s="13">
        <f t="shared" si="2"/>
        <v>0.41999995529499029</v>
      </c>
      <c r="O62" s="13">
        <f t="shared" si="3"/>
        <v>0.76649981434318626</v>
      </c>
      <c r="P62" s="13">
        <f t="shared" si="4"/>
        <v>0.77900009239908075</v>
      </c>
      <c r="Q62" s="13">
        <f t="shared" si="18"/>
        <v>9.7087049459398944E-3</v>
      </c>
      <c r="R62" s="13">
        <f t="shared" si="19"/>
        <v>3.9603775754624593E-2</v>
      </c>
      <c r="S62" s="13">
        <f t="shared" si="20"/>
        <v>9.6156294347693461E-3</v>
      </c>
      <c r="T62" s="13">
        <f t="shared" si="21"/>
        <v>-1.0416537793278002E-2</v>
      </c>
    </row>
    <row r="63" spans="2:20" x14ac:dyDescent="0.3">
      <c r="B63" s="24">
        <v>43526</v>
      </c>
      <c r="C63" s="16">
        <f t="shared" si="5"/>
        <v>7</v>
      </c>
      <c r="D63" s="25">
        <v>46685340</v>
      </c>
      <c r="E63" s="25">
        <v>9803921</v>
      </c>
      <c r="F63" s="25">
        <v>3333333</v>
      </c>
      <c r="G63" s="25">
        <v>1110666</v>
      </c>
      <c r="H63" s="26">
        <v>900972</v>
      </c>
      <c r="I63" s="22">
        <f t="shared" si="0"/>
        <v>1.9298820571939712E-2</v>
      </c>
      <c r="J63" s="22">
        <f t="shared" si="6"/>
        <v>-0.37594234941110949</v>
      </c>
      <c r="K63" s="22">
        <f t="shared" si="7"/>
        <v>8.3333333333333259E-2</v>
      </c>
      <c r="L63" s="22">
        <f t="shared" si="9"/>
        <v>-0.42394678407179354</v>
      </c>
      <c r="M63" s="22">
        <f t="shared" si="1"/>
        <v>0.20999999143199985</v>
      </c>
      <c r="N63" s="22">
        <f t="shared" si="2"/>
        <v>0.33999998571999918</v>
      </c>
      <c r="O63" s="22">
        <f t="shared" si="3"/>
        <v>0.33319983331998332</v>
      </c>
      <c r="P63" s="22">
        <f t="shared" si="4"/>
        <v>0.81119976662651061</v>
      </c>
      <c r="Q63" s="22">
        <f t="shared" si="18"/>
        <v>2.550000210987946E-8</v>
      </c>
      <c r="R63" s="22">
        <f t="shared" si="19"/>
        <v>5.2631779252142019E-2</v>
      </c>
      <c r="S63" s="22">
        <f t="shared" si="20"/>
        <v>-0.48958358524039425</v>
      </c>
      <c r="T63" s="22">
        <f t="shared" si="21"/>
        <v>7.2164650697249533E-2</v>
      </c>
    </row>
    <row r="64" spans="2:20" x14ac:dyDescent="0.3">
      <c r="B64" s="1">
        <v>43527</v>
      </c>
      <c r="C64" s="4">
        <f t="shared" si="5"/>
        <v>1</v>
      </c>
      <c r="D64" s="2">
        <v>43991955</v>
      </c>
      <c r="E64" s="2">
        <v>8961161</v>
      </c>
      <c r="F64" s="2">
        <v>2924923</v>
      </c>
      <c r="G64" s="2">
        <v>2088395</v>
      </c>
      <c r="H64" s="12">
        <v>1694106</v>
      </c>
      <c r="I64" s="13">
        <f t="shared" si="0"/>
        <v>3.8509450193791116E-2</v>
      </c>
      <c r="J64" s="13">
        <f t="shared" si="6"/>
        <v>3.03652884720651E-2</v>
      </c>
      <c r="K64" s="13">
        <f t="shared" si="7"/>
        <v>-1.0101021238273722E-2</v>
      </c>
      <c r="L64" s="13">
        <f t="shared" si="9"/>
        <v>4.0879231697923846E-2</v>
      </c>
      <c r="M64" s="13">
        <f t="shared" si="1"/>
        <v>0.20369999469221134</v>
      </c>
      <c r="N64" s="13">
        <f t="shared" si="2"/>
        <v>0.3264000055349971</v>
      </c>
      <c r="O64" s="13">
        <f t="shared" si="3"/>
        <v>0.71399999247843449</v>
      </c>
      <c r="P64" s="13">
        <f t="shared" si="4"/>
        <v>0.81119998850792119</v>
      </c>
      <c r="Q64" s="13">
        <f t="shared" si="18"/>
        <v>1.0416636368535181E-2</v>
      </c>
      <c r="R64" s="13">
        <f t="shared" si="19"/>
        <v>-7.6923063134606506E-2</v>
      </c>
      <c r="S64" s="13">
        <f t="shared" si="20"/>
        <v>0.10526314625144662</v>
      </c>
      <c r="T64" s="13">
        <f t="shared" si="21"/>
        <v>9.7090890785309636E-3</v>
      </c>
    </row>
    <row r="65" spans="2:20" x14ac:dyDescent="0.3">
      <c r="B65" s="1">
        <v>43528</v>
      </c>
      <c r="C65" s="4">
        <f t="shared" si="5"/>
        <v>2</v>
      </c>
      <c r="D65" s="2">
        <v>21717340</v>
      </c>
      <c r="E65" s="2">
        <v>5700801</v>
      </c>
      <c r="F65" s="2">
        <v>2371533</v>
      </c>
      <c r="G65" s="2">
        <v>1765843</v>
      </c>
      <c r="H65" s="12">
        <v>1375592</v>
      </c>
      <c r="I65" s="13">
        <f t="shared" si="0"/>
        <v>6.3340722206310721E-2</v>
      </c>
      <c r="J65" s="13">
        <f t="shared" si="6"/>
        <v>8.1492115581014435E-2</v>
      </c>
      <c r="K65" s="13">
        <f t="shared" si="7"/>
        <v>3.0927825263863395E-2</v>
      </c>
      <c r="L65" s="13">
        <f t="shared" si="9"/>
        <v>4.9047362073294742E-2</v>
      </c>
      <c r="M65" s="13">
        <f t="shared" si="1"/>
        <v>0.2624999654653839</v>
      </c>
      <c r="N65" s="13">
        <f t="shared" si="2"/>
        <v>0.4159999621105876</v>
      </c>
      <c r="O65" s="13">
        <f t="shared" si="3"/>
        <v>0.74459980105695345</v>
      </c>
      <c r="P65" s="13">
        <f t="shared" si="4"/>
        <v>0.77900017158943347</v>
      </c>
      <c r="Q65" s="13">
        <f t="shared" si="18"/>
        <v>9.3750029174435312E-2</v>
      </c>
      <c r="R65" s="13">
        <f t="shared" si="19"/>
        <v>2.9703170922326771E-2</v>
      </c>
      <c r="S65" s="13">
        <f t="shared" si="20"/>
        <v>9.900371091160709E-3</v>
      </c>
      <c r="T65" s="13">
        <f t="shared" si="21"/>
        <v>-7.7669784158003852E-2</v>
      </c>
    </row>
    <row r="66" spans="2:20" x14ac:dyDescent="0.3">
      <c r="B66" s="1">
        <v>43529</v>
      </c>
      <c r="C66" s="4">
        <f t="shared" si="5"/>
        <v>3</v>
      </c>
      <c r="D66" s="2">
        <v>21717340</v>
      </c>
      <c r="E66" s="2">
        <v>5266455</v>
      </c>
      <c r="F66" s="2">
        <v>2001252</v>
      </c>
      <c r="G66" s="2">
        <v>1490132</v>
      </c>
      <c r="H66" s="12">
        <v>1258566</v>
      </c>
      <c r="I66" s="13">
        <f t="shared" si="0"/>
        <v>5.7952124891906653E-2</v>
      </c>
      <c r="J66" s="13">
        <f t="shared" si="6"/>
        <v>-7.7860132236055479E-2</v>
      </c>
      <c r="K66" s="13">
        <f t="shared" si="7"/>
        <v>-2.9126204911649523E-2</v>
      </c>
      <c r="L66" s="13">
        <f t="shared" si="9"/>
        <v>-5.019594469533617E-2</v>
      </c>
      <c r="M66" s="13">
        <f t="shared" si="1"/>
        <v>0.24250000230230775</v>
      </c>
      <c r="N66" s="13">
        <f t="shared" si="2"/>
        <v>0.37999982910705588</v>
      </c>
      <c r="O66" s="13">
        <f t="shared" si="3"/>
        <v>0.74459988047482273</v>
      </c>
      <c r="P66" s="13">
        <f t="shared" si="4"/>
        <v>0.84460034413058704</v>
      </c>
      <c r="Q66" s="13">
        <f t="shared" si="18"/>
        <v>-1.0203945810228099E-2</v>
      </c>
      <c r="R66" s="13">
        <f t="shared" si="19"/>
        <v>-7.7670137966654229E-2</v>
      </c>
      <c r="S66" s="13">
        <f t="shared" si="20"/>
        <v>3.16591619586859E-9</v>
      </c>
      <c r="T66" s="13">
        <f t="shared" si="21"/>
        <v>4.0404040326173618E-2</v>
      </c>
    </row>
    <row r="67" spans="2:20" x14ac:dyDescent="0.3">
      <c r="B67" s="1">
        <v>43530</v>
      </c>
      <c r="C67" s="4">
        <f t="shared" si="5"/>
        <v>4</v>
      </c>
      <c r="D67" s="2">
        <v>21065820</v>
      </c>
      <c r="E67" s="2">
        <v>5161125</v>
      </c>
      <c r="F67" s="2">
        <v>2002516</v>
      </c>
      <c r="G67" s="2">
        <v>1417982</v>
      </c>
      <c r="H67" s="12">
        <v>1104608</v>
      </c>
      <c r="I67" s="13">
        <f t="shared" ref="I67:I130" si="22">H67/D67</f>
        <v>5.2436031448099336E-2</v>
      </c>
      <c r="J67" s="13">
        <f t="shared" si="6"/>
        <v>-0.16522538222440208</v>
      </c>
      <c r="K67" s="13">
        <f t="shared" si="7"/>
        <v>-2.0202029128424948E-2</v>
      </c>
      <c r="L67" s="13">
        <f t="shared" si="9"/>
        <v>-0.14801352667323064</v>
      </c>
      <c r="M67" s="13">
        <f t="shared" ref="M67:M130" si="23">E67/D67</f>
        <v>0.24499995727676396</v>
      </c>
      <c r="N67" s="13">
        <f t="shared" ref="N67:N130" si="24">F67/E67</f>
        <v>0.38799990312189686</v>
      </c>
      <c r="O67" s="13">
        <f t="shared" ref="O67:O130" si="25">G67/F67</f>
        <v>0.70810020993590062</v>
      </c>
      <c r="P67" s="13">
        <f t="shared" ref="P67:P130" si="26">H67/G67</f>
        <v>0.77900001551500653</v>
      </c>
      <c r="Q67" s="13">
        <f t="shared" si="18"/>
        <v>-3.9215751298705914E-2</v>
      </c>
      <c r="R67" s="13">
        <f t="shared" si="19"/>
        <v>1.041647581229932E-2</v>
      </c>
      <c r="S67" s="13">
        <f t="shared" si="20"/>
        <v>-7.6189982470685869E-2</v>
      </c>
      <c r="T67" s="13">
        <f t="shared" si="21"/>
        <v>-4.999970826424982E-2</v>
      </c>
    </row>
    <row r="68" spans="2:20" x14ac:dyDescent="0.3">
      <c r="B68" s="1">
        <v>43531</v>
      </c>
      <c r="C68" s="4">
        <f t="shared" ref="C68:C131" si="27">WEEKDAY(B68,1)</f>
        <v>5</v>
      </c>
      <c r="D68" s="2">
        <v>21717340</v>
      </c>
      <c r="E68" s="2">
        <v>5157868</v>
      </c>
      <c r="F68" s="2">
        <v>2042515</v>
      </c>
      <c r="G68" s="2">
        <v>1446305</v>
      </c>
      <c r="H68" s="12">
        <v>1221549</v>
      </c>
      <c r="I68" s="13">
        <f t="shared" si="22"/>
        <v>5.624763437879593E-2</v>
      </c>
      <c r="J68" s="13">
        <f t="shared" si="6"/>
        <v>-0.13097833046398133</v>
      </c>
      <c r="K68" s="13">
        <f t="shared" si="7"/>
        <v>-3.8461555490441612E-2</v>
      </c>
      <c r="L68" s="13">
        <f t="shared" si="9"/>
        <v>-9.6217447676498091E-2</v>
      </c>
      <c r="M68" s="13">
        <f t="shared" si="23"/>
        <v>0.23749998848846129</v>
      </c>
      <c r="N68" s="13">
        <f t="shared" si="24"/>
        <v>0.3959998588564112</v>
      </c>
      <c r="O68" s="13">
        <f t="shared" si="25"/>
        <v>0.70810006291263472</v>
      </c>
      <c r="P68" s="13">
        <f t="shared" si="26"/>
        <v>0.84459985964232998</v>
      </c>
      <c r="Q68" s="13">
        <f t="shared" si="18"/>
        <v>-6.8627387776377669E-2</v>
      </c>
      <c r="R68" s="13">
        <f t="shared" si="19"/>
        <v>-1.5999554037193775E-7</v>
      </c>
      <c r="S68" s="13">
        <f t="shared" si="20"/>
        <v>-2.0202153149615265E-2</v>
      </c>
      <c r="T68" s="13">
        <f t="shared" si="21"/>
        <v>-9.6149438342155724E-3</v>
      </c>
    </row>
    <row r="69" spans="2:20" x14ac:dyDescent="0.3">
      <c r="B69" s="1">
        <v>43532</v>
      </c>
      <c r="C69" s="4">
        <f t="shared" si="27"/>
        <v>6</v>
      </c>
      <c r="D69" s="2">
        <v>21717340</v>
      </c>
      <c r="E69" s="2">
        <v>5700801</v>
      </c>
      <c r="F69" s="2">
        <v>2394336</v>
      </c>
      <c r="G69" s="2">
        <v>1730387</v>
      </c>
      <c r="H69" s="12">
        <v>1390539</v>
      </c>
      <c r="I69" s="13">
        <f t="shared" si="22"/>
        <v>6.402897408246129E-2</v>
      </c>
      <c r="J69" s="13">
        <f t="shared" si="6"/>
        <v>-4.6617420803931608E-2</v>
      </c>
      <c r="K69" s="13">
        <f t="shared" si="7"/>
        <v>-2.9126204911649523E-2</v>
      </c>
      <c r="L69" s="13">
        <f t="shared" si="9"/>
        <v>-1.8015952207970032E-2</v>
      </c>
      <c r="M69" s="13">
        <f t="shared" si="23"/>
        <v>0.2624999654653839</v>
      </c>
      <c r="N69" s="13">
        <f t="shared" si="24"/>
        <v>0.41999992632614258</v>
      </c>
      <c r="O69" s="13">
        <f t="shared" si="25"/>
        <v>0.72270015570078716</v>
      </c>
      <c r="P69" s="13">
        <f t="shared" si="26"/>
        <v>0.80360000392975672</v>
      </c>
      <c r="Q69" s="13">
        <f t="shared" si="18"/>
        <v>9.6153559473064476E-3</v>
      </c>
      <c r="R69" s="13">
        <f t="shared" si="19"/>
        <v>-6.8973454281362478E-8</v>
      </c>
      <c r="S69" s="13">
        <f t="shared" si="20"/>
        <v>-5.7142425637677463E-2</v>
      </c>
      <c r="T69" s="13">
        <f t="shared" si="21"/>
        <v>3.1578830054969309E-2</v>
      </c>
    </row>
    <row r="70" spans="2:20" x14ac:dyDescent="0.3">
      <c r="B70" s="24">
        <v>43533</v>
      </c>
      <c r="C70" s="16">
        <f t="shared" si="27"/>
        <v>7</v>
      </c>
      <c r="D70" s="25">
        <v>46685340</v>
      </c>
      <c r="E70" s="25">
        <v>9705882</v>
      </c>
      <c r="F70" s="25">
        <v>3267000</v>
      </c>
      <c r="G70" s="25">
        <v>2310422</v>
      </c>
      <c r="H70" s="26">
        <v>1820150</v>
      </c>
      <c r="I70" s="22">
        <f t="shared" si="22"/>
        <v>3.8987613670586958E-2</v>
      </c>
      <c r="J70" s="22">
        <f t="shared" si="6"/>
        <v>1.0202070652584099</v>
      </c>
      <c r="K70" s="22">
        <f t="shared" si="7"/>
        <v>0</v>
      </c>
      <c r="L70" s="22">
        <f t="shared" si="9"/>
        <v>1.0202070652584103</v>
      </c>
      <c r="M70" s="22">
        <f t="shared" si="23"/>
        <v>0.20789999601587994</v>
      </c>
      <c r="N70" s="22">
        <f t="shared" si="24"/>
        <v>0.33660001224000047</v>
      </c>
      <c r="O70" s="22">
        <f t="shared" si="25"/>
        <v>0.70719987756351388</v>
      </c>
      <c r="P70" s="22">
        <f t="shared" si="26"/>
        <v>0.78779980453787235</v>
      </c>
      <c r="Q70" s="22">
        <f t="shared" si="18"/>
        <v>-9.9999785799986807E-3</v>
      </c>
      <c r="R70" s="22">
        <f t="shared" si="19"/>
        <v>-9.9999224199929237E-3</v>
      </c>
      <c r="S70" s="22">
        <f t="shared" si="20"/>
        <v>1.1224496738699306</v>
      </c>
      <c r="T70" s="22">
        <f t="shared" si="21"/>
        <v>-2.8846115409956741E-2</v>
      </c>
    </row>
    <row r="71" spans="2:20" x14ac:dyDescent="0.3">
      <c r="B71" s="1">
        <v>43534</v>
      </c>
      <c r="C71" s="4">
        <f t="shared" si="27"/>
        <v>1</v>
      </c>
      <c r="D71" s="2">
        <v>46236443</v>
      </c>
      <c r="E71" s="2">
        <v>10098039</v>
      </c>
      <c r="F71" s="2">
        <v>3502000</v>
      </c>
      <c r="G71" s="2">
        <v>2262292</v>
      </c>
      <c r="H71" s="12">
        <v>1711650</v>
      </c>
      <c r="I71" s="13">
        <f t="shared" si="22"/>
        <v>3.7019499964562587E-2</v>
      </c>
      <c r="J71" s="13">
        <f t="shared" si="6"/>
        <v>1.0355904530176874E-2</v>
      </c>
      <c r="K71" s="13">
        <f t="shared" si="7"/>
        <v>5.1020419528979843E-2</v>
      </c>
      <c r="L71" s="13">
        <f t="shared" si="9"/>
        <v>-3.8690508997938244E-2</v>
      </c>
      <c r="M71" s="13">
        <f t="shared" si="23"/>
        <v>0.21839999672985225</v>
      </c>
      <c r="N71" s="13">
        <f t="shared" si="24"/>
        <v>0.34680000740737882</v>
      </c>
      <c r="O71" s="13">
        <f t="shared" si="25"/>
        <v>0.64600000000000002</v>
      </c>
      <c r="P71" s="13">
        <f t="shared" si="26"/>
        <v>0.75659994377383644</v>
      </c>
      <c r="Q71" s="13">
        <f t="shared" si="18"/>
        <v>7.2164960337149031E-2</v>
      </c>
      <c r="R71" s="13">
        <f t="shared" si="19"/>
        <v>6.2500004676606657E-2</v>
      </c>
      <c r="S71" s="13">
        <f t="shared" si="20"/>
        <v>-9.5238085706966347E-2</v>
      </c>
      <c r="T71" s="13">
        <f t="shared" si="21"/>
        <v>-6.7307748406793322E-2</v>
      </c>
    </row>
    <row r="72" spans="2:20" x14ac:dyDescent="0.3">
      <c r="B72" s="1">
        <v>43535</v>
      </c>
      <c r="C72" s="4">
        <f t="shared" si="27"/>
        <v>2</v>
      </c>
      <c r="D72" s="2">
        <v>21282993</v>
      </c>
      <c r="E72" s="2">
        <v>5107918</v>
      </c>
      <c r="F72" s="2">
        <v>2104462</v>
      </c>
      <c r="G72" s="2">
        <v>1459444</v>
      </c>
      <c r="H72" s="12">
        <v>1220679</v>
      </c>
      <c r="I72" s="13">
        <f t="shared" si="22"/>
        <v>5.735466811458332E-2</v>
      </c>
      <c r="J72" s="13">
        <f t="shared" si="6"/>
        <v>-0.11261551390237801</v>
      </c>
      <c r="K72" s="13">
        <f t="shared" si="7"/>
        <v>-2.0000009209230951E-2</v>
      </c>
      <c r="L72" s="13">
        <f t="shared" si="9"/>
        <v>-9.4505617921909368E-2</v>
      </c>
      <c r="M72" s="13">
        <f t="shared" si="23"/>
        <v>0.23999998496452074</v>
      </c>
      <c r="N72" s="13">
        <f t="shared" si="24"/>
        <v>0.41199995771271192</v>
      </c>
      <c r="O72" s="13">
        <f t="shared" si="25"/>
        <v>0.69349981135321048</v>
      </c>
      <c r="P72" s="13">
        <f t="shared" si="26"/>
        <v>0.83640002631138977</v>
      </c>
      <c r="Q72" s="13">
        <f t="shared" si="18"/>
        <v>-8.5714222708460741E-2</v>
      </c>
      <c r="R72" s="13">
        <f t="shared" si="19"/>
        <v>-9.6153960629744573E-3</v>
      </c>
      <c r="S72" s="13">
        <f t="shared" si="20"/>
        <v>-6.8627455488447509E-2</v>
      </c>
      <c r="T72" s="13">
        <f t="shared" si="21"/>
        <v>7.3684007803028528E-2</v>
      </c>
    </row>
    <row r="73" spans="2:20" x14ac:dyDescent="0.3">
      <c r="B73" s="1">
        <v>43536</v>
      </c>
      <c r="C73" s="4">
        <f t="shared" si="27"/>
        <v>3</v>
      </c>
      <c r="D73" s="2">
        <v>21500167</v>
      </c>
      <c r="E73" s="2">
        <v>5428792</v>
      </c>
      <c r="F73" s="2">
        <v>2149801</v>
      </c>
      <c r="G73" s="2">
        <v>1600742</v>
      </c>
      <c r="H73" s="12">
        <v>1299482</v>
      </c>
      <c r="I73" s="13">
        <f t="shared" si="22"/>
        <v>6.04405537873264E-2</v>
      </c>
      <c r="J73" s="13">
        <f t="shared" si="6"/>
        <v>3.2510015366695066E-2</v>
      </c>
      <c r="K73" s="13">
        <f t="shared" si="7"/>
        <v>-9.9999815815380311E-3</v>
      </c>
      <c r="L73" s="13">
        <f t="shared" si="9"/>
        <v>4.2939390057935123E-2</v>
      </c>
      <c r="M73" s="13">
        <f t="shared" si="23"/>
        <v>0.25249999220936281</v>
      </c>
      <c r="N73" s="13">
        <f t="shared" si="24"/>
        <v>0.39599988358367755</v>
      </c>
      <c r="O73" s="13">
        <f t="shared" si="25"/>
        <v>0.74460008158894708</v>
      </c>
      <c r="P73" s="13">
        <f t="shared" si="26"/>
        <v>0.81179977785302071</v>
      </c>
      <c r="Q73" s="13">
        <f t="shared" si="18"/>
        <v>4.1237071390163305E-2</v>
      </c>
      <c r="R73" s="13">
        <f t="shared" si="19"/>
        <v>4.2105425453004663E-2</v>
      </c>
      <c r="S73" s="13">
        <f t="shared" si="20"/>
        <v>2.700969066182779E-7</v>
      </c>
      <c r="T73" s="13">
        <f t="shared" si="21"/>
        <v>-3.8835606101167874E-2</v>
      </c>
    </row>
    <row r="74" spans="2:20" x14ac:dyDescent="0.3">
      <c r="B74" s="1">
        <v>43537</v>
      </c>
      <c r="C74" s="4">
        <f t="shared" si="27"/>
        <v>4</v>
      </c>
      <c r="D74" s="2">
        <v>21717340</v>
      </c>
      <c r="E74" s="2">
        <v>5700801</v>
      </c>
      <c r="F74" s="2">
        <v>2166304</v>
      </c>
      <c r="G74" s="2">
        <v>1533960</v>
      </c>
      <c r="H74" s="12">
        <v>1232690</v>
      </c>
      <c r="I74" s="13">
        <f t="shared" si="22"/>
        <v>5.6760634589687317E-2</v>
      </c>
      <c r="J74" s="13">
        <f t="shared" ref="J74:J137" si="28">(H74/H67)-1</f>
        <v>0.11595244647875091</v>
      </c>
      <c r="K74" s="13">
        <f t="shared" ref="K74:K137" si="29">(D74/D67)-1</f>
        <v>3.0927825263863395E-2</v>
      </c>
      <c r="L74" s="13">
        <f t="shared" si="9"/>
        <v>8.2473883361452227E-2</v>
      </c>
      <c r="M74" s="13">
        <f t="shared" si="23"/>
        <v>0.2624999654653839</v>
      </c>
      <c r="N74" s="13">
        <f t="shared" si="24"/>
        <v>0.37999993334270044</v>
      </c>
      <c r="O74" s="13">
        <f t="shared" si="25"/>
        <v>0.70810006351832433</v>
      </c>
      <c r="P74" s="13">
        <f t="shared" si="26"/>
        <v>0.80359983311168481</v>
      </c>
      <c r="Q74" s="13">
        <f t="shared" si="18"/>
        <v>7.1428617307271791E-2</v>
      </c>
      <c r="R74" s="13">
        <f t="shared" si="19"/>
        <v>-2.0618483960505252E-2</v>
      </c>
      <c r="S74" s="13">
        <f t="shared" si="20"/>
        <v>-2.067752193912753E-7</v>
      </c>
      <c r="T74" s="13">
        <f t="shared" si="21"/>
        <v>3.1578712588876012E-2</v>
      </c>
    </row>
    <row r="75" spans="2:20" x14ac:dyDescent="0.3">
      <c r="B75" s="1">
        <v>43538</v>
      </c>
      <c r="C75" s="4">
        <f t="shared" si="27"/>
        <v>5</v>
      </c>
      <c r="D75" s="2">
        <v>22803207</v>
      </c>
      <c r="E75" s="2">
        <v>5415761</v>
      </c>
      <c r="F75" s="2">
        <v>2144641</v>
      </c>
      <c r="G75" s="2">
        <v>1628211</v>
      </c>
      <c r="H75" s="12">
        <v>1268377</v>
      </c>
      <c r="I75" s="13">
        <f t="shared" si="22"/>
        <v>5.5622746397030909E-2</v>
      </c>
      <c r="J75" s="13">
        <f t="shared" si="28"/>
        <v>3.8334933760332257E-2</v>
      </c>
      <c r="K75" s="13">
        <f t="shared" si="29"/>
        <v>5.0000000000000044E-2</v>
      </c>
      <c r="L75" s="13">
        <f t="shared" ref="L75:L138" si="30">(I75/I68)-1</f>
        <v>-1.1109586894921697E-2</v>
      </c>
      <c r="M75" s="13">
        <f t="shared" si="23"/>
        <v>0.23749997094706898</v>
      </c>
      <c r="N75" s="13">
        <f t="shared" si="24"/>
        <v>0.39599993426593233</v>
      </c>
      <c r="O75" s="13">
        <f t="shared" si="25"/>
        <v>0.75919979148025241</v>
      </c>
      <c r="P75" s="13">
        <f t="shared" si="26"/>
        <v>0.77900038754190948</v>
      </c>
      <c r="Q75" s="13">
        <f t="shared" si="18"/>
        <v>-7.3858497540157941E-8</v>
      </c>
      <c r="R75" s="13">
        <f t="shared" si="19"/>
        <v>1.904281514697459E-7</v>
      </c>
      <c r="S75" s="13">
        <f t="shared" si="20"/>
        <v>7.2164558717066951E-2</v>
      </c>
      <c r="T75" s="13">
        <f t="shared" si="21"/>
        <v>-7.7669290790789991E-2</v>
      </c>
    </row>
    <row r="76" spans="2:20" x14ac:dyDescent="0.3">
      <c r="B76" s="1">
        <v>43539</v>
      </c>
      <c r="C76" s="4">
        <f t="shared" si="27"/>
        <v>6</v>
      </c>
      <c r="D76" s="2">
        <v>21500167</v>
      </c>
      <c r="E76" s="2">
        <v>5106289</v>
      </c>
      <c r="F76" s="2">
        <v>2124216</v>
      </c>
      <c r="G76" s="2">
        <v>1519664</v>
      </c>
      <c r="H76" s="12">
        <v>1183818</v>
      </c>
      <c r="I76" s="13">
        <f t="shared" si="22"/>
        <v>5.5060874643438819E-2</v>
      </c>
      <c r="J76" s="13">
        <f t="shared" si="28"/>
        <v>-0.14866249706049239</v>
      </c>
      <c r="K76" s="13">
        <f t="shared" si="29"/>
        <v>-9.9999815815380311E-3</v>
      </c>
      <c r="L76" s="13">
        <f t="shared" si="30"/>
        <v>-0.14006314434263278</v>
      </c>
      <c r="M76" s="13">
        <f t="shared" si="23"/>
        <v>0.23749996918628585</v>
      </c>
      <c r="N76" s="13">
        <f t="shared" si="24"/>
        <v>0.41599995613252599</v>
      </c>
      <c r="O76" s="13">
        <f t="shared" si="25"/>
        <v>0.71539994049569344</v>
      </c>
      <c r="P76" s="13">
        <f t="shared" si="26"/>
        <v>0.77899983154170926</v>
      </c>
      <c r="Q76" s="13">
        <f t="shared" si="18"/>
        <v>-9.5238093592796336E-2</v>
      </c>
      <c r="R76" s="13">
        <f t="shared" si="19"/>
        <v>-9.5237402268267823E-3</v>
      </c>
      <c r="S76" s="13">
        <f t="shared" si="20"/>
        <v>-1.0101305704043773E-2</v>
      </c>
      <c r="T76" s="13">
        <f t="shared" si="21"/>
        <v>-3.0612459267979064E-2</v>
      </c>
    </row>
    <row r="77" spans="2:20" x14ac:dyDescent="0.3">
      <c r="B77" s="1">
        <v>43540</v>
      </c>
      <c r="C77" s="4">
        <f t="shared" si="27"/>
        <v>7</v>
      </c>
      <c r="D77" s="2">
        <v>42645263</v>
      </c>
      <c r="E77" s="2">
        <v>9313725</v>
      </c>
      <c r="F77" s="2">
        <v>3293333</v>
      </c>
      <c r="G77" s="2">
        <v>2217072</v>
      </c>
      <c r="H77" s="12">
        <v>1815781</v>
      </c>
      <c r="I77" s="13">
        <f t="shared" si="22"/>
        <v>4.2578726739239479E-2</v>
      </c>
      <c r="J77" s="13">
        <f t="shared" si="28"/>
        <v>-2.4003516193720209E-3</v>
      </c>
      <c r="K77" s="13">
        <f t="shared" si="29"/>
        <v>-8.6538450828461344E-2</v>
      </c>
      <c r="L77" s="13">
        <f t="shared" si="30"/>
        <v>9.2109075948952679E-2</v>
      </c>
      <c r="M77" s="13">
        <f t="shared" si="23"/>
        <v>0.21839998970108357</v>
      </c>
      <c r="N77" s="13">
        <f t="shared" si="24"/>
        <v>0.35359998282105171</v>
      </c>
      <c r="O77" s="13">
        <f t="shared" si="25"/>
        <v>0.67320006813765876</v>
      </c>
      <c r="P77" s="13">
        <f t="shared" si="26"/>
        <v>0.81899956338810831</v>
      </c>
      <c r="Q77" s="13">
        <f t="shared" si="18"/>
        <v>5.0505021098709468E-2</v>
      </c>
      <c r="R77" s="13">
        <f t="shared" si="19"/>
        <v>5.0504961268183379E-2</v>
      </c>
      <c r="S77" s="13">
        <f t="shared" si="20"/>
        <v>-4.8076661923349362E-2</v>
      </c>
      <c r="T77" s="13">
        <f t="shared" si="21"/>
        <v>3.9603664116847348E-2</v>
      </c>
    </row>
    <row r="78" spans="2:20" x14ac:dyDescent="0.3">
      <c r="B78" s="1">
        <v>43541</v>
      </c>
      <c r="C78" s="4">
        <f t="shared" si="27"/>
        <v>1</v>
      </c>
      <c r="D78" s="2">
        <v>42645263</v>
      </c>
      <c r="E78" s="2">
        <v>8686840</v>
      </c>
      <c r="F78" s="2">
        <v>2894455</v>
      </c>
      <c r="G78" s="2">
        <v>1968229</v>
      </c>
      <c r="H78" s="12">
        <v>1504514</v>
      </c>
      <c r="I78" s="13">
        <f t="shared" si="22"/>
        <v>3.5279744903906445E-2</v>
      </c>
      <c r="J78" s="13">
        <f t="shared" si="28"/>
        <v>-0.12101539450238075</v>
      </c>
      <c r="K78" s="13">
        <f t="shared" si="29"/>
        <v>-7.7669902072700525E-2</v>
      </c>
      <c r="L78" s="13">
        <f t="shared" si="30"/>
        <v>-4.6995639117804022E-2</v>
      </c>
      <c r="M78" s="13">
        <f t="shared" si="23"/>
        <v>0.20369999828585886</v>
      </c>
      <c r="N78" s="13">
        <f t="shared" si="24"/>
        <v>0.33319998986973398</v>
      </c>
      <c r="O78" s="13">
        <f t="shared" si="25"/>
        <v>0.6799998618047266</v>
      </c>
      <c r="P78" s="13">
        <f t="shared" si="26"/>
        <v>0.76439987420163003</v>
      </c>
      <c r="Q78" s="13">
        <f t="shared" si="18"/>
        <v>-6.7307686190931637E-2</v>
      </c>
      <c r="R78" s="13">
        <f t="shared" si="19"/>
        <v>-3.9215736006802282E-2</v>
      </c>
      <c r="S78" s="13">
        <f t="shared" si="20"/>
        <v>5.2631365022796528E-2</v>
      </c>
      <c r="T78" s="13">
        <f t="shared" si="21"/>
        <v>1.0309187162886202E-2</v>
      </c>
    </row>
    <row r="79" spans="2:20" x14ac:dyDescent="0.3">
      <c r="B79" s="1">
        <v>43542</v>
      </c>
      <c r="C79" s="4">
        <f t="shared" si="27"/>
        <v>2</v>
      </c>
      <c r="D79" s="2">
        <v>22368860</v>
      </c>
      <c r="E79" s="2">
        <v>5368526</v>
      </c>
      <c r="F79" s="2">
        <v>2233307</v>
      </c>
      <c r="G79" s="2">
        <v>1614011</v>
      </c>
      <c r="H79" s="12">
        <v>1310254</v>
      </c>
      <c r="I79" s="13">
        <f t="shared" si="22"/>
        <v>5.8574911729967462E-2</v>
      </c>
      <c r="J79" s="13">
        <f t="shared" si="28"/>
        <v>7.3381290249115549E-2</v>
      </c>
      <c r="K79" s="13">
        <f t="shared" si="29"/>
        <v>5.1020408642713067E-2</v>
      </c>
      <c r="L79" s="13">
        <f t="shared" si="30"/>
        <v>2.1275401907066005E-2</v>
      </c>
      <c r="M79" s="13">
        <f t="shared" si="23"/>
        <v>0.23999998211799797</v>
      </c>
      <c r="N79" s="13">
        <f t="shared" si="24"/>
        <v>0.4160000342738398</v>
      </c>
      <c r="O79" s="13">
        <f t="shared" si="25"/>
        <v>0.72270001392553729</v>
      </c>
      <c r="P79" s="13">
        <f t="shared" si="26"/>
        <v>0.81179991957923459</v>
      </c>
      <c r="Q79" s="13">
        <f t="shared" si="18"/>
        <v>-1.186051223900364E-8</v>
      </c>
      <c r="R79" s="13">
        <f t="shared" si="19"/>
        <v>9.7089246885728731E-3</v>
      </c>
      <c r="S79" s="13">
        <f t="shared" si="20"/>
        <v>4.2105566712915321E-2</v>
      </c>
      <c r="T79" s="13">
        <f t="shared" si="21"/>
        <v>-2.9411891389631073E-2</v>
      </c>
    </row>
    <row r="80" spans="2:20" x14ac:dyDescent="0.3">
      <c r="B80" s="24">
        <v>43543</v>
      </c>
      <c r="C80" s="16">
        <f t="shared" si="27"/>
        <v>3</v>
      </c>
      <c r="D80" s="25">
        <v>21934513</v>
      </c>
      <c r="E80" s="25">
        <v>5757809</v>
      </c>
      <c r="F80" s="25">
        <v>2418280</v>
      </c>
      <c r="G80" s="25">
        <v>1835958</v>
      </c>
      <c r="H80" s="26">
        <v>707578</v>
      </c>
      <c r="I80" s="22">
        <f t="shared" si="22"/>
        <v>3.2258660130726403E-2</v>
      </c>
      <c r="J80" s="22">
        <f t="shared" si="28"/>
        <v>-0.45549226537958976</v>
      </c>
      <c r="K80" s="22">
        <f t="shared" si="29"/>
        <v>2.0201982617158221E-2</v>
      </c>
      <c r="L80" s="22">
        <f t="shared" si="30"/>
        <v>-0.46627457709544307</v>
      </c>
      <c r="M80" s="22">
        <f t="shared" si="23"/>
        <v>0.26249996979645729</v>
      </c>
      <c r="N80" s="22">
        <f t="shared" si="24"/>
        <v>0.42000003820897847</v>
      </c>
      <c r="O80" s="22">
        <f t="shared" si="25"/>
        <v>0.75919992722100005</v>
      </c>
      <c r="P80" s="22">
        <f t="shared" si="26"/>
        <v>0.38539988387533919</v>
      </c>
      <c r="Q80" s="22">
        <f t="shared" si="18"/>
        <v>3.9603872853995581E-2</v>
      </c>
      <c r="R80" s="22">
        <f t="shared" si="19"/>
        <v>6.0606468891118981E-2</v>
      </c>
      <c r="S80" s="22">
        <f t="shared" si="20"/>
        <v>1.9607633672155123E-2</v>
      </c>
      <c r="T80" s="22">
        <f t="shared" si="21"/>
        <v>-0.52525253838500408</v>
      </c>
    </row>
    <row r="81" spans="2:20" x14ac:dyDescent="0.3">
      <c r="B81" s="1">
        <v>43544</v>
      </c>
      <c r="C81" s="4">
        <f t="shared" si="27"/>
        <v>4</v>
      </c>
      <c r="D81" s="2">
        <v>21282993</v>
      </c>
      <c r="E81" s="2">
        <v>5427163</v>
      </c>
      <c r="F81" s="2">
        <v>2149156</v>
      </c>
      <c r="G81" s="2">
        <v>1600262</v>
      </c>
      <c r="H81" s="12">
        <v>1377825</v>
      </c>
      <c r="I81" s="13">
        <f t="shared" si="22"/>
        <v>6.4738310067573676E-2</v>
      </c>
      <c r="J81" s="13">
        <f t="shared" si="28"/>
        <v>0.11773844194404104</v>
      </c>
      <c r="K81" s="13">
        <f t="shared" si="29"/>
        <v>-2.0000009209230951E-2</v>
      </c>
      <c r="L81" s="13">
        <f t="shared" si="30"/>
        <v>0.14054944127308611</v>
      </c>
      <c r="M81" s="13">
        <f t="shared" si="23"/>
        <v>0.25499998989803735</v>
      </c>
      <c r="N81" s="13">
        <f t="shared" si="24"/>
        <v>0.39599989902643423</v>
      </c>
      <c r="O81" s="13">
        <f t="shared" si="25"/>
        <v>0.74460020584824926</v>
      </c>
      <c r="P81" s="13">
        <f t="shared" si="26"/>
        <v>0.86099963630955434</v>
      </c>
      <c r="Q81" s="13">
        <f t="shared" si="18"/>
        <v>-2.8571339253511518E-2</v>
      </c>
      <c r="R81" s="13">
        <f t="shared" si="19"/>
        <v>4.2105180237766771E-2</v>
      </c>
      <c r="S81" s="13">
        <f t="shared" si="20"/>
        <v>5.1546588131297977E-2</v>
      </c>
      <c r="T81" s="13">
        <f t="shared" si="21"/>
        <v>7.1428341361902792E-2</v>
      </c>
    </row>
    <row r="82" spans="2:20" x14ac:dyDescent="0.3">
      <c r="B82" s="1">
        <v>43545</v>
      </c>
      <c r="C82" s="4">
        <f t="shared" si="27"/>
        <v>5</v>
      </c>
      <c r="D82" s="2">
        <v>21717340</v>
      </c>
      <c r="E82" s="2">
        <v>5429335</v>
      </c>
      <c r="F82" s="2">
        <v>2128299</v>
      </c>
      <c r="G82" s="2">
        <v>1475975</v>
      </c>
      <c r="H82" s="12">
        <v>1234506</v>
      </c>
      <c r="I82" s="13">
        <f t="shared" si="22"/>
        <v>5.6844254406847247E-2</v>
      </c>
      <c r="J82" s="13">
        <f t="shared" si="28"/>
        <v>-2.6704205453110585E-2</v>
      </c>
      <c r="K82" s="13">
        <f t="shared" si="29"/>
        <v>-4.7619047619047672E-2</v>
      </c>
      <c r="L82" s="13">
        <f t="shared" si="30"/>
        <v>2.1960584274233863E-2</v>
      </c>
      <c r="M82" s="13">
        <f t="shared" si="23"/>
        <v>0.25</v>
      </c>
      <c r="N82" s="13">
        <f t="shared" si="24"/>
        <v>0.39199994106092184</v>
      </c>
      <c r="O82" s="13">
        <f t="shared" si="25"/>
        <v>0.6934998324953402</v>
      </c>
      <c r="P82" s="13">
        <f t="shared" si="26"/>
        <v>0.83640034553430787</v>
      </c>
      <c r="Q82" s="13">
        <f t="shared" si="18"/>
        <v>5.2631707713837406E-2</v>
      </c>
      <c r="R82" s="13">
        <f t="shared" si="19"/>
        <v>-1.0100994618661541E-2</v>
      </c>
      <c r="S82" s="13">
        <f t="shared" si="20"/>
        <v>-8.6538431282776718E-2</v>
      </c>
      <c r="T82" s="13">
        <f t="shared" si="21"/>
        <v>7.3684119944433801E-2</v>
      </c>
    </row>
    <row r="83" spans="2:20" x14ac:dyDescent="0.3">
      <c r="B83" s="1">
        <v>43546</v>
      </c>
      <c r="C83" s="4">
        <f t="shared" si="27"/>
        <v>6</v>
      </c>
      <c r="D83" s="2">
        <v>21065820</v>
      </c>
      <c r="E83" s="2">
        <v>5529777</v>
      </c>
      <c r="F83" s="2">
        <v>2123434</v>
      </c>
      <c r="G83" s="2">
        <v>1612111</v>
      </c>
      <c r="H83" s="12">
        <v>1361589</v>
      </c>
      <c r="I83" s="13">
        <f t="shared" si="22"/>
        <v>6.4634986912448691E-2</v>
      </c>
      <c r="J83" s="13">
        <f t="shared" si="28"/>
        <v>0.15016750885693586</v>
      </c>
      <c r="K83" s="13">
        <f t="shared" si="29"/>
        <v>-2.0202029128424948E-2</v>
      </c>
      <c r="L83" s="13">
        <f t="shared" si="30"/>
        <v>0.17388231354858696</v>
      </c>
      <c r="M83" s="13">
        <f t="shared" si="23"/>
        <v>0.26249996439730333</v>
      </c>
      <c r="N83" s="13">
        <f t="shared" si="24"/>
        <v>0.38399993345120426</v>
      </c>
      <c r="O83" s="13">
        <f t="shared" si="25"/>
        <v>0.75919995629720538</v>
      </c>
      <c r="P83" s="13">
        <f t="shared" si="26"/>
        <v>0.84460003064305122</v>
      </c>
      <c r="Q83" s="13">
        <f t="shared" si="18"/>
        <v>0.10526315138764697</v>
      </c>
      <c r="R83" s="13">
        <f t="shared" si="19"/>
        <v>-7.6923139557080633E-2</v>
      </c>
      <c r="S83" s="13">
        <f t="shared" si="20"/>
        <v>6.1224516976005505E-2</v>
      </c>
      <c r="T83" s="13">
        <f t="shared" si="21"/>
        <v>8.4210800112130224E-2</v>
      </c>
    </row>
    <row r="84" spans="2:20" x14ac:dyDescent="0.3">
      <c r="B84" s="1">
        <v>43547</v>
      </c>
      <c r="C84" s="4">
        <f t="shared" si="27"/>
        <v>7</v>
      </c>
      <c r="D84" s="2">
        <v>44440853</v>
      </c>
      <c r="E84" s="2">
        <v>9612556</v>
      </c>
      <c r="F84" s="2">
        <v>3268269</v>
      </c>
      <c r="G84" s="2">
        <v>2289095</v>
      </c>
      <c r="H84" s="12">
        <v>1874769</v>
      </c>
      <c r="I84" s="13">
        <f t="shared" si="22"/>
        <v>4.2185711421875723E-2</v>
      </c>
      <c r="J84" s="13">
        <f t="shared" si="28"/>
        <v>3.2486296530253478E-2</v>
      </c>
      <c r="K84" s="13">
        <f t="shared" si="29"/>
        <v>4.2105262664225984E-2</v>
      </c>
      <c r="L84" s="13">
        <f t="shared" si="30"/>
        <v>-9.2303210420231485E-3</v>
      </c>
      <c r="M84" s="13">
        <f t="shared" si="23"/>
        <v>0.21629998866133376</v>
      </c>
      <c r="N84" s="13">
        <f t="shared" si="24"/>
        <v>0.33999999583877588</v>
      </c>
      <c r="O84" s="13">
        <f t="shared" si="25"/>
        <v>0.70039981409119012</v>
      </c>
      <c r="P84" s="13">
        <f t="shared" si="26"/>
        <v>0.8190000851865038</v>
      </c>
      <c r="Q84" s="13">
        <f t="shared" si="18"/>
        <v>-9.6153898295691098E-3</v>
      </c>
      <c r="R84" s="13">
        <f t="shared" si="19"/>
        <v>-3.8461503515282769E-2</v>
      </c>
      <c r="S84" s="13">
        <f t="shared" si="20"/>
        <v>4.0403658943138243E-2</v>
      </c>
      <c r="T84" s="13">
        <f t="shared" si="21"/>
        <v>6.3711681774769602E-7</v>
      </c>
    </row>
    <row r="85" spans="2:20" x14ac:dyDescent="0.3">
      <c r="B85" s="24">
        <v>43548</v>
      </c>
      <c r="C85" s="16">
        <f t="shared" si="27"/>
        <v>1</v>
      </c>
      <c r="D85" s="25">
        <v>45338648</v>
      </c>
      <c r="E85" s="25">
        <v>9425904</v>
      </c>
      <c r="F85" s="25">
        <v>3300951</v>
      </c>
      <c r="G85" s="25">
        <v>2289540</v>
      </c>
      <c r="H85" s="26">
        <v>1839416</v>
      </c>
      <c r="I85" s="22">
        <f t="shared" si="22"/>
        <v>4.05705966353474E-2</v>
      </c>
      <c r="J85" s="22">
        <f t="shared" si="28"/>
        <v>0.22259812803337153</v>
      </c>
      <c r="K85" s="22">
        <f t="shared" si="29"/>
        <v>6.3157893996339087E-2</v>
      </c>
      <c r="L85" s="22">
        <f t="shared" si="30"/>
        <v>0.14996853706998059</v>
      </c>
      <c r="M85" s="22">
        <f t="shared" si="23"/>
        <v>0.20789997972590626</v>
      </c>
      <c r="N85" s="22">
        <f t="shared" si="24"/>
        <v>0.35019993838256785</v>
      </c>
      <c r="O85" s="22">
        <f t="shared" si="25"/>
        <v>0.69360011705717539</v>
      </c>
      <c r="P85" s="22">
        <f t="shared" si="26"/>
        <v>0.80339980956873436</v>
      </c>
      <c r="Q85" s="22">
        <f t="shared" si="18"/>
        <v>2.061846576038473E-2</v>
      </c>
      <c r="R85" s="22">
        <f t="shared" si="19"/>
        <v>5.1020255191124297E-2</v>
      </c>
      <c r="S85" s="22">
        <f t="shared" si="20"/>
        <v>2.0000379435892279E-2</v>
      </c>
      <c r="T85" s="22">
        <f t="shared" si="21"/>
        <v>5.1020332005990321E-2</v>
      </c>
    </row>
    <row r="86" spans="2:20" x14ac:dyDescent="0.3">
      <c r="B86" s="1">
        <v>43549</v>
      </c>
      <c r="C86" s="4">
        <f t="shared" si="27"/>
        <v>2</v>
      </c>
      <c r="D86" s="2">
        <v>22368860</v>
      </c>
      <c r="E86" s="2">
        <v>5536293</v>
      </c>
      <c r="F86" s="2">
        <v>2258807</v>
      </c>
      <c r="G86" s="2">
        <v>1632440</v>
      </c>
      <c r="H86" s="12">
        <v>1351986</v>
      </c>
      <c r="I86" s="13">
        <f t="shared" si="22"/>
        <v>6.044054100208951E-2</v>
      </c>
      <c r="J86" s="13">
        <f t="shared" si="28"/>
        <v>3.1850312992747876E-2</v>
      </c>
      <c r="K86" s="13">
        <f t="shared" si="29"/>
        <v>0</v>
      </c>
      <c r="L86" s="13">
        <f t="shared" si="30"/>
        <v>3.1850312992747876E-2</v>
      </c>
      <c r="M86" s="13">
        <f t="shared" si="23"/>
        <v>0.24750000670575076</v>
      </c>
      <c r="N86" s="13">
        <f t="shared" si="24"/>
        <v>0.40799990173930462</v>
      </c>
      <c r="O86" s="13">
        <f t="shared" si="25"/>
        <v>0.72270008017506582</v>
      </c>
      <c r="P86" s="13">
        <f t="shared" si="26"/>
        <v>0.82819950503540707</v>
      </c>
      <c r="Q86" s="13">
        <f t="shared" si="18"/>
        <v>3.1250104777363452E-2</v>
      </c>
      <c r="R86" s="13">
        <f t="shared" si="19"/>
        <v>-1.9231086238971185E-2</v>
      </c>
      <c r="S86" s="13">
        <f t="shared" si="20"/>
        <v>9.1669471791178125E-8</v>
      </c>
      <c r="T86" s="13">
        <f t="shared" si="21"/>
        <v>2.0201511555547613E-2</v>
      </c>
    </row>
    <row r="87" spans="2:20" x14ac:dyDescent="0.3">
      <c r="B87" s="24">
        <v>43550</v>
      </c>
      <c r="C87" s="16">
        <f t="shared" si="27"/>
        <v>3</v>
      </c>
      <c r="D87" s="25">
        <v>20848646</v>
      </c>
      <c r="E87" s="25">
        <v>5107918</v>
      </c>
      <c r="F87" s="25">
        <v>2043167</v>
      </c>
      <c r="G87" s="25">
        <v>1476597</v>
      </c>
      <c r="H87" s="26">
        <v>1259241</v>
      </c>
      <c r="I87" s="22">
        <f t="shared" si="22"/>
        <v>6.0399174123825596E-2</v>
      </c>
      <c r="J87" s="22">
        <f t="shared" si="28"/>
        <v>0.77964973472889199</v>
      </c>
      <c r="K87" s="22">
        <f t="shared" si="29"/>
        <v>-4.9504951397826846E-2</v>
      </c>
      <c r="L87" s="22">
        <f t="shared" si="30"/>
        <v>0.87233982685769784</v>
      </c>
      <c r="M87" s="22">
        <f t="shared" si="23"/>
        <v>0.2449999870495187</v>
      </c>
      <c r="N87" s="22">
        <f t="shared" si="24"/>
        <v>0.39999996084510364</v>
      </c>
      <c r="O87" s="22">
        <f t="shared" si="25"/>
        <v>0.72270010234112048</v>
      </c>
      <c r="P87" s="22">
        <f t="shared" si="26"/>
        <v>0.85279937586220211</v>
      </c>
      <c r="Q87" s="22">
        <f t="shared" si="18"/>
        <v>-6.6666608611452793E-2</v>
      </c>
      <c r="R87" s="22">
        <f t="shared" si="19"/>
        <v>-4.7619227486649485E-2</v>
      </c>
      <c r="S87" s="22">
        <f t="shared" si="20"/>
        <v>-4.8076697021672166E-2</v>
      </c>
      <c r="T87" s="22">
        <f t="shared" si="21"/>
        <v>1.2127650047192211</v>
      </c>
    </row>
    <row r="88" spans="2:20" x14ac:dyDescent="0.3">
      <c r="B88" s="1">
        <v>43551</v>
      </c>
      <c r="C88" s="4">
        <f t="shared" si="27"/>
        <v>4</v>
      </c>
      <c r="D88" s="2">
        <v>20848646</v>
      </c>
      <c r="E88" s="2">
        <v>5212161</v>
      </c>
      <c r="F88" s="2">
        <v>2084864</v>
      </c>
      <c r="G88" s="2">
        <v>1476292</v>
      </c>
      <c r="H88" s="12">
        <v>1150032</v>
      </c>
      <c r="I88" s="13">
        <f t="shared" si="22"/>
        <v>5.5160992229423438E-2</v>
      </c>
      <c r="J88" s="13">
        <f t="shared" si="28"/>
        <v>-0.16532796254967064</v>
      </c>
      <c r="K88" s="13">
        <f t="shared" si="29"/>
        <v>-2.0408172854259776E-2</v>
      </c>
      <c r="L88" s="13">
        <f t="shared" si="30"/>
        <v>-0.14793895342886554</v>
      </c>
      <c r="M88" s="13">
        <f t="shared" si="23"/>
        <v>0.24999997601762725</v>
      </c>
      <c r="N88" s="13">
        <f t="shared" si="24"/>
        <v>0.39999992325639977</v>
      </c>
      <c r="O88" s="13">
        <f t="shared" si="25"/>
        <v>0.70809990483791752</v>
      </c>
      <c r="P88" s="13">
        <f t="shared" si="26"/>
        <v>0.77900036036231313</v>
      </c>
      <c r="Q88" s="13">
        <f t="shared" si="18"/>
        <v>-1.9607898347013153E-2</v>
      </c>
      <c r="R88" s="13">
        <f t="shared" si="19"/>
        <v>1.0101073863401533E-2</v>
      </c>
      <c r="S88" s="13">
        <f t="shared" si="20"/>
        <v>-4.9019998549087895E-2</v>
      </c>
      <c r="T88" s="13">
        <f t="shared" si="21"/>
        <v>-9.5237294522805271E-2</v>
      </c>
    </row>
    <row r="89" spans="2:20" x14ac:dyDescent="0.3">
      <c r="B89" s="1">
        <v>43552</v>
      </c>
      <c r="C89" s="4">
        <f t="shared" si="27"/>
        <v>5</v>
      </c>
      <c r="D89" s="2">
        <v>21500167</v>
      </c>
      <c r="E89" s="2">
        <v>5267540</v>
      </c>
      <c r="F89" s="2">
        <v>2064876</v>
      </c>
      <c r="G89" s="2">
        <v>1552580</v>
      </c>
      <c r="H89" s="12">
        <v>1311309</v>
      </c>
      <c r="I89" s="13">
        <f t="shared" si="22"/>
        <v>6.0990642537799823E-2</v>
      </c>
      <c r="J89" s="13">
        <f t="shared" si="28"/>
        <v>6.221354938736634E-2</v>
      </c>
      <c r="K89" s="13">
        <f t="shared" si="29"/>
        <v>-9.9999815815380311E-3</v>
      </c>
      <c r="L89" s="13">
        <f t="shared" si="30"/>
        <v>7.2942959217582981E-2</v>
      </c>
      <c r="M89" s="13">
        <f t="shared" si="23"/>
        <v>0.24499995744219102</v>
      </c>
      <c r="N89" s="13">
        <f t="shared" si="24"/>
        <v>0.39200006074942001</v>
      </c>
      <c r="O89" s="13">
        <f t="shared" si="25"/>
        <v>0.75189987195357011</v>
      </c>
      <c r="P89" s="13">
        <f t="shared" si="26"/>
        <v>0.84459995620193484</v>
      </c>
      <c r="Q89" s="13">
        <f t="shared" si="18"/>
        <v>-2.0000170231235903E-2</v>
      </c>
      <c r="R89" s="13">
        <f t="shared" si="19"/>
        <v>3.0532784744963237E-7</v>
      </c>
      <c r="S89" s="13">
        <f t="shared" si="20"/>
        <v>8.4210603552845598E-2</v>
      </c>
      <c r="T89" s="13">
        <f t="shared" si="21"/>
        <v>9.8034520327570096E-3</v>
      </c>
    </row>
    <row r="90" spans="2:20" x14ac:dyDescent="0.3">
      <c r="B90" s="1">
        <v>43553</v>
      </c>
      <c r="C90" s="4">
        <f t="shared" si="27"/>
        <v>6</v>
      </c>
      <c r="D90" s="2">
        <v>22803207</v>
      </c>
      <c r="E90" s="2">
        <v>5757809</v>
      </c>
      <c r="F90" s="2">
        <v>2234030</v>
      </c>
      <c r="G90" s="2">
        <v>1712384</v>
      </c>
      <c r="H90" s="12">
        <v>1390113</v>
      </c>
      <c r="I90" s="13">
        <f t="shared" si="22"/>
        <v>6.0961293733815598E-2</v>
      </c>
      <c r="J90" s="13">
        <f t="shared" si="28"/>
        <v>2.0949052908036059E-2</v>
      </c>
      <c r="K90" s="13">
        <f t="shared" si="29"/>
        <v>8.2474216527056665E-2</v>
      </c>
      <c r="L90" s="13">
        <f t="shared" si="30"/>
        <v>-5.6837532644808841E-2</v>
      </c>
      <c r="M90" s="13">
        <f t="shared" si="23"/>
        <v>0.25249996634245347</v>
      </c>
      <c r="N90" s="13">
        <f t="shared" si="24"/>
        <v>0.38800001875713486</v>
      </c>
      <c r="O90" s="13">
        <f t="shared" si="25"/>
        <v>0.76650000223810777</v>
      </c>
      <c r="P90" s="13">
        <f t="shared" si="26"/>
        <v>0.81179980658543882</v>
      </c>
      <c r="Q90" s="13">
        <f t="shared" si="18"/>
        <v>-3.8095235851973275E-2</v>
      </c>
      <c r="R90" s="13">
        <f t="shared" si="19"/>
        <v>1.0416890622818142E-2</v>
      </c>
      <c r="S90" s="13">
        <f t="shared" si="20"/>
        <v>9.6154456811436972E-3</v>
      </c>
      <c r="T90" s="13">
        <f t="shared" si="21"/>
        <v>-3.8835215329840023E-2</v>
      </c>
    </row>
    <row r="91" spans="2:20" x14ac:dyDescent="0.3">
      <c r="B91" s="1">
        <v>43554</v>
      </c>
      <c r="C91" s="4">
        <f t="shared" si="27"/>
        <v>7</v>
      </c>
      <c r="D91" s="2">
        <v>44889750</v>
      </c>
      <c r="E91" s="2">
        <v>9898190</v>
      </c>
      <c r="F91" s="2">
        <v>3399038</v>
      </c>
      <c r="G91" s="2">
        <v>2311346</v>
      </c>
      <c r="H91" s="12">
        <v>1748764</v>
      </c>
      <c r="I91" s="13">
        <f t="shared" si="22"/>
        <v>3.8956866545258102E-2</v>
      </c>
      <c r="J91" s="13">
        <f t="shared" si="28"/>
        <v>-6.7210947055343917E-2</v>
      </c>
      <c r="K91" s="13">
        <f t="shared" si="29"/>
        <v>1.0100998736455313E-2</v>
      </c>
      <c r="L91" s="13">
        <f t="shared" si="30"/>
        <v>-7.6538827195012704E-2</v>
      </c>
      <c r="M91" s="13">
        <f t="shared" si="23"/>
        <v>0.22050000278460005</v>
      </c>
      <c r="N91" s="13">
        <f t="shared" si="24"/>
        <v>0.34339995494125691</v>
      </c>
      <c r="O91" s="13">
        <f t="shared" si="25"/>
        <v>0.68000004707214212</v>
      </c>
      <c r="P91" s="13">
        <f t="shared" si="26"/>
        <v>0.75659983403609843</v>
      </c>
      <c r="Q91" s="13">
        <f t="shared" si="18"/>
        <v>1.9417542040847557E-2</v>
      </c>
      <c r="R91" s="13">
        <f t="shared" si="19"/>
        <v>9.9998798355669383E-3</v>
      </c>
      <c r="S91" s="13">
        <f t="shared" si="20"/>
        <v>-2.9125888683334211E-2</v>
      </c>
      <c r="T91" s="13">
        <f t="shared" si="21"/>
        <v>-7.6190774920610105E-2</v>
      </c>
    </row>
    <row r="92" spans="2:20" x14ac:dyDescent="0.3">
      <c r="B92" s="1">
        <v>43555</v>
      </c>
      <c r="C92" s="4">
        <f t="shared" si="27"/>
        <v>1</v>
      </c>
      <c r="D92" s="2">
        <v>42645263</v>
      </c>
      <c r="E92" s="2">
        <v>8597285</v>
      </c>
      <c r="F92" s="2">
        <v>2806153</v>
      </c>
      <c r="G92" s="2">
        <v>2003593</v>
      </c>
      <c r="H92" s="12">
        <v>1640943</v>
      </c>
      <c r="I92" s="13">
        <f t="shared" si="22"/>
        <v>3.8478904444791441E-2</v>
      </c>
      <c r="J92" s="13">
        <f t="shared" si="28"/>
        <v>-0.10790000739365102</v>
      </c>
      <c r="K92" s="13">
        <f t="shared" si="29"/>
        <v>-5.9405939938923624E-2</v>
      </c>
      <c r="L92" s="13">
        <f t="shared" si="30"/>
        <v>-5.1556850626484518E-2</v>
      </c>
      <c r="M92" s="13">
        <f t="shared" si="23"/>
        <v>0.20159999951225532</v>
      </c>
      <c r="N92" s="13">
        <f t="shared" si="24"/>
        <v>0.32639990415578873</v>
      </c>
      <c r="O92" s="13">
        <f t="shared" si="25"/>
        <v>0.71399991376093885</v>
      </c>
      <c r="P92" s="13">
        <f t="shared" si="26"/>
        <v>0.81900016620141913</v>
      </c>
      <c r="Q92" s="13">
        <f t="shared" si="18"/>
        <v>-3.0302938085692843E-2</v>
      </c>
      <c r="R92" s="13">
        <f t="shared" si="19"/>
        <v>-6.7961274741228928E-2</v>
      </c>
      <c r="S92" s="13">
        <f t="shared" si="20"/>
        <v>2.9411466639187145E-2</v>
      </c>
      <c r="T92" s="13">
        <f t="shared" si="21"/>
        <v>1.9417924235081818E-2</v>
      </c>
    </row>
    <row r="93" spans="2:20" x14ac:dyDescent="0.3">
      <c r="B93" s="1">
        <v>43556</v>
      </c>
      <c r="C93" s="4">
        <f t="shared" si="27"/>
        <v>2</v>
      </c>
      <c r="D93" s="2">
        <v>21065820</v>
      </c>
      <c r="E93" s="2">
        <v>5424448</v>
      </c>
      <c r="F93" s="2">
        <v>2278268</v>
      </c>
      <c r="G93" s="2">
        <v>1629873</v>
      </c>
      <c r="H93" s="12">
        <v>1363225</v>
      </c>
      <c r="I93" s="13">
        <f t="shared" si="22"/>
        <v>6.4712648261496586E-2</v>
      </c>
      <c r="J93" s="13">
        <f t="shared" si="28"/>
        <v>8.3129559033894296E-3</v>
      </c>
      <c r="K93" s="13">
        <f t="shared" si="29"/>
        <v>-5.8252409823299045E-2</v>
      </c>
      <c r="L93" s="13">
        <f t="shared" si="30"/>
        <v>7.068280972632901E-2</v>
      </c>
      <c r="M93" s="13">
        <f t="shared" si="23"/>
        <v>0.25749996914432954</v>
      </c>
      <c r="N93" s="13">
        <f t="shared" si="24"/>
        <v>0.41999997050391119</v>
      </c>
      <c r="O93" s="13">
        <f t="shared" si="25"/>
        <v>0.71540003195409851</v>
      </c>
      <c r="P93" s="13">
        <f t="shared" si="26"/>
        <v>0.8363995231530309</v>
      </c>
      <c r="Q93" s="13">
        <f t="shared" si="18"/>
        <v>4.0403887546021755E-2</v>
      </c>
      <c r="R93" s="13">
        <f t="shared" si="19"/>
        <v>2.94119403300106E-2</v>
      </c>
      <c r="S93" s="13">
        <f t="shared" si="20"/>
        <v>-1.0101075703767615E-2</v>
      </c>
      <c r="T93" s="13">
        <f t="shared" si="21"/>
        <v>9.9010178921481451E-3</v>
      </c>
    </row>
    <row r="94" spans="2:20" x14ac:dyDescent="0.3">
      <c r="B94" s="1">
        <v>43557</v>
      </c>
      <c r="C94" s="4">
        <f t="shared" si="27"/>
        <v>3</v>
      </c>
      <c r="D94" s="2">
        <v>22803207</v>
      </c>
      <c r="E94" s="2">
        <v>5700801</v>
      </c>
      <c r="F94" s="2">
        <v>2257517</v>
      </c>
      <c r="G94" s="2">
        <v>1565588</v>
      </c>
      <c r="H94" s="12">
        <v>1309458</v>
      </c>
      <c r="I94" s="13">
        <f t="shared" si="22"/>
        <v>5.7424291241139895E-2</v>
      </c>
      <c r="J94" s="13">
        <f t="shared" si="28"/>
        <v>3.9878784124722788E-2</v>
      </c>
      <c r="K94" s="13">
        <f t="shared" si="29"/>
        <v>9.3750020984576077E-2</v>
      </c>
      <c r="L94" s="13">
        <f t="shared" si="30"/>
        <v>-4.9253701326889554E-2</v>
      </c>
      <c r="M94" s="13">
        <f t="shared" si="23"/>
        <v>0.24999996710988942</v>
      </c>
      <c r="N94" s="13">
        <f t="shared" si="24"/>
        <v>0.39599996561886652</v>
      </c>
      <c r="O94" s="13">
        <f t="shared" si="25"/>
        <v>0.69349998250290035</v>
      </c>
      <c r="P94" s="13">
        <f t="shared" si="26"/>
        <v>0.83640012570356947</v>
      </c>
      <c r="Q94" s="13">
        <f t="shared" si="18"/>
        <v>2.0408082957817264E-2</v>
      </c>
      <c r="R94" s="13">
        <f t="shared" si="19"/>
        <v>-9.999989044464086E-3</v>
      </c>
      <c r="S94" s="13">
        <f t="shared" si="20"/>
        <v>-4.0404200502572318E-2</v>
      </c>
      <c r="T94" s="13">
        <f t="shared" si="21"/>
        <v>-1.9229904034641865E-2</v>
      </c>
    </row>
    <row r="95" spans="2:20" x14ac:dyDescent="0.3">
      <c r="B95" s="1">
        <v>43558</v>
      </c>
      <c r="C95" s="4">
        <f t="shared" si="27"/>
        <v>4</v>
      </c>
      <c r="D95" s="2">
        <v>22368860</v>
      </c>
      <c r="E95" s="2">
        <v>5536293</v>
      </c>
      <c r="F95" s="2">
        <v>2303097</v>
      </c>
      <c r="G95" s="2">
        <v>1597198</v>
      </c>
      <c r="H95" s="12">
        <v>1335896</v>
      </c>
      <c r="I95" s="13">
        <f t="shared" si="22"/>
        <v>5.9721237470304701E-2</v>
      </c>
      <c r="J95" s="13">
        <f t="shared" si="28"/>
        <v>0.16161637241398497</v>
      </c>
      <c r="K95" s="13">
        <f t="shared" si="29"/>
        <v>7.2916677658587448E-2</v>
      </c>
      <c r="L95" s="13">
        <f t="shared" si="30"/>
        <v>8.267155931340886E-2</v>
      </c>
      <c r="M95" s="13">
        <f t="shared" si="23"/>
        <v>0.24750000670575076</v>
      </c>
      <c r="N95" s="13">
        <f t="shared" si="24"/>
        <v>0.41599983960386488</v>
      </c>
      <c r="O95" s="13">
        <f t="shared" si="25"/>
        <v>0.69350010008262786</v>
      </c>
      <c r="P95" s="13">
        <f t="shared" si="26"/>
        <v>0.83639974505352499</v>
      </c>
      <c r="Q95" s="13">
        <f t="shared" si="18"/>
        <v>-9.999878206789159E-3</v>
      </c>
      <c r="R95" s="13">
        <f t="shared" si="19"/>
        <v>3.9999798542984077E-2</v>
      </c>
      <c r="S95" s="13">
        <f t="shared" si="20"/>
        <v>-2.0618283741517418E-2</v>
      </c>
      <c r="T95" s="13">
        <f t="shared" si="21"/>
        <v>7.3683386570598586E-2</v>
      </c>
    </row>
    <row r="96" spans="2:20" x14ac:dyDescent="0.3">
      <c r="B96" s="24">
        <v>43559</v>
      </c>
      <c r="C96" s="16">
        <f t="shared" si="27"/>
        <v>5</v>
      </c>
      <c r="D96" s="25">
        <v>22151687</v>
      </c>
      <c r="E96" s="25">
        <v>5814817</v>
      </c>
      <c r="F96" s="25">
        <v>1162963</v>
      </c>
      <c r="G96" s="25">
        <v>806515</v>
      </c>
      <c r="H96" s="26">
        <v>628275</v>
      </c>
      <c r="I96" s="22">
        <f t="shared" si="22"/>
        <v>2.8362399667348135E-2</v>
      </c>
      <c r="J96" s="22">
        <f t="shared" si="28"/>
        <v>-0.52087951809985289</v>
      </c>
      <c r="K96" s="22">
        <f t="shared" si="29"/>
        <v>3.0303020437004058E-2</v>
      </c>
      <c r="L96" s="22">
        <f t="shared" si="30"/>
        <v>-0.53497129252622422</v>
      </c>
      <c r="M96" s="22">
        <f t="shared" si="23"/>
        <v>0.26249996219249577</v>
      </c>
      <c r="N96" s="22">
        <f t="shared" si="24"/>
        <v>0.19999993121021695</v>
      </c>
      <c r="O96" s="22">
        <f t="shared" si="25"/>
        <v>0.69350013714967718</v>
      </c>
      <c r="P96" s="22">
        <f t="shared" si="26"/>
        <v>0.77899977061802939</v>
      </c>
      <c r="Q96" s="22">
        <f t="shared" si="18"/>
        <v>7.1428603225100362E-2</v>
      </c>
      <c r="R96" s="22">
        <f t="shared" si="19"/>
        <v>-0.48979617291931032</v>
      </c>
      <c r="S96" s="22">
        <f t="shared" si="20"/>
        <v>-7.7669563438227507E-2</v>
      </c>
      <c r="T96" s="22">
        <f t="shared" si="21"/>
        <v>-7.7670126670266071E-2</v>
      </c>
    </row>
    <row r="97" spans="2:20" x14ac:dyDescent="0.3">
      <c r="B97" s="1">
        <v>43560</v>
      </c>
      <c r="C97" s="4">
        <f t="shared" si="27"/>
        <v>6</v>
      </c>
      <c r="D97" s="2">
        <v>22586034</v>
      </c>
      <c r="E97" s="2">
        <v>5928833</v>
      </c>
      <c r="F97" s="2">
        <v>2418964</v>
      </c>
      <c r="G97" s="2">
        <v>1854136</v>
      </c>
      <c r="H97" s="12">
        <v>1566003</v>
      </c>
      <c r="I97" s="13">
        <f t="shared" si="22"/>
        <v>6.9335014726357003E-2</v>
      </c>
      <c r="J97" s="13">
        <f t="shared" si="28"/>
        <v>0.12652928215188264</v>
      </c>
      <c r="K97" s="13">
        <f t="shared" si="29"/>
        <v>-9.5237919824172623E-3</v>
      </c>
      <c r="L97" s="13">
        <f t="shared" si="30"/>
        <v>0.13736127433753009</v>
      </c>
      <c r="M97" s="13">
        <f t="shared" si="23"/>
        <v>0.26249995904548801</v>
      </c>
      <c r="N97" s="13">
        <f t="shared" si="24"/>
        <v>0.40800002293874699</v>
      </c>
      <c r="O97" s="13">
        <f t="shared" si="25"/>
        <v>0.76650003885961093</v>
      </c>
      <c r="P97" s="13">
        <f t="shared" si="26"/>
        <v>0.84459985675268701</v>
      </c>
      <c r="Q97" s="13">
        <f t="shared" ref="Q97:Q160" si="31">(M97/M90)-1</f>
        <v>3.960393677626084E-2</v>
      </c>
      <c r="R97" s="13">
        <f t="shared" ref="R97:R160" si="32">(N97/N90)-1</f>
        <v>5.1546400038013696E-2</v>
      </c>
      <c r="S97" s="13">
        <f t="shared" ref="S97:S160" si="33">(O97/O90)-1</f>
        <v>4.7777564349260615E-8</v>
      </c>
      <c r="T97" s="13">
        <f t="shared" ref="T97:T160" si="34">(P97/P90)-1</f>
        <v>4.0404111828026279E-2</v>
      </c>
    </row>
    <row r="98" spans="2:20" x14ac:dyDescent="0.3">
      <c r="B98" s="1">
        <v>43561</v>
      </c>
      <c r="C98" s="4">
        <f t="shared" si="27"/>
        <v>7</v>
      </c>
      <c r="D98" s="2">
        <v>46685340</v>
      </c>
      <c r="E98" s="2">
        <v>9999999</v>
      </c>
      <c r="F98" s="2">
        <v>3434000</v>
      </c>
      <c r="G98" s="2">
        <v>2288417</v>
      </c>
      <c r="H98" s="12">
        <v>1856364</v>
      </c>
      <c r="I98" s="13">
        <f t="shared" si="22"/>
        <v>3.9763317563929063E-2</v>
      </c>
      <c r="J98" s="13">
        <f t="shared" si="28"/>
        <v>6.1529171460528609E-2</v>
      </c>
      <c r="K98" s="13">
        <f t="shared" si="29"/>
        <v>4.0000000000000036E-2</v>
      </c>
      <c r="L98" s="13">
        <f t="shared" si="30"/>
        <v>2.0701126404354619E-2</v>
      </c>
      <c r="M98" s="13">
        <f t="shared" si="23"/>
        <v>0.2141999822642397</v>
      </c>
      <c r="N98" s="13">
        <f t="shared" si="24"/>
        <v>0.34340003434000343</v>
      </c>
      <c r="O98" s="13">
        <f t="shared" si="25"/>
        <v>0.66639982527664532</v>
      </c>
      <c r="P98" s="13">
        <f t="shared" si="26"/>
        <v>0.81120005663303496</v>
      </c>
      <c r="Q98" s="13">
        <f t="shared" si="31"/>
        <v>-2.8571521273469846E-2</v>
      </c>
      <c r="R98" s="13">
        <f t="shared" si="32"/>
        <v>2.3121361958367004E-7</v>
      </c>
      <c r="S98" s="13">
        <f t="shared" si="33"/>
        <v>-2.0000324785350965E-2</v>
      </c>
      <c r="T98" s="13">
        <f t="shared" si="34"/>
        <v>7.2165258490304529E-2</v>
      </c>
    </row>
    <row r="99" spans="2:20" x14ac:dyDescent="0.3">
      <c r="B99" s="1">
        <v>43562</v>
      </c>
      <c r="C99" s="4">
        <f t="shared" si="27"/>
        <v>1</v>
      </c>
      <c r="D99" s="2">
        <v>43094160</v>
      </c>
      <c r="E99" s="2">
        <v>8687782</v>
      </c>
      <c r="F99" s="2">
        <v>2983384</v>
      </c>
      <c r="G99" s="2">
        <v>1947553</v>
      </c>
      <c r="H99" s="12">
        <v>1503900</v>
      </c>
      <c r="I99" s="13">
        <f t="shared" si="22"/>
        <v>3.4898000100245602E-2</v>
      </c>
      <c r="J99" s="13">
        <f t="shared" si="28"/>
        <v>-8.3514783877319365E-2</v>
      </c>
      <c r="K99" s="13">
        <f t="shared" si="29"/>
        <v>1.0526303941424953E-2</v>
      </c>
      <c r="L99" s="13">
        <f t="shared" si="30"/>
        <v>-9.306149424507737E-2</v>
      </c>
      <c r="M99" s="13">
        <f t="shared" si="23"/>
        <v>0.20159998477751973</v>
      </c>
      <c r="N99" s="13">
        <f t="shared" si="24"/>
        <v>0.3433999610027047</v>
      </c>
      <c r="O99" s="13">
        <f t="shared" si="25"/>
        <v>0.6527999747937242</v>
      </c>
      <c r="P99" s="13">
        <f t="shared" si="26"/>
        <v>0.77219978095589692</v>
      </c>
      <c r="Q99" s="13">
        <f t="shared" si="31"/>
        <v>-7.3088966434653457E-8</v>
      </c>
      <c r="R99" s="13">
        <f t="shared" si="32"/>
        <v>5.2083522790502768E-2</v>
      </c>
      <c r="S99" s="13">
        <f t="shared" si="33"/>
        <v>-8.5714210587013562E-2</v>
      </c>
      <c r="T99" s="13">
        <f t="shared" si="34"/>
        <v>-5.7143315931895033E-2</v>
      </c>
    </row>
    <row r="100" spans="2:20" x14ac:dyDescent="0.3">
      <c r="B100" s="1">
        <v>43563</v>
      </c>
      <c r="C100" s="4">
        <f t="shared" si="27"/>
        <v>2</v>
      </c>
      <c r="D100" s="2">
        <v>21500167</v>
      </c>
      <c r="E100" s="2">
        <v>5536293</v>
      </c>
      <c r="F100" s="2">
        <v>2170226</v>
      </c>
      <c r="G100" s="2">
        <v>1520894</v>
      </c>
      <c r="H100" s="12">
        <v>1259605</v>
      </c>
      <c r="I100" s="13">
        <f t="shared" si="22"/>
        <v>5.8585824007785614E-2</v>
      </c>
      <c r="J100" s="13">
        <f t="shared" si="28"/>
        <v>-7.6010929963872487E-2</v>
      </c>
      <c r="K100" s="13">
        <f t="shared" si="29"/>
        <v>2.0618565999329652E-2</v>
      </c>
      <c r="L100" s="13">
        <f t="shared" si="30"/>
        <v>-9.46773840710885E-2</v>
      </c>
      <c r="M100" s="13">
        <f t="shared" si="23"/>
        <v>0.25749999988372185</v>
      </c>
      <c r="N100" s="13">
        <f t="shared" si="24"/>
        <v>0.39199984538390581</v>
      </c>
      <c r="O100" s="13">
        <f t="shared" si="25"/>
        <v>0.70079982453440337</v>
      </c>
      <c r="P100" s="13">
        <f t="shared" si="26"/>
        <v>0.82820038740372437</v>
      </c>
      <c r="Q100" s="13">
        <f t="shared" si="31"/>
        <v>1.1937629507130509E-7</v>
      </c>
      <c r="R100" s="13">
        <f t="shared" si="32"/>
        <v>-6.6666969253381447E-2</v>
      </c>
      <c r="S100" s="13">
        <f t="shared" si="33"/>
        <v>-2.0408452289015111E-2</v>
      </c>
      <c r="T100" s="13">
        <f t="shared" si="34"/>
        <v>-9.8028938591424586E-3</v>
      </c>
    </row>
    <row r="101" spans="2:20" x14ac:dyDescent="0.3">
      <c r="B101" s="1">
        <v>43564</v>
      </c>
      <c r="C101" s="4">
        <f t="shared" si="27"/>
        <v>3</v>
      </c>
      <c r="D101" s="2">
        <v>21717340</v>
      </c>
      <c r="E101" s="2">
        <v>5592215</v>
      </c>
      <c r="F101" s="2">
        <v>2214517</v>
      </c>
      <c r="G101" s="2">
        <v>1535767</v>
      </c>
      <c r="H101" s="12">
        <v>1322295</v>
      </c>
      <c r="I101" s="13">
        <f t="shared" si="22"/>
        <v>6.088660029266936E-2</v>
      </c>
      <c r="J101" s="13">
        <f t="shared" si="28"/>
        <v>9.8032926600166714E-3</v>
      </c>
      <c r="K101" s="13">
        <f t="shared" si="29"/>
        <v>-4.7619047619047672E-2</v>
      </c>
      <c r="L101" s="13">
        <f t="shared" si="30"/>
        <v>6.0293457293017383E-2</v>
      </c>
      <c r="M101" s="13">
        <f t="shared" si="23"/>
        <v>0.25749999769769227</v>
      </c>
      <c r="N101" s="13">
        <f t="shared" si="24"/>
        <v>0.39599997496519718</v>
      </c>
      <c r="O101" s="13">
        <f t="shared" si="25"/>
        <v>0.69349975638028516</v>
      </c>
      <c r="P101" s="13">
        <f t="shared" si="26"/>
        <v>0.86099974800864976</v>
      </c>
      <c r="Q101" s="13">
        <f t="shared" si="31"/>
        <v>3.0000126298041385E-2</v>
      </c>
      <c r="R101" s="13">
        <f t="shared" si="32"/>
        <v>2.3601847143339683E-8</v>
      </c>
      <c r="S101" s="13">
        <f t="shared" si="33"/>
        <v>-3.2606001565405052E-7</v>
      </c>
      <c r="T101" s="13">
        <f t="shared" si="34"/>
        <v>2.9411308713502837E-2</v>
      </c>
    </row>
    <row r="102" spans="2:20" x14ac:dyDescent="0.3">
      <c r="B102" s="1">
        <v>43565</v>
      </c>
      <c r="C102" s="4">
        <f t="shared" si="27"/>
        <v>4</v>
      </c>
      <c r="D102" s="2">
        <v>21500167</v>
      </c>
      <c r="E102" s="2">
        <v>5375041</v>
      </c>
      <c r="F102" s="2">
        <v>2064016</v>
      </c>
      <c r="G102" s="2">
        <v>1521799</v>
      </c>
      <c r="H102" s="12">
        <v>1210438</v>
      </c>
      <c r="I102" s="13">
        <f t="shared" si="22"/>
        <v>5.6299004561220382E-2</v>
      </c>
      <c r="J102" s="13">
        <f t="shared" si="28"/>
        <v>-9.3912999215507775E-2</v>
      </c>
      <c r="K102" s="13">
        <f t="shared" si="29"/>
        <v>-3.8834924980530983E-2</v>
      </c>
      <c r="L102" s="13">
        <f t="shared" si="30"/>
        <v>-5.7303449393291017E-2</v>
      </c>
      <c r="M102" s="13">
        <f t="shared" si="23"/>
        <v>0.24999996511655004</v>
      </c>
      <c r="N102" s="13">
        <f t="shared" si="24"/>
        <v>0.38400004762754369</v>
      </c>
      <c r="O102" s="13">
        <f t="shared" si="25"/>
        <v>0.73730000155037556</v>
      </c>
      <c r="P102" s="13">
        <f t="shared" si="26"/>
        <v>0.79539939242961788</v>
      </c>
      <c r="Q102" s="13">
        <f t="shared" si="31"/>
        <v>1.0100841790163795E-2</v>
      </c>
      <c r="R102" s="13">
        <f t="shared" si="32"/>
        <v>-7.6922606525024029E-2</v>
      </c>
      <c r="S102" s="13">
        <f t="shared" si="33"/>
        <v>6.3157743542544775E-2</v>
      </c>
      <c r="T102" s="13">
        <f t="shared" si="34"/>
        <v>-4.9020044382346528E-2</v>
      </c>
    </row>
    <row r="103" spans="2:20" x14ac:dyDescent="0.3">
      <c r="B103" s="24">
        <v>43566</v>
      </c>
      <c r="C103" s="16">
        <f t="shared" si="27"/>
        <v>5</v>
      </c>
      <c r="D103" s="25">
        <v>20631473</v>
      </c>
      <c r="E103" s="25">
        <v>5106289</v>
      </c>
      <c r="F103" s="25">
        <v>1981240</v>
      </c>
      <c r="G103" s="25">
        <v>1504157</v>
      </c>
      <c r="H103" s="26">
        <v>1208741</v>
      </c>
      <c r="I103" s="22">
        <f t="shared" si="22"/>
        <v>5.8587237081908793E-2</v>
      </c>
      <c r="J103" s="22">
        <f t="shared" si="28"/>
        <v>0.9239043412518404</v>
      </c>
      <c r="K103" s="22">
        <f t="shared" si="29"/>
        <v>-6.8627459389436152E-2</v>
      </c>
      <c r="L103" s="22">
        <f t="shared" si="30"/>
        <v>1.0656657324153227</v>
      </c>
      <c r="M103" s="22">
        <f t="shared" si="23"/>
        <v>0.24749997249348119</v>
      </c>
      <c r="N103" s="22">
        <f t="shared" si="24"/>
        <v>0.38799997414952425</v>
      </c>
      <c r="O103" s="22">
        <f t="shared" si="25"/>
        <v>0.75919979406836124</v>
      </c>
      <c r="P103" s="22">
        <f t="shared" si="26"/>
        <v>0.80360028906556957</v>
      </c>
      <c r="Q103" s="22">
        <f t="shared" si="31"/>
        <v>-5.7142826131208468E-2</v>
      </c>
      <c r="R103" s="22">
        <f t="shared" si="32"/>
        <v>0.94000053800870198</v>
      </c>
      <c r="S103" s="22">
        <f t="shared" si="33"/>
        <v>9.4736328659880575E-2</v>
      </c>
      <c r="T103" s="22">
        <f t="shared" si="34"/>
        <v>3.1579622196837187E-2</v>
      </c>
    </row>
    <row r="104" spans="2:20" x14ac:dyDescent="0.3">
      <c r="B104" s="24">
        <v>43567</v>
      </c>
      <c r="C104" s="16">
        <f t="shared" si="27"/>
        <v>6</v>
      </c>
      <c r="D104" s="25">
        <v>20631473</v>
      </c>
      <c r="E104" s="25">
        <v>5054710</v>
      </c>
      <c r="F104" s="25">
        <v>1920790</v>
      </c>
      <c r="G104" s="25">
        <v>1402176</v>
      </c>
      <c r="H104" s="26">
        <v>1138287</v>
      </c>
      <c r="I104" s="22">
        <f t="shared" si="22"/>
        <v>5.5172357300906243E-2</v>
      </c>
      <c r="J104" s="22">
        <f t="shared" si="28"/>
        <v>-0.27312591355188975</v>
      </c>
      <c r="K104" s="22">
        <f t="shared" si="29"/>
        <v>-8.6538477715919493E-2</v>
      </c>
      <c r="L104" s="22">
        <f t="shared" si="30"/>
        <v>-0.20426414390111858</v>
      </c>
      <c r="M104" s="22">
        <f t="shared" si="23"/>
        <v>0.24499995710437156</v>
      </c>
      <c r="N104" s="22">
        <f t="shared" si="24"/>
        <v>0.38000003956705725</v>
      </c>
      <c r="O104" s="22">
        <f t="shared" si="25"/>
        <v>0.72999963556661585</v>
      </c>
      <c r="P104" s="22">
        <f t="shared" si="26"/>
        <v>0.8118003731343284</v>
      </c>
      <c r="Q104" s="22">
        <f t="shared" si="31"/>
        <v>-6.6666684462544645E-2</v>
      </c>
      <c r="R104" s="22">
        <f t="shared" si="32"/>
        <v>-6.8627406366330912E-2</v>
      </c>
      <c r="S104" s="22">
        <f t="shared" si="33"/>
        <v>-4.7619571353577417E-2</v>
      </c>
      <c r="T104" s="22">
        <f t="shared" si="34"/>
        <v>-3.8834346650810314E-2</v>
      </c>
    </row>
    <row r="105" spans="2:20" x14ac:dyDescent="0.3">
      <c r="B105" s="1">
        <v>43568</v>
      </c>
      <c r="C105" s="4">
        <f t="shared" si="27"/>
        <v>7</v>
      </c>
      <c r="D105" s="2">
        <v>43094160</v>
      </c>
      <c r="E105" s="2">
        <v>9140271</v>
      </c>
      <c r="F105" s="2">
        <v>3107692</v>
      </c>
      <c r="G105" s="2">
        <v>2113230</v>
      </c>
      <c r="H105" s="12">
        <v>1598870</v>
      </c>
      <c r="I105" s="13">
        <f t="shared" si="22"/>
        <v>3.7101778988150598E-2</v>
      </c>
      <c r="J105" s="13">
        <f t="shared" si="28"/>
        <v>-0.13870878771620221</v>
      </c>
      <c r="K105" s="13">
        <f t="shared" si="29"/>
        <v>-7.6923076923076872E-2</v>
      </c>
      <c r="L105" s="13">
        <f t="shared" si="30"/>
        <v>-6.6934520025885735E-2</v>
      </c>
      <c r="M105" s="13">
        <f t="shared" si="23"/>
        <v>0.21209999220311987</v>
      </c>
      <c r="N105" s="13">
        <f t="shared" si="24"/>
        <v>0.3399999846831675</v>
      </c>
      <c r="O105" s="13">
        <f t="shared" si="25"/>
        <v>0.67999981980196234</v>
      </c>
      <c r="P105" s="13">
        <f t="shared" si="26"/>
        <v>0.75660008612408491</v>
      </c>
      <c r="Q105" s="13">
        <f t="shared" si="31"/>
        <v>-9.8038759803875664E-3</v>
      </c>
      <c r="R105" s="13">
        <f t="shared" si="32"/>
        <v>-9.9011337123791066E-3</v>
      </c>
      <c r="S105" s="13">
        <f t="shared" si="33"/>
        <v>2.0408160400809283E-2</v>
      </c>
      <c r="T105" s="13">
        <f t="shared" si="34"/>
        <v>-6.7307651253838086E-2</v>
      </c>
    </row>
    <row r="106" spans="2:20" x14ac:dyDescent="0.3">
      <c r="B106" s="24">
        <v>43569</v>
      </c>
      <c r="C106" s="16">
        <f t="shared" si="27"/>
        <v>1</v>
      </c>
      <c r="D106" s="25">
        <v>46685340</v>
      </c>
      <c r="E106" s="25">
        <v>9803921</v>
      </c>
      <c r="F106" s="25">
        <v>3466666</v>
      </c>
      <c r="G106" s="25">
        <v>2357333</v>
      </c>
      <c r="H106" s="26">
        <v>1930656</v>
      </c>
      <c r="I106" s="22">
        <f t="shared" si="22"/>
        <v>4.1354652231300019E-2</v>
      </c>
      <c r="J106" s="22">
        <f t="shared" si="28"/>
        <v>0.28376620785956508</v>
      </c>
      <c r="K106" s="22">
        <f t="shared" si="29"/>
        <v>8.3333333333333259E-2</v>
      </c>
      <c r="L106" s="22">
        <f t="shared" si="30"/>
        <v>0.18501496110113713</v>
      </c>
      <c r="M106" s="22">
        <f t="shared" si="23"/>
        <v>0.20999999143199985</v>
      </c>
      <c r="N106" s="22">
        <f t="shared" si="24"/>
        <v>0.35359995250879722</v>
      </c>
      <c r="O106" s="22">
        <f t="shared" si="25"/>
        <v>0.68000003461539127</v>
      </c>
      <c r="P106" s="22">
        <f t="shared" si="26"/>
        <v>0.81900011580883991</v>
      </c>
      <c r="Q106" s="22">
        <f t="shared" si="31"/>
        <v>4.1666702821183899E-2</v>
      </c>
      <c r="R106" s="22">
        <f t="shared" si="32"/>
        <v>2.9702948935431461E-2</v>
      </c>
      <c r="S106" s="22">
        <f t="shared" si="33"/>
        <v>4.1666759914109841E-2</v>
      </c>
      <c r="T106" s="22">
        <f t="shared" si="34"/>
        <v>6.060651143284379E-2</v>
      </c>
    </row>
    <row r="107" spans="2:20" x14ac:dyDescent="0.3">
      <c r="B107" s="1">
        <v>43570</v>
      </c>
      <c r="C107" s="4">
        <f t="shared" si="27"/>
        <v>2</v>
      </c>
      <c r="D107" s="2">
        <v>21065820</v>
      </c>
      <c r="E107" s="2">
        <v>5477113</v>
      </c>
      <c r="F107" s="2">
        <v>2256570</v>
      </c>
      <c r="G107" s="2">
        <v>1729661</v>
      </c>
      <c r="H107" s="12">
        <v>1418322</v>
      </c>
      <c r="I107" s="13">
        <f t="shared" si="22"/>
        <v>6.732811730091684E-2</v>
      </c>
      <c r="J107" s="13">
        <f t="shared" si="28"/>
        <v>0.12600537470079898</v>
      </c>
      <c r="K107" s="13">
        <f t="shared" si="29"/>
        <v>-2.0202029128424948E-2</v>
      </c>
      <c r="L107" s="13">
        <f t="shared" si="30"/>
        <v>0.14922199083466747</v>
      </c>
      <c r="M107" s="13">
        <f t="shared" si="23"/>
        <v>0.25999999050594758</v>
      </c>
      <c r="N107" s="13">
        <f t="shared" si="24"/>
        <v>0.41199989848666624</v>
      </c>
      <c r="O107" s="13">
        <f t="shared" si="25"/>
        <v>0.76650004209929223</v>
      </c>
      <c r="P107" s="13">
        <f t="shared" si="26"/>
        <v>0.81999998843704058</v>
      </c>
      <c r="Q107" s="13">
        <f t="shared" si="31"/>
        <v>9.7087014499208646E-3</v>
      </c>
      <c r="R107" s="13">
        <f t="shared" si="32"/>
        <v>5.1020563753471304E-2</v>
      </c>
      <c r="S107" s="13">
        <f t="shared" si="33"/>
        <v>9.3750333925295637E-2</v>
      </c>
      <c r="T107" s="13">
        <f t="shared" si="34"/>
        <v>-9.9014671949028132E-3</v>
      </c>
    </row>
    <row r="108" spans="2:20" x14ac:dyDescent="0.3">
      <c r="B108" s="1">
        <v>43571</v>
      </c>
      <c r="C108" s="4">
        <f t="shared" si="27"/>
        <v>3</v>
      </c>
      <c r="D108" s="2">
        <v>22586034</v>
      </c>
      <c r="E108" s="2">
        <v>5872368</v>
      </c>
      <c r="F108" s="2">
        <v>2254989</v>
      </c>
      <c r="G108" s="2">
        <v>1596758</v>
      </c>
      <c r="H108" s="12">
        <v>1296248</v>
      </c>
      <c r="I108" s="13">
        <f t="shared" si="22"/>
        <v>5.7391572154721807E-2</v>
      </c>
      <c r="J108" s="13">
        <f t="shared" si="28"/>
        <v>-1.9698327529031001E-2</v>
      </c>
      <c r="K108" s="13">
        <f t="shared" si="29"/>
        <v>4.0000018418461902E-2</v>
      </c>
      <c r="L108" s="13">
        <f t="shared" si="30"/>
        <v>-5.7402254702145883E-2</v>
      </c>
      <c r="M108" s="13">
        <f t="shared" si="23"/>
        <v>0.25999996280887561</v>
      </c>
      <c r="N108" s="13">
        <f t="shared" si="24"/>
        <v>0.3839999468698147</v>
      </c>
      <c r="O108" s="13">
        <f t="shared" si="25"/>
        <v>0.70810012820461654</v>
      </c>
      <c r="P108" s="13">
        <f t="shared" si="26"/>
        <v>0.81179990956675963</v>
      </c>
      <c r="Q108" s="13">
        <f t="shared" si="31"/>
        <v>9.7086024603321164E-3</v>
      </c>
      <c r="R108" s="13">
        <f t="shared" si="32"/>
        <v>-3.0303103166703704E-2</v>
      </c>
      <c r="S108" s="13">
        <f t="shared" si="33"/>
        <v>2.1053175130929969E-2</v>
      </c>
      <c r="T108" s="13">
        <f t="shared" si="34"/>
        <v>-5.714268622689056E-2</v>
      </c>
    </row>
    <row r="109" spans="2:20" x14ac:dyDescent="0.3">
      <c r="B109" s="1">
        <v>43572</v>
      </c>
      <c r="C109" s="4">
        <f t="shared" si="27"/>
        <v>4</v>
      </c>
      <c r="D109" s="2">
        <v>21934513</v>
      </c>
      <c r="E109" s="2">
        <v>5319119</v>
      </c>
      <c r="F109" s="2">
        <v>2191477</v>
      </c>
      <c r="G109" s="2">
        <v>1551785</v>
      </c>
      <c r="H109" s="12">
        <v>1336086</v>
      </c>
      <c r="I109" s="13">
        <f t="shared" si="22"/>
        <v>6.0912498946295274E-2</v>
      </c>
      <c r="J109" s="13">
        <f t="shared" si="28"/>
        <v>0.10380374707337348</v>
      </c>
      <c r="K109" s="13">
        <f t="shared" si="29"/>
        <v>2.0201982617158221E-2</v>
      </c>
      <c r="L109" s="13">
        <f t="shared" si="30"/>
        <v>8.1946286990884687E-2</v>
      </c>
      <c r="M109" s="13">
        <f t="shared" si="23"/>
        <v>0.24249998164992312</v>
      </c>
      <c r="N109" s="13">
        <f t="shared" si="24"/>
        <v>0.41199999473597038</v>
      </c>
      <c r="O109" s="13">
        <f t="shared" si="25"/>
        <v>0.70810006219549648</v>
      </c>
      <c r="P109" s="13">
        <f t="shared" si="26"/>
        <v>0.86099942968903553</v>
      </c>
      <c r="Q109" s="13">
        <f t="shared" si="31"/>
        <v>-2.9999938052512998E-2</v>
      </c>
      <c r="R109" s="13">
        <f t="shared" si="32"/>
        <v>7.2916519884353992E-2</v>
      </c>
      <c r="S109" s="13">
        <f t="shared" si="33"/>
        <v>-3.9603878059783271E-2</v>
      </c>
      <c r="T109" s="13">
        <f t="shared" si="34"/>
        <v>8.2474336646192858E-2</v>
      </c>
    </row>
    <row r="110" spans="2:20" x14ac:dyDescent="0.3">
      <c r="B110" s="24">
        <v>43573</v>
      </c>
      <c r="C110" s="16">
        <f t="shared" si="27"/>
        <v>5</v>
      </c>
      <c r="D110" s="25">
        <v>22803207</v>
      </c>
      <c r="E110" s="25">
        <v>5415761</v>
      </c>
      <c r="F110" s="25">
        <v>3639391</v>
      </c>
      <c r="G110" s="25">
        <v>2656756</v>
      </c>
      <c r="H110" s="26">
        <v>2091398</v>
      </c>
      <c r="I110" s="22">
        <f t="shared" si="22"/>
        <v>9.1715082005789803E-2</v>
      </c>
      <c r="J110" s="22">
        <f t="shared" si="28"/>
        <v>0.7302283946685022</v>
      </c>
      <c r="K110" s="22">
        <f t="shared" si="29"/>
        <v>0.10526315789473695</v>
      </c>
      <c r="L110" s="22">
        <f t="shared" si="30"/>
        <v>0.56544473803340667</v>
      </c>
      <c r="M110" s="22">
        <f t="shared" si="23"/>
        <v>0.23749997094706898</v>
      </c>
      <c r="N110" s="22">
        <f t="shared" si="24"/>
        <v>0.67199992761866711</v>
      </c>
      <c r="O110" s="22">
        <f t="shared" si="25"/>
        <v>0.73000015661961026</v>
      </c>
      <c r="P110" s="22">
        <f t="shared" si="26"/>
        <v>0.78719987834787986</v>
      </c>
      <c r="Q110" s="22">
        <f t="shared" si="31"/>
        <v>-4.0404051142573727E-2</v>
      </c>
      <c r="R110" s="22">
        <f t="shared" si="32"/>
        <v>0.73195869172841044</v>
      </c>
      <c r="S110" s="22">
        <f t="shared" si="33"/>
        <v>-3.846107135024035E-2</v>
      </c>
      <c r="T110" s="22">
        <f t="shared" si="34"/>
        <v>-2.0408667021213023E-2</v>
      </c>
    </row>
    <row r="111" spans="2:20" x14ac:dyDescent="0.3">
      <c r="B111" s="24">
        <v>43574</v>
      </c>
      <c r="C111" s="16">
        <f t="shared" si="27"/>
        <v>6</v>
      </c>
      <c r="D111" s="25">
        <v>22151687</v>
      </c>
      <c r="E111" s="25">
        <v>5537921</v>
      </c>
      <c r="F111" s="25">
        <v>2281623</v>
      </c>
      <c r="G111" s="25">
        <v>1748864</v>
      </c>
      <c r="H111" s="26">
        <v>1419728</v>
      </c>
      <c r="I111" s="22">
        <f t="shared" si="22"/>
        <v>6.409119088762856E-2</v>
      </c>
      <c r="J111" s="22">
        <f t="shared" si="28"/>
        <v>0.2472495952251057</v>
      </c>
      <c r="K111" s="22">
        <f t="shared" si="29"/>
        <v>7.3684220220243013E-2</v>
      </c>
      <c r="L111" s="22">
        <f t="shared" si="30"/>
        <v>0.16165402428030418</v>
      </c>
      <c r="M111" s="22">
        <f t="shared" si="23"/>
        <v>0.24999996614253353</v>
      </c>
      <c r="N111" s="22">
        <f t="shared" si="24"/>
        <v>0.41199991838092309</v>
      </c>
      <c r="O111" s="22">
        <f t="shared" si="25"/>
        <v>0.76649998707060718</v>
      </c>
      <c r="P111" s="22">
        <f t="shared" si="26"/>
        <v>0.81180011710458899</v>
      </c>
      <c r="Q111" s="22">
        <f t="shared" si="31"/>
        <v>2.0408203728917051E-2</v>
      </c>
      <c r="R111" s="22">
        <f t="shared" si="32"/>
        <v>8.421019863662127E-2</v>
      </c>
      <c r="S111" s="22">
        <f t="shared" si="33"/>
        <v>5.0000506473760531E-2</v>
      </c>
      <c r="T111" s="22">
        <f t="shared" si="34"/>
        <v>-3.1538509692730088E-7</v>
      </c>
    </row>
    <row r="112" spans="2:20" x14ac:dyDescent="0.3">
      <c r="B112" s="1">
        <v>43575</v>
      </c>
      <c r="C112" s="4">
        <f t="shared" si="27"/>
        <v>7</v>
      </c>
      <c r="D112" s="2">
        <v>44440853</v>
      </c>
      <c r="E112" s="2">
        <v>9612556</v>
      </c>
      <c r="F112" s="2">
        <v>3300951</v>
      </c>
      <c r="G112" s="2">
        <v>2132414</v>
      </c>
      <c r="H112" s="12">
        <v>1596752</v>
      </c>
      <c r="I112" s="13">
        <f t="shared" si="22"/>
        <v>3.5929823399204329E-2</v>
      </c>
      <c r="J112" s="13">
        <f t="shared" si="28"/>
        <v>-1.3246855591761975E-3</v>
      </c>
      <c r="K112" s="13">
        <f t="shared" si="29"/>
        <v>3.1250011602500294E-2</v>
      </c>
      <c r="L112" s="13">
        <f t="shared" si="30"/>
        <v>-3.1587584771085031E-2</v>
      </c>
      <c r="M112" s="13">
        <f t="shared" si="23"/>
        <v>0.21629998866133376</v>
      </c>
      <c r="N112" s="13">
        <f t="shared" si="24"/>
        <v>0.34339992401604735</v>
      </c>
      <c r="O112" s="13">
        <f t="shared" si="25"/>
        <v>0.64599989518172185</v>
      </c>
      <c r="P112" s="13">
        <f t="shared" si="26"/>
        <v>0.74880018608018895</v>
      </c>
      <c r="Q112" s="13">
        <f t="shared" si="31"/>
        <v>1.9801964227286417E-2</v>
      </c>
      <c r="R112" s="13">
        <f t="shared" si="32"/>
        <v>9.9998220177808239E-3</v>
      </c>
      <c r="S112" s="13">
        <f t="shared" si="33"/>
        <v>-4.999990239724228E-2</v>
      </c>
      <c r="T112" s="13">
        <f t="shared" si="34"/>
        <v>-1.0309145064803404E-2</v>
      </c>
    </row>
    <row r="113" spans="2:20" x14ac:dyDescent="0.3">
      <c r="B113" s="1">
        <v>43576</v>
      </c>
      <c r="C113" s="4">
        <f t="shared" si="27"/>
        <v>1</v>
      </c>
      <c r="D113" s="2">
        <v>46685340</v>
      </c>
      <c r="E113" s="2">
        <v>10098039</v>
      </c>
      <c r="F113" s="2">
        <v>3536333</v>
      </c>
      <c r="G113" s="2">
        <v>2356612</v>
      </c>
      <c r="H113" s="12">
        <v>1930065</v>
      </c>
      <c r="I113" s="13">
        <f t="shared" si="22"/>
        <v>4.1341993011082281E-2</v>
      </c>
      <c r="J113" s="13">
        <f t="shared" si="28"/>
        <v>-3.0611356968823777E-4</v>
      </c>
      <c r="K113" s="13">
        <f t="shared" si="29"/>
        <v>0</v>
      </c>
      <c r="L113" s="13">
        <f t="shared" si="30"/>
        <v>-3.0611356968823777E-4</v>
      </c>
      <c r="M113" s="13">
        <f t="shared" si="23"/>
        <v>0.21629999910035999</v>
      </c>
      <c r="N113" s="13">
        <f t="shared" si="24"/>
        <v>0.35019997447029072</v>
      </c>
      <c r="O113" s="13">
        <f t="shared" si="25"/>
        <v>0.66639991199923765</v>
      </c>
      <c r="P113" s="13">
        <f t="shared" si="26"/>
        <v>0.81899990325093819</v>
      </c>
      <c r="Q113" s="13">
        <f t="shared" si="31"/>
        <v>3.0000037740002261E-2</v>
      </c>
      <c r="R113" s="13">
        <f t="shared" si="32"/>
        <v>-9.6153237985004969E-3</v>
      </c>
      <c r="S113" s="13">
        <f t="shared" si="33"/>
        <v>-2.0000179299764054E-2</v>
      </c>
      <c r="T113" s="13">
        <f t="shared" si="34"/>
        <v>-2.5953342086548759E-7</v>
      </c>
    </row>
    <row r="114" spans="2:20" x14ac:dyDescent="0.3">
      <c r="B114" s="1">
        <v>43577</v>
      </c>
      <c r="C114" s="4">
        <f t="shared" si="27"/>
        <v>2</v>
      </c>
      <c r="D114" s="2">
        <v>20848646</v>
      </c>
      <c r="E114" s="2">
        <v>5368526</v>
      </c>
      <c r="F114" s="2">
        <v>2211832</v>
      </c>
      <c r="G114" s="2">
        <v>1695369</v>
      </c>
      <c r="H114" s="12">
        <v>1459713</v>
      </c>
      <c r="I114" s="13">
        <f t="shared" si="22"/>
        <v>7.0014762589378707E-2</v>
      </c>
      <c r="J114" s="13">
        <f t="shared" si="28"/>
        <v>2.9183076903552152E-2</v>
      </c>
      <c r="K114" s="13">
        <f t="shared" si="29"/>
        <v>-1.030930673479602E-2</v>
      </c>
      <c r="L114" s="13">
        <f t="shared" si="30"/>
        <v>3.9903763779018941E-2</v>
      </c>
      <c r="M114" s="13">
        <f t="shared" si="23"/>
        <v>0.2574999834521628</v>
      </c>
      <c r="N114" s="13">
        <f t="shared" si="24"/>
        <v>0.41199986737514172</v>
      </c>
      <c r="O114" s="13">
        <f t="shared" si="25"/>
        <v>0.76649989691802989</v>
      </c>
      <c r="P114" s="13">
        <f t="shared" si="26"/>
        <v>0.86100017164404918</v>
      </c>
      <c r="Q114" s="13">
        <f t="shared" si="31"/>
        <v>-9.6154120964384582E-3</v>
      </c>
      <c r="R114" s="13">
        <f t="shared" si="32"/>
        <v>-7.5513427622020401E-8</v>
      </c>
      <c r="S114" s="13">
        <f t="shared" si="33"/>
        <v>-1.8940802914979571E-7</v>
      </c>
      <c r="T114" s="13">
        <f t="shared" si="34"/>
        <v>5.0000224128242898E-2</v>
      </c>
    </row>
    <row r="115" spans="2:20" x14ac:dyDescent="0.3">
      <c r="B115" s="1">
        <v>43578</v>
      </c>
      <c r="C115" s="4">
        <f t="shared" si="27"/>
        <v>3</v>
      </c>
      <c r="D115" s="2">
        <v>20631473</v>
      </c>
      <c r="E115" s="2">
        <v>4899974</v>
      </c>
      <c r="F115" s="2">
        <v>1881590</v>
      </c>
      <c r="G115" s="2">
        <v>1414767</v>
      </c>
      <c r="H115" s="12">
        <v>1148508</v>
      </c>
      <c r="I115" s="13">
        <f t="shared" si="22"/>
        <v>5.5667765457173127E-2</v>
      </c>
      <c r="J115" s="13">
        <f t="shared" si="28"/>
        <v>-0.11397510352957152</v>
      </c>
      <c r="K115" s="13">
        <f t="shared" si="29"/>
        <v>-8.6538477715919493E-2</v>
      </c>
      <c r="L115" s="13">
        <f t="shared" si="30"/>
        <v>-3.0035885633198478E-2</v>
      </c>
      <c r="M115" s="13">
        <f t="shared" si="23"/>
        <v>0.23749995940667931</v>
      </c>
      <c r="N115" s="13">
        <f t="shared" si="24"/>
        <v>0.38399999673467655</v>
      </c>
      <c r="O115" s="13">
        <f t="shared" si="25"/>
        <v>0.75189972310652164</v>
      </c>
      <c r="P115" s="13">
        <f t="shared" si="26"/>
        <v>0.81180010560042748</v>
      </c>
      <c r="Q115" s="13">
        <f t="shared" si="31"/>
        <v>-8.6538487002538189E-2</v>
      </c>
      <c r="R115" s="13">
        <f t="shared" si="32"/>
        <v>1.2985642894314253E-7</v>
      </c>
      <c r="S115" s="13">
        <f t="shared" si="33"/>
        <v>6.1855086812310889E-2</v>
      </c>
      <c r="T115" s="13">
        <f t="shared" si="34"/>
        <v>2.4148027799597571E-7</v>
      </c>
    </row>
    <row r="116" spans="2:20" x14ac:dyDescent="0.3">
      <c r="B116" s="1">
        <v>43579</v>
      </c>
      <c r="C116" s="4">
        <f t="shared" si="27"/>
        <v>4</v>
      </c>
      <c r="D116" s="2">
        <v>21717340</v>
      </c>
      <c r="E116" s="2">
        <v>5700801</v>
      </c>
      <c r="F116" s="2">
        <v>2325927</v>
      </c>
      <c r="G116" s="2">
        <v>1765843</v>
      </c>
      <c r="H116" s="12">
        <v>1476951</v>
      </c>
      <c r="I116" s="13">
        <f t="shared" si="22"/>
        <v>6.8007914413091106E-2</v>
      </c>
      <c r="J116" s="13">
        <f t="shared" si="28"/>
        <v>0.10543108751981545</v>
      </c>
      <c r="K116" s="13">
        <f t="shared" si="29"/>
        <v>-9.9009720434640736E-3</v>
      </c>
      <c r="L116" s="13">
        <f t="shared" si="30"/>
        <v>0.11648537803467307</v>
      </c>
      <c r="M116" s="13">
        <f t="shared" si="23"/>
        <v>0.2624999654653839</v>
      </c>
      <c r="N116" s="13">
        <f t="shared" si="24"/>
        <v>0.40800003367947768</v>
      </c>
      <c r="O116" s="13">
        <f t="shared" si="25"/>
        <v>0.7591996653377342</v>
      </c>
      <c r="P116" s="13">
        <f t="shared" si="26"/>
        <v>0.83639995175108994</v>
      </c>
      <c r="Q116" s="13">
        <f t="shared" si="31"/>
        <v>8.2474166304610685E-2</v>
      </c>
      <c r="R116" s="13">
        <f t="shared" si="32"/>
        <v>-9.7086434650468512E-3</v>
      </c>
      <c r="S116" s="13">
        <f t="shared" si="33"/>
        <v>7.2164381660695165E-2</v>
      </c>
      <c r="T116" s="13">
        <f t="shared" si="34"/>
        <v>-2.8570841152392057E-2</v>
      </c>
    </row>
    <row r="117" spans="2:20" x14ac:dyDescent="0.3">
      <c r="B117" s="24">
        <v>43580</v>
      </c>
      <c r="C117" s="16">
        <f t="shared" si="27"/>
        <v>5</v>
      </c>
      <c r="D117" s="25">
        <v>22803207</v>
      </c>
      <c r="E117" s="25">
        <v>5700801</v>
      </c>
      <c r="F117" s="25">
        <v>2189107</v>
      </c>
      <c r="G117" s="25">
        <v>1518146</v>
      </c>
      <c r="H117" s="26">
        <v>1282226</v>
      </c>
      <c r="I117" s="22">
        <f t="shared" si="22"/>
        <v>5.6230073252415767E-2</v>
      </c>
      <c r="J117" s="22">
        <f t="shared" si="28"/>
        <v>-0.38690483590402214</v>
      </c>
      <c r="K117" s="22">
        <f t="shared" si="29"/>
        <v>0</v>
      </c>
      <c r="L117" s="22">
        <f t="shared" si="30"/>
        <v>-0.38690483590402214</v>
      </c>
      <c r="M117" s="22">
        <f t="shared" si="23"/>
        <v>0.24999996710988942</v>
      </c>
      <c r="N117" s="22">
        <f t="shared" si="24"/>
        <v>0.38399989755825542</v>
      </c>
      <c r="O117" s="22">
        <f t="shared" si="25"/>
        <v>0.69350013498654928</v>
      </c>
      <c r="P117" s="22">
        <f t="shared" si="26"/>
        <v>0.84459992648928361</v>
      </c>
      <c r="Q117" s="22">
        <f t="shared" si="31"/>
        <v>5.2631569229144359E-2</v>
      </c>
      <c r="R117" s="22">
        <f t="shared" si="32"/>
        <v>-0.42857151946575822</v>
      </c>
      <c r="S117" s="22">
        <f t="shared" si="33"/>
        <v>-5.000001890695549E-2</v>
      </c>
      <c r="T117" s="22">
        <f t="shared" si="34"/>
        <v>7.291673909029428E-2</v>
      </c>
    </row>
    <row r="118" spans="2:20" x14ac:dyDescent="0.3">
      <c r="B118" s="1">
        <v>43581</v>
      </c>
      <c r="C118" s="4">
        <f t="shared" si="27"/>
        <v>6</v>
      </c>
      <c r="D118" s="2">
        <v>22151687</v>
      </c>
      <c r="E118" s="2">
        <v>5759438</v>
      </c>
      <c r="F118" s="2">
        <v>2188586</v>
      </c>
      <c r="G118" s="2">
        <v>1533761</v>
      </c>
      <c r="H118" s="12">
        <v>1307991</v>
      </c>
      <c r="I118" s="13">
        <f t="shared" si="22"/>
        <v>5.9047015245385151E-2</v>
      </c>
      <c r="J118" s="13">
        <f t="shared" si="28"/>
        <v>-7.8703103693101739E-2</v>
      </c>
      <c r="K118" s="13">
        <f t="shared" si="29"/>
        <v>0</v>
      </c>
      <c r="L118" s="13">
        <f t="shared" si="30"/>
        <v>-7.8703103693101739E-2</v>
      </c>
      <c r="M118" s="13">
        <f t="shared" si="23"/>
        <v>0.25999997201116104</v>
      </c>
      <c r="N118" s="13">
        <f t="shared" si="24"/>
        <v>0.37999992360365714</v>
      </c>
      <c r="O118" s="13">
        <f t="shared" si="25"/>
        <v>0.70079996856417792</v>
      </c>
      <c r="P118" s="13">
        <f t="shared" si="26"/>
        <v>0.85279975172142208</v>
      </c>
      <c r="Q118" s="13">
        <f t="shared" si="31"/>
        <v>4.0000028891708617E-2</v>
      </c>
      <c r="R118" s="13">
        <f t="shared" si="32"/>
        <v>-7.7669905622844593E-2</v>
      </c>
      <c r="S118" s="13">
        <f t="shared" si="33"/>
        <v>-8.5714311304192159E-2</v>
      </c>
      <c r="T118" s="13">
        <f t="shared" si="34"/>
        <v>5.0504593129482078E-2</v>
      </c>
    </row>
    <row r="119" spans="2:20" x14ac:dyDescent="0.3">
      <c r="B119" s="1">
        <v>43582</v>
      </c>
      <c r="C119" s="4">
        <f t="shared" si="27"/>
        <v>7</v>
      </c>
      <c r="D119" s="2">
        <v>47134238</v>
      </c>
      <c r="E119" s="2">
        <v>9997171</v>
      </c>
      <c r="F119" s="2">
        <v>3297067</v>
      </c>
      <c r="G119" s="2">
        <v>2354106</v>
      </c>
      <c r="H119" s="12">
        <v>1744392</v>
      </c>
      <c r="I119" s="13">
        <f t="shared" si="22"/>
        <v>3.7009020915963468E-2</v>
      </c>
      <c r="J119" s="13">
        <f t="shared" si="28"/>
        <v>9.246269927953743E-2</v>
      </c>
      <c r="K119" s="13">
        <f t="shared" si="29"/>
        <v>6.0606059924187328E-2</v>
      </c>
      <c r="L119" s="13">
        <f t="shared" si="30"/>
        <v>3.0036259982926472E-2</v>
      </c>
      <c r="M119" s="13">
        <f t="shared" si="23"/>
        <v>0.21209998133416308</v>
      </c>
      <c r="N119" s="13">
        <f t="shared" si="24"/>
        <v>0.32980000042011887</v>
      </c>
      <c r="O119" s="13">
        <f t="shared" si="25"/>
        <v>0.71400004913457926</v>
      </c>
      <c r="P119" s="13">
        <f t="shared" si="26"/>
        <v>0.74099976806481949</v>
      </c>
      <c r="Q119" s="13">
        <f t="shared" si="31"/>
        <v>-1.9417510621078882E-2</v>
      </c>
      <c r="R119" s="13">
        <f t="shared" si="32"/>
        <v>-3.9603746666213469E-2</v>
      </c>
      <c r="S119" s="13">
        <f t="shared" si="33"/>
        <v>0.10526341329162103</v>
      </c>
      <c r="T119" s="13">
        <f t="shared" si="34"/>
        <v>-1.0417222324961006E-2</v>
      </c>
    </row>
    <row r="120" spans="2:20" x14ac:dyDescent="0.3">
      <c r="B120" s="1">
        <v>43583</v>
      </c>
      <c r="C120" s="4">
        <f t="shared" si="27"/>
        <v>1</v>
      </c>
      <c r="D120" s="2">
        <v>46236443</v>
      </c>
      <c r="E120" s="2">
        <v>9224170</v>
      </c>
      <c r="F120" s="2">
        <v>3261666</v>
      </c>
      <c r="G120" s="2">
        <v>2151395</v>
      </c>
      <c r="H120" s="12">
        <v>1644526</v>
      </c>
      <c r="I120" s="13">
        <f t="shared" si="22"/>
        <v>3.5567744690048933E-2</v>
      </c>
      <c r="J120" s="13">
        <f t="shared" si="28"/>
        <v>-0.14794268586809256</v>
      </c>
      <c r="K120" s="13">
        <f t="shared" si="29"/>
        <v>-9.6153739053844722E-3</v>
      </c>
      <c r="L120" s="13">
        <f t="shared" si="30"/>
        <v>-0.13967029406360465</v>
      </c>
      <c r="M120" s="13">
        <f t="shared" si="23"/>
        <v>0.19949999181381664</v>
      </c>
      <c r="N120" s="13">
        <f t="shared" si="24"/>
        <v>0.3535999444936509</v>
      </c>
      <c r="O120" s="13">
        <f t="shared" si="25"/>
        <v>0.65960003262136591</v>
      </c>
      <c r="P120" s="13">
        <f t="shared" si="26"/>
        <v>0.76439984289263474</v>
      </c>
      <c r="Q120" s="13">
        <f t="shared" si="31"/>
        <v>-7.7669936922877159E-2</v>
      </c>
      <c r="R120" s="13">
        <f t="shared" si="32"/>
        <v>9.7086529732131055E-3</v>
      </c>
      <c r="S120" s="13">
        <f t="shared" si="33"/>
        <v>-1.0203901974524143E-2</v>
      </c>
      <c r="T120" s="13">
        <f t="shared" si="34"/>
        <v>-6.6666748239620044E-2</v>
      </c>
    </row>
    <row r="121" spans="2:20" x14ac:dyDescent="0.3">
      <c r="B121" s="1">
        <v>43584</v>
      </c>
      <c r="C121" s="4">
        <f t="shared" si="27"/>
        <v>2</v>
      </c>
      <c r="D121" s="2">
        <v>20631473</v>
      </c>
      <c r="E121" s="2">
        <v>5209447</v>
      </c>
      <c r="F121" s="2">
        <v>2062941</v>
      </c>
      <c r="G121" s="2">
        <v>1475828</v>
      </c>
      <c r="H121" s="12">
        <v>1210178</v>
      </c>
      <c r="I121" s="13">
        <f t="shared" si="22"/>
        <v>5.8656887949784291E-2</v>
      </c>
      <c r="J121" s="13">
        <f t="shared" si="28"/>
        <v>-0.17094798772087394</v>
      </c>
      <c r="K121" s="13">
        <f t="shared" si="29"/>
        <v>-1.041664768062156E-2</v>
      </c>
      <c r="L121" s="13">
        <f t="shared" si="30"/>
        <v>-0.16222114050726522</v>
      </c>
      <c r="M121" s="13">
        <f t="shared" si="23"/>
        <v>0.25250000327170047</v>
      </c>
      <c r="N121" s="13">
        <f t="shared" si="24"/>
        <v>0.39599999769649252</v>
      </c>
      <c r="O121" s="13">
        <f t="shared" si="25"/>
        <v>0.71540000416880556</v>
      </c>
      <c r="P121" s="13">
        <f t="shared" si="26"/>
        <v>0.81999934951769449</v>
      </c>
      <c r="Q121" s="13">
        <f t="shared" si="31"/>
        <v>-1.941740000690606E-2</v>
      </c>
      <c r="R121" s="13">
        <f t="shared" si="32"/>
        <v>-3.8834647643419484E-2</v>
      </c>
      <c r="S121" s="13">
        <f t="shared" si="33"/>
        <v>-6.6666535709513641E-2</v>
      </c>
      <c r="T121" s="13">
        <f t="shared" si="34"/>
        <v>-4.761999297638364E-2</v>
      </c>
    </row>
    <row r="122" spans="2:20" x14ac:dyDescent="0.3">
      <c r="B122" s="1">
        <v>43585</v>
      </c>
      <c r="C122" s="4">
        <f t="shared" si="27"/>
        <v>3</v>
      </c>
      <c r="D122" s="2">
        <v>21065820</v>
      </c>
      <c r="E122" s="2">
        <v>5319119</v>
      </c>
      <c r="F122" s="2">
        <v>2148924</v>
      </c>
      <c r="G122" s="2">
        <v>1490279</v>
      </c>
      <c r="H122" s="12">
        <v>1246469</v>
      </c>
      <c r="I122" s="13">
        <f t="shared" si="22"/>
        <v>5.9170210321743945E-2</v>
      </c>
      <c r="J122" s="13">
        <f t="shared" si="28"/>
        <v>8.5294138133996444E-2</v>
      </c>
      <c r="K122" s="13">
        <f t="shared" si="29"/>
        <v>2.105264127287465E-2</v>
      </c>
      <c r="L122" s="13">
        <f t="shared" si="30"/>
        <v>6.2916929318195036E-2</v>
      </c>
      <c r="M122" s="13">
        <f t="shared" si="23"/>
        <v>0.25249997389135576</v>
      </c>
      <c r="N122" s="13">
        <f t="shared" si="24"/>
        <v>0.40399998571191958</v>
      </c>
      <c r="O122" s="13">
        <f t="shared" si="25"/>
        <v>0.69350009586192907</v>
      </c>
      <c r="P122" s="13">
        <f t="shared" si="26"/>
        <v>0.83639976138696182</v>
      </c>
      <c r="Q122" s="13">
        <f t="shared" si="31"/>
        <v>6.3157966519865383E-2</v>
      </c>
      <c r="R122" s="13">
        <f t="shared" si="32"/>
        <v>5.2083305071124686E-2</v>
      </c>
      <c r="S122" s="13">
        <f t="shared" si="33"/>
        <v>-7.7669435763735639E-2</v>
      </c>
      <c r="T122" s="13">
        <f t="shared" si="34"/>
        <v>3.0302602348566854E-2</v>
      </c>
    </row>
    <row r="123" spans="2:20" x14ac:dyDescent="0.3">
      <c r="B123" s="1">
        <v>43586</v>
      </c>
      <c r="C123" s="4">
        <f t="shared" si="27"/>
        <v>4</v>
      </c>
      <c r="D123" s="2">
        <v>22803207</v>
      </c>
      <c r="E123" s="2">
        <v>5529777</v>
      </c>
      <c r="F123" s="2">
        <v>2278268</v>
      </c>
      <c r="G123" s="2">
        <v>1696398</v>
      </c>
      <c r="H123" s="12">
        <v>1460599</v>
      </c>
      <c r="I123" s="13">
        <f t="shared" si="22"/>
        <v>6.4052350180393486E-2</v>
      </c>
      <c r="J123" s="13">
        <f t="shared" si="28"/>
        <v>-1.1071457346926161E-2</v>
      </c>
      <c r="K123" s="13">
        <f t="shared" si="29"/>
        <v>5.0000000000000044E-2</v>
      </c>
      <c r="L123" s="13">
        <f t="shared" si="30"/>
        <v>-5.8163292711358228E-2</v>
      </c>
      <c r="M123" s="13">
        <f t="shared" si="23"/>
        <v>0.24249996941219715</v>
      </c>
      <c r="N123" s="13">
        <f t="shared" si="24"/>
        <v>0.41199997757594925</v>
      </c>
      <c r="O123" s="13">
        <f t="shared" si="25"/>
        <v>0.7445998451455228</v>
      </c>
      <c r="P123" s="13">
        <f t="shared" si="26"/>
        <v>0.86100018981394699</v>
      </c>
      <c r="Q123" s="13">
        <f t="shared" si="31"/>
        <v>-7.6190471178649188E-2</v>
      </c>
      <c r="R123" s="13">
        <f t="shared" si="32"/>
        <v>9.803783250699194E-3</v>
      </c>
      <c r="S123" s="13">
        <f t="shared" si="33"/>
        <v>-1.9230540869267343E-2</v>
      </c>
      <c r="T123" s="13">
        <f t="shared" si="34"/>
        <v>2.9412051030555331E-2</v>
      </c>
    </row>
    <row r="124" spans="2:20" x14ac:dyDescent="0.3">
      <c r="B124" s="1">
        <v>43587</v>
      </c>
      <c r="C124" s="4">
        <f t="shared" si="27"/>
        <v>5</v>
      </c>
      <c r="D124" s="2">
        <v>21282993</v>
      </c>
      <c r="E124" s="2">
        <v>5533578</v>
      </c>
      <c r="F124" s="2">
        <v>2169162</v>
      </c>
      <c r="G124" s="2">
        <v>1615158</v>
      </c>
      <c r="H124" s="12">
        <v>1284697</v>
      </c>
      <c r="I124" s="13">
        <f t="shared" si="22"/>
        <v>6.0362609713774752E-2</v>
      </c>
      <c r="J124" s="13">
        <f t="shared" si="28"/>
        <v>1.9271173724444424E-3</v>
      </c>
      <c r="K124" s="13">
        <f t="shared" si="29"/>
        <v>-6.6666675437362821E-2</v>
      </c>
      <c r="L124" s="13">
        <f t="shared" si="30"/>
        <v>7.3493350129709034E-2</v>
      </c>
      <c r="M124" s="13">
        <f t="shared" si="23"/>
        <v>0.25999999154254289</v>
      </c>
      <c r="N124" s="13">
        <f t="shared" si="24"/>
        <v>0.39199989590821704</v>
      </c>
      <c r="O124" s="13">
        <f t="shared" si="25"/>
        <v>0.74459998838261043</v>
      </c>
      <c r="P124" s="13">
        <f t="shared" si="26"/>
        <v>0.79540020233314634</v>
      </c>
      <c r="Q124" s="13">
        <f t="shared" si="31"/>
        <v>4.0000102993045017E-2</v>
      </c>
      <c r="R124" s="13">
        <f t="shared" si="32"/>
        <v>2.0833334594179131E-2</v>
      </c>
      <c r="S124" s="13">
        <f t="shared" si="33"/>
        <v>7.368398478689886E-2</v>
      </c>
      <c r="T124" s="13">
        <f t="shared" si="34"/>
        <v>-5.825210565746064E-2</v>
      </c>
    </row>
    <row r="125" spans="2:20" x14ac:dyDescent="0.3">
      <c r="B125" s="1">
        <v>43588</v>
      </c>
      <c r="C125" s="4">
        <f t="shared" si="27"/>
        <v>6</v>
      </c>
      <c r="D125" s="2">
        <v>20848646</v>
      </c>
      <c r="E125" s="2">
        <v>5264283</v>
      </c>
      <c r="F125" s="2">
        <v>2147827</v>
      </c>
      <c r="G125" s="2">
        <v>1552235</v>
      </c>
      <c r="H125" s="12">
        <v>1260104</v>
      </c>
      <c r="I125" s="13">
        <f t="shared" si="22"/>
        <v>6.0440567699216532E-2</v>
      </c>
      <c r="J125" s="13">
        <f t="shared" si="28"/>
        <v>-3.6611108180407914E-2</v>
      </c>
      <c r="K125" s="13">
        <f t="shared" si="29"/>
        <v>-5.8823555966640351E-2</v>
      </c>
      <c r="L125" s="13">
        <f t="shared" si="30"/>
        <v>2.3600726438755881E-2</v>
      </c>
      <c r="M125" s="13">
        <f t="shared" si="23"/>
        <v>0.25249999448405425</v>
      </c>
      <c r="N125" s="13">
        <f t="shared" si="24"/>
        <v>0.40799991185884193</v>
      </c>
      <c r="O125" s="13">
        <f t="shared" si="25"/>
        <v>0.72270019885214221</v>
      </c>
      <c r="P125" s="13">
        <f t="shared" si="26"/>
        <v>0.81179975970133389</v>
      </c>
      <c r="Q125" s="13">
        <f t="shared" si="31"/>
        <v>-2.8846070517210776E-2</v>
      </c>
      <c r="R125" s="13">
        <f t="shared" si="32"/>
        <v>7.3684194432599437E-2</v>
      </c>
      <c r="S125" s="13">
        <f t="shared" si="33"/>
        <v>3.1250330009052751E-2</v>
      </c>
      <c r="T125" s="13">
        <f t="shared" si="34"/>
        <v>-4.8076927716415807E-2</v>
      </c>
    </row>
    <row r="126" spans="2:20" x14ac:dyDescent="0.3">
      <c r="B126" s="1">
        <v>43589</v>
      </c>
      <c r="C126" s="4">
        <f t="shared" si="27"/>
        <v>7</v>
      </c>
      <c r="D126" s="2">
        <v>43094160</v>
      </c>
      <c r="E126" s="2">
        <v>9321266</v>
      </c>
      <c r="F126" s="2">
        <v>3042461</v>
      </c>
      <c r="G126" s="2">
        <v>1986118</v>
      </c>
      <c r="H126" s="12">
        <v>1487205</v>
      </c>
      <c r="I126" s="13">
        <f t="shared" si="22"/>
        <v>3.4510592618582192E-2</v>
      </c>
      <c r="J126" s="13">
        <f t="shared" si="28"/>
        <v>-0.14743647070153953</v>
      </c>
      <c r="K126" s="13">
        <f t="shared" si="29"/>
        <v>-8.5714295413028663E-2</v>
      </c>
      <c r="L126" s="13">
        <f t="shared" si="30"/>
        <v>-6.750862993794049E-2</v>
      </c>
      <c r="M126" s="13">
        <f t="shared" si="23"/>
        <v>0.21629998125035968</v>
      </c>
      <c r="N126" s="13">
        <f t="shared" si="24"/>
        <v>0.32639997614058003</v>
      </c>
      <c r="O126" s="13">
        <f t="shared" si="25"/>
        <v>0.65279982224915944</v>
      </c>
      <c r="P126" s="13">
        <f t="shared" si="26"/>
        <v>0.74879992024643049</v>
      </c>
      <c r="Q126" s="13">
        <f t="shared" si="31"/>
        <v>1.9801981545578329E-2</v>
      </c>
      <c r="R126" s="13">
        <f t="shared" si="32"/>
        <v>-1.0309351956360513E-2</v>
      </c>
      <c r="S126" s="13">
        <f t="shared" si="33"/>
        <v>-8.5714597582449814E-2</v>
      </c>
      <c r="T126" s="13">
        <f t="shared" si="34"/>
        <v>1.0526524457600939E-2</v>
      </c>
    </row>
    <row r="127" spans="2:20" x14ac:dyDescent="0.3">
      <c r="B127" s="1">
        <v>43590</v>
      </c>
      <c r="C127" s="4">
        <f t="shared" si="27"/>
        <v>1</v>
      </c>
      <c r="D127" s="2">
        <v>43991955</v>
      </c>
      <c r="E127" s="2">
        <v>8868778</v>
      </c>
      <c r="F127" s="2">
        <v>3136000</v>
      </c>
      <c r="G127" s="2">
        <v>2068505</v>
      </c>
      <c r="H127" s="12">
        <v>1532762</v>
      </c>
      <c r="I127" s="13">
        <f t="shared" si="22"/>
        <v>3.4841870519280171E-2</v>
      </c>
      <c r="J127" s="13">
        <f t="shared" si="28"/>
        <v>-6.796122408523797E-2</v>
      </c>
      <c r="K127" s="13">
        <f t="shared" si="29"/>
        <v>-4.8543699609418511E-2</v>
      </c>
      <c r="L127" s="13">
        <f t="shared" si="30"/>
        <v>-2.040821472079013E-2</v>
      </c>
      <c r="M127" s="13">
        <f t="shared" si="23"/>
        <v>0.2015999970903771</v>
      </c>
      <c r="N127" s="13">
        <f t="shared" si="24"/>
        <v>0.35360001118530648</v>
      </c>
      <c r="O127" s="13">
        <f t="shared" si="25"/>
        <v>0.65959980867346935</v>
      </c>
      <c r="P127" s="13">
        <f t="shared" si="26"/>
        <v>0.74099990089460743</v>
      </c>
      <c r="Q127" s="13">
        <f t="shared" si="31"/>
        <v>1.0526342670331035E-2</v>
      </c>
      <c r="R127" s="13">
        <f t="shared" si="32"/>
        <v>1.8860765282902037E-7</v>
      </c>
      <c r="S127" s="13">
        <f t="shared" si="33"/>
        <v>-3.3952074818266453E-7</v>
      </c>
      <c r="T127" s="13">
        <f t="shared" si="34"/>
        <v>-3.0612175310603784E-2</v>
      </c>
    </row>
    <row r="128" spans="2:20" x14ac:dyDescent="0.3">
      <c r="B128" s="1">
        <v>43591</v>
      </c>
      <c r="C128" s="4">
        <f t="shared" si="27"/>
        <v>2</v>
      </c>
      <c r="D128" s="2">
        <v>21717340</v>
      </c>
      <c r="E128" s="2">
        <v>5157868</v>
      </c>
      <c r="F128" s="2">
        <v>1959989</v>
      </c>
      <c r="G128" s="2">
        <v>1430792</v>
      </c>
      <c r="H128" s="12">
        <v>1161517</v>
      </c>
      <c r="I128" s="13">
        <f t="shared" si="22"/>
        <v>5.3483391612416623E-2</v>
      </c>
      <c r="J128" s="13">
        <f t="shared" si="28"/>
        <v>-4.0209787320542922E-2</v>
      </c>
      <c r="K128" s="13">
        <f t="shared" si="29"/>
        <v>5.2631578947368363E-2</v>
      </c>
      <c r="L128" s="13">
        <f t="shared" si="30"/>
        <v>-8.8199297954515754E-2</v>
      </c>
      <c r="M128" s="13">
        <f t="shared" si="23"/>
        <v>0.23749998848846129</v>
      </c>
      <c r="N128" s="13">
        <f t="shared" si="24"/>
        <v>0.37999983714201296</v>
      </c>
      <c r="O128" s="13">
        <f t="shared" si="25"/>
        <v>0.73000001530620839</v>
      </c>
      <c r="P128" s="13">
        <f t="shared" si="26"/>
        <v>0.81180003802090028</v>
      </c>
      <c r="Q128" s="13">
        <f t="shared" si="31"/>
        <v>-5.9405998371804158E-2</v>
      </c>
      <c r="R128" s="13">
        <f t="shared" si="32"/>
        <v>-4.0404446079675527E-2</v>
      </c>
      <c r="S128" s="13">
        <f t="shared" si="33"/>
        <v>2.0408178714460545E-2</v>
      </c>
      <c r="T128" s="13">
        <f t="shared" si="34"/>
        <v>-9.9991682939953863E-3</v>
      </c>
    </row>
    <row r="129" spans="2:20" x14ac:dyDescent="0.3">
      <c r="B129" s="1">
        <v>43592</v>
      </c>
      <c r="C129" s="4">
        <f t="shared" si="27"/>
        <v>3</v>
      </c>
      <c r="D129" s="2">
        <v>22151687</v>
      </c>
      <c r="E129" s="2">
        <v>5814817</v>
      </c>
      <c r="F129" s="2">
        <v>2372445</v>
      </c>
      <c r="G129" s="2">
        <v>1679928</v>
      </c>
      <c r="H129" s="12">
        <v>1308664</v>
      </c>
      <c r="I129" s="13">
        <f t="shared" si="22"/>
        <v>5.9077396678636714E-2</v>
      </c>
      <c r="J129" s="13">
        <f t="shared" si="28"/>
        <v>4.9896948901256177E-2</v>
      </c>
      <c r="K129" s="13">
        <f t="shared" si="29"/>
        <v>5.154639126319327E-2</v>
      </c>
      <c r="L129" s="13">
        <f t="shared" si="30"/>
        <v>-1.5685873449249321E-3</v>
      </c>
      <c r="M129" s="13">
        <f t="shared" si="23"/>
        <v>0.26249996219249577</v>
      </c>
      <c r="N129" s="13">
        <f t="shared" si="24"/>
        <v>0.4079999422165822</v>
      </c>
      <c r="O129" s="13">
        <f t="shared" si="25"/>
        <v>0.70809987165139765</v>
      </c>
      <c r="P129" s="13">
        <f t="shared" si="26"/>
        <v>0.77900005238319736</v>
      </c>
      <c r="Q129" s="13">
        <f t="shared" si="31"/>
        <v>3.9603918158988671E-2</v>
      </c>
      <c r="R129" s="13">
        <f t="shared" si="32"/>
        <v>9.9008827874436101E-3</v>
      </c>
      <c r="S129" s="13">
        <f t="shared" si="33"/>
        <v>2.105230536604763E-2</v>
      </c>
      <c r="T129" s="13">
        <f t="shared" si="34"/>
        <v>-6.8627122643580507E-2</v>
      </c>
    </row>
    <row r="130" spans="2:20" x14ac:dyDescent="0.3">
      <c r="B130" s="1">
        <v>43593</v>
      </c>
      <c r="C130" s="4">
        <f t="shared" si="27"/>
        <v>4</v>
      </c>
      <c r="D130" s="2">
        <v>22803207</v>
      </c>
      <c r="E130" s="2">
        <v>5757809</v>
      </c>
      <c r="F130" s="2">
        <v>2187967</v>
      </c>
      <c r="G130" s="2">
        <v>1565272</v>
      </c>
      <c r="H130" s="12">
        <v>1334864</v>
      </c>
      <c r="I130" s="13">
        <f t="shared" si="22"/>
        <v>5.8538432773951488E-2</v>
      </c>
      <c r="J130" s="13">
        <f t="shared" si="28"/>
        <v>-8.6084544765537951E-2</v>
      </c>
      <c r="K130" s="13">
        <f t="shared" si="29"/>
        <v>0</v>
      </c>
      <c r="L130" s="13">
        <f t="shared" si="30"/>
        <v>-8.6084544765537951E-2</v>
      </c>
      <c r="M130" s="13">
        <f t="shared" si="23"/>
        <v>0.25249996634245347</v>
      </c>
      <c r="N130" s="13">
        <f t="shared" si="24"/>
        <v>0.37999992705558661</v>
      </c>
      <c r="O130" s="13">
        <f t="shared" si="25"/>
        <v>0.71540018656588511</v>
      </c>
      <c r="P130" s="13">
        <f t="shared" si="26"/>
        <v>0.85280002453247739</v>
      </c>
      <c r="Q130" s="13">
        <f t="shared" si="31"/>
        <v>4.1237105944778474E-2</v>
      </c>
      <c r="R130" s="13">
        <f t="shared" si="32"/>
        <v>-7.7670029762231363E-2</v>
      </c>
      <c r="S130" s="13">
        <f t="shared" si="33"/>
        <v>-3.9215235901547851E-2</v>
      </c>
      <c r="T130" s="13">
        <f t="shared" si="34"/>
        <v>-9.5239993887127339E-3</v>
      </c>
    </row>
    <row r="131" spans="2:20" x14ac:dyDescent="0.3">
      <c r="B131" s="1">
        <v>43594</v>
      </c>
      <c r="C131" s="4">
        <f t="shared" si="27"/>
        <v>5</v>
      </c>
      <c r="D131" s="2">
        <v>21065820</v>
      </c>
      <c r="E131" s="2">
        <v>5108461</v>
      </c>
      <c r="F131" s="2">
        <v>2063818</v>
      </c>
      <c r="G131" s="2">
        <v>1506587</v>
      </c>
      <c r="H131" s="12">
        <v>1210693</v>
      </c>
      <c r="I131" s="13">
        <f t="shared" ref="I131:I194" si="35">H131/D131</f>
        <v>5.7471914219337297E-2</v>
      </c>
      <c r="J131" s="13">
        <f t="shared" si="28"/>
        <v>-5.7604244424950046E-2</v>
      </c>
      <c r="K131" s="13">
        <f t="shared" si="29"/>
        <v>-1.0204062934193514E-2</v>
      </c>
      <c r="L131" s="13">
        <f t="shared" si="30"/>
        <v>-4.7888842250930708E-2</v>
      </c>
      <c r="M131" s="13">
        <f t="shared" ref="M131:M194" si="36">E131/D131</f>
        <v>0.24249998338540821</v>
      </c>
      <c r="N131" s="13">
        <f t="shared" ref="N131:N194" si="37">F131/E131</f>
        <v>0.40399995223610397</v>
      </c>
      <c r="O131" s="13">
        <f t="shared" ref="O131:O194" si="38">G131/F131</f>
        <v>0.72999993216456105</v>
      </c>
      <c r="P131" s="13">
        <f t="shared" ref="P131:P194" si="39">H131/G131</f>
        <v>0.80359979211290156</v>
      </c>
      <c r="Q131" s="13">
        <f t="shared" si="31"/>
        <v>-6.730772587071876E-2</v>
      </c>
      <c r="R131" s="13">
        <f t="shared" si="32"/>
        <v>3.0612396720372193E-2</v>
      </c>
      <c r="S131" s="13">
        <f t="shared" si="33"/>
        <v>-1.9607918944187785E-2</v>
      </c>
      <c r="T131" s="13">
        <f t="shared" si="34"/>
        <v>1.0308759987366578E-2</v>
      </c>
    </row>
    <row r="132" spans="2:20" x14ac:dyDescent="0.3">
      <c r="B132" s="1">
        <v>43595</v>
      </c>
      <c r="C132" s="4">
        <f t="shared" ref="C132:C195" si="40">WEEKDAY(B132,1)</f>
        <v>6</v>
      </c>
      <c r="D132" s="2">
        <v>21065820</v>
      </c>
      <c r="E132" s="2">
        <v>5213790</v>
      </c>
      <c r="F132" s="2">
        <v>2168936</v>
      </c>
      <c r="G132" s="2">
        <v>1583323</v>
      </c>
      <c r="H132" s="12">
        <v>1337275</v>
      </c>
      <c r="I132" s="13">
        <f t="shared" si="35"/>
        <v>6.3480794955999814E-2</v>
      </c>
      <c r="J132" s="13">
        <f t="shared" si="28"/>
        <v>6.1241770520528371E-2</v>
      </c>
      <c r="K132" s="13">
        <f t="shared" si="29"/>
        <v>1.0416695645367069E-2</v>
      </c>
      <c r="L132" s="13">
        <f t="shared" si="30"/>
        <v>5.030110358845441E-2</v>
      </c>
      <c r="M132" s="13">
        <f t="shared" si="36"/>
        <v>0.247499978638382</v>
      </c>
      <c r="N132" s="13">
        <f t="shared" si="37"/>
        <v>0.41599987724860416</v>
      </c>
      <c r="O132" s="13">
        <f t="shared" si="38"/>
        <v>0.72999987090444352</v>
      </c>
      <c r="P132" s="13">
        <f t="shared" si="39"/>
        <v>0.84460024897004593</v>
      </c>
      <c r="Q132" s="13">
        <f t="shared" si="31"/>
        <v>-1.9802043385739543E-2</v>
      </c>
      <c r="R132" s="13">
        <f t="shared" si="32"/>
        <v>1.9607762544149754E-2</v>
      </c>
      <c r="S132" s="13">
        <f t="shared" si="33"/>
        <v>1.0100553540590251E-2</v>
      </c>
      <c r="T132" s="13">
        <f t="shared" si="34"/>
        <v>4.0404655060232608E-2</v>
      </c>
    </row>
    <row r="133" spans="2:20" x14ac:dyDescent="0.3">
      <c r="B133" s="1">
        <v>43596</v>
      </c>
      <c r="C133" s="4">
        <f t="shared" si="40"/>
        <v>7</v>
      </c>
      <c r="D133" s="2">
        <v>45787545</v>
      </c>
      <c r="E133" s="2">
        <v>10096153</v>
      </c>
      <c r="F133" s="2">
        <v>3398365</v>
      </c>
      <c r="G133" s="2">
        <v>2218452</v>
      </c>
      <c r="H133" s="12">
        <v>1678481</v>
      </c>
      <c r="I133" s="13">
        <f t="shared" si="35"/>
        <v>3.6658025670518041E-2</v>
      </c>
      <c r="J133" s="13">
        <f t="shared" si="28"/>
        <v>0.12861441428720322</v>
      </c>
      <c r="K133" s="13">
        <f t="shared" si="29"/>
        <v>6.25E-2</v>
      </c>
      <c r="L133" s="13">
        <f t="shared" si="30"/>
        <v>6.2225331093838321E-2</v>
      </c>
      <c r="M133" s="13">
        <f t="shared" si="36"/>
        <v>0.22049998531259976</v>
      </c>
      <c r="N133" s="13">
        <f t="shared" si="37"/>
        <v>0.33659999011504677</v>
      </c>
      <c r="O133" s="13">
        <f t="shared" si="38"/>
        <v>0.6527998022578505</v>
      </c>
      <c r="P133" s="13">
        <f t="shared" si="39"/>
        <v>0.75660009772580161</v>
      </c>
      <c r="Q133" s="13">
        <f t="shared" si="31"/>
        <v>1.9417496191914685E-2</v>
      </c>
      <c r="R133" s="13">
        <f t="shared" si="32"/>
        <v>3.1250045098268009E-2</v>
      </c>
      <c r="S133" s="13">
        <f t="shared" si="33"/>
        <v>-3.062394970942961E-8</v>
      </c>
      <c r="T133" s="13">
        <f t="shared" si="34"/>
        <v>1.04169047945466E-2</v>
      </c>
    </row>
    <row r="134" spans="2:20" x14ac:dyDescent="0.3">
      <c r="B134" s="1">
        <v>43597</v>
      </c>
      <c r="C134" s="4">
        <f t="shared" si="40"/>
        <v>1</v>
      </c>
      <c r="D134" s="2">
        <v>42645263</v>
      </c>
      <c r="E134" s="2">
        <v>8955505</v>
      </c>
      <c r="F134" s="2">
        <v>3166666</v>
      </c>
      <c r="G134" s="2">
        <v>2088733</v>
      </c>
      <c r="H134" s="12">
        <v>1564043</v>
      </c>
      <c r="I134" s="13">
        <f t="shared" si="35"/>
        <v>3.6675656098075889E-2</v>
      </c>
      <c r="J134" s="13">
        <f t="shared" si="28"/>
        <v>2.0408256467735919E-2</v>
      </c>
      <c r="K134" s="13">
        <f t="shared" si="29"/>
        <v>-3.0612233532244737E-2</v>
      </c>
      <c r="L134" s="13">
        <f t="shared" si="30"/>
        <v>5.2631662751314368E-2</v>
      </c>
      <c r="M134" s="13">
        <f t="shared" si="36"/>
        <v>0.20999999460666943</v>
      </c>
      <c r="N134" s="13">
        <f t="shared" si="37"/>
        <v>0.35359993657532435</v>
      </c>
      <c r="O134" s="13">
        <f t="shared" si="38"/>
        <v>0.65960003360000707</v>
      </c>
      <c r="P134" s="13">
        <f t="shared" si="39"/>
        <v>0.74879987054353048</v>
      </c>
      <c r="Q134" s="13">
        <f t="shared" si="31"/>
        <v>4.1666654948048443E-2</v>
      </c>
      <c r="R134" s="13">
        <f t="shared" si="32"/>
        <v>-2.1100107405747082E-7</v>
      </c>
      <c r="S134" s="13">
        <f t="shared" si="33"/>
        <v>3.4100455281738107E-7</v>
      </c>
      <c r="T134" s="13">
        <f t="shared" si="34"/>
        <v>1.0526276237697418E-2</v>
      </c>
    </row>
    <row r="135" spans="2:20" x14ac:dyDescent="0.3">
      <c r="B135" s="1">
        <v>43598</v>
      </c>
      <c r="C135" s="4">
        <f t="shared" si="40"/>
        <v>2</v>
      </c>
      <c r="D135" s="2">
        <v>20848646</v>
      </c>
      <c r="E135" s="2">
        <v>5420648</v>
      </c>
      <c r="F135" s="2">
        <v>2059846</v>
      </c>
      <c r="G135" s="2">
        <v>1428503</v>
      </c>
      <c r="H135" s="12">
        <v>1229941</v>
      </c>
      <c r="I135" s="13">
        <f t="shared" si="35"/>
        <v>5.8993807079845854E-2</v>
      </c>
      <c r="J135" s="13">
        <f t="shared" si="28"/>
        <v>5.8909167924360961E-2</v>
      </c>
      <c r="K135" s="13">
        <f t="shared" si="29"/>
        <v>-4.0000018418461902E-2</v>
      </c>
      <c r="L135" s="13">
        <f t="shared" si="30"/>
        <v>0.10303040441717126</v>
      </c>
      <c r="M135" s="13">
        <f t="shared" si="36"/>
        <v>0.2600000019185898</v>
      </c>
      <c r="N135" s="13">
        <f t="shared" si="37"/>
        <v>0.37999995572485062</v>
      </c>
      <c r="O135" s="13">
        <f t="shared" si="38"/>
        <v>0.69349990241988968</v>
      </c>
      <c r="P135" s="13">
        <f t="shared" si="39"/>
        <v>0.86099994189721685</v>
      </c>
      <c r="Q135" s="13">
        <f t="shared" si="31"/>
        <v>9.4736903245035808E-2</v>
      </c>
      <c r="R135" s="13">
        <f t="shared" si="32"/>
        <v>3.1206023276553196E-7</v>
      </c>
      <c r="S135" s="13">
        <f t="shared" si="33"/>
        <v>-5.0000153590419094E-2</v>
      </c>
      <c r="T135" s="13">
        <f t="shared" si="34"/>
        <v>6.0605939359478E-2</v>
      </c>
    </row>
    <row r="136" spans="2:20" x14ac:dyDescent="0.3">
      <c r="B136" s="1">
        <v>43599</v>
      </c>
      <c r="C136" s="4">
        <f t="shared" si="40"/>
        <v>3</v>
      </c>
      <c r="D136" s="2">
        <v>22803207</v>
      </c>
      <c r="E136" s="2">
        <v>5700801</v>
      </c>
      <c r="F136" s="2">
        <v>2280320</v>
      </c>
      <c r="G136" s="2">
        <v>1731219</v>
      </c>
      <c r="H136" s="12">
        <v>1433796</v>
      </c>
      <c r="I136" s="13">
        <f t="shared" si="35"/>
        <v>6.287694533492591E-2</v>
      </c>
      <c r="J136" s="13">
        <f t="shared" si="28"/>
        <v>9.5618126577945217E-2</v>
      </c>
      <c r="K136" s="13">
        <f t="shared" si="29"/>
        <v>2.9411755411675955E-2</v>
      </c>
      <c r="L136" s="13">
        <f t="shared" si="30"/>
        <v>6.4314761142194588E-2</v>
      </c>
      <c r="M136" s="13">
        <f t="shared" si="36"/>
        <v>0.24999996710988942</v>
      </c>
      <c r="N136" s="13">
        <f t="shared" si="37"/>
        <v>0.39999992983442151</v>
      </c>
      <c r="O136" s="13">
        <f t="shared" si="38"/>
        <v>0.75920002455795677</v>
      </c>
      <c r="P136" s="13">
        <f t="shared" si="39"/>
        <v>0.82820024502965828</v>
      </c>
      <c r="Q136" s="13">
        <f t="shared" si="31"/>
        <v>-4.7619035744621896E-2</v>
      </c>
      <c r="R136" s="13">
        <f t="shared" si="32"/>
        <v>-1.9607876262673574E-2</v>
      </c>
      <c r="S136" s="13">
        <f t="shared" si="33"/>
        <v>7.2165177473321185E-2</v>
      </c>
      <c r="T136" s="13">
        <f t="shared" si="34"/>
        <v>6.3158137789519619E-2</v>
      </c>
    </row>
    <row r="137" spans="2:20" x14ac:dyDescent="0.3">
      <c r="B137" s="1">
        <v>43600</v>
      </c>
      <c r="C137" s="4">
        <f t="shared" si="40"/>
        <v>4</v>
      </c>
      <c r="D137" s="2">
        <v>21934513</v>
      </c>
      <c r="E137" s="2">
        <v>5483628</v>
      </c>
      <c r="F137" s="2">
        <v>2303123</v>
      </c>
      <c r="G137" s="2">
        <v>1647654</v>
      </c>
      <c r="H137" s="12">
        <v>1283523</v>
      </c>
      <c r="I137" s="13">
        <f t="shared" si="35"/>
        <v>5.8516138470911118E-2</v>
      </c>
      <c r="J137" s="13">
        <f t="shared" si="28"/>
        <v>-3.8461596087691285E-2</v>
      </c>
      <c r="K137" s="13">
        <f t="shared" si="29"/>
        <v>-3.809525563663041E-2</v>
      </c>
      <c r="L137" s="13">
        <f t="shared" si="30"/>
        <v>-3.808489907213275E-4</v>
      </c>
      <c r="M137" s="13">
        <f t="shared" si="36"/>
        <v>0.24999998860243672</v>
      </c>
      <c r="N137" s="13">
        <f t="shared" si="37"/>
        <v>0.41999986140562418</v>
      </c>
      <c r="O137" s="13">
        <f t="shared" si="38"/>
        <v>0.71539991567970973</v>
      </c>
      <c r="P137" s="13">
        <f t="shared" si="39"/>
        <v>0.7790003240971709</v>
      </c>
      <c r="Q137" s="13">
        <f t="shared" si="31"/>
        <v>-9.900903260423255E-3</v>
      </c>
      <c r="R137" s="13">
        <f t="shared" si="32"/>
        <v>0.10526300533785715</v>
      </c>
      <c r="S137" s="13">
        <f t="shared" si="33"/>
        <v>-3.7864985280577912E-7</v>
      </c>
      <c r="T137" s="13">
        <f t="shared" si="34"/>
        <v>-8.6538107777101692E-2</v>
      </c>
    </row>
    <row r="138" spans="2:20" x14ac:dyDescent="0.3">
      <c r="B138" s="1">
        <v>43601</v>
      </c>
      <c r="C138" s="4">
        <f t="shared" si="40"/>
        <v>5</v>
      </c>
      <c r="D138" s="2">
        <v>21065820</v>
      </c>
      <c r="E138" s="2">
        <v>5424448</v>
      </c>
      <c r="F138" s="2">
        <v>2256570</v>
      </c>
      <c r="G138" s="2">
        <v>1680242</v>
      </c>
      <c r="H138" s="12">
        <v>1377798</v>
      </c>
      <c r="I138" s="13">
        <f t="shared" si="35"/>
        <v>6.5404432393327203E-2</v>
      </c>
      <c r="J138" s="13">
        <f t="shared" ref="J138:J201" si="41">(H138/H131)-1</f>
        <v>0.13802425552968423</v>
      </c>
      <c r="K138" s="13">
        <f t="shared" ref="K138:K201" si="42">(D138/D131)-1</f>
        <v>0</v>
      </c>
      <c r="L138" s="13">
        <f t="shared" si="30"/>
        <v>0.13802425552968423</v>
      </c>
      <c r="M138" s="13">
        <f t="shared" si="36"/>
        <v>0.25749996914432954</v>
      </c>
      <c r="N138" s="13">
        <f t="shared" si="37"/>
        <v>0.41599993215899572</v>
      </c>
      <c r="O138" s="13">
        <f t="shared" si="38"/>
        <v>0.74459999025069024</v>
      </c>
      <c r="P138" s="13">
        <f t="shared" si="39"/>
        <v>0.81999973813295945</v>
      </c>
      <c r="Q138" s="13">
        <f t="shared" si="31"/>
        <v>6.1855615614957227E-2</v>
      </c>
      <c r="R138" s="13">
        <f t="shared" si="32"/>
        <v>2.9702924112918749E-2</v>
      </c>
      <c r="S138" s="13">
        <f t="shared" si="33"/>
        <v>2.0000081428552807E-2</v>
      </c>
      <c r="T138" s="13">
        <f t="shared" si="34"/>
        <v>2.040810137212401E-2</v>
      </c>
    </row>
    <row r="139" spans="2:20" x14ac:dyDescent="0.3">
      <c r="B139" s="1">
        <v>43602</v>
      </c>
      <c r="C139" s="4">
        <f t="shared" si="40"/>
        <v>6</v>
      </c>
      <c r="D139" s="2">
        <v>20631473</v>
      </c>
      <c r="E139" s="2">
        <v>5312604</v>
      </c>
      <c r="F139" s="2">
        <v>2082540</v>
      </c>
      <c r="G139" s="2">
        <v>1489849</v>
      </c>
      <c r="H139" s="12">
        <v>1185026</v>
      </c>
      <c r="I139" s="13">
        <f t="shared" si="35"/>
        <v>5.7437779648598045E-2</v>
      </c>
      <c r="J139" s="13">
        <f t="shared" si="41"/>
        <v>-0.11385018040418016</v>
      </c>
      <c r="K139" s="13">
        <f t="shared" si="42"/>
        <v>-2.0618565999329763E-2</v>
      </c>
      <c r="L139" s="13">
        <f t="shared" ref="L139:L202" si="43">(I139/I132)-1</f>
        <v>-9.5194386138206633E-2</v>
      </c>
      <c r="M139" s="13">
        <f t="shared" si="36"/>
        <v>0.25749998558028309</v>
      </c>
      <c r="N139" s="13">
        <f t="shared" si="37"/>
        <v>0.39199985543812416</v>
      </c>
      <c r="O139" s="13">
        <f t="shared" si="38"/>
        <v>0.71539994429878895</v>
      </c>
      <c r="P139" s="13">
        <f t="shared" si="39"/>
        <v>0.79540007074542451</v>
      </c>
      <c r="Q139" s="13">
        <f t="shared" si="31"/>
        <v>4.0404071939383668E-2</v>
      </c>
      <c r="R139" s="13">
        <f t="shared" si="32"/>
        <v>-5.7692377144951457E-2</v>
      </c>
      <c r="S139" s="13">
        <f t="shared" si="33"/>
        <v>-1.9999902996648222E-2</v>
      </c>
      <c r="T139" s="13">
        <f t="shared" si="34"/>
        <v>-5.8252621029438401E-2</v>
      </c>
    </row>
    <row r="140" spans="2:20" x14ac:dyDescent="0.3">
      <c r="B140" s="1">
        <v>43603</v>
      </c>
      <c r="C140" s="4">
        <f t="shared" si="40"/>
        <v>7</v>
      </c>
      <c r="D140" s="2">
        <v>44889750</v>
      </c>
      <c r="E140" s="2">
        <v>9332579</v>
      </c>
      <c r="F140" s="2">
        <v>3331730</v>
      </c>
      <c r="G140" s="2">
        <v>2152298</v>
      </c>
      <c r="H140" s="12">
        <v>1745944</v>
      </c>
      <c r="I140" s="13">
        <f t="shared" si="35"/>
        <v>3.8894045968177589E-2</v>
      </c>
      <c r="J140" s="13">
        <f t="shared" si="41"/>
        <v>4.0192888689237538E-2</v>
      </c>
      <c r="K140" s="13">
        <f t="shared" si="42"/>
        <v>-1.9607843137254943E-2</v>
      </c>
      <c r="L140" s="13">
        <f t="shared" si="43"/>
        <v>6.0996746463022111E-2</v>
      </c>
      <c r="M140" s="13">
        <f t="shared" si="36"/>
        <v>0.20789999944307999</v>
      </c>
      <c r="N140" s="13">
        <f t="shared" si="37"/>
        <v>0.35699992467248337</v>
      </c>
      <c r="O140" s="13">
        <f t="shared" si="38"/>
        <v>0.64600012606063517</v>
      </c>
      <c r="P140" s="13">
        <f t="shared" si="39"/>
        <v>0.81119993606833252</v>
      </c>
      <c r="Q140" s="13">
        <f t="shared" si="31"/>
        <v>-5.7142796865301104E-2</v>
      </c>
      <c r="R140" s="13">
        <f t="shared" si="32"/>
        <v>6.0605867963525739E-2</v>
      </c>
      <c r="S140" s="13">
        <f t="shared" si="33"/>
        <v>-1.0416173800447237E-2</v>
      </c>
      <c r="T140" s="13">
        <f t="shared" si="34"/>
        <v>7.2164725469435975E-2</v>
      </c>
    </row>
    <row r="141" spans="2:20" x14ac:dyDescent="0.3">
      <c r="B141" s="1">
        <v>43604</v>
      </c>
      <c r="C141" s="4">
        <f t="shared" si="40"/>
        <v>1</v>
      </c>
      <c r="D141" s="2">
        <v>47134238</v>
      </c>
      <c r="E141" s="2">
        <v>9403280</v>
      </c>
      <c r="F141" s="2">
        <v>3069230</v>
      </c>
      <c r="G141" s="2">
        <v>2066206</v>
      </c>
      <c r="H141" s="12">
        <v>1547175</v>
      </c>
      <c r="I141" s="13">
        <f t="shared" si="35"/>
        <v>3.2824865016381509E-2</v>
      </c>
      <c r="J141" s="13">
        <f t="shared" si="41"/>
        <v>-1.0784869725448676E-2</v>
      </c>
      <c r="K141" s="13">
        <f t="shared" si="42"/>
        <v>0.10526315666056507</v>
      </c>
      <c r="L141" s="13">
        <f t="shared" si="43"/>
        <v>-0.10499583351411135</v>
      </c>
      <c r="M141" s="13">
        <f t="shared" si="36"/>
        <v>0.19949998979510394</v>
      </c>
      <c r="N141" s="13">
        <f t="shared" si="37"/>
        <v>0.32639993704324449</v>
      </c>
      <c r="O141" s="13">
        <f t="shared" si="38"/>
        <v>0.67320011859652096</v>
      </c>
      <c r="P141" s="13">
        <f t="shared" si="39"/>
        <v>0.74879997444591684</v>
      </c>
      <c r="Q141" s="13">
        <f t="shared" si="31"/>
        <v>-5.0000024196343529E-2</v>
      </c>
      <c r="R141" s="13">
        <f t="shared" si="32"/>
        <v>-7.6923089397346822E-2</v>
      </c>
      <c r="S141" s="13">
        <f t="shared" si="33"/>
        <v>2.0618684511409802E-2</v>
      </c>
      <c r="T141" s="13">
        <f t="shared" si="34"/>
        <v>1.3875855287004413E-7</v>
      </c>
    </row>
    <row r="142" spans="2:20" x14ac:dyDescent="0.3">
      <c r="B142" s="1">
        <v>43605</v>
      </c>
      <c r="C142" s="4">
        <f t="shared" si="40"/>
        <v>2</v>
      </c>
      <c r="D142" s="2">
        <v>22368860</v>
      </c>
      <c r="E142" s="2">
        <v>5480370</v>
      </c>
      <c r="F142" s="2">
        <v>2148305</v>
      </c>
      <c r="G142" s="2">
        <v>1536897</v>
      </c>
      <c r="H142" s="12">
        <v>1310666</v>
      </c>
      <c r="I142" s="13">
        <f t="shared" si="35"/>
        <v>5.8593330192061643E-2</v>
      </c>
      <c r="J142" s="13">
        <f t="shared" si="41"/>
        <v>6.5633229561417927E-2</v>
      </c>
      <c r="K142" s="13">
        <f t="shared" si="42"/>
        <v>7.2916677658587448E-2</v>
      </c>
      <c r="L142" s="13">
        <f t="shared" si="43"/>
        <v>-6.7884564093682043E-3</v>
      </c>
      <c r="M142" s="13">
        <f t="shared" si="36"/>
        <v>0.24499996870649643</v>
      </c>
      <c r="N142" s="13">
        <f t="shared" si="37"/>
        <v>0.39199999270122271</v>
      </c>
      <c r="O142" s="13">
        <f t="shared" si="38"/>
        <v>0.71539981520314855</v>
      </c>
      <c r="P142" s="13">
        <f t="shared" si="39"/>
        <v>0.85280015511774698</v>
      </c>
      <c r="Q142" s="13">
        <f t="shared" si="31"/>
        <v>-5.7692435005404774E-2</v>
      </c>
      <c r="R142" s="13">
        <f t="shared" si="32"/>
        <v>3.1579048354050343E-2</v>
      </c>
      <c r="S142" s="13">
        <f t="shared" si="33"/>
        <v>3.1578826048628938E-2</v>
      </c>
      <c r="T142" s="13">
        <f t="shared" si="34"/>
        <v>-9.5235625235950971E-3</v>
      </c>
    </row>
    <row r="143" spans="2:20" x14ac:dyDescent="0.3">
      <c r="B143" s="1">
        <v>43606</v>
      </c>
      <c r="C143" s="4">
        <f t="shared" si="40"/>
        <v>3</v>
      </c>
      <c r="D143" s="2">
        <v>22368860</v>
      </c>
      <c r="E143" s="2">
        <v>5424448</v>
      </c>
      <c r="F143" s="2">
        <v>2148081</v>
      </c>
      <c r="G143" s="2">
        <v>1521056</v>
      </c>
      <c r="H143" s="12">
        <v>1234793</v>
      </c>
      <c r="I143" s="13">
        <f t="shared" si="35"/>
        <v>5.5201427341402286E-2</v>
      </c>
      <c r="J143" s="13">
        <f t="shared" si="41"/>
        <v>-0.13879450075185029</v>
      </c>
      <c r="K143" s="13">
        <f t="shared" si="42"/>
        <v>-1.9047627818315149E-2</v>
      </c>
      <c r="L143" s="13">
        <f t="shared" si="43"/>
        <v>-0.12207205602369087</v>
      </c>
      <c r="M143" s="13">
        <f t="shared" si="36"/>
        <v>0.24249997541224722</v>
      </c>
      <c r="N143" s="13">
        <f t="shared" si="37"/>
        <v>0.39599992478497353</v>
      </c>
      <c r="O143" s="13">
        <f t="shared" si="38"/>
        <v>0.7080999273304871</v>
      </c>
      <c r="P143" s="13">
        <f t="shared" si="39"/>
        <v>0.81179982854017207</v>
      </c>
      <c r="Q143" s="13">
        <f t="shared" si="31"/>
        <v>-2.9999970737378256E-2</v>
      </c>
      <c r="R143" s="13">
        <f t="shared" si="32"/>
        <v>-1.0000014377761879E-2</v>
      </c>
      <c r="S143" s="13">
        <f t="shared" si="33"/>
        <v>-6.7307818196163272E-2</v>
      </c>
      <c r="T143" s="13">
        <f t="shared" si="34"/>
        <v>-1.9802477224453052E-2</v>
      </c>
    </row>
    <row r="144" spans="2:20" x14ac:dyDescent="0.3">
      <c r="B144" s="1">
        <v>43607</v>
      </c>
      <c r="C144" s="4">
        <f t="shared" si="40"/>
        <v>4</v>
      </c>
      <c r="D144" s="2">
        <v>21934513</v>
      </c>
      <c r="E144" s="2">
        <v>5648137</v>
      </c>
      <c r="F144" s="2">
        <v>2372217</v>
      </c>
      <c r="G144" s="2">
        <v>1818304</v>
      </c>
      <c r="H144" s="12">
        <v>1476099</v>
      </c>
      <c r="I144" s="13">
        <f t="shared" si="35"/>
        <v>6.7295727058084218E-2</v>
      </c>
      <c r="J144" s="13">
        <f t="shared" si="41"/>
        <v>0.15003704647287197</v>
      </c>
      <c r="K144" s="13">
        <f t="shared" si="42"/>
        <v>0</v>
      </c>
      <c r="L144" s="13">
        <f t="shared" si="43"/>
        <v>0.15003704647287197</v>
      </c>
      <c r="M144" s="13">
        <f t="shared" si="36"/>
        <v>0.25749999555495034</v>
      </c>
      <c r="N144" s="13">
        <f t="shared" si="37"/>
        <v>0.41999990439325391</v>
      </c>
      <c r="O144" s="13">
        <f t="shared" si="38"/>
        <v>0.76649986067885023</v>
      </c>
      <c r="P144" s="13">
        <f t="shared" si="39"/>
        <v>0.81179989704691846</v>
      </c>
      <c r="Q144" s="13">
        <f t="shared" si="31"/>
        <v>3.0000029177763343E-2</v>
      </c>
      <c r="R144" s="13">
        <f t="shared" si="32"/>
        <v>1.0235153324877899E-7</v>
      </c>
      <c r="S144" s="13">
        <f t="shared" si="33"/>
        <v>7.1428502966190299E-2</v>
      </c>
      <c r="T144" s="13">
        <f t="shared" si="34"/>
        <v>4.210469743739953E-2</v>
      </c>
    </row>
    <row r="145" spans="2:20" x14ac:dyDescent="0.3">
      <c r="B145" s="1">
        <v>43608</v>
      </c>
      <c r="C145" s="4">
        <f t="shared" si="40"/>
        <v>5</v>
      </c>
      <c r="D145" s="2">
        <v>21065820</v>
      </c>
      <c r="E145" s="2">
        <v>5319119</v>
      </c>
      <c r="F145" s="2">
        <v>2234030</v>
      </c>
      <c r="G145" s="2">
        <v>1614533</v>
      </c>
      <c r="H145" s="12">
        <v>1310678</v>
      </c>
      <c r="I145" s="13">
        <f t="shared" si="35"/>
        <v>6.2218228390824568E-2</v>
      </c>
      <c r="J145" s="13">
        <f t="shared" si="41"/>
        <v>-4.8715414015697567E-2</v>
      </c>
      <c r="K145" s="13">
        <f t="shared" si="42"/>
        <v>0</v>
      </c>
      <c r="L145" s="13">
        <f t="shared" si="43"/>
        <v>-4.8715414015697567E-2</v>
      </c>
      <c r="M145" s="13">
        <f t="shared" si="36"/>
        <v>0.25249997389135576</v>
      </c>
      <c r="N145" s="13">
        <f t="shared" si="37"/>
        <v>0.42000000376002117</v>
      </c>
      <c r="O145" s="13">
        <f t="shared" si="38"/>
        <v>0.72269978469402829</v>
      </c>
      <c r="P145" s="13">
        <f t="shared" si="39"/>
        <v>0.81180006850278064</v>
      </c>
      <c r="Q145" s="13">
        <f t="shared" si="31"/>
        <v>-1.9417459619854416E-2</v>
      </c>
      <c r="R145" s="13">
        <f t="shared" si="32"/>
        <v>9.6155583013330936E-3</v>
      </c>
      <c r="S145" s="13">
        <f t="shared" si="33"/>
        <v>-2.9412041154188939E-2</v>
      </c>
      <c r="T145" s="13">
        <f t="shared" si="34"/>
        <v>-9.9996003033470116E-3</v>
      </c>
    </row>
    <row r="146" spans="2:20" x14ac:dyDescent="0.3">
      <c r="B146" s="1">
        <v>43609</v>
      </c>
      <c r="C146" s="4">
        <f t="shared" si="40"/>
        <v>6</v>
      </c>
      <c r="D146" s="2">
        <v>22368860</v>
      </c>
      <c r="E146" s="2">
        <v>5312604</v>
      </c>
      <c r="F146" s="2">
        <v>2082540</v>
      </c>
      <c r="G146" s="2">
        <v>1505052</v>
      </c>
      <c r="H146" s="12">
        <v>1295850</v>
      </c>
      <c r="I146" s="13">
        <f t="shared" si="35"/>
        <v>5.7930980836752521E-2</v>
      </c>
      <c r="J146" s="13">
        <f t="shared" si="41"/>
        <v>9.352031094676394E-2</v>
      </c>
      <c r="K146" s="13">
        <f t="shared" si="42"/>
        <v>8.4210516621862075E-2</v>
      </c>
      <c r="L146" s="13">
        <f t="shared" si="43"/>
        <v>8.5867035803239844E-3</v>
      </c>
      <c r="M146" s="13">
        <f t="shared" si="36"/>
        <v>0.23749998882374873</v>
      </c>
      <c r="N146" s="13">
        <f t="shared" si="37"/>
        <v>0.39199985543812416</v>
      </c>
      <c r="O146" s="13">
        <f t="shared" si="38"/>
        <v>0.72270016422253591</v>
      </c>
      <c r="P146" s="13">
        <f t="shared" si="39"/>
        <v>0.86100015148978237</v>
      </c>
      <c r="Q146" s="13">
        <f t="shared" si="31"/>
        <v>-7.7669894666066996E-2</v>
      </c>
      <c r="R146" s="13">
        <f t="shared" si="32"/>
        <v>0</v>
      </c>
      <c r="S146" s="13">
        <f t="shared" si="33"/>
        <v>1.0204389840849704E-2</v>
      </c>
      <c r="T146" s="13">
        <f t="shared" si="34"/>
        <v>8.2474320982746985E-2</v>
      </c>
    </row>
    <row r="147" spans="2:20" x14ac:dyDescent="0.3">
      <c r="B147" s="1">
        <v>43610</v>
      </c>
      <c r="C147" s="4">
        <f t="shared" si="40"/>
        <v>7</v>
      </c>
      <c r="D147" s="2">
        <v>47134238</v>
      </c>
      <c r="E147" s="2">
        <v>9898190</v>
      </c>
      <c r="F147" s="2">
        <v>3500000</v>
      </c>
      <c r="G147" s="2">
        <v>2475200</v>
      </c>
      <c r="H147" s="12">
        <v>1853429</v>
      </c>
      <c r="I147" s="13">
        <f t="shared" si="35"/>
        <v>3.9322349923212929E-2</v>
      </c>
      <c r="J147" s="13">
        <f t="shared" si="41"/>
        <v>6.1562684713828197E-2</v>
      </c>
      <c r="K147" s="13">
        <f t="shared" si="42"/>
        <v>5.0000011138400247E-2</v>
      </c>
      <c r="L147" s="13">
        <f t="shared" si="43"/>
        <v>1.1012069955020243E-2</v>
      </c>
      <c r="M147" s="13">
        <f t="shared" si="36"/>
        <v>0.21000000042432002</v>
      </c>
      <c r="N147" s="13">
        <f t="shared" si="37"/>
        <v>0.35360000161645716</v>
      </c>
      <c r="O147" s="13">
        <f t="shared" si="38"/>
        <v>0.70720000000000005</v>
      </c>
      <c r="P147" s="13">
        <f t="shared" si="39"/>
        <v>0.74879969295410476</v>
      </c>
      <c r="Q147" s="13">
        <f t="shared" si="31"/>
        <v>1.0101014847837764E-2</v>
      </c>
      <c r="R147" s="13">
        <f t="shared" si="32"/>
        <v>-9.5235960039636858E-3</v>
      </c>
      <c r="S147" s="13">
        <f t="shared" si="33"/>
        <v>9.4736628478026885E-2</v>
      </c>
      <c r="T147" s="13">
        <f t="shared" si="34"/>
        <v>-7.6923382682529406E-2</v>
      </c>
    </row>
    <row r="148" spans="2:20" x14ac:dyDescent="0.3">
      <c r="B148" s="1">
        <v>43611</v>
      </c>
      <c r="C148" s="4">
        <f t="shared" si="40"/>
        <v>1</v>
      </c>
      <c r="D148" s="2">
        <v>47134238</v>
      </c>
      <c r="E148" s="2">
        <v>9799208</v>
      </c>
      <c r="F148" s="2">
        <v>3365048</v>
      </c>
      <c r="G148" s="2">
        <v>2288232</v>
      </c>
      <c r="H148" s="12">
        <v>1695580</v>
      </c>
      <c r="I148" s="13">
        <f t="shared" si="35"/>
        <v>3.5973425517136823E-2</v>
      </c>
      <c r="J148" s="13">
        <f t="shared" si="41"/>
        <v>9.5919983195178249E-2</v>
      </c>
      <c r="K148" s="13">
        <f t="shared" si="42"/>
        <v>0</v>
      </c>
      <c r="L148" s="13">
        <f t="shared" si="43"/>
        <v>9.5919983195178471E-2</v>
      </c>
      <c r="M148" s="13">
        <f t="shared" si="36"/>
        <v>0.2078999982984768</v>
      </c>
      <c r="N148" s="13">
        <f t="shared" si="37"/>
        <v>0.34339999722426545</v>
      </c>
      <c r="O148" s="13">
        <f t="shared" si="38"/>
        <v>0.67999980980954799</v>
      </c>
      <c r="P148" s="13">
        <f t="shared" si="39"/>
        <v>0.74100003845763895</v>
      </c>
      <c r="Q148" s="13">
        <f t="shared" si="31"/>
        <v>4.2105307935103475E-2</v>
      </c>
      <c r="R148" s="13">
        <f t="shared" si="32"/>
        <v>5.2083527757447623E-2</v>
      </c>
      <c r="S148" s="13">
        <f t="shared" si="33"/>
        <v>1.0100549636270051E-2</v>
      </c>
      <c r="T148" s="13">
        <f t="shared" si="34"/>
        <v>-1.0416581536410341E-2</v>
      </c>
    </row>
    <row r="149" spans="2:20" x14ac:dyDescent="0.3">
      <c r="B149" s="1">
        <v>43612</v>
      </c>
      <c r="C149" s="4">
        <f t="shared" si="40"/>
        <v>2</v>
      </c>
      <c r="D149" s="2">
        <v>21065820</v>
      </c>
      <c r="E149" s="2">
        <v>5055796</v>
      </c>
      <c r="F149" s="2">
        <v>1941425</v>
      </c>
      <c r="G149" s="2">
        <v>1445585</v>
      </c>
      <c r="H149" s="12">
        <v>1126111</v>
      </c>
      <c r="I149" s="13">
        <f t="shared" si="35"/>
        <v>5.3456784497351632E-2</v>
      </c>
      <c r="J149" s="13">
        <f t="shared" si="41"/>
        <v>-0.14081009196851069</v>
      </c>
      <c r="K149" s="13">
        <f t="shared" si="42"/>
        <v>-5.8252409823299045E-2</v>
      </c>
      <c r="L149" s="13">
        <f t="shared" si="43"/>
        <v>-8.7664341280365043E-2</v>
      </c>
      <c r="M149" s="13">
        <f t="shared" si="36"/>
        <v>0.2399999620237902</v>
      </c>
      <c r="N149" s="13">
        <f t="shared" si="37"/>
        <v>0.383999868665587</v>
      </c>
      <c r="O149" s="13">
        <f t="shared" si="38"/>
        <v>0.74459997167029368</v>
      </c>
      <c r="P149" s="13">
        <f t="shared" si="39"/>
        <v>0.77900019715201807</v>
      </c>
      <c r="Q149" s="13">
        <f t="shared" si="31"/>
        <v>-2.0408193148367726E-2</v>
      </c>
      <c r="R149" s="13">
        <f t="shared" si="32"/>
        <v>-2.0408480062736434E-2</v>
      </c>
      <c r="S149" s="13">
        <f t="shared" si="33"/>
        <v>4.0816555786855169E-2</v>
      </c>
      <c r="T149" s="13">
        <f t="shared" si="34"/>
        <v>-8.6538396508076709E-2</v>
      </c>
    </row>
    <row r="150" spans="2:20" x14ac:dyDescent="0.3">
      <c r="B150" s="1">
        <v>43613</v>
      </c>
      <c r="C150" s="4">
        <f t="shared" si="40"/>
        <v>3</v>
      </c>
      <c r="D150" s="2">
        <v>22586034</v>
      </c>
      <c r="E150" s="2">
        <v>5477113</v>
      </c>
      <c r="F150" s="2">
        <v>2125119</v>
      </c>
      <c r="G150" s="2">
        <v>1582364</v>
      </c>
      <c r="H150" s="12">
        <v>1232661</v>
      </c>
      <c r="I150" s="13">
        <f t="shared" si="35"/>
        <v>5.457624831344892E-2</v>
      </c>
      <c r="J150" s="13">
        <f t="shared" si="41"/>
        <v>-1.7266051880761024E-3</v>
      </c>
      <c r="K150" s="13">
        <f t="shared" si="42"/>
        <v>9.7087647738864913E-3</v>
      </c>
      <c r="L150" s="13">
        <f t="shared" si="43"/>
        <v>-1.1325414179724769E-2</v>
      </c>
      <c r="M150" s="13">
        <f t="shared" si="36"/>
        <v>0.24249998915258872</v>
      </c>
      <c r="N150" s="13">
        <f t="shared" si="37"/>
        <v>0.38799984590421999</v>
      </c>
      <c r="O150" s="13">
        <f t="shared" si="38"/>
        <v>0.74460018474259559</v>
      </c>
      <c r="P150" s="13">
        <f t="shared" si="39"/>
        <v>0.778999648626991</v>
      </c>
      <c r="Q150" s="13">
        <f t="shared" si="31"/>
        <v>5.6661207725738905E-8</v>
      </c>
      <c r="R150" s="13">
        <f t="shared" si="32"/>
        <v>-2.0202223232990701E-2</v>
      </c>
      <c r="S150" s="13">
        <f t="shared" si="33"/>
        <v>5.1546760567697358E-2</v>
      </c>
      <c r="T150" s="13">
        <f t="shared" si="34"/>
        <v>-4.0404270560347788E-2</v>
      </c>
    </row>
    <row r="151" spans="2:20" x14ac:dyDescent="0.3">
      <c r="B151" s="1">
        <v>43614</v>
      </c>
      <c r="C151" s="4">
        <f t="shared" si="40"/>
        <v>4</v>
      </c>
      <c r="D151" s="2">
        <v>20631473</v>
      </c>
      <c r="E151" s="2">
        <v>5261025</v>
      </c>
      <c r="F151" s="2">
        <v>2146498</v>
      </c>
      <c r="G151" s="2">
        <v>1535605</v>
      </c>
      <c r="H151" s="12">
        <v>1271788</v>
      </c>
      <c r="I151" s="13">
        <f t="shared" si="35"/>
        <v>6.1643102264196066E-2</v>
      </c>
      <c r="J151" s="13">
        <f t="shared" si="41"/>
        <v>-0.13841280293530445</v>
      </c>
      <c r="K151" s="13">
        <f t="shared" si="42"/>
        <v>-5.940592344129092E-2</v>
      </c>
      <c r="L151" s="13">
        <f t="shared" si="43"/>
        <v>-8.3996786140808966E-2</v>
      </c>
      <c r="M151" s="13">
        <f t="shared" si="36"/>
        <v>0.25499997019117343</v>
      </c>
      <c r="N151" s="13">
        <f t="shared" si="37"/>
        <v>0.40799996198459426</v>
      </c>
      <c r="O151" s="13">
        <f t="shared" si="38"/>
        <v>0.71540015411148761</v>
      </c>
      <c r="P151" s="13">
        <f t="shared" si="39"/>
        <v>0.82819996027624287</v>
      </c>
      <c r="Q151" s="13">
        <f t="shared" si="31"/>
        <v>-9.7088365317793413E-3</v>
      </c>
      <c r="R151" s="13">
        <f t="shared" si="32"/>
        <v>-2.8571297953020158E-2</v>
      </c>
      <c r="S151" s="13">
        <f t="shared" si="33"/>
        <v>-6.6666295962671374E-2</v>
      </c>
      <c r="T151" s="13">
        <f t="shared" si="34"/>
        <v>2.0202100651875998E-2</v>
      </c>
    </row>
    <row r="152" spans="2:20" x14ac:dyDescent="0.3">
      <c r="B152" s="1">
        <v>43615</v>
      </c>
      <c r="C152" s="4">
        <f t="shared" si="40"/>
        <v>5</v>
      </c>
      <c r="D152" s="2">
        <v>21500167</v>
      </c>
      <c r="E152" s="2">
        <v>5428792</v>
      </c>
      <c r="F152" s="2">
        <v>2128086</v>
      </c>
      <c r="G152" s="2">
        <v>1569038</v>
      </c>
      <c r="H152" s="12">
        <v>1260879</v>
      </c>
      <c r="I152" s="13">
        <f t="shared" si="35"/>
        <v>5.8645079361476588E-2</v>
      </c>
      <c r="J152" s="13">
        <f t="shared" si="41"/>
        <v>-3.7994839312172735E-2</v>
      </c>
      <c r="K152" s="13">
        <f t="shared" si="42"/>
        <v>2.0618565999329652E-2</v>
      </c>
      <c r="L152" s="13">
        <f t="shared" si="43"/>
        <v>-5.7429295590083362E-2</v>
      </c>
      <c r="M152" s="13">
        <f t="shared" si="36"/>
        <v>0.25249999220936281</v>
      </c>
      <c r="N152" s="13">
        <f t="shared" si="37"/>
        <v>0.39199991452978861</v>
      </c>
      <c r="O152" s="13">
        <f t="shared" si="38"/>
        <v>0.73730009031589894</v>
      </c>
      <c r="P152" s="13">
        <f t="shared" si="39"/>
        <v>0.80360004027945786</v>
      </c>
      <c r="Q152" s="13">
        <f t="shared" si="31"/>
        <v>7.2546570084597306E-8</v>
      </c>
      <c r="R152" s="13">
        <f t="shared" si="32"/>
        <v>-6.6666878522770645E-2</v>
      </c>
      <c r="S152" s="13">
        <f t="shared" si="33"/>
        <v>2.0202449109697707E-2</v>
      </c>
      <c r="T152" s="13">
        <f t="shared" si="34"/>
        <v>-1.0101044014995231E-2</v>
      </c>
    </row>
    <row r="153" spans="2:20" x14ac:dyDescent="0.3">
      <c r="B153" s="1">
        <v>43616</v>
      </c>
      <c r="C153" s="4">
        <f t="shared" si="40"/>
        <v>6</v>
      </c>
      <c r="D153" s="2">
        <v>22368860</v>
      </c>
      <c r="E153" s="2">
        <v>5368526</v>
      </c>
      <c r="F153" s="2">
        <v>2211832</v>
      </c>
      <c r="G153" s="2">
        <v>1598491</v>
      </c>
      <c r="H153" s="12">
        <v>1297655</v>
      </c>
      <c r="I153" s="13">
        <f t="shared" si="35"/>
        <v>5.8011673370927261E-2</v>
      </c>
      <c r="J153" s="13">
        <f t="shared" si="41"/>
        <v>1.3929081297989754E-3</v>
      </c>
      <c r="K153" s="13">
        <f t="shared" si="42"/>
        <v>0</v>
      </c>
      <c r="L153" s="13">
        <f t="shared" si="43"/>
        <v>1.3929081297989754E-3</v>
      </c>
      <c r="M153" s="13">
        <f t="shared" si="36"/>
        <v>0.23999998211799797</v>
      </c>
      <c r="N153" s="13">
        <f t="shared" si="37"/>
        <v>0.41199986737514172</v>
      </c>
      <c r="O153" s="13">
        <f t="shared" si="38"/>
        <v>0.72270000614874907</v>
      </c>
      <c r="P153" s="13">
        <f t="shared" si="39"/>
        <v>0.81180000387865803</v>
      </c>
      <c r="Q153" s="13">
        <f t="shared" si="31"/>
        <v>1.0526288050078714E-2</v>
      </c>
      <c r="R153" s="13">
        <f t="shared" si="32"/>
        <v>5.1020457430180022E-2</v>
      </c>
      <c r="S153" s="13">
        <f t="shared" si="33"/>
        <v>-2.1872665134647917E-7</v>
      </c>
      <c r="T153" s="13">
        <f t="shared" si="34"/>
        <v>-5.7143018530244949E-2</v>
      </c>
    </row>
    <row r="154" spans="2:20" x14ac:dyDescent="0.3">
      <c r="B154" s="1">
        <v>43617</v>
      </c>
      <c r="C154" s="4">
        <f t="shared" si="40"/>
        <v>7</v>
      </c>
      <c r="D154" s="2">
        <v>46685340</v>
      </c>
      <c r="E154" s="2">
        <v>10196078</v>
      </c>
      <c r="F154" s="2">
        <v>3570666</v>
      </c>
      <c r="G154" s="2">
        <v>2355211</v>
      </c>
      <c r="H154" s="12">
        <v>1781953</v>
      </c>
      <c r="I154" s="13">
        <f t="shared" si="35"/>
        <v>3.8169433916514263E-2</v>
      </c>
      <c r="J154" s="13">
        <f t="shared" si="41"/>
        <v>-3.8564196416479901E-2</v>
      </c>
      <c r="K154" s="13">
        <f t="shared" si="42"/>
        <v>-9.523820030781005E-3</v>
      </c>
      <c r="L154" s="13">
        <f t="shared" si="43"/>
        <v>-2.9319611085045327E-2</v>
      </c>
      <c r="M154" s="13">
        <f t="shared" si="36"/>
        <v>0.2183999945164799</v>
      </c>
      <c r="N154" s="13">
        <f t="shared" si="37"/>
        <v>0.35019994943153632</v>
      </c>
      <c r="O154" s="13">
        <f t="shared" si="38"/>
        <v>0.65959991777444316</v>
      </c>
      <c r="P154" s="13">
        <f t="shared" si="39"/>
        <v>0.75660015174861195</v>
      </c>
      <c r="Q154" s="13">
        <f t="shared" si="31"/>
        <v>3.9999971786605304E-2</v>
      </c>
      <c r="R154" s="13">
        <f t="shared" si="32"/>
        <v>-9.615532153217643E-3</v>
      </c>
      <c r="S154" s="13">
        <f t="shared" si="33"/>
        <v>-6.7307808576862138E-2</v>
      </c>
      <c r="T154" s="13">
        <f t="shared" si="34"/>
        <v>1.0417283644619912E-2</v>
      </c>
    </row>
    <row r="155" spans="2:20" x14ac:dyDescent="0.3">
      <c r="B155" s="1">
        <v>43618</v>
      </c>
      <c r="C155" s="4">
        <f t="shared" si="40"/>
        <v>1</v>
      </c>
      <c r="D155" s="2">
        <v>43543058</v>
      </c>
      <c r="E155" s="2">
        <v>9144042</v>
      </c>
      <c r="F155" s="2">
        <v>3046794</v>
      </c>
      <c r="G155" s="2">
        <v>2175411</v>
      </c>
      <c r="H155" s="12">
        <v>1713789</v>
      </c>
      <c r="I155" s="13">
        <f t="shared" si="35"/>
        <v>3.935848970460458E-2</v>
      </c>
      <c r="J155" s="13">
        <f t="shared" si="41"/>
        <v>1.0739098125715163E-2</v>
      </c>
      <c r="K155" s="13">
        <f t="shared" si="42"/>
        <v>-7.6190475382247658E-2</v>
      </c>
      <c r="L155" s="13">
        <f t="shared" si="43"/>
        <v>9.4099022787118125E-2</v>
      </c>
      <c r="M155" s="13">
        <f t="shared" si="36"/>
        <v>0.2099999958661608</v>
      </c>
      <c r="N155" s="13">
        <f t="shared" si="37"/>
        <v>0.33319991312375863</v>
      </c>
      <c r="O155" s="13">
        <f t="shared" si="38"/>
        <v>0.71400002756996372</v>
      </c>
      <c r="P155" s="13">
        <f t="shared" si="39"/>
        <v>0.78780009846415233</v>
      </c>
      <c r="Q155" s="13">
        <f t="shared" si="31"/>
        <v>1.0100998484228407E-2</v>
      </c>
      <c r="R155" s="13">
        <f t="shared" si="32"/>
        <v>-2.9703215442501651E-2</v>
      </c>
      <c r="S155" s="13">
        <f t="shared" si="33"/>
        <v>5.0000334220591025E-2</v>
      </c>
      <c r="T155" s="13">
        <f t="shared" si="34"/>
        <v>6.3157972439415566E-2</v>
      </c>
    </row>
    <row r="156" spans="2:20" x14ac:dyDescent="0.3">
      <c r="B156" s="1">
        <v>43619</v>
      </c>
      <c r="C156" s="4">
        <f t="shared" si="40"/>
        <v>2</v>
      </c>
      <c r="D156" s="2">
        <v>21500167</v>
      </c>
      <c r="E156" s="2">
        <v>5375041</v>
      </c>
      <c r="F156" s="2">
        <v>2150016</v>
      </c>
      <c r="G156" s="2">
        <v>1506731</v>
      </c>
      <c r="H156" s="12">
        <v>1186099</v>
      </c>
      <c r="I156" s="13">
        <f t="shared" si="35"/>
        <v>5.5166966842629638E-2</v>
      </c>
      <c r="J156" s="13">
        <f t="shared" si="41"/>
        <v>5.3270059523439439E-2</v>
      </c>
      <c r="K156" s="13">
        <f t="shared" si="42"/>
        <v>2.0618565999329652E-2</v>
      </c>
      <c r="L156" s="13">
        <f t="shared" si="43"/>
        <v>3.1991867100849225E-2</v>
      </c>
      <c r="M156" s="13">
        <f t="shared" si="36"/>
        <v>0.24999996511655004</v>
      </c>
      <c r="N156" s="13">
        <f t="shared" si="37"/>
        <v>0.39999992558196301</v>
      </c>
      <c r="O156" s="13">
        <f t="shared" si="38"/>
        <v>0.70079990102399237</v>
      </c>
      <c r="P156" s="13">
        <f t="shared" si="39"/>
        <v>0.78720023680404794</v>
      </c>
      <c r="Q156" s="13">
        <f t="shared" si="31"/>
        <v>4.1666686146261123E-2</v>
      </c>
      <c r="R156" s="13">
        <f t="shared" si="32"/>
        <v>4.1666829137147365E-2</v>
      </c>
      <c r="S156" s="13">
        <f t="shared" si="33"/>
        <v>-5.8823626528011541E-2</v>
      </c>
      <c r="T156" s="13">
        <f t="shared" si="34"/>
        <v>1.0526364026618662E-2</v>
      </c>
    </row>
    <row r="157" spans="2:20" x14ac:dyDescent="0.3">
      <c r="B157" s="1">
        <v>43620</v>
      </c>
      <c r="C157" s="4">
        <f t="shared" si="40"/>
        <v>3</v>
      </c>
      <c r="D157" s="2">
        <v>22368860</v>
      </c>
      <c r="E157" s="2">
        <v>5759981</v>
      </c>
      <c r="F157" s="2">
        <v>2280952</v>
      </c>
      <c r="G157" s="2">
        <v>1715048</v>
      </c>
      <c r="H157" s="12">
        <v>1392276</v>
      </c>
      <c r="I157" s="13">
        <f t="shared" si="35"/>
        <v>6.2241705656881932E-2</v>
      </c>
      <c r="J157" s="13">
        <f t="shared" si="41"/>
        <v>0.12948815611104747</v>
      </c>
      <c r="K157" s="13">
        <f t="shared" si="42"/>
        <v>-9.6154110101844825E-3</v>
      </c>
      <c r="L157" s="13">
        <f t="shared" si="43"/>
        <v>0.14045409093362049</v>
      </c>
      <c r="M157" s="13">
        <f t="shared" si="36"/>
        <v>0.2574999798827477</v>
      </c>
      <c r="N157" s="13">
        <f t="shared" si="37"/>
        <v>0.3959999173608385</v>
      </c>
      <c r="O157" s="13">
        <f t="shared" si="38"/>
        <v>0.75190008382464868</v>
      </c>
      <c r="P157" s="13">
        <f t="shared" si="39"/>
        <v>0.81180001959128845</v>
      </c>
      <c r="Q157" s="13">
        <f t="shared" si="31"/>
        <v>6.1855634643845248E-2</v>
      </c>
      <c r="R157" s="13">
        <f t="shared" si="32"/>
        <v>2.0618749056393604E-2</v>
      </c>
      <c r="S157" s="13">
        <f t="shared" si="33"/>
        <v>9.8037836031112935E-3</v>
      </c>
      <c r="T157" s="13">
        <f t="shared" si="34"/>
        <v>4.2105758355743816E-2</v>
      </c>
    </row>
    <row r="158" spans="2:20" x14ac:dyDescent="0.3">
      <c r="B158" s="1">
        <v>43621</v>
      </c>
      <c r="C158" s="4">
        <f t="shared" si="40"/>
        <v>4</v>
      </c>
      <c r="D158" s="2">
        <v>22368860</v>
      </c>
      <c r="E158" s="2">
        <v>5536293</v>
      </c>
      <c r="F158" s="2">
        <v>2170226</v>
      </c>
      <c r="G158" s="2">
        <v>1536737</v>
      </c>
      <c r="H158" s="12">
        <v>1247523</v>
      </c>
      <c r="I158" s="13">
        <f t="shared" si="35"/>
        <v>5.5770522056108357E-2</v>
      </c>
      <c r="J158" s="13">
        <f t="shared" si="41"/>
        <v>-1.9079437767929863E-2</v>
      </c>
      <c r="K158" s="13">
        <f t="shared" si="42"/>
        <v>8.4210516621862075E-2</v>
      </c>
      <c r="L158" s="13">
        <f t="shared" si="43"/>
        <v>-9.5267434512274041E-2</v>
      </c>
      <c r="M158" s="13">
        <f t="shared" si="36"/>
        <v>0.24750000670575076</v>
      </c>
      <c r="N158" s="13">
        <f t="shared" si="37"/>
        <v>0.39199984538390581</v>
      </c>
      <c r="O158" s="13">
        <f t="shared" si="38"/>
        <v>0.70809998590008594</v>
      </c>
      <c r="P158" s="13">
        <f t="shared" si="39"/>
        <v>0.81179993713953658</v>
      </c>
      <c r="Q158" s="13">
        <f t="shared" si="31"/>
        <v>-2.9411624949602699E-2</v>
      </c>
      <c r="R158" s="13">
        <f t="shared" si="32"/>
        <v>-3.9215975714460005E-2</v>
      </c>
      <c r="S158" s="13">
        <f t="shared" si="33"/>
        <v>-1.0204314563600159E-2</v>
      </c>
      <c r="T158" s="13">
        <f t="shared" si="34"/>
        <v>-1.9802009083936811E-2</v>
      </c>
    </row>
    <row r="159" spans="2:20" x14ac:dyDescent="0.3">
      <c r="B159" s="1">
        <v>43622</v>
      </c>
      <c r="C159" s="4">
        <f t="shared" si="40"/>
        <v>5</v>
      </c>
      <c r="D159" s="2">
        <v>22368860</v>
      </c>
      <c r="E159" s="2">
        <v>5815903</v>
      </c>
      <c r="F159" s="2">
        <v>2326361</v>
      </c>
      <c r="G159" s="2">
        <v>1766173</v>
      </c>
      <c r="H159" s="12">
        <v>1477227</v>
      </c>
      <c r="I159" s="13">
        <f t="shared" si="35"/>
        <v>6.6039440543684394E-2</v>
      </c>
      <c r="J159" s="13">
        <f t="shared" si="41"/>
        <v>0.17158506089799253</v>
      </c>
      <c r="K159" s="13">
        <f t="shared" si="42"/>
        <v>4.0404011745583279E-2</v>
      </c>
      <c r="L159" s="13">
        <f t="shared" si="43"/>
        <v>0.12608664294970828</v>
      </c>
      <c r="M159" s="13">
        <f t="shared" si="36"/>
        <v>0.25999997317699697</v>
      </c>
      <c r="N159" s="13">
        <f t="shared" si="37"/>
        <v>0.39999996561153101</v>
      </c>
      <c r="O159" s="13">
        <f t="shared" si="38"/>
        <v>0.75919988342308009</v>
      </c>
      <c r="P159" s="13">
        <f t="shared" si="39"/>
        <v>0.83639994496575365</v>
      </c>
      <c r="Q159" s="13">
        <f t="shared" si="31"/>
        <v>2.9702895837776744E-2</v>
      </c>
      <c r="R159" s="13">
        <f t="shared" si="32"/>
        <v>2.0408298025622384E-2</v>
      </c>
      <c r="S159" s="13">
        <f t="shared" si="33"/>
        <v>2.97026860498526E-2</v>
      </c>
      <c r="T159" s="13">
        <f t="shared" si="34"/>
        <v>4.0816205876357925E-2</v>
      </c>
    </row>
    <row r="160" spans="2:20" x14ac:dyDescent="0.3">
      <c r="B160" s="1">
        <v>43623</v>
      </c>
      <c r="C160" s="4">
        <f t="shared" si="40"/>
        <v>6</v>
      </c>
      <c r="D160" s="2">
        <v>21065820</v>
      </c>
      <c r="E160" s="2">
        <v>5477113</v>
      </c>
      <c r="F160" s="2">
        <v>2278479</v>
      </c>
      <c r="G160" s="2">
        <v>1596758</v>
      </c>
      <c r="H160" s="12">
        <v>1348621</v>
      </c>
      <c r="I160" s="13">
        <f t="shared" si="35"/>
        <v>6.4019392551536089E-2</v>
      </c>
      <c r="J160" s="13">
        <f t="shared" si="41"/>
        <v>3.9275462276182838E-2</v>
      </c>
      <c r="K160" s="13">
        <f t="shared" si="42"/>
        <v>-5.8252409823299045E-2</v>
      </c>
      <c r="L160" s="13">
        <f t="shared" si="43"/>
        <v>0.10356052207278021</v>
      </c>
      <c r="M160" s="13">
        <f t="shared" si="36"/>
        <v>0.25999999050594758</v>
      </c>
      <c r="N160" s="13">
        <f t="shared" si="37"/>
        <v>0.41599999853937647</v>
      </c>
      <c r="O160" s="13">
        <f t="shared" si="38"/>
        <v>0.7007999634844122</v>
      </c>
      <c r="P160" s="13">
        <f t="shared" si="39"/>
        <v>0.84459949472618889</v>
      </c>
      <c r="Q160" s="13">
        <f t="shared" si="31"/>
        <v>8.3333374492154944E-2</v>
      </c>
      <c r="R160" s="13">
        <f t="shared" si="32"/>
        <v>9.7090593492654698E-3</v>
      </c>
      <c r="S160" s="13">
        <f t="shared" si="33"/>
        <v>-3.0303089079854462E-2</v>
      </c>
      <c r="T160" s="13">
        <f t="shared" si="34"/>
        <v>4.0403413021458334E-2</v>
      </c>
    </row>
    <row r="161" spans="2:20" x14ac:dyDescent="0.3">
      <c r="B161" s="1">
        <v>43624</v>
      </c>
      <c r="C161" s="4">
        <f t="shared" si="40"/>
        <v>7</v>
      </c>
      <c r="D161" s="2">
        <v>42645263</v>
      </c>
      <c r="E161" s="2">
        <v>8597285</v>
      </c>
      <c r="F161" s="2">
        <v>2776923</v>
      </c>
      <c r="G161" s="2">
        <v>1926073</v>
      </c>
      <c r="H161" s="12">
        <v>1427220</v>
      </c>
      <c r="I161" s="13">
        <f t="shared" si="35"/>
        <v>3.3467257547456095E-2</v>
      </c>
      <c r="J161" s="13">
        <f t="shared" si="41"/>
        <v>-0.19906978466884373</v>
      </c>
      <c r="K161" s="13">
        <f t="shared" si="42"/>
        <v>-8.6538450828461344E-2</v>
      </c>
      <c r="L161" s="13">
        <f t="shared" si="43"/>
        <v>-0.12319219560193007</v>
      </c>
      <c r="M161" s="13">
        <f t="shared" si="36"/>
        <v>0.20159999951225532</v>
      </c>
      <c r="N161" s="13">
        <f t="shared" si="37"/>
        <v>0.32299999360263154</v>
      </c>
      <c r="O161" s="13">
        <f t="shared" si="38"/>
        <v>0.69359971450414726</v>
      </c>
      <c r="P161" s="13">
        <f t="shared" si="39"/>
        <v>0.7409999517152257</v>
      </c>
      <c r="Q161" s="13">
        <f t="shared" ref="Q161:Q224" si="44">(M161/M154)-1</f>
        <v>-7.6923055980007815E-2</v>
      </c>
      <c r="R161" s="13">
        <f t="shared" ref="R161:R224" si="45">(N161/N154)-1</f>
        <v>-7.766978799699209E-2</v>
      </c>
      <c r="S161" s="13">
        <f t="shared" ref="S161:S224" si="46">(O161/O154)-1</f>
        <v>5.1546090006231227E-2</v>
      </c>
      <c r="T161" s="13">
        <f t="shared" ref="T161:T224" si="47">(P161/P154)-1</f>
        <v>-2.0618816950184193E-2</v>
      </c>
    </row>
    <row r="162" spans="2:20" x14ac:dyDescent="0.3">
      <c r="B162" s="1">
        <v>43625</v>
      </c>
      <c r="C162" s="4">
        <f t="shared" si="40"/>
        <v>1</v>
      </c>
      <c r="D162" s="2">
        <v>44889750</v>
      </c>
      <c r="E162" s="2">
        <v>9803921</v>
      </c>
      <c r="F162" s="2">
        <v>3333333</v>
      </c>
      <c r="G162" s="2">
        <v>2153333</v>
      </c>
      <c r="H162" s="12">
        <v>1646008</v>
      </c>
      <c r="I162" s="13">
        <f t="shared" si="35"/>
        <v>3.6667791645086018E-2</v>
      </c>
      <c r="J162" s="13">
        <f t="shared" si="41"/>
        <v>-3.9550376388225117E-2</v>
      </c>
      <c r="K162" s="13">
        <f t="shared" si="42"/>
        <v>3.0927823213518835E-2</v>
      </c>
      <c r="L162" s="13">
        <f t="shared" si="43"/>
        <v>-6.8363854398706181E-2</v>
      </c>
      <c r="M162" s="13">
        <f t="shared" si="36"/>
        <v>0.21839999108927985</v>
      </c>
      <c r="N162" s="13">
        <f t="shared" si="37"/>
        <v>0.33999998571999918</v>
      </c>
      <c r="O162" s="13">
        <f t="shared" si="38"/>
        <v>0.64599996459999642</v>
      </c>
      <c r="P162" s="13">
        <f t="shared" si="39"/>
        <v>0.76440011832819166</v>
      </c>
      <c r="Q162" s="13">
        <f t="shared" si="44"/>
        <v>3.9999978040345274E-2</v>
      </c>
      <c r="R162" s="13">
        <f t="shared" si="45"/>
        <v>2.0408386462318351E-2</v>
      </c>
      <c r="S162" s="13">
        <f t="shared" si="46"/>
        <v>-9.5238179753857288E-2</v>
      </c>
      <c r="T162" s="13">
        <f t="shared" si="47"/>
        <v>-2.9702941369999625E-2</v>
      </c>
    </row>
    <row r="163" spans="2:20" x14ac:dyDescent="0.3">
      <c r="B163" s="1">
        <v>43626</v>
      </c>
      <c r="C163" s="4">
        <f t="shared" si="40"/>
        <v>2</v>
      </c>
      <c r="D163" s="2">
        <v>21934513</v>
      </c>
      <c r="E163" s="2">
        <v>5319119</v>
      </c>
      <c r="F163" s="2">
        <v>2212753</v>
      </c>
      <c r="G163" s="2">
        <v>1647616</v>
      </c>
      <c r="H163" s="12">
        <v>1310514</v>
      </c>
      <c r="I163" s="13">
        <f t="shared" si="35"/>
        <v>5.9746664993200443E-2</v>
      </c>
      <c r="J163" s="13">
        <f t="shared" si="41"/>
        <v>0.10489427948257268</v>
      </c>
      <c r="K163" s="13">
        <f t="shared" si="42"/>
        <v>2.0201982617158221E-2</v>
      </c>
      <c r="L163" s="13">
        <f t="shared" si="43"/>
        <v>8.3015224738292037E-2</v>
      </c>
      <c r="M163" s="13">
        <f t="shared" si="36"/>
        <v>0.24249998164992312</v>
      </c>
      <c r="N163" s="13">
        <f t="shared" si="37"/>
        <v>0.41599990524746672</v>
      </c>
      <c r="O163" s="13">
        <f t="shared" si="38"/>
        <v>0.74460005251376904</v>
      </c>
      <c r="P163" s="13">
        <f t="shared" si="39"/>
        <v>0.79540014178060903</v>
      </c>
      <c r="Q163" s="13">
        <f t="shared" si="44"/>
        <v>-2.9999938052512998E-2</v>
      </c>
      <c r="R163" s="13">
        <f t="shared" si="45"/>
        <v>3.9999956605554887E-2</v>
      </c>
      <c r="S163" s="13">
        <f t="shared" si="46"/>
        <v>6.2500224994006093E-2</v>
      </c>
      <c r="T163" s="13">
        <f t="shared" si="47"/>
        <v>1.0416542822512254E-2</v>
      </c>
    </row>
    <row r="164" spans="2:20" x14ac:dyDescent="0.3">
      <c r="B164" s="1">
        <v>43627</v>
      </c>
      <c r="C164" s="4">
        <f t="shared" si="40"/>
        <v>3</v>
      </c>
      <c r="D164" s="2">
        <v>22368860</v>
      </c>
      <c r="E164" s="2">
        <v>5759981</v>
      </c>
      <c r="F164" s="2">
        <v>2350072</v>
      </c>
      <c r="G164" s="2">
        <v>1681241</v>
      </c>
      <c r="H164" s="12">
        <v>1309687</v>
      </c>
      <c r="I164" s="13">
        <f t="shared" si="35"/>
        <v>5.8549563992085427E-2</v>
      </c>
      <c r="J164" s="13">
        <f t="shared" si="41"/>
        <v>-5.9319416552465198E-2</v>
      </c>
      <c r="K164" s="13">
        <f t="shared" si="42"/>
        <v>0</v>
      </c>
      <c r="L164" s="13">
        <f t="shared" si="43"/>
        <v>-5.9319416552465198E-2</v>
      </c>
      <c r="M164" s="13">
        <f t="shared" si="36"/>
        <v>0.2574999798827477</v>
      </c>
      <c r="N164" s="13">
        <f t="shared" si="37"/>
        <v>0.40799995694430241</v>
      </c>
      <c r="O164" s="13">
        <f t="shared" si="38"/>
        <v>0.71539978349599498</v>
      </c>
      <c r="P164" s="13">
        <f t="shared" si="39"/>
        <v>0.77900015524246669</v>
      </c>
      <c r="Q164" s="13">
        <f t="shared" si="44"/>
        <v>0</v>
      </c>
      <c r="R164" s="13">
        <f t="shared" si="45"/>
        <v>3.0303136585074997E-2</v>
      </c>
      <c r="S164" s="13">
        <f t="shared" si="46"/>
        <v>-4.854408333483573E-2</v>
      </c>
      <c r="T164" s="13">
        <f t="shared" si="47"/>
        <v>-4.0403872329709101E-2</v>
      </c>
    </row>
    <row r="165" spans="2:20" x14ac:dyDescent="0.3">
      <c r="B165" s="1">
        <v>43628</v>
      </c>
      <c r="C165" s="4">
        <f t="shared" si="40"/>
        <v>4</v>
      </c>
      <c r="D165" s="2">
        <v>21934513</v>
      </c>
      <c r="E165" s="2">
        <v>5757809</v>
      </c>
      <c r="F165" s="2">
        <v>2418280</v>
      </c>
      <c r="G165" s="2">
        <v>1853611</v>
      </c>
      <c r="H165" s="12">
        <v>1443963</v>
      </c>
      <c r="I165" s="13">
        <f t="shared" si="35"/>
        <v>6.5830638683430087E-2</v>
      </c>
      <c r="J165" s="13">
        <f t="shared" si="41"/>
        <v>0.1574640307232813</v>
      </c>
      <c r="K165" s="13">
        <f t="shared" si="42"/>
        <v>-1.9417484842768062E-2</v>
      </c>
      <c r="L165" s="13">
        <f t="shared" si="43"/>
        <v>0.1803841215113724</v>
      </c>
      <c r="M165" s="13">
        <f t="shared" si="36"/>
        <v>0.26249996979645729</v>
      </c>
      <c r="N165" s="13">
        <f t="shared" si="37"/>
        <v>0.42000003820897847</v>
      </c>
      <c r="O165" s="13">
        <f t="shared" si="38"/>
        <v>0.76649974361943196</v>
      </c>
      <c r="P165" s="13">
        <f t="shared" si="39"/>
        <v>0.77900001672411312</v>
      </c>
      <c r="Q165" s="13">
        <f t="shared" si="44"/>
        <v>6.0605909835549143E-2</v>
      </c>
      <c r="R165" s="13">
        <f t="shared" si="45"/>
        <v>7.142909150295873E-2</v>
      </c>
      <c r="S165" s="13">
        <f t="shared" si="46"/>
        <v>8.2473886290383769E-2</v>
      </c>
      <c r="T165" s="13">
        <f t="shared" si="47"/>
        <v>-4.0403945497948013E-2</v>
      </c>
    </row>
    <row r="166" spans="2:20" x14ac:dyDescent="0.3">
      <c r="B166" s="1">
        <v>43629</v>
      </c>
      <c r="C166" s="4">
        <f t="shared" si="40"/>
        <v>5</v>
      </c>
      <c r="D166" s="2">
        <v>21717340</v>
      </c>
      <c r="E166" s="2">
        <v>5483628</v>
      </c>
      <c r="F166" s="2">
        <v>2105713</v>
      </c>
      <c r="G166" s="2">
        <v>1583285</v>
      </c>
      <c r="H166" s="12">
        <v>1350226</v>
      </c>
      <c r="I166" s="13">
        <f t="shared" si="35"/>
        <v>6.2172715443051495E-2</v>
      </c>
      <c r="J166" s="13">
        <f t="shared" si="41"/>
        <v>-8.5972568873978084E-2</v>
      </c>
      <c r="K166" s="13">
        <f t="shared" si="42"/>
        <v>-2.9126204911649523E-2</v>
      </c>
      <c r="L166" s="13">
        <f t="shared" si="43"/>
        <v>-5.8551754357687225E-2</v>
      </c>
      <c r="M166" s="13">
        <f t="shared" si="36"/>
        <v>0.25249998388384581</v>
      </c>
      <c r="N166" s="13">
        <f t="shared" si="37"/>
        <v>0.38399997228112481</v>
      </c>
      <c r="O166" s="13">
        <f t="shared" si="38"/>
        <v>0.75189971282886126</v>
      </c>
      <c r="P166" s="13">
        <f t="shared" si="39"/>
        <v>0.85280034864222176</v>
      </c>
      <c r="Q166" s="13">
        <f t="shared" si="44"/>
        <v>-2.8846115641886882E-2</v>
      </c>
      <c r="R166" s="13">
        <f t="shared" si="45"/>
        <v>-3.9999986764861273E-2</v>
      </c>
      <c r="S166" s="13">
        <f t="shared" si="46"/>
        <v>-9.6156107944904701E-3</v>
      </c>
      <c r="T166" s="13">
        <f t="shared" si="47"/>
        <v>1.9608327063124875E-2</v>
      </c>
    </row>
    <row r="167" spans="2:20" x14ac:dyDescent="0.3">
      <c r="B167" s="1">
        <v>43630</v>
      </c>
      <c r="C167" s="4">
        <f t="shared" si="40"/>
        <v>6</v>
      </c>
      <c r="D167" s="2">
        <v>22368860</v>
      </c>
      <c r="E167" s="2">
        <v>5815903</v>
      </c>
      <c r="F167" s="2">
        <v>2279834</v>
      </c>
      <c r="G167" s="2">
        <v>1647636</v>
      </c>
      <c r="H167" s="12">
        <v>1283508</v>
      </c>
      <c r="I167" s="13">
        <f t="shared" si="35"/>
        <v>5.7379231664018641E-2</v>
      </c>
      <c r="J167" s="13">
        <f t="shared" si="41"/>
        <v>-4.8281170173087862E-2</v>
      </c>
      <c r="K167" s="13">
        <f t="shared" si="42"/>
        <v>6.1855650527727013E-2</v>
      </c>
      <c r="L167" s="13">
        <f t="shared" si="43"/>
        <v>-0.1037210854847157</v>
      </c>
      <c r="M167" s="13">
        <f t="shared" si="36"/>
        <v>0.25999997317699697</v>
      </c>
      <c r="N167" s="13">
        <f t="shared" si="37"/>
        <v>0.39200000412661629</v>
      </c>
      <c r="O167" s="13">
        <f t="shared" si="38"/>
        <v>0.72269998605161601</v>
      </c>
      <c r="P167" s="13">
        <f t="shared" si="39"/>
        <v>0.77899973052300386</v>
      </c>
      <c r="Q167" s="13">
        <f t="shared" si="44"/>
        <v>-6.6649812446861745E-8</v>
      </c>
      <c r="R167" s="13">
        <f t="shared" si="45"/>
        <v>-5.7692294464007032E-2</v>
      </c>
      <c r="S167" s="13">
        <f t="shared" si="46"/>
        <v>3.1250033830361179E-2</v>
      </c>
      <c r="T167" s="13">
        <f t="shared" si="47"/>
        <v>-7.7669670196110929E-2</v>
      </c>
    </row>
    <row r="168" spans="2:20" x14ac:dyDescent="0.3">
      <c r="B168" s="1">
        <v>43631</v>
      </c>
      <c r="C168" s="4">
        <f t="shared" si="40"/>
        <v>7</v>
      </c>
      <c r="D168" s="2">
        <v>44440853</v>
      </c>
      <c r="E168" s="2">
        <v>8865950</v>
      </c>
      <c r="F168" s="2">
        <v>3135000</v>
      </c>
      <c r="G168" s="2">
        <v>2110482</v>
      </c>
      <c r="H168" s="12">
        <v>1613252</v>
      </c>
      <c r="I168" s="13">
        <f t="shared" si="35"/>
        <v>3.6301103401413112E-2</v>
      </c>
      <c r="J168" s="13">
        <f t="shared" si="41"/>
        <v>0.13034570703885873</v>
      </c>
      <c r="K168" s="13">
        <f t="shared" si="42"/>
        <v>4.2105262664225984E-2</v>
      </c>
      <c r="L168" s="13">
        <f t="shared" si="43"/>
        <v>8.4675173934962045E-2</v>
      </c>
      <c r="M168" s="13">
        <f t="shared" si="36"/>
        <v>0.19949999609593452</v>
      </c>
      <c r="N168" s="13">
        <f t="shared" si="37"/>
        <v>0.3536000090232857</v>
      </c>
      <c r="O168" s="13">
        <f t="shared" si="38"/>
        <v>0.67320000000000002</v>
      </c>
      <c r="P168" s="13">
        <f t="shared" si="39"/>
        <v>0.76439979113775902</v>
      </c>
      <c r="Q168" s="13">
        <f t="shared" si="44"/>
        <v>-1.0416683637904156E-2</v>
      </c>
      <c r="R168" s="13">
        <f t="shared" si="45"/>
        <v>9.473689172359423E-2</v>
      </c>
      <c r="S168" s="13">
        <f t="shared" si="46"/>
        <v>-2.9411365197477002E-2</v>
      </c>
      <c r="T168" s="13">
        <f t="shared" si="47"/>
        <v>3.1578732722409297E-2</v>
      </c>
    </row>
    <row r="169" spans="2:20" x14ac:dyDescent="0.3">
      <c r="B169" s="1">
        <v>43632</v>
      </c>
      <c r="C169" s="4">
        <f t="shared" si="40"/>
        <v>1</v>
      </c>
      <c r="D169" s="2">
        <v>45787545</v>
      </c>
      <c r="E169" s="2">
        <v>9230769</v>
      </c>
      <c r="F169" s="2">
        <v>3201230</v>
      </c>
      <c r="G169" s="2">
        <v>2133300</v>
      </c>
      <c r="H169" s="12">
        <v>1697253</v>
      </c>
      <c r="I169" s="13">
        <f t="shared" si="35"/>
        <v>3.7068006157569708E-2</v>
      </c>
      <c r="J169" s="13">
        <f t="shared" si="41"/>
        <v>3.113289850353107E-2</v>
      </c>
      <c r="K169" s="13">
        <f t="shared" si="42"/>
        <v>2.0000000000000018E-2</v>
      </c>
      <c r="L169" s="13">
        <f t="shared" si="43"/>
        <v>1.0914606376010827E-2</v>
      </c>
      <c r="M169" s="13">
        <f t="shared" si="36"/>
        <v>0.20159999842751997</v>
      </c>
      <c r="N169" s="13">
        <f t="shared" si="37"/>
        <v>0.34679992533666482</v>
      </c>
      <c r="O169" s="13">
        <f t="shared" si="38"/>
        <v>0.66640010246061665</v>
      </c>
      <c r="P169" s="13">
        <f t="shared" si="39"/>
        <v>0.79559977499648427</v>
      </c>
      <c r="Q169" s="13">
        <f t="shared" si="44"/>
        <v>-7.6923046461536693E-2</v>
      </c>
      <c r="R169" s="13">
        <f t="shared" si="45"/>
        <v>1.9999823241950487E-2</v>
      </c>
      <c r="S169" s="13">
        <f t="shared" si="46"/>
        <v>3.1579162505453118E-2</v>
      </c>
      <c r="T169" s="13">
        <f t="shared" si="47"/>
        <v>4.0815871060471576E-2</v>
      </c>
    </row>
    <row r="170" spans="2:20" x14ac:dyDescent="0.3">
      <c r="B170" s="1">
        <v>43633</v>
      </c>
      <c r="C170" s="4">
        <f t="shared" si="40"/>
        <v>2</v>
      </c>
      <c r="D170" s="2">
        <v>22586034</v>
      </c>
      <c r="E170" s="2">
        <v>5928833</v>
      </c>
      <c r="F170" s="2">
        <v>2252956</v>
      </c>
      <c r="G170" s="2">
        <v>1611765</v>
      </c>
      <c r="H170" s="12">
        <v>1361297</v>
      </c>
      <c r="I170" s="13">
        <f t="shared" si="35"/>
        <v>6.0271626262494778E-2</v>
      </c>
      <c r="J170" s="13">
        <f t="shared" si="41"/>
        <v>3.8750444482088753E-2</v>
      </c>
      <c r="K170" s="13">
        <f t="shared" si="42"/>
        <v>2.9703007310898588E-2</v>
      </c>
      <c r="L170" s="13">
        <f t="shared" si="43"/>
        <v>8.786453090797286E-3</v>
      </c>
      <c r="M170" s="13">
        <f t="shared" si="36"/>
        <v>0.26249995904548801</v>
      </c>
      <c r="N170" s="13">
        <f t="shared" si="37"/>
        <v>0.37999990891968116</v>
      </c>
      <c r="O170" s="13">
        <f t="shared" si="38"/>
        <v>0.71540012321589952</v>
      </c>
      <c r="P170" s="13">
        <f t="shared" si="39"/>
        <v>0.84460017434303392</v>
      </c>
      <c r="Q170" s="13">
        <f t="shared" si="44"/>
        <v>8.2474139830811088E-2</v>
      </c>
      <c r="R170" s="13">
        <f t="shared" si="45"/>
        <v>-8.6538472421935242E-2</v>
      </c>
      <c r="S170" s="13">
        <f t="shared" si="46"/>
        <v>-3.9215588555615355E-2</v>
      </c>
      <c r="T170" s="13">
        <f t="shared" si="47"/>
        <v>6.1855700015697845E-2</v>
      </c>
    </row>
    <row r="171" spans="2:20" x14ac:dyDescent="0.3">
      <c r="B171" s="1">
        <v>43634</v>
      </c>
      <c r="C171" s="4">
        <f t="shared" si="40"/>
        <v>3</v>
      </c>
      <c r="D171" s="2">
        <v>21065820</v>
      </c>
      <c r="E171" s="2">
        <v>5529777</v>
      </c>
      <c r="F171" s="2">
        <v>2101315</v>
      </c>
      <c r="G171" s="2">
        <v>1579979</v>
      </c>
      <c r="H171" s="12">
        <v>1256715</v>
      </c>
      <c r="I171" s="13">
        <f t="shared" si="35"/>
        <v>5.965659062880059E-2</v>
      </c>
      <c r="J171" s="13">
        <f t="shared" si="41"/>
        <v>-4.0446305109541392E-2</v>
      </c>
      <c r="K171" s="13">
        <f t="shared" si="42"/>
        <v>-5.8252409823299045E-2</v>
      </c>
      <c r="L171" s="13">
        <f t="shared" si="43"/>
        <v>1.8907512904191792E-2</v>
      </c>
      <c r="M171" s="13">
        <f t="shared" si="36"/>
        <v>0.26249996439730333</v>
      </c>
      <c r="N171" s="13">
        <f t="shared" si="37"/>
        <v>0.37999995298182909</v>
      </c>
      <c r="O171" s="13">
        <f t="shared" si="38"/>
        <v>0.75190011968695791</v>
      </c>
      <c r="P171" s="13">
        <f t="shared" si="39"/>
        <v>0.795399812275986</v>
      </c>
      <c r="Q171" s="13">
        <f t="shared" si="44"/>
        <v>1.9417417107497892E-2</v>
      </c>
      <c r="R171" s="13">
        <f t="shared" si="45"/>
        <v>-6.8627467934502029E-2</v>
      </c>
      <c r="S171" s="13">
        <f t="shared" si="46"/>
        <v>5.1020893538147538E-2</v>
      </c>
      <c r="T171" s="13">
        <f t="shared" si="47"/>
        <v>2.1052187118518528E-2</v>
      </c>
    </row>
    <row r="172" spans="2:20" x14ac:dyDescent="0.3">
      <c r="B172" s="1">
        <v>43635</v>
      </c>
      <c r="C172" s="4">
        <f t="shared" si="40"/>
        <v>4</v>
      </c>
      <c r="D172" s="2">
        <v>22151687</v>
      </c>
      <c r="E172" s="2">
        <v>5261025</v>
      </c>
      <c r="F172" s="2">
        <v>2146498</v>
      </c>
      <c r="G172" s="2">
        <v>1519935</v>
      </c>
      <c r="H172" s="12">
        <v>1296201</v>
      </c>
      <c r="I172" s="13">
        <f t="shared" si="35"/>
        <v>5.8514775872374865E-2</v>
      </c>
      <c r="J172" s="13">
        <f t="shared" si="41"/>
        <v>-0.10233087689920028</v>
      </c>
      <c r="K172" s="13">
        <f t="shared" si="42"/>
        <v>9.9010176337173128E-3</v>
      </c>
      <c r="L172" s="13">
        <f t="shared" si="43"/>
        <v>-0.11113157881144275</v>
      </c>
      <c r="M172" s="13">
        <f t="shared" si="36"/>
        <v>0.23749997009257129</v>
      </c>
      <c r="N172" s="13">
        <f t="shared" si="37"/>
        <v>0.40799996198459426</v>
      </c>
      <c r="O172" s="13">
        <f t="shared" si="38"/>
        <v>0.70809989107839844</v>
      </c>
      <c r="P172" s="13">
        <f t="shared" si="39"/>
        <v>0.85280028422268062</v>
      </c>
      <c r="Q172" s="13">
        <f t="shared" si="44"/>
        <v>-9.5238105068244483E-2</v>
      </c>
      <c r="R172" s="13">
        <f t="shared" si="45"/>
        <v>-2.8571607458791171E-2</v>
      </c>
      <c r="S172" s="13">
        <f t="shared" si="46"/>
        <v>-7.6190309295170677E-2</v>
      </c>
      <c r="T172" s="13">
        <f t="shared" si="47"/>
        <v>9.4737183458500906E-2</v>
      </c>
    </row>
    <row r="173" spans="2:20" x14ac:dyDescent="0.3">
      <c r="B173" s="24">
        <v>43636</v>
      </c>
      <c r="C173" s="16">
        <f t="shared" si="40"/>
        <v>5</v>
      </c>
      <c r="D173" s="25">
        <v>10207150</v>
      </c>
      <c r="E173" s="25">
        <v>2526269</v>
      </c>
      <c r="F173" s="25">
        <v>1040823</v>
      </c>
      <c r="G173" s="25">
        <v>729408</v>
      </c>
      <c r="H173" s="26">
        <v>616058</v>
      </c>
      <c r="I173" s="22">
        <f t="shared" si="35"/>
        <v>6.035553509059826E-2</v>
      </c>
      <c r="J173" s="22">
        <f t="shared" si="41"/>
        <v>-0.54373712252615491</v>
      </c>
      <c r="K173" s="22">
        <f t="shared" si="42"/>
        <v>-0.52999999079076909</v>
      </c>
      <c r="L173" s="22">
        <f t="shared" si="43"/>
        <v>-2.9227939289827587E-2</v>
      </c>
      <c r="M173" s="22">
        <f t="shared" si="36"/>
        <v>0.24749993876841234</v>
      </c>
      <c r="N173" s="22">
        <f t="shared" si="37"/>
        <v>0.41200006808459433</v>
      </c>
      <c r="O173" s="22">
        <f t="shared" si="38"/>
        <v>0.70079927134584841</v>
      </c>
      <c r="P173" s="22">
        <f t="shared" si="39"/>
        <v>0.84460000438711946</v>
      </c>
      <c r="Q173" s="22">
        <f t="shared" si="44"/>
        <v>-1.9802160136903502E-2</v>
      </c>
      <c r="R173" s="22">
        <f t="shared" si="45"/>
        <v>7.291692141834516E-2</v>
      </c>
      <c r="S173" s="22">
        <f t="shared" si="46"/>
        <v>-6.796177816155613E-2</v>
      </c>
      <c r="T173" s="22">
        <f t="shared" si="47"/>
        <v>-9.6157843604993687E-3</v>
      </c>
    </row>
    <row r="174" spans="2:20" x14ac:dyDescent="0.3">
      <c r="B174" s="1">
        <v>43637</v>
      </c>
      <c r="C174" s="4">
        <f t="shared" si="40"/>
        <v>6</v>
      </c>
      <c r="D174" s="2">
        <v>21065820</v>
      </c>
      <c r="E174" s="2">
        <v>5108461</v>
      </c>
      <c r="F174" s="2">
        <v>2104686</v>
      </c>
      <c r="G174" s="2">
        <v>1613241</v>
      </c>
      <c r="H174" s="12">
        <v>1336086</v>
      </c>
      <c r="I174" s="13">
        <f t="shared" si="35"/>
        <v>6.342435281417956E-2</v>
      </c>
      <c r="J174" s="13">
        <f t="shared" si="41"/>
        <v>4.0964294729756157E-2</v>
      </c>
      <c r="K174" s="13">
        <f t="shared" si="42"/>
        <v>-5.8252409823299045E-2</v>
      </c>
      <c r="L174" s="13">
        <f t="shared" si="43"/>
        <v>0.10535381835640178</v>
      </c>
      <c r="M174" s="13">
        <f t="shared" si="36"/>
        <v>0.24249998338540821</v>
      </c>
      <c r="N174" s="13">
        <f t="shared" si="37"/>
        <v>0.41200001331124969</v>
      </c>
      <c r="O174" s="13">
        <f t="shared" si="38"/>
        <v>0.76649961086831953</v>
      </c>
      <c r="P174" s="13">
        <f t="shared" si="39"/>
        <v>0.82819987838146936</v>
      </c>
      <c r="Q174" s="13">
        <f t="shared" si="44"/>
        <v>-6.7307659988393609E-2</v>
      </c>
      <c r="R174" s="13">
        <f t="shared" si="45"/>
        <v>5.102043105635623E-2</v>
      </c>
      <c r="S174" s="13">
        <f t="shared" si="46"/>
        <v>6.0605542634638132E-2</v>
      </c>
      <c r="T174" s="13">
        <f t="shared" si="47"/>
        <v>6.3158106390400981E-2</v>
      </c>
    </row>
    <row r="175" spans="2:20" x14ac:dyDescent="0.3">
      <c r="B175" s="1">
        <v>43638</v>
      </c>
      <c r="C175" s="4">
        <f t="shared" si="40"/>
        <v>7</v>
      </c>
      <c r="D175" s="2">
        <v>44889750</v>
      </c>
      <c r="E175" s="2">
        <v>9332579</v>
      </c>
      <c r="F175" s="2">
        <v>3014423</v>
      </c>
      <c r="G175" s="2">
        <v>2131800</v>
      </c>
      <c r="H175" s="12">
        <v>1579663</v>
      </c>
      <c r="I175" s="13">
        <f t="shared" si="35"/>
        <v>3.51898373236652E-2</v>
      </c>
      <c r="J175" s="13">
        <f t="shared" si="41"/>
        <v>-2.0820677736646198E-2</v>
      </c>
      <c r="K175" s="13">
        <f t="shared" si="42"/>
        <v>1.0100998736455313E-2</v>
      </c>
      <c r="L175" s="13">
        <f t="shared" si="43"/>
        <v>-3.0612460052788726E-2</v>
      </c>
      <c r="M175" s="13">
        <f t="shared" si="36"/>
        <v>0.20789999944307999</v>
      </c>
      <c r="N175" s="13">
        <f t="shared" si="37"/>
        <v>0.32299999817842423</v>
      </c>
      <c r="O175" s="13">
        <f t="shared" si="38"/>
        <v>0.7072000180465714</v>
      </c>
      <c r="P175" s="13">
        <f t="shared" si="39"/>
        <v>0.74099962473027492</v>
      </c>
      <c r="Q175" s="13">
        <f t="shared" si="44"/>
        <v>4.2105280759535013E-2</v>
      </c>
      <c r="R175" s="13">
        <f t="shared" si="45"/>
        <v>-8.6538489999999912E-2</v>
      </c>
      <c r="S175" s="13">
        <f t="shared" si="46"/>
        <v>5.0505077312197555E-2</v>
      </c>
      <c r="T175" s="13">
        <f t="shared" si="47"/>
        <v>-3.0612470959279658E-2</v>
      </c>
    </row>
    <row r="176" spans="2:20" x14ac:dyDescent="0.3">
      <c r="B176" s="1">
        <v>43639</v>
      </c>
      <c r="C176" s="4">
        <f t="shared" si="40"/>
        <v>1</v>
      </c>
      <c r="D176" s="2">
        <v>43543058</v>
      </c>
      <c r="E176" s="2">
        <v>8869720</v>
      </c>
      <c r="F176" s="2">
        <v>3136333</v>
      </c>
      <c r="G176" s="2">
        <v>2068725</v>
      </c>
      <c r="H176" s="12">
        <v>1662014</v>
      </c>
      <c r="I176" s="13">
        <f t="shared" si="35"/>
        <v>3.8169436790590136E-2</v>
      </c>
      <c r="J176" s="13">
        <f t="shared" si="41"/>
        <v>-2.0762373081679608E-2</v>
      </c>
      <c r="K176" s="13">
        <f t="shared" si="42"/>
        <v>-4.9019596923137065E-2</v>
      </c>
      <c r="L176" s="13">
        <f t="shared" si="43"/>
        <v>2.9713781430229513E-2</v>
      </c>
      <c r="M176" s="13">
        <f t="shared" si="36"/>
        <v>0.20369997899550371</v>
      </c>
      <c r="N176" s="13">
        <f t="shared" si="37"/>
        <v>0.35360000090194504</v>
      </c>
      <c r="O176" s="13">
        <f t="shared" si="38"/>
        <v>0.65959992130937628</v>
      </c>
      <c r="P176" s="13">
        <f t="shared" si="39"/>
        <v>0.80340016193549169</v>
      </c>
      <c r="Q176" s="13">
        <f t="shared" si="44"/>
        <v>1.0416570358946498E-2</v>
      </c>
      <c r="R176" s="13">
        <f t="shared" si="45"/>
        <v>1.9608065251683238E-2</v>
      </c>
      <c r="S176" s="13">
        <f t="shared" si="46"/>
        <v>-1.0204351899304021E-2</v>
      </c>
      <c r="T176" s="13">
        <f t="shared" si="47"/>
        <v>9.8044106900883055E-3</v>
      </c>
    </row>
    <row r="177" spans="2:20" x14ac:dyDescent="0.3">
      <c r="B177" s="1">
        <v>43640</v>
      </c>
      <c r="C177" s="4">
        <f t="shared" si="40"/>
        <v>2</v>
      </c>
      <c r="D177" s="2">
        <v>21282993</v>
      </c>
      <c r="E177" s="2">
        <v>5054710</v>
      </c>
      <c r="F177" s="2">
        <v>2042103</v>
      </c>
      <c r="G177" s="2">
        <v>1460920</v>
      </c>
      <c r="H177" s="12">
        <v>1233893</v>
      </c>
      <c r="I177" s="13">
        <f t="shared" si="35"/>
        <v>5.7975539436582062E-2</v>
      </c>
      <c r="J177" s="13">
        <f t="shared" si="41"/>
        <v>-9.3590157034063814E-2</v>
      </c>
      <c r="K177" s="13">
        <f t="shared" si="42"/>
        <v>-5.7692333235662363E-2</v>
      </c>
      <c r="L177" s="13">
        <f t="shared" si="43"/>
        <v>-3.8095650777910106E-2</v>
      </c>
      <c r="M177" s="13">
        <f t="shared" si="36"/>
        <v>0.2374999606493316</v>
      </c>
      <c r="N177" s="13">
        <f t="shared" si="37"/>
        <v>0.40400003165364579</v>
      </c>
      <c r="O177" s="13">
        <f t="shared" si="38"/>
        <v>0.7153997619121073</v>
      </c>
      <c r="P177" s="13">
        <f t="shared" si="39"/>
        <v>0.8445999780959943</v>
      </c>
      <c r="Q177" s="13">
        <f t="shared" si="44"/>
        <v>-9.523810398699617E-2</v>
      </c>
      <c r="R177" s="13">
        <f t="shared" si="45"/>
        <v>6.315823285904365E-2</v>
      </c>
      <c r="S177" s="13">
        <f t="shared" si="46"/>
        <v>-5.0503736370721697E-7</v>
      </c>
      <c r="T177" s="13">
        <f t="shared" si="47"/>
        <v>-2.3235495982820709E-7</v>
      </c>
    </row>
    <row r="178" spans="2:20" x14ac:dyDescent="0.3">
      <c r="B178" s="1">
        <v>43641</v>
      </c>
      <c r="C178" s="4">
        <f t="shared" si="40"/>
        <v>3</v>
      </c>
      <c r="D178" s="2">
        <v>22586034</v>
      </c>
      <c r="E178" s="2">
        <v>5646508</v>
      </c>
      <c r="F178" s="2">
        <v>2236017</v>
      </c>
      <c r="G178" s="2">
        <v>1632292</v>
      </c>
      <c r="H178" s="12">
        <v>1271556</v>
      </c>
      <c r="I178" s="13">
        <f t="shared" si="35"/>
        <v>5.6298330198210095E-2</v>
      </c>
      <c r="J178" s="13">
        <f t="shared" si="41"/>
        <v>1.1809360117449152E-2</v>
      </c>
      <c r="K178" s="13">
        <f t="shared" si="42"/>
        <v>7.2164957262522922E-2</v>
      </c>
      <c r="L178" s="13">
        <f t="shared" si="43"/>
        <v>-5.6293200720880954E-2</v>
      </c>
      <c r="M178" s="13">
        <f t="shared" si="36"/>
        <v>0.24999997786242595</v>
      </c>
      <c r="N178" s="13">
        <f t="shared" si="37"/>
        <v>0.39599997024709788</v>
      </c>
      <c r="O178" s="13">
        <f t="shared" si="38"/>
        <v>0.72999981663824565</v>
      </c>
      <c r="P178" s="13">
        <f t="shared" si="39"/>
        <v>0.77900032592207769</v>
      </c>
      <c r="Q178" s="13">
        <f t="shared" si="44"/>
        <v>-4.7619002781875364E-2</v>
      </c>
      <c r="R178" s="13">
        <f t="shared" si="45"/>
        <v>4.2105313802588418E-2</v>
      </c>
      <c r="S178" s="13">
        <f t="shared" si="46"/>
        <v>-2.9126611999782837E-2</v>
      </c>
      <c r="T178" s="13">
        <f t="shared" si="47"/>
        <v>-2.0617915796311559E-2</v>
      </c>
    </row>
    <row r="179" spans="2:20" x14ac:dyDescent="0.3">
      <c r="B179" s="1">
        <v>43642</v>
      </c>
      <c r="C179" s="4">
        <f t="shared" si="40"/>
        <v>4</v>
      </c>
      <c r="D179" s="2">
        <v>22368860</v>
      </c>
      <c r="E179" s="2">
        <v>5759981</v>
      </c>
      <c r="F179" s="2">
        <v>2234872</v>
      </c>
      <c r="G179" s="2">
        <v>1615142</v>
      </c>
      <c r="H179" s="12">
        <v>1324416</v>
      </c>
      <c r="I179" s="13">
        <f t="shared" si="35"/>
        <v>5.9208024011952333E-2</v>
      </c>
      <c r="J179" s="13">
        <f t="shared" si="41"/>
        <v>2.1767457361936859E-2</v>
      </c>
      <c r="K179" s="13">
        <f t="shared" si="42"/>
        <v>9.80390342279569E-3</v>
      </c>
      <c r="L179" s="13">
        <f t="shared" si="43"/>
        <v>1.1847403142917212E-2</v>
      </c>
      <c r="M179" s="13">
        <f t="shared" si="36"/>
        <v>0.2574999798827477</v>
      </c>
      <c r="N179" s="13">
        <f t="shared" si="37"/>
        <v>0.3879998909718626</v>
      </c>
      <c r="O179" s="13">
        <f t="shared" si="38"/>
        <v>0.72270000250573629</v>
      </c>
      <c r="P179" s="13">
        <f t="shared" si="39"/>
        <v>0.81999972757813244</v>
      </c>
      <c r="Q179" s="13">
        <f t="shared" si="44"/>
        <v>8.4210578141887371E-2</v>
      </c>
      <c r="R179" s="13">
        <f t="shared" si="45"/>
        <v>-4.9019786461369397E-2</v>
      </c>
      <c r="S179" s="13">
        <f t="shared" si="46"/>
        <v>2.0618717233669814E-2</v>
      </c>
      <c r="T179" s="13">
        <f t="shared" si="47"/>
        <v>-3.846217836857968E-2</v>
      </c>
    </row>
    <row r="180" spans="2:20" x14ac:dyDescent="0.3">
      <c r="B180" s="24">
        <v>43643</v>
      </c>
      <c r="C180" s="16">
        <f t="shared" si="40"/>
        <v>5</v>
      </c>
      <c r="D180" s="25">
        <v>22368860</v>
      </c>
      <c r="E180" s="25">
        <v>5759981</v>
      </c>
      <c r="F180" s="25">
        <v>2234872</v>
      </c>
      <c r="G180" s="25">
        <v>1680400</v>
      </c>
      <c r="H180" s="26">
        <v>1322811</v>
      </c>
      <c r="I180" s="22">
        <f t="shared" si="35"/>
        <v>5.9136272478794182E-2</v>
      </c>
      <c r="J180" s="22">
        <f t="shared" si="41"/>
        <v>1.1472182813955829</v>
      </c>
      <c r="K180" s="22">
        <f t="shared" si="42"/>
        <v>1.1914892991677402</v>
      </c>
      <c r="L180" s="22">
        <f t="shared" si="43"/>
        <v>-2.0201338783159994E-2</v>
      </c>
      <c r="M180" s="22">
        <f t="shared" si="36"/>
        <v>0.2574999798827477</v>
      </c>
      <c r="N180" s="22">
        <f t="shared" si="37"/>
        <v>0.3879998909718626</v>
      </c>
      <c r="O180" s="22">
        <f t="shared" si="38"/>
        <v>0.75189988509409045</v>
      </c>
      <c r="P180" s="22">
        <f t="shared" si="39"/>
        <v>0.78720007141156867</v>
      </c>
      <c r="Q180" s="22">
        <f t="shared" si="44"/>
        <v>4.0404216518584501E-2</v>
      </c>
      <c r="R180" s="22">
        <f t="shared" si="45"/>
        <v>-5.8252847443228783E-2</v>
      </c>
      <c r="S180" s="22">
        <f t="shared" si="46"/>
        <v>7.2917618264793482E-2</v>
      </c>
      <c r="T180" s="22">
        <f t="shared" si="47"/>
        <v>-6.7961085339092397E-2</v>
      </c>
    </row>
    <row r="181" spans="2:20" x14ac:dyDescent="0.3">
      <c r="B181" s="1">
        <v>43644</v>
      </c>
      <c r="C181" s="4">
        <f t="shared" si="40"/>
        <v>6</v>
      </c>
      <c r="D181" s="2">
        <v>21282993</v>
      </c>
      <c r="E181" s="2">
        <v>5373955</v>
      </c>
      <c r="F181" s="2">
        <v>2063599</v>
      </c>
      <c r="G181" s="2">
        <v>1461234</v>
      </c>
      <c r="H181" s="12">
        <v>1234158</v>
      </c>
      <c r="I181" s="13">
        <f t="shared" si="35"/>
        <v>5.7987990692850391E-2</v>
      </c>
      <c r="J181" s="13">
        <f t="shared" si="41"/>
        <v>-7.6288502386822388E-2</v>
      </c>
      <c r="K181" s="13">
        <f t="shared" si="42"/>
        <v>1.0309259264533743E-2</v>
      </c>
      <c r="L181" s="13">
        <f t="shared" si="43"/>
        <v>-8.5714112641505413E-2</v>
      </c>
      <c r="M181" s="13">
        <f t="shared" si="36"/>
        <v>0.25249996558284826</v>
      </c>
      <c r="N181" s="13">
        <f t="shared" si="37"/>
        <v>0.38400005210315308</v>
      </c>
      <c r="O181" s="13">
        <f t="shared" si="38"/>
        <v>0.70809978101365623</v>
      </c>
      <c r="P181" s="13">
        <f t="shared" si="39"/>
        <v>0.84459983821893003</v>
      </c>
      <c r="Q181" s="13">
        <f t="shared" si="44"/>
        <v>4.123704281474927E-2</v>
      </c>
      <c r="R181" s="13">
        <f t="shared" si="45"/>
        <v>-6.7961068697693805E-2</v>
      </c>
      <c r="S181" s="13">
        <f t="shared" si="46"/>
        <v>-7.6190292893307254E-2</v>
      </c>
      <c r="T181" s="13">
        <f t="shared" si="47"/>
        <v>1.980193461210189E-2</v>
      </c>
    </row>
    <row r="182" spans="2:20" x14ac:dyDescent="0.3">
      <c r="B182" s="1">
        <v>43645</v>
      </c>
      <c r="C182" s="4">
        <f t="shared" si="40"/>
        <v>7</v>
      </c>
      <c r="D182" s="2">
        <v>46685340</v>
      </c>
      <c r="E182" s="2">
        <v>9999999</v>
      </c>
      <c r="F182" s="2">
        <v>3502000</v>
      </c>
      <c r="G182" s="2">
        <v>2286105</v>
      </c>
      <c r="H182" s="12">
        <v>1729667</v>
      </c>
      <c r="I182" s="13">
        <f t="shared" si="35"/>
        <v>3.7049467777250843E-2</v>
      </c>
      <c r="J182" s="13">
        <f t="shared" si="41"/>
        <v>9.4959494525097998E-2</v>
      </c>
      <c r="K182" s="13">
        <f t="shared" si="42"/>
        <v>4.0000000000000036E-2</v>
      </c>
      <c r="L182" s="13">
        <f t="shared" si="43"/>
        <v>5.2845667812594366E-2</v>
      </c>
      <c r="M182" s="13">
        <f t="shared" si="36"/>
        <v>0.2141999822642397</v>
      </c>
      <c r="N182" s="13">
        <f t="shared" si="37"/>
        <v>0.35020003502000352</v>
      </c>
      <c r="O182" s="13">
        <f t="shared" si="38"/>
        <v>0.65279982866933184</v>
      </c>
      <c r="P182" s="13">
        <f t="shared" si="39"/>
        <v>0.75659998119071525</v>
      </c>
      <c r="Q182" s="13">
        <f t="shared" si="44"/>
        <v>3.0302947753900966E-2</v>
      </c>
      <c r="R182" s="13">
        <f t="shared" si="45"/>
        <v>8.4210640851316798E-2</v>
      </c>
      <c r="S182" s="13">
        <f t="shared" si="46"/>
        <v>-7.6923342744678935E-2</v>
      </c>
      <c r="T182" s="13">
        <f t="shared" si="47"/>
        <v>2.1053123294251241E-2</v>
      </c>
    </row>
    <row r="183" spans="2:20" x14ac:dyDescent="0.3">
      <c r="B183" s="1">
        <v>43646</v>
      </c>
      <c r="C183" s="4">
        <f t="shared" si="40"/>
        <v>1</v>
      </c>
      <c r="D183" s="2">
        <v>43991955</v>
      </c>
      <c r="E183" s="2">
        <v>8776395</v>
      </c>
      <c r="F183" s="2">
        <v>3133173</v>
      </c>
      <c r="G183" s="2">
        <v>2066640</v>
      </c>
      <c r="H183" s="12">
        <v>1692578</v>
      </c>
      <c r="I183" s="13">
        <f t="shared" si="35"/>
        <v>3.8474716570336555E-2</v>
      </c>
      <c r="J183" s="13">
        <f t="shared" si="41"/>
        <v>1.8389736789220734E-2</v>
      </c>
      <c r="K183" s="13">
        <f t="shared" si="42"/>
        <v>1.0309266749248591E-2</v>
      </c>
      <c r="L183" s="13">
        <f t="shared" si="43"/>
        <v>7.9980163558943662E-3</v>
      </c>
      <c r="M183" s="13">
        <f t="shared" si="36"/>
        <v>0.19949999948854286</v>
      </c>
      <c r="N183" s="13">
        <f t="shared" si="37"/>
        <v>0.35699999829086998</v>
      </c>
      <c r="O183" s="13">
        <f t="shared" si="38"/>
        <v>0.65959970930427403</v>
      </c>
      <c r="P183" s="13">
        <f t="shared" si="39"/>
        <v>0.81899992257964616</v>
      </c>
      <c r="Q183" s="13">
        <f t="shared" si="44"/>
        <v>-2.061845822307895E-2</v>
      </c>
      <c r="R183" s="13">
        <f t="shared" si="45"/>
        <v>9.6153772065961096E-3</v>
      </c>
      <c r="S183" s="13">
        <f t="shared" si="46"/>
        <v>-3.2141468697677311E-7</v>
      </c>
      <c r="T183" s="13">
        <f t="shared" si="47"/>
        <v>1.941717388576647E-2</v>
      </c>
    </row>
    <row r="184" spans="2:20" x14ac:dyDescent="0.3">
      <c r="B184" s="1">
        <v>43647</v>
      </c>
      <c r="C184" s="4">
        <f t="shared" si="40"/>
        <v>2</v>
      </c>
      <c r="D184" s="2">
        <v>21500167</v>
      </c>
      <c r="E184" s="2">
        <v>5213790</v>
      </c>
      <c r="F184" s="2">
        <v>2189792</v>
      </c>
      <c r="G184" s="2">
        <v>1582562</v>
      </c>
      <c r="H184" s="12">
        <v>1297701</v>
      </c>
      <c r="I184" s="13">
        <f t="shared" si="35"/>
        <v>6.0357717221452278E-2</v>
      </c>
      <c r="J184" s="13">
        <f t="shared" si="41"/>
        <v>5.171274980893803E-2</v>
      </c>
      <c r="K184" s="13">
        <f t="shared" si="42"/>
        <v>1.0204109920066262E-2</v>
      </c>
      <c r="L184" s="13">
        <f t="shared" si="43"/>
        <v>4.1089359547503923E-2</v>
      </c>
      <c r="M184" s="13">
        <f t="shared" si="36"/>
        <v>0.24249997686064484</v>
      </c>
      <c r="N184" s="13">
        <f t="shared" si="37"/>
        <v>0.4200000383598112</v>
      </c>
      <c r="O184" s="13">
        <f t="shared" si="38"/>
        <v>0.72269969019888647</v>
      </c>
      <c r="P184" s="13">
        <f t="shared" si="39"/>
        <v>0.82000010110188415</v>
      </c>
      <c r="Q184" s="13">
        <f t="shared" si="44"/>
        <v>2.1052703325268096E-2</v>
      </c>
      <c r="R184" s="13">
        <f t="shared" si="45"/>
        <v>3.9603973892463396E-2</v>
      </c>
      <c r="S184" s="13">
        <f t="shared" si="46"/>
        <v>1.020398478644724E-2</v>
      </c>
      <c r="T184" s="13">
        <f t="shared" si="47"/>
        <v>-2.9126068709552144E-2</v>
      </c>
    </row>
    <row r="185" spans="2:20" x14ac:dyDescent="0.3">
      <c r="B185" s="1">
        <v>43648</v>
      </c>
      <c r="C185" s="4">
        <f t="shared" si="40"/>
        <v>3</v>
      </c>
      <c r="D185" s="2">
        <v>21934513</v>
      </c>
      <c r="E185" s="2">
        <v>5264283</v>
      </c>
      <c r="F185" s="2">
        <v>2105713</v>
      </c>
      <c r="G185" s="2">
        <v>1583285</v>
      </c>
      <c r="H185" s="12">
        <v>1311277</v>
      </c>
      <c r="I185" s="13">
        <f t="shared" si="35"/>
        <v>5.9781450356340256E-2</v>
      </c>
      <c r="J185" s="13">
        <f t="shared" si="41"/>
        <v>3.1238105124744786E-2</v>
      </c>
      <c r="K185" s="13">
        <f t="shared" si="42"/>
        <v>-2.8846188755405233E-2</v>
      </c>
      <c r="L185" s="13">
        <f t="shared" si="43"/>
        <v>6.1868978100542371E-2</v>
      </c>
      <c r="M185" s="13">
        <f t="shared" si="36"/>
        <v>0.23999999452916962</v>
      </c>
      <c r="N185" s="13">
        <f t="shared" si="37"/>
        <v>0.39999996200812155</v>
      </c>
      <c r="O185" s="13">
        <f t="shared" si="38"/>
        <v>0.75189971282886126</v>
      </c>
      <c r="P185" s="13">
        <f t="shared" si="39"/>
        <v>0.82820022927015668</v>
      </c>
      <c r="Q185" s="13">
        <f t="shared" si="44"/>
        <v>-3.9999936875031561E-2</v>
      </c>
      <c r="R185" s="13">
        <f t="shared" si="45"/>
        <v>1.0100990054437986E-2</v>
      </c>
      <c r="S185" s="13">
        <f t="shared" si="46"/>
        <v>2.9999865330744502E-2</v>
      </c>
      <c r="T185" s="13">
        <f t="shared" si="47"/>
        <v>6.3157744240790459E-2</v>
      </c>
    </row>
    <row r="186" spans="2:20" x14ac:dyDescent="0.3">
      <c r="B186" s="1">
        <v>43649</v>
      </c>
      <c r="C186" s="4">
        <f t="shared" si="40"/>
        <v>4</v>
      </c>
      <c r="D186" s="2">
        <v>22151687</v>
      </c>
      <c r="E186" s="2">
        <v>5814817</v>
      </c>
      <c r="F186" s="2">
        <v>2302667</v>
      </c>
      <c r="G186" s="2">
        <v>1731375</v>
      </c>
      <c r="H186" s="12">
        <v>1462320</v>
      </c>
      <c r="I186" s="13">
        <f t="shared" si="35"/>
        <v>6.6013933837183597E-2</v>
      </c>
      <c r="J186" s="13">
        <f t="shared" si="41"/>
        <v>0.10412438387938527</v>
      </c>
      <c r="K186" s="13">
        <f t="shared" si="42"/>
        <v>-9.7087200688814601E-3</v>
      </c>
      <c r="L186" s="13">
        <f t="shared" si="43"/>
        <v>0.11494911270569252</v>
      </c>
      <c r="M186" s="13">
        <f t="shared" si="36"/>
        <v>0.26249996219249577</v>
      </c>
      <c r="N186" s="13">
        <f t="shared" si="37"/>
        <v>0.39599990850958855</v>
      </c>
      <c r="O186" s="13">
        <f t="shared" si="38"/>
        <v>0.75189986220326255</v>
      </c>
      <c r="P186" s="13">
        <f t="shared" si="39"/>
        <v>0.8446003898635478</v>
      </c>
      <c r="Q186" s="13">
        <f t="shared" si="44"/>
        <v>1.9417408545137738E-2</v>
      </c>
      <c r="R186" s="13">
        <f t="shared" si="45"/>
        <v>2.0618607695191526E-2</v>
      </c>
      <c r="S186" s="13">
        <f t="shared" si="46"/>
        <v>4.0403846127417875E-2</v>
      </c>
      <c r="T186" s="13">
        <f t="shared" si="47"/>
        <v>3.0000817632066079E-2</v>
      </c>
    </row>
    <row r="187" spans="2:20" x14ac:dyDescent="0.3">
      <c r="B187" s="1">
        <v>43650</v>
      </c>
      <c r="C187" s="4">
        <f t="shared" si="40"/>
        <v>5</v>
      </c>
      <c r="D187" s="2">
        <v>22368860</v>
      </c>
      <c r="E187" s="2">
        <v>5759981</v>
      </c>
      <c r="F187" s="2">
        <v>2373112</v>
      </c>
      <c r="G187" s="2">
        <v>1645753</v>
      </c>
      <c r="H187" s="12">
        <v>1349517</v>
      </c>
      <c r="I187" s="13">
        <f t="shared" si="35"/>
        <v>6.0330164344539687E-2</v>
      </c>
      <c r="J187" s="13">
        <f t="shared" si="41"/>
        <v>2.0188825160964097E-2</v>
      </c>
      <c r="K187" s="13">
        <f t="shared" si="42"/>
        <v>0</v>
      </c>
      <c r="L187" s="13">
        <f t="shared" si="43"/>
        <v>2.0188825160964097E-2</v>
      </c>
      <c r="M187" s="13">
        <f t="shared" si="36"/>
        <v>0.2574999798827477</v>
      </c>
      <c r="N187" s="13">
        <f t="shared" si="37"/>
        <v>0.41199997013879036</v>
      </c>
      <c r="O187" s="13">
        <f t="shared" si="38"/>
        <v>0.69349992752133061</v>
      </c>
      <c r="P187" s="13">
        <f t="shared" si="39"/>
        <v>0.81999972049268632</v>
      </c>
      <c r="Q187" s="13">
        <f t="shared" si="44"/>
        <v>0</v>
      </c>
      <c r="R187" s="13">
        <f t="shared" si="45"/>
        <v>6.1855891523093787E-2</v>
      </c>
      <c r="S187" s="13">
        <f t="shared" si="46"/>
        <v>-7.7669858355480237E-2</v>
      </c>
      <c r="T187" s="13">
        <f t="shared" si="47"/>
        <v>4.1666217105777115E-2</v>
      </c>
    </row>
    <row r="188" spans="2:20" x14ac:dyDescent="0.3">
      <c r="B188" s="1">
        <v>43651</v>
      </c>
      <c r="C188" s="4">
        <f t="shared" si="40"/>
        <v>6</v>
      </c>
      <c r="D188" s="2">
        <v>20631473</v>
      </c>
      <c r="E188" s="2">
        <v>4899974</v>
      </c>
      <c r="F188" s="2">
        <v>2038389</v>
      </c>
      <c r="G188" s="2">
        <v>1562425</v>
      </c>
      <c r="H188" s="12">
        <v>1255565</v>
      </c>
      <c r="I188" s="13">
        <f t="shared" si="35"/>
        <v>6.0856779348716403E-2</v>
      </c>
      <c r="J188" s="13">
        <f t="shared" si="41"/>
        <v>1.7345429029346215E-2</v>
      </c>
      <c r="K188" s="13">
        <f t="shared" si="42"/>
        <v>-3.061223578845329E-2</v>
      </c>
      <c r="L188" s="13">
        <f t="shared" si="43"/>
        <v>4.9472116926095211E-2</v>
      </c>
      <c r="M188" s="13">
        <f t="shared" si="36"/>
        <v>0.23749995940667931</v>
      </c>
      <c r="N188" s="13">
        <f t="shared" si="37"/>
        <v>0.41599996244878035</v>
      </c>
      <c r="O188" s="13">
        <f t="shared" si="38"/>
        <v>0.7664999173366811</v>
      </c>
      <c r="P188" s="13">
        <f t="shared" si="39"/>
        <v>0.80360017280829477</v>
      </c>
      <c r="Q188" s="13">
        <f t="shared" si="44"/>
        <v>-5.9405973151498426E-2</v>
      </c>
      <c r="R188" s="13">
        <f t="shared" si="45"/>
        <v>8.3333088551329704E-2</v>
      </c>
      <c r="S188" s="13">
        <f t="shared" si="46"/>
        <v>8.2474444829546689E-2</v>
      </c>
      <c r="T188" s="13">
        <f t="shared" si="47"/>
        <v>-4.8543302467467075E-2</v>
      </c>
    </row>
    <row r="189" spans="2:20" x14ac:dyDescent="0.3">
      <c r="B189" s="1">
        <v>43652</v>
      </c>
      <c r="C189" s="4">
        <f t="shared" si="40"/>
        <v>7</v>
      </c>
      <c r="D189" s="2">
        <v>44889750</v>
      </c>
      <c r="E189" s="2">
        <v>9332579</v>
      </c>
      <c r="F189" s="2">
        <v>3204807</v>
      </c>
      <c r="G189" s="2">
        <v>2179269</v>
      </c>
      <c r="H189" s="12">
        <v>1750824</v>
      </c>
      <c r="I189" s="13">
        <f t="shared" si="35"/>
        <v>3.9002756754047414E-2</v>
      </c>
      <c r="J189" s="13">
        <f t="shared" si="41"/>
        <v>1.2231834220112869E-2</v>
      </c>
      <c r="K189" s="13">
        <f t="shared" si="42"/>
        <v>-3.8461538461538436E-2</v>
      </c>
      <c r="L189" s="13">
        <f t="shared" si="43"/>
        <v>5.2721107588917349E-2</v>
      </c>
      <c r="M189" s="13">
        <f t="shared" si="36"/>
        <v>0.20789999944307999</v>
      </c>
      <c r="N189" s="13">
        <f t="shared" si="37"/>
        <v>0.34339993264455626</v>
      </c>
      <c r="O189" s="13">
        <f t="shared" si="38"/>
        <v>0.68000007488750491</v>
      </c>
      <c r="P189" s="13">
        <f t="shared" si="39"/>
        <v>0.80339967209188035</v>
      </c>
      <c r="Q189" s="13">
        <f t="shared" si="44"/>
        <v>-2.9411686941168691E-2</v>
      </c>
      <c r="R189" s="13">
        <f t="shared" si="45"/>
        <v>-1.9417766120608304E-2</v>
      </c>
      <c r="S189" s="13">
        <f t="shared" si="46"/>
        <v>4.1667054774842782E-2</v>
      </c>
      <c r="T189" s="13">
        <f t="shared" si="47"/>
        <v>6.1855263104174441E-2</v>
      </c>
    </row>
    <row r="190" spans="2:20" x14ac:dyDescent="0.3">
      <c r="B190" s="1">
        <v>43653</v>
      </c>
      <c r="C190" s="4">
        <f t="shared" si="40"/>
        <v>1</v>
      </c>
      <c r="D190" s="2">
        <v>43543058</v>
      </c>
      <c r="E190" s="2">
        <v>9144042</v>
      </c>
      <c r="F190" s="2">
        <v>3140064</v>
      </c>
      <c r="G190" s="2">
        <v>2135243</v>
      </c>
      <c r="H190" s="12">
        <v>1632180</v>
      </c>
      <c r="I190" s="13">
        <f t="shared" si="35"/>
        <v>3.748427590914722E-2</v>
      </c>
      <c r="J190" s="13">
        <f t="shared" si="41"/>
        <v>-3.5684027560325182E-2</v>
      </c>
      <c r="K190" s="13">
        <f t="shared" si="42"/>
        <v>-1.0204070266938592E-2</v>
      </c>
      <c r="L190" s="13">
        <f t="shared" si="43"/>
        <v>-2.5742636969883437E-2</v>
      </c>
      <c r="M190" s="13">
        <f t="shared" si="36"/>
        <v>0.2099999958661608</v>
      </c>
      <c r="N190" s="13">
        <f t="shared" si="37"/>
        <v>0.34339999750657313</v>
      </c>
      <c r="O190" s="13">
        <f t="shared" si="38"/>
        <v>0.67999983439827982</v>
      </c>
      <c r="P190" s="13">
        <f t="shared" si="39"/>
        <v>0.76440011745735736</v>
      </c>
      <c r="Q190" s="13">
        <f t="shared" si="44"/>
        <v>5.2631560924996101E-2</v>
      </c>
      <c r="R190" s="13">
        <f t="shared" si="45"/>
        <v>-3.8095240474528169E-2</v>
      </c>
      <c r="S190" s="13">
        <f t="shared" si="46"/>
        <v>3.0928038333314589E-2</v>
      </c>
      <c r="T190" s="13">
        <f t="shared" si="47"/>
        <v>-6.6666435022744497E-2</v>
      </c>
    </row>
    <row r="191" spans="2:20" x14ac:dyDescent="0.3">
      <c r="B191" s="1">
        <v>43654</v>
      </c>
      <c r="C191" s="4">
        <f t="shared" si="40"/>
        <v>2</v>
      </c>
      <c r="D191" s="2">
        <v>21282993</v>
      </c>
      <c r="E191" s="2">
        <v>5267540</v>
      </c>
      <c r="F191" s="2">
        <v>2022735</v>
      </c>
      <c r="G191" s="2">
        <v>1535660</v>
      </c>
      <c r="H191" s="12">
        <v>1284426</v>
      </c>
      <c r="I191" s="13">
        <f t="shared" si="35"/>
        <v>6.0349876542270156E-2</v>
      </c>
      <c r="J191" s="13">
        <f t="shared" si="41"/>
        <v>-1.0229629167273546E-2</v>
      </c>
      <c r="K191" s="13">
        <f t="shared" si="42"/>
        <v>-1.0101037819845726E-2</v>
      </c>
      <c r="L191" s="13">
        <f t="shared" si="43"/>
        <v>-1.2990350767172476E-4</v>
      </c>
      <c r="M191" s="13">
        <f t="shared" si="36"/>
        <v>0.2474999639383427</v>
      </c>
      <c r="N191" s="13">
        <f t="shared" si="37"/>
        <v>0.38399993165690244</v>
      </c>
      <c r="O191" s="13">
        <f t="shared" si="38"/>
        <v>0.75919979631538481</v>
      </c>
      <c r="P191" s="13">
        <f t="shared" si="39"/>
        <v>0.83639998437154062</v>
      </c>
      <c r="Q191" s="13">
        <f t="shared" si="44"/>
        <v>2.0618505380605168E-2</v>
      </c>
      <c r="R191" s="13">
        <f t="shared" si="45"/>
        <v>-8.5714531940275007E-2</v>
      </c>
      <c r="S191" s="13">
        <f t="shared" si="46"/>
        <v>5.0505218988614153E-2</v>
      </c>
      <c r="T191" s="13">
        <f t="shared" si="47"/>
        <v>1.999985518004066E-2</v>
      </c>
    </row>
    <row r="192" spans="2:20" x14ac:dyDescent="0.3">
      <c r="B192" s="1">
        <v>43655</v>
      </c>
      <c r="C192" s="4">
        <f t="shared" si="40"/>
        <v>3</v>
      </c>
      <c r="D192" s="2">
        <v>22803207</v>
      </c>
      <c r="E192" s="2">
        <v>5643793</v>
      </c>
      <c r="F192" s="2">
        <v>2234942</v>
      </c>
      <c r="G192" s="2">
        <v>1647823</v>
      </c>
      <c r="H192" s="12">
        <v>1351214</v>
      </c>
      <c r="I192" s="13">
        <f t="shared" si="35"/>
        <v>5.9255437184778437E-2</v>
      </c>
      <c r="J192" s="13">
        <f t="shared" si="41"/>
        <v>3.0456570198363897E-2</v>
      </c>
      <c r="K192" s="13">
        <f t="shared" si="42"/>
        <v>3.9603979354362773E-2</v>
      </c>
      <c r="L192" s="13">
        <f t="shared" si="43"/>
        <v>-8.7989362657882042E-3</v>
      </c>
      <c r="M192" s="13">
        <f t="shared" si="36"/>
        <v>0.24749996787732534</v>
      </c>
      <c r="N192" s="13">
        <f t="shared" si="37"/>
        <v>0.39599999503879751</v>
      </c>
      <c r="O192" s="13">
        <f t="shared" si="38"/>
        <v>0.73730011785540739</v>
      </c>
      <c r="P192" s="13">
        <f t="shared" si="39"/>
        <v>0.81999947809928619</v>
      </c>
      <c r="Q192" s="13">
        <f t="shared" si="44"/>
        <v>3.1249889662994024E-2</v>
      </c>
      <c r="R192" s="13">
        <f t="shared" si="45"/>
        <v>-9.9999183730993257E-3</v>
      </c>
      <c r="S192" s="13">
        <f t="shared" si="46"/>
        <v>-1.9416944473254372E-2</v>
      </c>
      <c r="T192" s="13">
        <f t="shared" si="47"/>
        <v>-9.9018943499898926E-3</v>
      </c>
    </row>
    <row r="193" spans="2:20" x14ac:dyDescent="0.3">
      <c r="B193" s="1">
        <v>43656</v>
      </c>
      <c r="C193" s="4">
        <f t="shared" si="40"/>
        <v>4</v>
      </c>
      <c r="D193" s="2">
        <v>22803207</v>
      </c>
      <c r="E193" s="2">
        <v>5814817</v>
      </c>
      <c r="F193" s="2">
        <v>2395704</v>
      </c>
      <c r="G193" s="2">
        <v>1818819</v>
      </c>
      <c r="H193" s="12">
        <v>1506346</v>
      </c>
      <c r="I193" s="13">
        <f t="shared" si="35"/>
        <v>6.6058515365843062E-2</v>
      </c>
      <c r="J193" s="13">
        <f t="shared" si="41"/>
        <v>3.0106953334427589E-2</v>
      </c>
      <c r="K193" s="13">
        <f t="shared" si="42"/>
        <v>2.9411755411675955E-2</v>
      </c>
      <c r="L193" s="13">
        <f t="shared" si="43"/>
        <v>6.7533513105622056E-4</v>
      </c>
      <c r="M193" s="13">
        <f t="shared" si="36"/>
        <v>0.25499996557501758</v>
      </c>
      <c r="N193" s="13">
        <f t="shared" si="37"/>
        <v>0.41199989612742755</v>
      </c>
      <c r="O193" s="13">
        <f t="shared" si="38"/>
        <v>0.75920021839091978</v>
      </c>
      <c r="P193" s="13">
        <f t="shared" si="39"/>
        <v>0.82820005728992274</v>
      </c>
      <c r="Q193" s="13">
        <f t="shared" si="44"/>
        <v>-2.8571419800732412E-2</v>
      </c>
      <c r="R193" s="13">
        <f t="shared" si="45"/>
        <v>4.0404018470755698E-2</v>
      </c>
      <c r="S193" s="13">
        <f t="shared" si="46"/>
        <v>9.7092133602276753E-3</v>
      </c>
      <c r="T193" s="13">
        <f t="shared" si="47"/>
        <v>-1.9417860529610587E-2</v>
      </c>
    </row>
    <row r="194" spans="2:20" x14ac:dyDescent="0.3">
      <c r="B194" s="1">
        <v>43657</v>
      </c>
      <c r="C194" s="4">
        <f t="shared" si="40"/>
        <v>5</v>
      </c>
      <c r="D194" s="2">
        <v>21500167</v>
      </c>
      <c r="E194" s="2">
        <v>5321291</v>
      </c>
      <c r="F194" s="2">
        <v>2149801</v>
      </c>
      <c r="G194" s="2">
        <v>1600742</v>
      </c>
      <c r="H194" s="12">
        <v>1338860</v>
      </c>
      <c r="I194" s="13">
        <f t="shared" si="35"/>
        <v>6.2272074444817103E-2</v>
      </c>
      <c r="J194" s="13">
        <f t="shared" si="41"/>
        <v>-7.8968994091960232E-3</v>
      </c>
      <c r="K194" s="13">
        <f t="shared" si="42"/>
        <v>-3.8834924980530983E-2</v>
      </c>
      <c r="L194" s="13">
        <f t="shared" si="43"/>
        <v>3.2188045919904207E-2</v>
      </c>
      <c r="M194" s="13">
        <f t="shared" si="36"/>
        <v>0.24749998453500385</v>
      </c>
      <c r="N194" s="13">
        <f t="shared" si="37"/>
        <v>0.40399989401068276</v>
      </c>
      <c r="O194" s="13">
        <f t="shared" si="38"/>
        <v>0.74460008158894708</v>
      </c>
      <c r="P194" s="13">
        <f t="shared" si="39"/>
        <v>0.83639961967637511</v>
      </c>
      <c r="Q194" s="13">
        <f t="shared" si="44"/>
        <v>-3.8834936423285615E-2</v>
      </c>
      <c r="R194" s="13">
        <f t="shared" si="45"/>
        <v>-1.9417661912481732E-2</v>
      </c>
      <c r="S194" s="13">
        <f t="shared" si="46"/>
        <v>7.3684440386685868E-2</v>
      </c>
      <c r="T194" s="13">
        <f t="shared" si="47"/>
        <v>1.9999883870490898E-2</v>
      </c>
    </row>
    <row r="195" spans="2:20" x14ac:dyDescent="0.3">
      <c r="B195" s="1">
        <v>43658</v>
      </c>
      <c r="C195" s="4">
        <f t="shared" si="40"/>
        <v>6</v>
      </c>
      <c r="D195" s="2">
        <v>20848646</v>
      </c>
      <c r="E195" s="2">
        <v>5160040</v>
      </c>
      <c r="F195" s="2">
        <v>2125936</v>
      </c>
      <c r="G195" s="2">
        <v>1598491</v>
      </c>
      <c r="H195" s="12">
        <v>1376301</v>
      </c>
      <c r="I195" s="13">
        <f t="shared" ref="I195:I258" si="48">H195/D195</f>
        <v>6.6013927235370584E-2</v>
      </c>
      <c r="J195" s="13">
        <f t="shared" si="41"/>
        <v>9.6160692596560127E-2</v>
      </c>
      <c r="K195" s="13">
        <f t="shared" si="42"/>
        <v>1.0526296401619062E-2</v>
      </c>
      <c r="L195" s="13">
        <f t="shared" si="43"/>
        <v>8.4742372860435511E-2</v>
      </c>
      <c r="M195" s="13">
        <f t="shared" ref="M195:M258" si="49">E195/D195</f>
        <v>0.24750000551594573</v>
      </c>
      <c r="N195" s="13">
        <f t="shared" ref="N195:N258" si="50">F195/E195</f>
        <v>0.4119999069774653</v>
      </c>
      <c r="O195" s="13">
        <f t="shared" ref="O195:O258" si="51">G195/F195</f>
        <v>0.75189986904591677</v>
      </c>
      <c r="P195" s="13">
        <f t="shared" ref="P195:P258" si="52">H195/G195</f>
        <v>0.86100015577191236</v>
      </c>
      <c r="Q195" s="13">
        <f t="shared" si="44"/>
        <v>4.2105464498808587E-2</v>
      </c>
      <c r="R195" s="13">
        <f t="shared" si="45"/>
        <v>-9.6155188278593817E-3</v>
      </c>
      <c r="S195" s="13">
        <f t="shared" si="46"/>
        <v>-1.9047684103469131E-2</v>
      </c>
      <c r="T195" s="13">
        <f t="shared" si="47"/>
        <v>7.1428534868310356E-2</v>
      </c>
    </row>
    <row r="196" spans="2:20" x14ac:dyDescent="0.3">
      <c r="B196" s="1">
        <v>43659</v>
      </c>
      <c r="C196" s="4">
        <f t="shared" ref="C196:C259" si="53">WEEKDAY(B196,1)</f>
        <v>7</v>
      </c>
      <c r="D196" s="2">
        <v>44889750</v>
      </c>
      <c r="E196" s="2">
        <v>9898190</v>
      </c>
      <c r="F196" s="2">
        <v>3466346</v>
      </c>
      <c r="G196" s="2">
        <v>2404257</v>
      </c>
      <c r="H196" s="12">
        <v>1912827</v>
      </c>
      <c r="I196" s="13">
        <f t="shared" si="48"/>
        <v>4.2611665246520644E-2</v>
      </c>
      <c r="J196" s="13">
        <f t="shared" si="41"/>
        <v>9.2529574645995316E-2</v>
      </c>
      <c r="K196" s="13">
        <f t="shared" si="42"/>
        <v>0</v>
      </c>
      <c r="L196" s="13">
        <f t="shared" si="43"/>
        <v>9.2529574645995316E-2</v>
      </c>
      <c r="M196" s="13">
        <f t="shared" si="49"/>
        <v>0.22050000278460005</v>
      </c>
      <c r="N196" s="13">
        <f t="shared" si="50"/>
        <v>0.35019998605805708</v>
      </c>
      <c r="O196" s="13">
        <f t="shared" si="51"/>
        <v>0.6935998310612963</v>
      </c>
      <c r="P196" s="13">
        <f t="shared" si="52"/>
        <v>0.79560005440350179</v>
      </c>
      <c r="Q196" s="13">
        <f t="shared" si="44"/>
        <v>6.0606076841138945E-2</v>
      </c>
      <c r="R196" s="13">
        <f t="shared" si="45"/>
        <v>1.9802139625167969E-2</v>
      </c>
      <c r="S196" s="13">
        <f t="shared" si="46"/>
        <v>1.9999639229512312E-2</v>
      </c>
      <c r="T196" s="13">
        <f t="shared" si="47"/>
        <v>-9.7082659594197596E-3</v>
      </c>
    </row>
    <row r="197" spans="2:20" x14ac:dyDescent="0.3">
      <c r="B197" s="1">
        <v>43660</v>
      </c>
      <c r="C197" s="4">
        <f t="shared" si="53"/>
        <v>1</v>
      </c>
      <c r="D197" s="2">
        <v>43094160</v>
      </c>
      <c r="E197" s="2">
        <v>9230769</v>
      </c>
      <c r="F197" s="2">
        <v>3232615</v>
      </c>
      <c r="G197" s="2">
        <v>2264123</v>
      </c>
      <c r="H197" s="12">
        <v>1801336</v>
      </c>
      <c r="I197" s="13">
        <f t="shared" si="48"/>
        <v>4.1800002598960044E-2</v>
      </c>
      <c r="J197" s="13">
        <f t="shared" si="41"/>
        <v>0.10363807913342882</v>
      </c>
      <c r="K197" s="13">
        <f t="shared" si="42"/>
        <v>-1.0309289715021874E-2</v>
      </c>
      <c r="L197" s="13">
        <f t="shared" si="43"/>
        <v>0.11513432192936301</v>
      </c>
      <c r="M197" s="13">
        <f t="shared" si="49"/>
        <v>0.21419999832923997</v>
      </c>
      <c r="N197" s="13">
        <f t="shared" si="50"/>
        <v>0.35019996708833251</v>
      </c>
      <c r="O197" s="13">
        <f t="shared" si="51"/>
        <v>0.70039983109649617</v>
      </c>
      <c r="P197" s="13">
        <f t="shared" si="52"/>
        <v>0.79559988569525597</v>
      </c>
      <c r="Q197" s="13">
        <f t="shared" si="44"/>
        <v>2.000001212264757E-2</v>
      </c>
      <c r="R197" s="13">
        <f t="shared" si="45"/>
        <v>1.9801891762183832E-2</v>
      </c>
      <c r="S197" s="13">
        <f t="shared" si="46"/>
        <v>3.0000002450394581E-2</v>
      </c>
      <c r="T197" s="13">
        <f t="shared" si="47"/>
        <v>4.0816017064046362E-2</v>
      </c>
    </row>
    <row r="198" spans="2:20" x14ac:dyDescent="0.3">
      <c r="B198" s="1">
        <v>43661</v>
      </c>
      <c r="C198" s="4">
        <f t="shared" si="53"/>
        <v>2</v>
      </c>
      <c r="D198" s="2">
        <v>21500167</v>
      </c>
      <c r="E198" s="2">
        <v>5590043</v>
      </c>
      <c r="F198" s="2">
        <v>2236017</v>
      </c>
      <c r="G198" s="2">
        <v>1599646</v>
      </c>
      <c r="H198" s="12">
        <v>1298593</v>
      </c>
      <c r="I198" s="13">
        <f t="shared" si="48"/>
        <v>6.0399205271289287E-2</v>
      </c>
      <c r="J198" s="13">
        <f t="shared" si="41"/>
        <v>1.1029829667104307E-2</v>
      </c>
      <c r="K198" s="13">
        <f t="shared" si="42"/>
        <v>1.0204109920066262E-2</v>
      </c>
      <c r="L198" s="13">
        <f t="shared" si="43"/>
        <v>8.1737912064450136E-4</v>
      </c>
      <c r="M198" s="13">
        <f t="shared" si="49"/>
        <v>0.25999998046526801</v>
      </c>
      <c r="N198" s="13">
        <f t="shared" si="50"/>
        <v>0.39999996422209988</v>
      </c>
      <c r="O198" s="13">
        <f t="shared" si="51"/>
        <v>0.71539974874967405</v>
      </c>
      <c r="P198" s="13">
        <f t="shared" si="52"/>
        <v>0.8118002358021712</v>
      </c>
      <c r="Q198" s="13">
        <f t="shared" si="44"/>
        <v>5.0505124639288024E-2</v>
      </c>
      <c r="R198" s="13">
        <f t="shared" si="45"/>
        <v>4.166675888758542E-2</v>
      </c>
      <c r="S198" s="13">
        <f t="shared" si="46"/>
        <v>-5.7692385822921688E-2</v>
      </c>
      <c r="T198" s="13">
        <f t="shared" si="47"/>
        <v>-2.9411464644936935E-2</v>
      </c>
    </row>
    <row r="199" spans="2:20" x14ac:dyDescent="0.3">
      <c r="B199" s="24">
        <v>43662</v>
      </c>
      <c r="C199" s="16">
        <f t="shared" si="53"/>
        <v>3</v>
      </c>
      <c r="D199" s="25">
        <v>20631473</v>
      </c>
      <c r="E199" s="25">
        <v>2063147</v>
      </c>
      <c r="F199" s="25">
        <v>817006</v>
      </c>
      <c r="G199" s="25">
        <v>596414</v>
      </c>
      <c r="H199" s="26">
        <v>498841</v>
      </c>
      <c r="I199" s="22">
        <f t="shared" si="48"/>
        <v>2.4178642019404045E-2</v>
      </c>
      <c r="J199" s="22">
        <f t="shared" si="41"/>
        <v>-0.63082013655867986</v>
      </c>
      <c r="K199" s="22">
        <f t="shared" si="42"/>
        <v>-9.5238095238095233E-2</v>
      </c>
      <c r="L199" s="22">
        <f t="shared" si="43"/>
        <v>-0.59195909830169868</v>
      </c>
      <c r="M199" s="22">
        <f t="shared" si="49"/>
        <v>9.9999985459109E-2</v>
      </c>
      <c r="N199" s="22">
        <f t="shared" si="50"/>
        <v>0.39599989724435536</v>
      </c>
      <c r="O199" s="22">
        <f t="shared" si="51"/>
        <v>0.72999953488713665</v>
      </c>
      <c r="P199" s="22">
        <f t="shared" si="52"/>
        <v>0.83640055397760615</v>
      </c>
      <c r="Q199" s="22">
        <f t="shared" si="44"/>
        <v>-0.59595960227083933</v>
      </c>
      <c r="R199" s="22">
        <f t="shared" si="45"/>
        <v>-2.4695566513965872E-7</v>
      </c>
      <c r="S199" s="22">
        <f t="shared" si="46"/>
        <v>-9.9017791961107937E-3</v>
      </c>
      <c r="T199" s="22">
        <f t="shared" si="47"/>
        <v>2.0001324776860452E-2</v>
      </c>
    </row>
    <row r="200" spans="2:20" x14ac:dyDescent="0.3">
      <c r="B200" s="1">
        <v>43663</v>
      </c>
      <c r="C200" s="4">
        <f t="shared" si="53"/>
        <v>4</v>
      </c>
      <c r="D200" s="2">
        <v>21500167</v>
      </c>
      <c r="E200" s="2">
        <v>5267540</v>
      </c>
      <c r="F200" s="2">
        <v>2064876</v>
      </c>
      <c r="G200" s="2">
        <v>1552580</v>
      </c>
      <c r="H200" s="12">
        <v>1285847</v>
      </c>
      <c r="I200" s="13">
        <f t="shared" si="48"/>
        <v>5.9806372666779753E-2</v>
      </c>
      <c r="J200" s="13">
        <f t="shared" si="41"/>
        <v>-0.14638004814298977</v>
      </c>
      <c r="K200" s="13">
        <f t="shared" si="42"/>
        <v>-5.7142839601464823E-2</v>
      </c>
      <c r="L200" s="13">
        <f t="shared" si="43"/>
        <v>-9.4645522449875008E-2</v>
      </c>
      <c r="M200" s="13">
        <f t="shared" si="49"/>
        <v>0.24499995744219102</v>
      </c>
      <c r="N200" s="13">
        <f t="shared" si="50"/>
        <v>0.39200006074942001</v>
      </c>
      <c r="O200" s="13">
        <f t="shared" si="51"/>
        <v>0.75189987195357011</v>
      </c>
      <c r="P200" s="13">
        <f t="shared" si="52"/>
        <v>0.82820015715776318</v>
      </c>
      <c r="Q200" s="13">
        <f t="shared" si="44"/>
        <v>-3.9215723462067253E-2</v>
      </c>
      <c r="R200" s="13">
        <f t="shared" si="45"/>
        <v>-4.854330199108059E-2</v>
      </c>
      <c r="S200" s="13">
        <f t="shared" si="46"/>
        <v>-9.6158381682532879E-3</v>
      </c>
      <c r="T200" s="13">
        <f t="shared" si="47"/>
        <v>1.2058419884830585E-7</v>
      </c>
    </row>
    <row r="201" spans="2:20" x14ac:dyDescent="0.3">
      <c r="B201" s="1">
        <v>43664</v>
      </c>
      <c r="C201" s="4">
        <f t="shared" si="53"/>
        <v>5</v>
      </c>
      <c r="D201" s="2">
        <v>22151687</v>
      </c>
      <c r="E201" s="2">
        <v>5759438</v>
      </c>
      <c r="F201" s="2">
        <v>2211624</v>
      </c>
      <c r="G201" s="2">
        <v>1695210</v>
      </c>
      <c r="H201" s="12">
        <v>1445675</v>
      </c>
      <c r="I201" s="13">
        <f t="shared" si="48"/>
        <v>6.5262523797848901E-2</v>
      </c>
      <c r="J201" s="13">
        <f t="shared" si="41"/>
        <v>7.9780559580538757E-2</v>
      </c>
      <c r="K201" s="13">
        <f t="shared" si="42"/>
        <v>3.0303020437004058E-2</v>
      </c>
      <c r="L201" s="13">
        <f t="shared" si="43"/>
        <v>4.8022317863873454E-2</v>
      </c>
      <c r="M201" s="13">
        <f t="shared" si="49"/>
        <v>0.25999997201116104</v>
      </c>
      <c r="N201" s="13">
        <f t="shared" si="50"/>
        <v>0.38399996666341402</v>
      </c>
      <c r="O201" s="13">
        <f t="shared" si="51"/>
        <v>0.76650009223991056</v>
      </c>
      <c r="P201" s="13">
        <f t="shared" si="52"/>
        <v>0.85279994808902737</v>
      </c>
      <c r="Q201" s="13">
        <f t="shared" si="44"/>
        <v>5.0505003059462039E-2</v>
      </c>
      <c r="R201" s="13">
        <f t="shared" si="45"/>
        <v>-4.9504783649126138E-2</v>
      </c>
      <c r="S201" s="13">
        <f t="shared" si="46"/>
        <v>2.9411775787385963E-2</v>
      </c>
      <c r="T201" s="13">
        <f t="shared" si="47"/>
        <v>1.9608244703647637E-2</v>
      </c>
    </row>
    <row r="202" spans="2:20" x14ac:dyDescent="0.3">
      <c r="B202" s="1">
        <v>43665</v>
      </c>
      <c r="C202" s="4">
        <f t="shared" si="53"/>
        <v>6</v>
      </c>
      <c r="D202" s="2">
        <v>22586034</v>
      </c>
      <c r="E202" s="2">
        <v>5872368</v>
      </c>
      <c r="F202" s="2">
        <v>2442905</v>
      </c>
      <c r="G202" s="2">
        <v>1783320</v>
      </c>
      <c r="H202" s="12">
        <v>1491569</v>
      </c>
      <c r="I202" s="13">
        <f t="shared" si="48"/>
        <v>6.6039438353807489E-2</v>
      </c>
      <c r="J202" s="13">
        <f t="shared" ref="J202:J265" si="54">(H202/H195)-1</f>
        <v>8.3752028081066632E-2</v>
      </c>
      <c r="K202" s="13">
        <f t="shared" ref="K202:K265" si="55">(D202/D195)-1</f>
        <v>8.3333373303954517E-2</v>
      </c>
      <c r="L202" s="13">
        <f t="shared" si="43"/>
        <v>3.8645054922947786E-4</v>
      </c>
      <c r="M202" s="13">
        <f t="shared" si="49"/>
        <v>0.25999996280887561</v>
      </c>
      <c r="N202" s="13">
        <f t="shared" si="50"/>
        <v>0.41599998501456315</v>
      </c>
      <c r="O202" s="13">
        <f t="shared" si="51"/>
        <v>0.72999973392334128</v>
      </c>
      <c r="P202" s="13">
        <f t="shared" si="52"/>
        <v>0.83640008523428211</v>
      </c>
      <c r="Q202" s="13">
        <f t="shared" si="44"/>
        <v>5.0504876825647305E-2</v>
      </c>
      <c r="R202" s="13">
        <f t="shared" si="45"/>
        <v>9.708929466619054E-3</v>
      </c>
      <c r="S202" s="13">
        <f t="shared" si="46"/>
        <v>-2.9126398373182982E-2</v>
      </c>
      <c r="T202" s="13">
        <f t="shared" si="47"/>
        <v>-2.8571505327517066E-2</v>
      </c>
    </row>
    <row r="203" spans="2:20" x14ac:dyDescent="0.3">
      <c r="B203" s="1">
        <v>43666</v>
      </c>
      <c r="C203" s="4">
        <f t="shared" si="53"/>
        <v>7</v>
      </c>
      <c r="D203" s="2">
        <v>44440853</v>
      </c>
      <c r="E203" s="2">
        <v>9332579</v>
      </c>
      <c r="F203" s="2">
        <v>3331730</v>
      </c>
      <c r="G203" s="2">
        <v>2152298</v>
      </c>
      <c r="H203" s="12">
        <v>1729156</v>
      </c>
      <c r="I203" s="13">
        <f t="shared" si="48"/>
        <v>3.8909154151474099E-2</v>
      </c>
      <c r="J203" s="13">
        <f t="shared" si="54"/>
        <v>-9.6020706524949762E-2</v>
      </c>
      <c r="K203" s="13">
        <f t="shared" si="55"/>
        <v>-9.9999888615998067E-3</v>
      </c>
      <c r="L203" s="13">
        <f t="shared" ref="L203:L266" si="56">(I203/I196)-1</f>
        <v>-8.6889612823776385E-2</v>
      </c>
      <c r="M203" s="13">
        <f t="shared" si="49"/>
        <v>0.20999999707476361</v>
      </c>
      <c r="N203" s="13">
        <f t="shared" si="50"/>
        <v>0.35699992467248337</v>
      </c>
      <c r="O203" s="13">
        <f t="shared" si="51"/>
        <v>0.64600012606063517</v>
      </c>
      <c r="P203" s="13">
        <f t="shared" si="52"/>
        <v>0.803399900943085</v>
      </c>
      <c r="Q203" s="13">
        <f t="shared" si="44"/>
        <v>-4.7619072912636562E-2</v>
      </c>
      <c r="R203" s="13">
        <f t="shared" si="45"/>
        <v>1.9417301213995319E-2</v>
      </c>
      <c r="S203" s="13">
        <f t="shared" si="46"/>
        <v>-6.862704237950501E-2</v>
      </c>
      <c r="T203" s="13">
        <f t="shared" si="47"/>
        <v>9.803728011847701E-3</v>
      </c>
    </row>
    <row r="204" spans="2:20" x14ac:dyDescent="0.3">
      <c r="B204" s="1">
        <v>43667</v>
      </c>
      <c r="C204" s="4">
        <f t="shared" si="53"/>
        <v>1</v>
      </c>
      <c r="D204" s="2">
        <v>42645263</v>
      </c>
      <c r="E204" s="2">
        <v>9134615</v>
      </c>
      <c r="F204" s="2">
        <v>2950480</v>
      </c>
      <c r="G204" s="2">
        <v>1926073</v>
      </c>
      <c r="H204" s="12">
        <v>1547407</v>
      </c>
      <c r="I204" s="13">
        <f t="shared" si="48"/>
        <v>3.6285554154045198E-2</v>
      </c>
      <c r="J204" s="13">
        <f t="shared" si="54"/>
        <v>-0.14096703779861175</v>
      </c>
      <c r="K204" s="13">
        <f t="shared" si="55"/>
        <v>-1.0416655064166447E-2</v>
      </c>
      <c r="L204" s="13">
        <f t="shared" si="56"/>
        <v>-0.13192459574277737</v>
      </c>
      <c r="M204" s="13">
        <f t="shared" si="49"/>
        <v>0.2141999921538765</v>
      </c>
      <c r="N204" s="13">
        <f t="shared" si="50"/>
        <v>0.3229999293894707</v>
      </c>
      <c r="O204" s="13">
        <f t="shared" si="51"/>
        <v>0.65279988340880124</v>
      </c>
      <c r="P204" s="13">
        <f t="shared" si="52"/>
        <v>0.80339997497498794</v>
      </c>
      <c r="Q204" s="13">
        <f t="shared" si="44"/>
        <v>-2.8829895026838415E-8</v>
      </c>
      <c r="R204" s="13">
        <f t="shared" si="45"/>
        <v>-7.7670017861540819E-2</v>
      </c>
      <c r="S204" s="13">
        <f t="shared" si="46"/>
        <v>-6.7961106748378075E-2</v>
      </c>
      <c r="T204" s="13">
        <f t="shared" si="47"/>
        <v>9.8040351940418269E-3</v>
      </c>
    </row>
    <row r="205" spans="2:20" x14ac:dyDescent="0.3">
      <c r="B205" s="1">
        <v>43668</v>
      </c>
      <c r="C205" s="4">
        <f t="shared" si="53"/>
        <v>2</v>
      </c>
      <c r="D205" s="2">
        <v>21500167</v>
      </c>
      <c r="E205" s="2">
        <v>5321291</v>
      </c>
      <c r="F205" s="2">
        <v>2128516</v>
      </c>
      <c r="G205" s="2">
        <v>1553817</v>
      </c>
      <c r="H205" s="12">
        <v>1286871</v>
      </c>
      <c r="I205" s="13">
        <f t="shared" si="48"/>
        <v>5.9854000203812367E-2</v>
      </c>
      <c r="J205" s="13">
        <f t="shared" si="54"/>
        <v>-9.0266927359072824E-3</v>
      </c>
      <c r="K205" s="13">
        <f t="shared" si="55"/>
        <v>0</v>
      </c>
      <c r="L205" s="13">
        <f t="shared" si="56"/>
        <v>-9.0266927359072824E-3</v>
      </c>
      <c r="M205" s="13">
        <f t="shared" si="49"/>
        <v>0.24749998453500385</v>
      </c>
      <c r="N205" s="13">
        <f t="shared" si="50"/>
        <v>0.39999992483027147</v>
      </c>
      <c r="O205" s="13">
        <f t="shared" si="51"/>
        <v>0.7300001503394854</v>
      </c>
      <c r="P205" s="13">
        <f t="shared" si="52"/>
        <v>0.82819984592780227</v>
      </c>
      <c r="Q205" s="13">
        <f t="shared" si="44"/>
        <v>-4.8076911036283532E-2</v>
      </c>
      <c r="R205" s="13">
        <f t="shared" si="45"/>
        <v>-9.8479579824228836E-8</v>
      </c>
      <c r="S205" s="13">
        <f t="shared" si="46"/>
        <v>2.0408731782935341E-2</v>
      </c>
      <c r="T205" s="13">
        <f t="shared" si="47"/>
        <v>2.0201534074975935E-2</v>
      </c>
    </row>
    <row r="206" spans="2:20" x14ac:dyDescent="0.3">
      <c r="B206" s="24">
        <v>43669</v>
      </c>
      <c r="C206" s="16">
        <f t="shared" si="53"/>
        <v>3</v>
      </c>
      <c r="D206" s="25">
        <v>21282993</v>
      </c>
      <c r="E206" s="25">
        <v>5054710</v>
      </c>
      <c r="F206" s="25">
        <v>2001665</v>
      </c>
      <c r="G206" s="25">
        <v>1505052</v>
      </c>
      <c r="H206" s="26">
        <v>1172435</v>
      </c>
      <c r="I206" s="22">
        <f t="shared" si="48"/>
        <v>5.5087881671529941E-2</v>
      </c>
      <c r="J206" s="22">
        <f t="shared" si="54"/>
        <v>1.3503180372102532</v>
      </c>
      <c r="K206" s="22">
        <f t="shared" si="55"/>
        <v>3.1578937674493712E-2</v>
      </c>
      <c r="L206" s="22">
        <f t="shared" si="56"/>
        <v>1.2783695472773182</v>
      </c>
      <c r="M206" s="22">
        <f t="shared" si="49"/>
        <v>0.2374999606493316</v>
      </c>
      <c r="N206" s="22">
        <f t="shared" si="50"/>
        <v>0.3959999683463542</v>
      </c>
      <c r="O206" s="22">
        <f t="shared" si="51"/>
        <v>0.75190004321402437</v>
      </c>
      <c r="P206" s="22">
        <f t="shared" si="52"/>
        <v>0.77899966247013397</v>
      </c>
      <c r="Q206" s="22">
        <f t="shared" si="44"/>
        <v>1.3749999518394702</v>
      </c>
      <c r="R206" s="22">
        <f t="shared" si="45"/>
        <v>1.7955054865126385E-7</v>
      </c>
      <c r="S206" s="22">
        <f t="shared" si="46"/>
        <v>3.0000715452885407E-2</v>
      </c>
      <c r="T206" s="22">
        <f t="shared" si="47"/>
        <v>-6.8628471411807612E-2</v>
      </c>
    </row>
    <row r="207" spans="2:20" x14ac:dyDescent="0.3">
      <c r="B207" s="1">
        <v>43670</v>
      </c>
      <c r="C207" s="4">
        <f t="shared" si="53"/>
        <v>4</v>
      </c>
      <c r="D207" s="2">
        <v>21934513</v>
      </c>
      <c r="E207" s="2">
        <v>5593301</v>
      </c>
      <c r="F207" s="2">
        <v>2192574</v>
      </c>
      <c r="G207" s="2">
        <v>1536555</v>
      </c>
      <c r="H207" s="12">
        <v>1297775</v>
      </c>
      <c r="I207" s="13">
        <f t="shared" si="48"/>
        <v>5.9165890758550235E-2</v>
      </c>
      <c r="J207" s="13">
        <f t="shared" si="54"/>
        <v>9.2763758052085699E-3</v>
      </c>
      <c r="K207" s="13">
        <f t="shared" si="55"/>
        <v>2.0201982617158221E-2</v>
      </c>
      <c r="L207" s="13">
        <f t="shared" si="56"/>
        <v>-1.0709258556743761E-2</v>
      </c>
      <c r="M207" s="13">
        <f t="shared" si="49"/>
        <v>0.25500000843419685</v>
      </c>
      <c r="N207" s="13">
        <f t="shared" si="50"/>
        <v>0.39200000143028241</v>
      </c>
      <c r="O207" s="13">
        <f t="shared" si="51"/>
        <v>0.70079960813181219</v>
      </c>
      <c r="P207" s="13">
        <f t="shared" si="52"/>
        <v>0.84460042107181321</v>
      </c>
      <c r="Q207" s="13">
        <f t="shared" si="44"/>
        <v>4.0816541751299562E-2</v>
      </c>
      <c r="R207" s="13">
        <f t="shared" si="45"/>
        <v>-1.513243071959991E-7</v>
      </c>
      <c r="S207" s="13">
        <f t="shared" si="46"/>
        <v>-6.7961527495662866E-2</v>
      </c>
      <c r="T207" s="13">
        <f t="shared" si="47"/>
        <v>1.9802295100175726E-2</v>
      </c>
    </row>
    <row r="208" spans="2:20" x14ac:dyDescent="0.3">
      <c r="B208" s="1">
        <v>43671</v>
      </c>
      <c r="C208" s="4">
        <f t="shared" si="53"/>
        <v>5</v>
      </c>
      <c r="D208" s="2">
        <v>20631473</v>
      </c>
      <c r="E208" s="2">
        <v>5415761</v>
      </c>
      <c r="F208" s="2">
        <v>2122978</v>
      </c>
      <c r="G208" s="2">
        <v>1580769</v>
      </c>
      <c r="H208" s="12">
        <v>1296231</v>
      </c>
      <c r="I208" s="13">
        <f t="shared" si="48"/>
        <v>6.2827845592992801E-2</v>
      </c>
      <c r="J208" s="13">
        <f t="shared" si="54"/>
        <v>-0.10337316478461622</v>
      </c>
      <c r="K208" s="13">
        <f t="shared" si="55"/>
        <v>-6.8627459389436152E-2</v>
      </c>
      <c r="L208" s="13">
        <f t="shared" si="56"/>
        <v>-3.730591560322627E-2</v>
      </c>
      <c r="M208" s="13">
        <f t="shared" si="49"/>
        <v>0.2624999678888657</v>
      </c>
      <c r="N208" s="13">
        <f t="shared" si="50"/>
        <v>0.39199994239036767</v>
      </c>
      <c r="O208" s="13">
        <f t="shared" si="51"/>
        <v>0.74459980272993875</v>
      </c>
      <c r="P208" s="13">
        <f t="shared" si="52"/>
        <v>0.8200002656934694</v>
      </c>
      <c r="Q208" s="13">
        <f t="shared" si="44"/>
        <v>9.6153697954910466E-3</v>
      </c>
      <c r="R208" s="13">
        <f t="shared" si="45"/>
        <v>2.0833271930895458E-2</v>
      </c>
      <c r="S208" s="13">
        <f t="shared" si="46"/>
        <v>-2.8571802836935722E-2</v>
      </c>
      <c r="T208" s="13">
        <f t="shared" si="47"/>
        <v>-3.8461168377245114E-2</v>
      </c>
    </row>
    <row r="209" spans="2:20" x14ac:dyDescent="0.3">
      <c r="B209" s="1">
        <v>43672</v>
      </c>
      <c r="C209" s="4">
        <f t="shared" si="53"/>
        <v>6</v>
      </c>
      <c r="D209" s="2">
        <v>21065820</v>
      </c>
      <c r="E209" s="2">
        <v>5319119</v>
      </c>
      <c r="F209" s="2">
        <v>2063818</v>
      </c>
      <c r="G209" s="2">
        <v>1566850</v>
      </c>
      <c r="H209" s="12">
        <v>1246273</v>
      </c>
      <c r="I209" s="13">
        <f t="shared" si="48"/>
        <v>5.916090615034212E-2</v>
      </c>
      <c r="J209" s="13">
        <f t="shared" si="54"/>
        <v>-0.16445501347909486</v>
      </c>
      <c r="K209" s="13">
        <f t="shared" si="55"/>
        <v>-6.7307699970698742E-2</v>
      </c>
      <c r="L209" s="13">
        <f t="shared" si="56"/>
        <v>-0.10415794523589839</v>
      </c>
      <c r="M209" s="13">
        <f t="shared" si="49"/>
        <v>0.25249997389135576</v>
      </c>
      <c r="N209" s="13">
        <f t="shared" si="50"/>
        <v>0.387999967663818</v>
      </c>
      <c r="O209" s="13">
        <f t="shared" si="51"/>
        <v>0.75919969687249556</v>
      </c>
      <c r="P209" s="13">
        <f t="shared" si="52"/>
        <v>0.79540032549382522</v>
      </c>
      <c r="Q209" s="13">
        <f t="shared" si="44"/>
        <v>-2.8846115347458956E-2</v>
      </c>
      <c r="R209" s="13">
        <f t="shared" si="45"/>
        <v>-6.7307736440819665E-2</v>
      </c>
      <c r="S209" s="13">
        <f t="shared" si="46"/>
        <v>3.9999963824946638E-2</v>
      </c>
      <c r="T209" s="13">
        <f t="shared" si="47"/>
        <v>-4.9019315593413104E-2</v>
      </c>
    </row>
    <row r="210" spans="2:20" x14ac:dyDescent="0.3">
      <c r="B210" s="1">
        <v>43673</v>
      </c>
      <c r="C210" s="4">
        <f t="shared" si="53"/>
        <v>7</v>
      </c>
      <c r="D210" s="2">
        <v>44889750</v>
      </c>
      <c r="E210" s="2">
        <v>9615384</v>
      </c>
      <c r="F210" s="2">
        <v>3171153</v>
      </c>
      <c r="G210" s="2">
        <v>2156384</v>
      </c>
      <c r="H210" s="12">
        <v>1698799</v>
      </c>
      <c r="I210" s="13">
        <f t="shared" si="48"/>
        <v>3.7843806214113464E-2</v>
      </c>
      <c r="J210" s="13">
        <f t="shared" si="54"/>
        <v>-1.7555963718715928E-2</v>
      </c>
      <c r="K210" s="13">
        <f t="shared" si="55"/>
        <v>1.0100998736455313E-2</v>
      </c>
      <c r="L210" s="13">
        <f t="shared" si="56"/>
        <v>-2.7380393138674131E-2</v>
      </c>
      <c r="M210" s="13">
        <f t="shared" si="49"/>
        <v>0.21419998997543982</v>
      </c>
      <c r="N210" s="13">
        <f t="shared" si="50"/>
        <v>0.32979993310719574</v>
      </c>
      <c r="O210" s="13">
        <f t="shared" si="51"/>
        <v>0.6799999873862913</v>
      </c>
      <c r="P210" s="13">
        <f t="shared" si="52"/>
        <v>0.78779985382937356</v>
      </c>
      <c r="Q210" s="13">
        <f t="shared" si="44"/>
        <v>1.9999966472289632E-2</v>
      </c>
      <c r="R210" s="13">
        <f t="shared" si="45"/>
        <v>-7.6190468640130016E-2</v>
      </c>
      <c r="S210" s="13">
        <f t="shared" si="46"/>
        <v>5.2631354010703069E-2</v>
      </c>
      <c r="T210" s="13">
        <f t="shared" si="47"/>
        <v>-1.941753676518887E-2</v>
      </c>
    </row>
    <row r="211" spans="2:20" x14ac:dyDescent="0.3">
      <c r="B211" s="1">
        <v>43674</v>
      </c>
      <c r="C211" s="4">
        <f t="shared" si="53"/>
        <v>1</v>
      </c>
      <c r="D211" s="2">
        <v>43543058</v>
      </c>
      <c r="E211" s="2">
        <v>8778280</v>
      </c>
      <c r="F211" s="2">
        <v>3074153</v>
      </c>
      <c r="G211" s="2">
        <v>2027711</v>
      </c>
      <c r="H211" s="12">
        <v>1660696</v>
      </c>
      <c r="I211" s="13">
        <f t="shared" si="48"/>
        <v>3.8139167901344917E-2</v>
      </c>
      <c r="J211" s="13">
        <f t="shared" si="54"/>
        <v>7.3212154268398777E-2</v>
      </c>
      <c r="K211" s="13">
        <f t="shared" si="55"/>
        <v>2.1052631332113103E-2</v>
      </c>
      <c r="L211" s="13">
        <f t="shared" si="56"/>
        <v>5.1084068867474519E-2</v>
      </c>
      <c r="M211" s="13">
        <f t="shared" si="49"/>
        <v>0.2015999886824669</v>
      </c>
      <c r="N211" s="13">
        <f t="shared" si="50"/>
        <v>0.35019992527009847</v>
      </c>
      <c r="O211" s="13">
        <f t="shared" si="51"/>
        <v>0.65959989629663851</v>
      </c>
      <c r="P211" s="13">
        <f t="shared" si="52"/>
        <v>0.8190003407783456</v>
      </c>
      <c r="Q211" s="13">
        <f t="shared" si="44"/>
        <v>-5.8823547772859142E-2</v>
      </c>
      <c r="R211" s="13">
        <f t="shared" si="45"/>
        <v>8.421053197144901E-2</v>
      </c>
      <c r="S211" s="13">
        <f t="shared" si="46"/>
        <v>1.0416688269502927E-2</v>
      </c>
      <c r="T211" s="13">
        <f t="shared" si="47"/>
        <v>1.9417931652093046E-2</v>
      </c>
    </row>
    <row r="212" spans="2:20" x14ac:dyDescent="0.3">
      <c r="B212" s="1">
        <v>43675</v>
      </c>
      <c r="C212" s="4">
        <f t="shared" si="53"/>
        <v>2</v>
      </c>
      <c r="D212" s="2">
        <v>21500167</v>
      </c>
      <c r="E212" s="2">
        <v>5536293</v>
      </c>
      <c r="F212" s="2">
        <v>2214517</v>
      </c>
      <c r="G212" s="2">
        <v>1551933</v>
      </c>
      <c r="H212" s="12">
        <v>1298037</v>
      </c>
      <c r="I212" s="13">
        <f t="shared" si="48"/>
        <v>6.0373345007041106E-2</v>
      </c>
      <c r="J212" s="13">
        <f t="shared" si="54"/>
        <v>8.6768603846072434E-3</v>
      </c>
      <c r="K212" s="13">
        <f t="shared" si="55"/>
        <v>0</v>
      </c>
      <c r="L212" s="13">
        <f t="shared" si="56"/>
        <v>8.6768603846072434E-3</v>
      </c>
      <c r="M212" s="13">
        <f t="shared" si="49"/>
        <v>0.25749999988372185</v>
      </c>
      <c r="N212" s="13">
        <f t="shared" si="50"/>
        <v>0.39999996387474435</v>
      </c>
      <c r="O212" s="13">
        <f t="shared" si="51"/>
        <v>0.70079976807583777</v>
      </c>
      <c r="P212" s="13">
        <f t="shared" si="52"/>
        <v>0.83640015387262212</v>
      </c>
      <c r="Q212" s="13">
        <f t="shared" si="44"/>
        <v>4.0404104943706276E-2</v>
      </c>
      <c r="R212" s="13">
        <f t="shared" si="45"/>
        <v>9.7611200455816061E-8</v>
      </c>
      <c r="S212" s="13">
        <f t="shared" si="46"/>
        <v>-4.000051541094618E-2</v>
      </c>
      <c r="T212" s="13">
        <f t="shared" si="47"/>
        <v>9.9013637652074493E-3</v>
      </c>
    </row>
    <row r="213" spans="2:20" x14ac:dyDescent="0.3">
      <c r="B213" s="1">
        <v>43676</v>
      </c>
      <c r="C213" s="4">
        <f t="shared" si="53"/>
        <v>3</v>
      </c>
      <c r="D213" s="2">
        <v>20848646</v>
      </c>
      <c r="E213" s="2">
        <v>5212161</v>
      </c>
      <c r="F213" s="2">
        <v>2043167</v>
      </c>
      <c r="G213" s="2">
        <v>1416936</v>
      </c>
      <c r="H213" s="12">
        <v>1208363</v>
      </c>
      <c r="I213" s="13">
        <f t="shared" si="48"/>
        <v>5.7958823800835793E-2</v>
      </c>
      <c r="J213" s="13">
        <f t="shared" si="54"/>
        <v>3.064391629386698E-2</v>
      </c>
      <c r="K213" s="13">
        <f t="shared" si="55"/>
        <v>-2.0408172854259776E-2</v>
      </c>
      <c r="L213" s="13">
        <f t="shared" si="56"/>
        <v>5.2115674848858706E-2</v>
      </c>
      <c r="M213" s="13">
        <f t="shared" si="49"/>
        <v>0.24999997601762725</v>
      </c>
      <c r="N213" s="13">
        <f t="shared" si="50"/>
        <v>0.39199997851179197</v>
      </c>
      <c r="O213" s="13">
        <f t="shared" si="51"/>
        <v>0.69349984607229853</v>
      </c>
      <c r="P213" s="13">
        <f t="shared" si="52"/>
        <v>0.85279998532043788</v>
      </c>
      <c r="Q213" s="13">
        <f t="shared" si="44"/>
        <v>5.2631652376363469E-2</v>
      </c>
      <c r="R213" s="13">
        <f t="shared" si="45"/>
        <v>-1.0100985238119309E-2</v>
      </c>
      <c r="S213" s="13">
        <f t="shared" si="46"/>
        <v>-7.7670160640092578E-2</v>
      </c>
      <c r="T213" s="13">
        <f t="shared" si="47"/>
        <v>9.4737297595598458E-2</v>
      </c>
    </row>
    <row r="214" spans="2:20" x14ac:dyDescent="0.3">
      <c r="B214" s="1">
        <v>43677</v>
      </c>
      <c r="C214" s="4">
        <f t="shared" si="53"/>
        <v>4</v>
      </c>
      <c r="D214" s="2">
        <v>22368860</v>
      </c>
      <c r="E214" s="2">
        <v>5592215</v>
      </c>
      <c r="F214" s="2">
        <v>2214517</v>
      </c>
      <c r="G214" s="2">
        <v>1535767</v>
      </c>
      <c r="H214" s="12">
        <v>1322295</v>
      </c>
      <c r="I214" s="13">
        <f t="shared" si="48"/>
        <v>5.9113204696171373E-2</v>
      </c>
      <c r="J214" s="13">
        <f t="shared" si="54"/>
        <v>1.8893876057097803E-2</v>
      </c>
      <c r="K214" s="13">
        <f t="shared" si="55"/>
        <v>1.9801989677181275E-2</v>
      </c>
      <c r="L214" s="13">
        <f t="shared" si="56"/>
        <v>-8.9048033763017287E-4</v>
      </c>
      <c r="M214" s="13">
        <f t="shared" si="49"/>
        <v>0.25</v>
      </c>
      <c r="N214" s="13">
        <f t="shared" si="50"/>
        <v>0.39599997496519718</v>
      </c>
      <c r="O214" s="13">
        <f t="shared" si="51"/>
        <v>0.69349975638028516</v>
      </c>
      <c r="P214" s="13">
        <f t="shared" si="52"/>
        <v>0.86099974800864976</v>
      </c>
      <c r="Q214" s="13">
        <f t="shared" si="44"/>
        <v>-1.9607875564000676E-2</v>
      </c>
      <c r="R214" s="13">
        <f t="shared" si="45"/>
        <v>1.0204014082449309E-2</v>
      </c>
      <c r="S214" s="13">
        <f t="shared" si="46"/>
        <v>-1.0416460949495887E-2</v>
      </c>
      <c r="T214" s="13">
        <f t="shared" si="47"/>
        <v>1.9416669146370413E-2</v>
      </c>
    </row>
    <row r="215" spans="2:20" x14ac:dyDescent="0.3">
      <c r="B215" s="1">
        <v>43678</v>
      </c>
      <c r="C215" s="4">
        <f t="shared" si="53"/>
        <v>5</v>
      </c>
      <c r="D215" s="2">
        <v>22151687</v>
      </c>
      <c r="E215" s="2">
        <v>5704059</v>
      </c>
      <c r="F215" s="2">
        <v>2327256</v>
      </c>
      <c r="G215" s="2">
        <v>1749863</v>
      </c>
      <c r="H215" s="12">
        <v>1506632</v>
      </c>
      <c r="I215" s="13">
        <f t="shared" si="48"/>
        <v>6.8014323243191371E-2</v>
      </c>
      <c r="J215" s="13">
        <f t="shared" si="54"/>
        <v>0.16231751902245817</v>
      </c>
      <c r="K215" s="13">
        <f t="shared" si="55"/>
        <v>7.3684220220243013E-2</v>
      </c>
      <c r="L215" s="13">
        <f t="shared" si="56"/>
        <v>8.2550620688114362E-2</v>
      </c>
      <c r="M215" s="13">
        <f t="shared" si="49"/>
        <v>0.25749998182982631</v>
      </c>
      <c r="N215" s="13">
        <f t="shared" si="50"/>
        <v>0.40799998737740967</v>
      </c>
      <c r="O215" s="13">
        <f t="shared" si="51"/>
        <v>0.75189966209132131</v>
      </c>
      <c r="P215" s="13">
        <f t="shared" si="52"/>
        <v>0.86099997542664763</v>
      </c>
      <c r="Q215" s="13">
        <f t="shared" si="44"/>
        <v>-1.9047568269251136E-2</v>
      </c>
      <c r="R215" s="13">
        <f t="shared" si="45"/>
        <v>4.0816447291996294E-2</v>
      </c>
      <c r="S215" s="13">
        <f t="shared" si="46"/>
        <v>9.8037352878941331E-3</v>
      </c>
      <c r="T215" s="13">
        <f t="shared" si="47"/>
        <v>4.9999629815369762E-2</v>
      </c>
    </row>
    <row r="216" spans="2:20" x14ac:dyDescent="0.3">
      <c r="B216" s="1">
        <v>43679</v>
      </c>
      <c r="C216" s="4">
        <f t="shared" si="53"/>
        <v>6</v>
      </c>
      <c r="D216" s="2">
        <v>22803207</v>
      </c>
      <c r="E216" s="2">
        <v>5814817</v>
      </c>
      <c r="F216" s="2">
        <v>2256149</v>
      </c>
      <c r="G216" s="2">
        <v>1581109</v>
      </c>
      <c r="H216" s="12">
        <v>1322439</v>
      </c>
      <c r="I216" s="13">
        <f t="shared" si="48"/>
        <v>5.7993553275203794E-2</v>
      </c>
      <c r="J216" s="13">
        <f t="shared" si="54"/>
        <v>6.1115020545257748E-2</v>
      </c>
      <c r="K216" s="13">
        <f t="shared" si="55"/>
        <v>8.2474216527056665E-2</v>
      </c>
      <c r="L216" s="13">
        <f t="shared" si="56"/>
        <v>-1.9731828856234923E-2</v>
      </c>
      <c r="M216" s="13">
        <f t="shared" si="49"/>
        <v>0.25499996557501758</v>
      </c>
      <c r="N216" s="13">
        <f t="shared" si="50"/>
        <v>0.38800000068789781</v>
      </c>
      <c r="O216" s="13">
        <f t="shared" si="51"/>
        <v>0.7007999028432963</v>
      </c>
      <c r="P216" s="13">
        <f t="shared" si="52"/>
        <v>0.83639964101146724</v>
      </c>
      <c r="Q216" s="13">
        <f t="shared" si="44"/>
        <v>9.9009581867819385E-3</v>
      </c>
      <c r="R216" s="13">
        <f t="shared" si="45"/>
        <v>8.5113614822773798E-8</v>
      </c>
      <c r="S216" s="13">
        <f t="shared" si="46"/>
        <v>-7.6922836336441924E-2</v>
      </c>
      <c r="T216" s="13">
        <f t="shared" si="47"/>
        <v>5.1545510107991799E-2</v>
      </c>
    </row>
    <row r="217" spans="2:20" x14ac:dyDescent="0.3">
      <c r="B217" s="1">
        <v>43680</v>
      </c>
      <c r="C217" s="4">
        <f t="shared" si="53"/>
        <v>7</v>
      </c>
      <c r="D217" s="2">
        <v>45338648</v>
      </c>
      <c r="E217" s="2">
        <v>9045060</v>
      </c>
      <c r="F217" s="2">
        <v>3167580</v>
      </c>
      <c r="G217" s="2">
        <v>2240112</v>
      </c>
      <c r="H217" s="12">
        <v>1782233</v>
      </c>
      <c r="I217" s="13">
        <f t="shared" si="48"/>
        <v>3.930935479152356E-2</v>
      </c>
      <c r="J217" s="13">
        <f t="shared" si="54"/>
        <v>4.9113520787332776E-2</v>
      </c>
      <c r="K217" s="13">
        <f t="shared" si="55"/>
        <v>1.0000011138400211E-2</v>
      </c>
      <c r="L217" s="13">
        <f t="shared" si="56"/>
        <v>3.8726246750083293E-2</v>
      </c>
      <c r="M217" s="13">
        <f t="shared" si="49"/>
        <v>0.19949999391247838</v>
      </c>
      <c r="N217" s="13">
        <f t="shared" si="50"/>
        <v>0.35019999867330898</v>
      </c>
      <c r="O217" s="13">
        <f t="shared" si="51"/>
        <v>0.70719981815771027</v>
      </c>
      <c r="P217" s="13">
        <f t="shared" si="52"/>
        <v>0.79559995214524992</v>
      </c>
      <c r="Q217" s="13">
        <f t="shared" si="44"/>
        <v>-6.8627435811957516E-2</v>
      </c>
      <c r="R217" s="13">
        <f t="shared" si="45"/>
        <v>6.1855881454901729E-2</v>
      </c>
      <c r="S217" s="13">
        <f t="shared" si="46"/>
        <v>3.9999751876417911E-2</v>
      </c>
      <c r="T217" s="13">
        <f t="shared" si="47"/>
        <v>9.9011167341060968E-3</v>
      </c>
    </row>
    <row r="218" spans="2:20" x14ac:dyDescent="0.3">
      <c r="B218" s="1">
        <v>43681</v>
      </c>
      <c r="C218" s="4">
        <f t="shared" si="53"/>
        <v>1</v>
      </c>
      <c r="D218" s="2">
        <v>43991955</v>
      </c>
      <c r="E218" s="2">
        <v>9053544</v>
      </c>
      <c r="F218" s="2">
        <v>2924294</v>
      </c>
      <c r="G218" s="2">
        <v>2068061</v>
      </c>
      <c r="H218" s="12">
        <v>1677611</v>
      </c>
      <c r="I218" s="13">
        <f t="shared" si="48"/>
        <v>3.8134495273056179E-2</v>
      </c>
      <c r="J218" s="13">
        <f t="shared" si="54"/>
        <v>1.0185488493980932E-2</v>
      </c>
      <c r="K218" s="13">
        <f t="shared" si="55"/>
        <v>1.0309266749248591E-2</v>
      </c>
      <c r="L218" s="13">
        <f t="shared" si="56"/>
        <v>-1.2251521325334913E-4</v>
      </c>
      <c r="M218" s="13">
        <f t="shared" si="49"/>
        <v>0.20579999229404558</v>
      </c>
      <c r="N218" s="13">
        <f t="shared" si="50"/>
        <v>0.3229999213567637</v>
      </c>
      <c r="O218" s="13">
        <f t="shared" si="51"/>
        <v>0.70720009684388774</v>
      </c>
      <c r="P218" s="13">
        <f t="shared" si="52"/>
        <v>0.81119995976907833</v>
      </c>
      <c r="Q218" s="13">
        <f t="shared" si="44"/>
        <v>2.0833352417464424E-2</v>
      </c>
      <c r="R218" s="13">
        <f t="shared" si="45"/>
        <v>-7.7669930661339315E-2</v>
      </c>
      <c r="S218" s="13">
        <f t="shared" si="46"/>
        <v>7.2165263843283256E-2</v>
      </c>
      <c r="T218" s="13">
        <f t="shared" si="47"/>
        <v>-9.524270773628829E-3</v>
      </c>
    </row>
    <row r="219" spans="2:20" x14ac:dyDescent="0.3">
      <c r="B219" s="1">
        <v>43682</v>
      </c>
      <c r="C219" s="4">
        <f t="shared" si="53"/>
        <v>2</v>
      </c>
      <c r="D219" s="2">
        <v>22368860</v>
      </c>
      <c r="E219" s="2">
        <v>5592215</v>
      </c>
      <c r="F219" s="2">
        <v>2214517</v>
      </c>
      <c r="G219" s="2">
        <v>1551933</v>
      </c>
      <c r="H219" s="12">
        <v>1208956</v>
      </c>
      <c r="I219" s="13">
        <f t="shared" si="48"/>
        <v>5.4046384125073878E-2</v>
      </c>
      <c r="J219" s="13">
        <f t="shared" si="54"/>
        <v>-6.8627473639041092E-2</v>
      </c>
      <c r="K219" s="13">
        <f t="shared" si="55"/>
        <v>4.0404011745583279E-2</v>
      </c>
      <c r="L219" s="13">
        <f t="shared" si="56"/>
        <v>-0.10479725582919641</v>
      </c>
      <c r="M219" s="13">
        <f t="shared" si="49"/>
        <v>0.25</v>
      </c>
      <c r="N219" s="13">
        <f t="shared" si="50"/>
        <v>0.39599997496519718</v>
      </c>
      <c r="O219" s="13">
        <f t="shared" si="51"/>
        <v>0.70079976807583777</v>
      </c>
      <c r="P219" s="13">
        <f t="shared" si="52"/>
        <v>0.77900012436103883</v>
      </c>
      <c r="Q219" s="13">
        <f t="shared" si="44"/>
        <v>-2.9126213153819802E-2</v>
      </c>
      <c r="R219" s="13">
        <f t="shared" si="45"/>
        <v>-9.9999731769968569E-3</v>
      </c>
      <c r="S219" s="13">
        <f t="shared" si="46"/>
        <v>0</v>
      </c>
      <c r="T219" s="13">
        <f t="shared" si="47"/>
        <v>-6.8627473639041092E-2</v>
      </c>
    </row>
    <row r="220" spans="2:20" x14ac:dyDescent="0.3">
      <c r="B220" s="1">
        <v>43683</v>
      </c>
      <c r="C220" s="4">
        <f t="shared" si="53"/>
        <v>3</v>
      </c>
      <c r="D220" s="2">
        <v>22586034</v>
      </c>
      <c r="E220" s="2">
        <v>5420648</v>
      </c>
      <c r="F220" s="2">
        <v>2124894</v>
      </c>
      <c r="G220" s="2">
        <v>1535660</v>
      </c>
      <c r="H220" s="12">
        <v>1221464</v>
      </c>
      <c r="I220" s="13">
        <f t="shared" si="48"/>
        <v>5.4080499480342589E-2</v>
      </c>
      <c r="J220" s="13">
        <f t="shared" si="54"/>
        <v>1.0841940708214315E-2</v>
      </c>
      <c r="K220" s="13">
        <f t="shared" si="55"/>
        <v>8.3333373303954517E-2</v>
      </c>
      <c r="L220" s="13">
        <f t="shared" si="56"/>
        <v>-6.6915166081014887E-2</v>
      </c>
      <c r="M220" s="13">
        <f t="shared" si="49"/>
        <v>0.23999999291597632</v>
      </c>
      <c r="N220" s="13">
        <f t="shared" si="50"/>
        <v>0.39199999704832339</v>
      </c>
      <c r="O220" s="13">
        <f t="shared" si="51"/>
        <v>0.72269957936725315</v>
      </c>
      <c r="P220" s="13">
        <f t="shared" si="52"/>
        <v>0.79540002344268912</v>
      </c>
      <c r="Q220" s="13">
        <f t="shared" si="44"/>
        <v>-3.999993624377729E-2</v>
      </c>
      <c r="R220" s="13">
        <f t="shared" si="45"/>
        <v>4.7287072479917924E-8</v>
      </c>
      <c r="S220" s="13">
        <f t="shared" si="46"/>
        <v>4.2104887925109136E-2</v>
      </c>
      <c r="T220" s="13">
        <f t="shared" si="47"/>
        <v>-6.7307648763831551E-2</v>
      </c>
    </row>
    <row r="221" spans="2:20" x14ac:dyDescent="0.3">
      <c r="B221" s="1">
        <v>43684</v>
      </c>
      <c r="C221" s="4">
        <f t="shared" si="53"/>
        <v>4</v>
      </c>
      <c r="D221" s="2">
        <v>22586034</v>
      </c>
      <c r="E221" s="2">
        <v>5364183</v>
      </c>
      <c r="F221" s="2">
        <v>2124216</v>
      </c>
      <c r="G221" s="2">
        <v>1488650</v>
      </c>
      <c r="H221" s="12">
        <v>1184072</v>
      </c>
      <c r="I221" s="13">
        <f t="shared" si="48"/>
        <v>5.2424963143152974E-2</v>
      </c>
      <c r="J221" s="13">
        <f t="shared" si="54"/>
        <v>-0.10453264967348441</v>
      </c>
      <c r="K221" s="13">
        <f t="shared" si="55"/>
        <v>9.7087647738864913E-3</v>
      </c>
      <c r="L221" s="13">
        <f t="shared" si="56"/>
        <v>-0.1131429362930747</v>
      </c>
      <c r="M221" s="13">
        <f t="shared" si="49"/>
        <v>0.23749999667936389</v>
      </c>
      <c r="N221" s="13">
        <f t="shared" si="50"/>
        <v>0.39599991275465435</v>
      </c>
      <c r="O221" s="13">
        <f t="shared" si="51"/>
        <v>0.70079973034757292</v>
      </c>
      <c r="P221" s="13">
        <f t="shared" si="52"/>
        <v>0.79539985893258991</v>
      </c>
      <c r="Q221" s="13">
        <f t="shared" si="44"/>
        <v>-5.0000013282544442E-2</v>
      </c>
      <c r="R221" s="13">
        <f t="shared" si="45"/>
        <v>-1.570973403586251E-7</v>
      </c>
      <c r="S221" s="13">
        <f t="shared" si="46"/>
        <v>1.0526281949095218E-2</v>
      </c>
      <c r="T221" s="13">
        <f t="shared" si="47"/>
        <v>-7.6190369657809454E-2</v>
      </c>
    </row>
    <row r="222" spans="2:20" x14ac:dyDescent="0.3">
      <c r="B222" s="1">
        <v>43685</v>
      </c>
      <c r="C222" s="4">
        <f t="shared" si="53"/>
        <v>5</v>
      </c>
      <c r="D222" s="2">
        <v>20848646</v>
      </c>
      <c r="E222" s="2">
        <v>5264283</v>
      </c>
      <c r="F222" s="2">
        <v>2168884</v>
      </c>
      <c r="G222" s="2">
        <v>1519954</v>
      </c>
      <c r="H222" s="12">
        <v>1233898</v>
      </c>
      <c r="I222" s="13">
        <f t="shared" si="48"/>
        <v>5.9183603577901416E-2</v>
      </c>
      <c r="J222" s="13">
        <f t="shared" si="54"/>
        <v>-0.18102230670794195</v>
      </c>
      <c r="K222" s="13">
        <f t="shared" si="55"/>
        <v>-5.8823555966640351E-2</v>
      </c>
      <c r="L222" s="13">
        <f t="shared" si="56"/>
        <v>-0.12983617632590294</v>
      </c>
      <c r="M222" s="13">
        <f t="shared" si="49"/>
        <v>0.25249999448405425</v>
      </c>
      <c r="N222" s="13">
        <f t="shared" si="50"/>
        <v>0.41199988678420213</v>
      </c>
      <c r="O222" s="13">
        <f t="shared" si="51"/>
        <v>0.70080004278698171</v>
      </c>
      <c r="P222" s="13">
        <f t="shared" si="52"/>
        <v>0.8117995676184937</v>
      </c>
      <c r="Q222" s="13">
        <f t="shared" si="44"/>
        <v>-1.9417427955689681E-2</v>
      </c>
      <c r="R222" s="13">
        <f t="shared" si="45"/>
        <v>9.8036753199515214E-3</v>
      </c>
      <c r="S222" s="13">
        <f t="shared" si="46"/>
        <v>-6.7960689278955044E-2</v>
      </c>
      <c r="T222" s="13">
        <f t="shared" si="47"/>
        <v>-5.714333241853331E-2</v>
      </c>
    </row>
    <row r="223" spans="2:20" x14ac:dyDescent="0.3">
      <c r="B223" s="1">
        <v>43686</v>
      </c>
      <c r="C223" s="4">
        <f t="shared" si="53"/>
        <v>6</v>
      </c>
      <c r="D223" s="2">
        <v>22586034</v>
      </c>
      <c r="E223" s="2">
        <v>5590043</v>
      </c>
      <c r="F223" s="2">
        <v>2124216</v>
      </c>
      <c r="G223" s="2">
        <v>1566184</v>
      </c>
      <c r="H223" s="12">
        <v>1322799</v>
      </c>
      <c r="I223" s="13">
        <f t="shared" si="48"/>
        <v>5.8567121611523297E-2</v>
      </c>
      <c r="J223" s="13">
        <f t="shared" si="54"/>
        <v>2.7222427650719361E-4</v>
      </c>
      <c r="K223" s="13">
        <f t="shared" si="55"/>
        <v>-9.5237919824172623E-3</v>
      </c>
      <c r="L223" s="13">
        <f t="shared" si="56"/>
        <v>9.8902085477963197E-3</v>
      </c>
      <c r="M223" s="13">
        <f t="shared" si="49"/>
        <v>0.24749998162581355</v>
      </c>
      <c r="N223" s="13">
        <f t="shared" si="50"/>
        <v>0.37999993917756986</v>
      </c>
      <c r="O223" s="13">
        <f t="shared" si="51"/>
        <v>0.7372997849559555</v>
      </c>
      <c r="P223" s="13">
        <f t="shared" si="52"/>
        <v>0.84459999591363466</v>
      </c>
      <c r="Q223" s="13">
        <f t="shared" si="44"/>
        <v>-2.9411705732162674E-2</v>
      </c>
      <c r="R223" s="13">
        <f t="shared" si="45"/>
        <v>-2.0618715196248361E-2</v>
      </c>
      <c r="S223" s="13">
        <f t="shared" si="46"/>
        <v>5.2083172335742889E-2</v>
      </c>
      <c r="T223" s="13">
        <f t="shared" si="47"/>
        <v>9.8043500978199916E-3</v>
      </c>
    </row>
    <row r="224" spans="2:20" x14ac:dyDescent="0.3">
      <c r="B224" s="1">
        <v>43687</v>
      </c>
      <c r="C224" s="4">
        <f t="shared" si="53"/>
        <v>7</v>
      </c>
      <c r="D224" s="2">
        <v>46685340</v>
      </c>
      <c r="E224" s="2">
        <v>9411764</v>
      </c>
      <c r="F224" s="2">
        <v>3328000</v>
      </c>
      <c r="G224" s="2">
        <v>2330931</v>
      </c>
      <c r="H224" s="12">
        <v>1890851</v>
      </c>
      <c r="I224" s="13">
        <f t="shared" si="48"/>
        <v>4.0502029116634898E-2</v>
      </c>
      <c r="J224" s="13">
        <f t="shared" si="54"/>
        <v>6.0944893288363611E-2</v>
      </c>
      <c r="K224" s="13">
        <f t="shared" si="55"/>
        <v>2.9702958941342894E-2</v>
      </c>
      <c r="L224" s="13">
        <f t="shared" si="56"/>
        <v>3.034072503699603E-2</v>
      </c>
      <c r="M224" s="13">
        <f t="shared" si="49"/>
        <v>0.2015999883475198</v>
      </c>
      <c r="N224" s="13">
        <f t="shared" si="50"/>
        <v>0.353600026520002</v>
      </c>
      <c r="O224" s="13">
        <f t="shared" si="51"/>
        <v>0.70039993990384619</v>
      </c>
      <c r="P224" s="13">
        <f t="shared" si="52"/>
        <v>0.81119990252821728</v>
      </c>
      <c r="Q224" s="13">
        <f t="shared" si="44"/>
        <v>1.0526288216142543E-2</v>
      </c>
      <c r="R224" s="13">
        <f t="shared" si="45"/>
        <v>9.7088174174004838E-3</v>
      </c>
      <c r="S224" s="13">
        <f t="shared" si="46"/>
        <v>-9.6152149354027383E-3</v>
      </c>
      <c r="T224" s="13">
        <f t="shared" si="47"/>
        <v>1.9607781952354131E-2</v>
      </c>
    </row>
    <row r="225" spans="2:20" x14ac:dyDescent="0.3">
      <c r="B225" s="24">
        <v>43688</v>
      </c>
      <c r="C225" s="16">
        <f t="shared" si="53"/>
        <v>1</v>
      </c>
      <c r="D225" s="25">
        <v>43991955</v>
      </c>
      <c r="E225" s="25">
        <v>9700226</v>
      </c>
      <c r="F225" s="25">
        <v>3166153</v>
      </c>
      <c r="G225" s="25">
        <v>1033432</v>
      </c>
      <c r="H225" s="26">
        <v>765773</v>
      </c>
      <c r="I225" s="22">
        <f t="shared" si="48"/>
        <v>1.7407114550830941E-2</v>
      </c>
      <c r="J225" s="22">
        <f t="shared" si="54"/>
        <v>-0.54353363205176886</v>
      </c>
      <c r="K225" s="22">
        <f t="shared" si="55"/>
        <v>0</v>
      </c>
      <c r="L225" s="22">
        <f t="shared" si="56"/>
        <v>-0.54353363205176897</v>
      </c>
      <c r="M225" s="22">
        <f t="shared" si="49"/>
        <v>0.22049999823831426</v>
      </c>
      <c r="N225" s="22">
        <f t="shared" si="50"/>
        <v>0.32639992099153153</v>
      </c>
      <c r="O225" s="22">
        <f t="shared" si="51"/>
        <v>0.32639989286683241</v>
      </c>
      <c r="P225" s="22">
        <f t="shared" si="52"/>
        <v>0.74099989162325142</v>
      </c>
      <c r="Q225" s="22">
        <f t="shared" ref="Q225:Q288" si="57">(M225/M218)-1</f>
        <v>7.1428602986852496E-2</v>
      </c>
      <c r="R225" s="22">
        <f t="shared" ref="R225:R288" si="58">(N225/N218)-1</f>
        <v>1.0526317221645431E-2</v>
      </c>
      <c r="S225" s="22">
        <f t="shared" ref="S225:S288" si="59">(O225/O218)-1</f>
        <v>-0.53846175315374123</v>
      </c>
      <c r="T225" s="22">
        <f t="shared" ref="T225:T288" si="60">(P225/P218)-1</f>
        <v>-8.6538549836479906E-2</v>
      </c>
    </row>
    <row r="226" spans="2:20" x14ac:dyDescent="0.3">
      <c r="B226" s="1">
        <v>43689</v>
      </c>
      <c r="C226" s="4">
        <f t="shared" si="53"/>
        <v>2</v>
      </c>
      <c r="D226" s="2">
        <v>20631473</v>
      </c>
      <c r="E226" s="2">
        <v>5157868</v>
      </c>
      <c r="F226" s="2">
        <v>2063147</v>
      </c>
      <c r="G226" s="2">
        <v>1445853</v>
      </c>
      <c r="H226" s="12">
        <v>1244880</v>
      </c>
      <c r="I226" s="13">
        <f t="shared" si="48"/>
        <v>6.0338881281040861E-2</v>
      </c>
      <c r="J226" s="13">
        <f t="shared" si="54"/>
        <v>2.971489450401843E-2</v>
      </c>
      <c r="K226" s="13">
        <f t="shared" si="55"/>
        <v>-7.7669894666066996E-2</v>
      </c>
      <c r="L226" s="13">
        <f t="shared" si="56"/>
        <v>0.11642771774342786</v>
      </c>
      <c r="M226" s="13">
        <f t="shared" si="49"/>
        <v>0.24999998788259084</v>
      </c>
      <c r="N226" s="13">
        <f t="shared" si="50"/>
        <v>0.39999996122428877</v>
      </c>
      <c r="O226" s="13">
        <f t="shared" si="51"/>
        <v>0.70079979759076794</v>
      </c>
      <c r="P226" s="13">
        <f t="shared" si="52"/>
        <v>0.86100039215604907</v>
      </c>
      <c r="Q226" s="13">
        <f t="shared" si="57"/>
        <v>-4.8469636637626934E-8</v>
      </c>
      <c r="R226" s="13">
        <f t="shared" si="58"/>
        <v>1.0100976040322118E-2</v>
      </c>
      <c r="S226" s="13">
        <f t="shared" si="59"/>
        <v>4.211606730031292E-8</v>
      </c>
      <c r="T226" s="13">
        <f t="shared" si="60"/>
        <v>0.10526348485793835</v>
      </c>
    </row>
    <row r="227" spans="2:20" x14ac:dyDescent="0.3">
      <c r="B227" s="1">
        <v>43690</v>
      </c>
      <c r="C227" s="4">
        <f t="shared" si="53"/>
        <v>3</v>
      </c>
      <c r="D227" s="2">
        <v>20848646</v>
      </c>
      <c r="E227" s="2">
        <v>5316404</v>
      </c>
      <c r="F227" s="2">
        <v>2211624</v>
      </c>
      <c r="G227" s="2">
        <v>1549906</v>
      </c>
      <c r="H227" s="12">
        <v>1334469</v>
      </c>
      <c r="I227" s="13">
        <f t="shared" si="48"/>
        <v>6.4007466000429961E-2</v>
      </c>
      <c r="J227" s="13">
        <f t="shared" si="54"/>
        <v>9.2516029944394562E-2</v>
      </c>
      <c r="K227" s="13">
        <f t="shared" si="55"/>
        <v>-7.6923110980883114E-2</v>
      </c>
      <c r="L227" s="13">
        <f t="shared" si="56"/>
        <v>0.18355907610830524</v>
      </c>
      <c r="M227" s="13">
        <f t="shared" si="49"/>
        <v>0.25499996498573574</v>
      </c>
      <c r="N227" s="13">
        <f t="shared" si="50"/>
        <v>0.41599998796178772</v>
      </c>
      <c r="O227" s="13">
        <f t="shared" si="51"/>
        <v>0.70079995514608273</v>
      </c>
      <c r="P227" s="13">
        <f t="shared" si="52"/>
        <v>0.86099995741677238</v>
      </c>
      <c r="Q227" s="13">
        <f t="shared" si="57"/>
        <v>6.2499885468792149E-2</v>
      </c>
      <c r="R227" s="13">
        <f t="shared" si="58"/>
        <v>6.1224467076987699E-2</v>
      </c>
      <c r="S227" s="13">
        <f t="shared" si="59"/>
        <v>-3.0302527974824911E-2</v>
      </c>
      <c r="T227" s="13">
        <f t="shared" si="60"/>
        <v>8.247414136367559E-2</v>
      </c>
    </row>
    <row r="228" spans="2:20" x14ac:dyDescent="0.3">
      <c r="B228" s="1">
        <v>43691</v>
      </c>
      <c r="C228" s="4">
        <f t="shared" si="53"/>
        <v>4</v>
      </c>
      <c r="D228" s="2">
        <v>22586034</v>
      </c>
      <c r="E228" s="2">
        <v>5477113</v>
      </c>
      <c r="F228" s="2">
        <v>2147028</v>
      </c>
      <c r="G228" s="2">
        <v>1551657</v>
      </c>
      <c r="H228" s="12">
        <v>1335977</v>
      </c>
      <c r="I228" s="13">
        <f t="shared" si="48"/>
        <v>5.9150579512985767E-2</v>
      </c>
      <c r="J228" s="13">
        <f t="shared" si="54"/>
        <v>0.12829034045226972</v>
      </c>
      <c r="K228" s="13">
        <f t="shared" si="55"/>
        <v>0</v>
      </c>
      <c r="L228" s="13">
        <f t="shared" si="56"/>
        <v>0.12829034045226972</v>
      </c>
      <c r="M228" s="13">
        <f t="shared" si="49"/>
        <v>0.24249998915258872</v>
      </c>
      <c r="N228" s="13">
        <f t="shared" si="50"/>
        <v>0.39199994595693022</v>
      </c>
      <c r="O228" s="13">
        <f t="shared" si="51"/>
        <v>0.72269993684292888</v>
      </c>
      <c r="P228" s="13">
        <f t="shared" si="52"/>
        <v>0.86100020816456213</v>
      </c>
      <c r="Q228" s="13">
        <f t="shared" si="57"/>
        <v>2.1052600181612036E-2</v>
      </c>
      <c r="R228" s="13">
        <f t="shared" si="58"/>
        <v>-1.0100928482280613E-2</v>
      </c>
      <c r="S228" s="13">
        <f t="shared" si="59"/>
        <v>3.1250306681045892E-2</v>
      </c>
      <c r="T228" s="13">
        <f t="shared" si="60"/>
        <v>8.2474680495928876E-2</v>
      </c>
    </row>
    <row r="229" spans="2:20" x14ac:dyDescent="0.3">
      <c r="B229" s="1">
        <v>43692</v>
      </c>
      <c r="C229" s="4">
        <f t="shared" si="53"/>
        <v>5</v>
      </c>
      <c r="D229" s="2">
        <v>21934513</v>
      </c>
      <c r="E229" s="2">
        <v>5702973</v>
      </c>
      <c r="F229" s="2">
        <v>2235565</v>
      </c>
      <c r="G229" s="2">
        <v>1615643</v>
      </c>
      <c r="H229" s="12">
        <v>1298330</v>
      </c>
      <c r="I229" s="13">
        <f t="shared" si="48"/>
        <v>5.9191193349038565E-2</v>
      </c>
      <c r="J229" s="13">
        <f t="shared" si="54"/>
        <v>5.2218254669348596E-2</v>
      </c>
      <c r="K229" s="13">
        <f t="shared" si="55"/>
        <v>5.2083334332598819E-2</v>
      </c>
      <c r="L229" s="13">
        <f t="shared" si="56"/>
        <v>1.282411120364646E-4</v>
      </c>
      <c r="M229" s="13">
        <f t="shared" si="49"/>
        <v>0.25999998267570379</v>
      </c>
      <c r="N229" s="13">
        <f t="shared" si="50"/>
        <v>0.39199992705559011</v>
      </c>
      <c r="O229" s="13">
        <f t="shared" si="51"/>
        <v>0.7227000780563303</v>
      </c>
      <c r="P229" s="13">
        <f t="shared" si="52"/>
        <v>0.8035995575755287</v>
      </c>
      <c r="Q229" s="13">
        <f t="shared" si="57"/>
        <v>2.970292418015541E-2</v>
      </c>
      <c r="R229" s="13">
        <f t="shared" si="58"/>
        <v>-4.854360491387133E-2</v>
      </c>
      <c r="S229" s="13">
        <f t="shared" si="59"/>
        <v>3.1250048419311227E-2</v>
      </c>
      <c r="T229" s="13">
        <f t="shared" si="60"/>
        <v>-1.0101027852257527E-2</v>
      </c>
    </row>
    <row r="230" spans="2:20" x14ac:dyDescent="0.3">
      <c r="B230" s="1">
        <v>43693</v>
      </c>
      <c r="C230" s="4">
        <f t="shared" si="53"/>
        <v>6</v>
      </c>
      <c r="D230" s="2">
        <v>21282993</v>
      </c>
      <c r="E230" s="2">
        <v>5480370</v>
      </c>
      <c r="F230" s="2">
        <v>2279834</v>
      </c>
      <c r="G230" s="2">
        <v>1581065</v>
      </c>
      <c r="H230" s="12">
        <v>1257579</v>
      </c>
      <c r="I230" s="13">
        <f t="shared" si="48"/>
        <v>5.9088446817606902E-2</v>
      </c>
      <c r="J230" s="13">
        <f t="shared" si="54"/>
        <v>-4.9304542867056877E-2</v>
      </c>
      <c r="K230" s="13">
        <f t="shared" si="55"/>
        <v>-5.7692333235662363E-2</v>
      </c>
      <c r="L230" s="13">
        <f t="shared" si="56"/>
        <v>8.9013287957289133E-3</v>
      </c>
      <c r="M230" s="13">
        <f t="shared" si="49"/>
        <v>0.2574999672273538</v>
      </c>
      <c r="N230" s="13">
        <f t="shared" si="50"/>
        <v>0.41600001459755453</v>
      </c>
      <c r="O230" s="13">
        <f t="shared" si="51"/>
        <v>0.69350005307403961</v>
      </c>
      <c r="P230" s="13">
        <f t="shared" si="52"/>
        <v>0.79539993611900839</v>
      </c>
      <c r="Q230" s="13">
        <f t="shared" si="57"/>
        <v>4.0403985228002481E-2</v>
      </c>
      <c r="R230" s="13">
        <f t="shared" si="58"/>
        <v>9.4737055742428078E-2</v>
      </c>
      <c r="S230" s="13">
        <f t="shared" si="59"/>
        <v>-5.9405594271985773E-2</v>
      </c>
      <c r="T230" s="13">
        <f t="shared" si="60"/>
        <v>-5.825249826268919E-2</v>
      </c>
    </row>
    <row r="231" spans="2:20" x14ac:dyDescent="0.3">
      <c r="B231" s="1">
        <v>43694</v>
      </c>
      <c r="C231" s="4">
        <f t="shared" si="53"/>
        <v>7</v>
      </c>
      <c r="D231" s="2">
        <v>46685340</v>
      </c>
      <c r="E231" s="2">
        <v>10098039</v>
      </c>
      <c r="F231" s="2">
        <v>3399000</v>
      </c>
      <c r="G231" s="2">
        <v>2357546</v>
      </c>
      <c r="H231" s="12">
        <v>1857275</v>
      </c>
      <c r="I231" s="13">
        <f t="shared" si="48"/>
        <v>3.9782831184264698E-2</v>
      </c>
      <c r="J231" s="13">
        <f t="shared" si="54"/>
        <v>-1.7757083979647259E-2</v>
      </c>
      <c r="K231" s="13">
        <f t="shared" si="55"/>
        <v>0</v>
      </c>
      <c r="L231" s="13">
        <f t="shared" si="56"/>
        <v>-1.7757083979647148E-2</v>
      </c>
      <c r="M231" s="13">
        <f t="shared" si="49"/>
        <v>0.21629999910035999</v>
      </c>
      <c r="N231" s="13">
        <f t="shared" si="50"/>
        <v>0.33660000718951472</v>
      </c>
      <c r="O231" s="13">
        <f t="shared" si="51"/>
        <v>0.69359988231832892</v>
      </c>
      <c r="P231" s="13">
        <f t="shared" si="52"/>
        <v>0.78780011079317225</v>
      </c>
      <c r="Q231" s="13">
        <f t="shared" si="57"/>
        <v>7.2916724218754281E-2</v>
      </c>
      <c r="R231" s="13">
        <f t="shared" si="58"/>
        <v>-4.8076974138817397E-2</v>
      </c>
      <c r="S231" s="13">
        <f t="shared" si="59"/>
        <v>-9.7088209151628968E-3</v>
      </c>
      <c r="T231" s="13">
        <f t="shared" si="60"/>
        <v>-2.8845900575328431E-2</v>
      </c>
    </row>
    <row r="232" spans="2:20" x14ac:dyDescent="0.3">
      <c r="B232" s="24">
        <v>43695</v>
      </c>
      <c r="C232" s="16">
        <f t="shared" si="53"/>
        <v>1</v>
      </c>
      <c r="D232" s="25">
        <v>45338648</v>
      </c>
      <c r="E232" s="25">
        <v>9521116</v>
      </c>
      <c r="F232" s="25">
        <v>3140064</v>
      </c>
      <c r="G232" s="25">
        <v>2028481</v>
      </c>
      <c r="H232" s="26">
        <v>1582215</v>
      </c>
      <c r="I232" s="22">
        <f t="shared" si="48"/>
        <v>3.4897710227265712E-2</v>
      </c>
      <c r="J232" s="22">
        <f t="shared" si="54"/>
        <v>1.0661671278564273</v>
      </c>
      <c r="K232" s="22">
        <f t="shared" si="55"/>
        <v>3.0612256263673698E-2</v>
      </c>
      <c r="L232" s="22">
        <f t="shared" si="56"/>
        <v>1.0047958049198824</v>
      </c>
      <c r="M232" s="22">
        <f t="shared" si="49"/>
        <v>0.20999999823550097</v>
      </c>
      <c r="N232" s="22">
        <f t="shared" si="50"/>
        <v>0.32979999403431276</v>
      </c>
      <c r="O232" s="22">
        <f t="shared" si="51"/>
        <v>0.64599989044809281</v>
      </c>
      <c r="P232" s="22">
        <f t="shared" si="52"/>
        <v>0.77999991126364998</v>
      </c>
      <c r="Q232" s="22">
        <f t="shared" si="57"/>
        <v>-4.7619048012258913E-2</v>
      </c>
      <c r="R232" s="22">
        <f t="shared" si="58"/>
        <v>1.0416892971213176E-2</v>
      </c>
      <c r="S232" s="22">
        <f t="shared" si="59"/>
        <v>0.97916698064497742</v>
      </c>
      <c r="T232" s="22">
        <f t="shared" si="60"/>
        <v>5.2631613150393664E-2</v>
      </c>
    </row>
    <row r="233" spans="2:20" x14ac:dyDescent="0.3">
      <c r="B233" s="1">
        <v>43696</v>
      </c>
      <c r="C233" s="4">
        <f t="shared" si="53"/>
        <v>2</v>
      </c>
      <c r="D233" s="2">
        <v>21065820</v>
      </c>
      <c r="E233" s="2">
        <v>5003132</v>
      </c>
      <c r="F233" s="2">
        <v>2041277</v>
      </c>
      <c r="G233" s="2">
        <v>1534836</v>
      </c>
      <c r="H233" s="12">
        <v>1233394</v>
      </c>
      <c r="I233" s="13">
        <f t="shared" si="48"/>
        <v>5.8549536642770135E-2</v>
      </c>
      <c r="J233" s="13">
        <f t="shared" si="54"/>
        <v>-9.2265921213289248E-3</v>
      </c>
      <c r="K233" s="13">
        <f t="shared" si="55"/>
        <v>2.105264127287465E-2</v>
      </c>
      <c r="L233" s="13">
        <f t="shared" si="56"/>
        <v>-2.9654919022056192E-2</v>
      </c>
      <c r="M233" s="13">
        <f t="shared" si="49"/>
        <v>0.23749998813243445</v>
      </c>
      <c r="N233" s="13">
        <f t="shared" si="50"/>
        <v>0.40799982890717257</v>
      </c>
      <c r="O233" s="13">
        <f t="shared" si="51"/>
        <v>0.75189991363249575</v>
      </c>
      <c r="P233" s="13">
        <f t="shared" si="52"/>
        <v>0.80359986343817846</v>
      </c>
      <c r="Q233" s="13">
        <f t="shared" si="57"/>
        <v>-5.0000001424107432E-2</v>
      </c>
      <c r="R233" s="13">
        <f t="shared" si="58"/>
        <v>1.9999671145963127E-2</v>
      </c>
      <c r="S233" s="13">
        <f t="shared" si="59"/>
        <v>7.2916853311604024E-2</v>
      </c>
      <c r="T233" s="13">
        <f t="shared" si="60"/>
        <v>-6.6667250376196363E-2</v>
      </c>
    </row>
    <row r="234" spans="2:20" x14ac:dyDescent="0.3">
      <c r="B234" s="1">
        <v>43697</v>
      </c>
      <c r="C234" s="4">
        <f t="shared" si="53"/>
        <v>3</v>
      </c>
      <c r="D234" s="2">
        <v>21934513</v>
      </c>
      <c r="E234" s="2">
        <v>5757809</v>
      </c>
      <c r="F234" s="2">
        <v>2303123</v>
      </c>
      <c r="G234" s="2">
        <v>1714906</v>
      </c>
      <c r="H234" s="12">
        <v>1392160</v>
      </c>
      <c r="I234" s="13">
        <f t="shared" si="48"/>
        <v>6.3468926800426345E-2</v>
      </c>
      <c r="J234" s="13">
        <f t="shared" si="54"/>
        <v>4.3231427631514885E-2</v>
      </c>
      <c r="K234" s="13">
        <f t="shared" si="55"/>
        <v>5.2083334332598819E-2</v>
      </c>
      <c r="L234" s="13">
        <f t="shared" si="56"/>
        <v>-8.4136934900688187E-3</v>
      </c>
      <c r="M234" s="13">
        <f t="shared" si="49"/>
        <v>0.26249996979645729</v>
      </c>
      <c r="N234" s="13">
        <f t="shared" si="50"/>
        <v>0.39999989579369516</v>
      </c>
      <c r="O234" s="13">
        <f t="shared" si="51"/>
        <v>0.74460026668137136</v>
      </c>
      <c r="P234" s="13">
        <f t="shared" si="52"/>
        <v>0.81179959717908734</v>
      </c>
      <c r="Q234" s="13">
        <f t="shared" si="57"/>
        <v>2.9411787610014395E-2</v>
      </c>
      <c r="R234" s="13">
        <f t="shared" si="58"/>
        <v>-3.8461761132460137E-2</v>
      </c>
      <c r="S234" s="13">
        <f t="shared" si="59"/>
        <v>6.2500448542635034E-2</v>
      </c>
      <c r="T234" s="13">
        <f t="shared" si="60"/>
        <v>-5.7143278363565919E-2</v>
      </c>
    </row>
    <row r="235" spans="2:20" x14ac:dyDescent="0.3">
      <c r="B235" s="1">
        <v>43698</v>
      </c>
      <c r="C235" s="4">
        <f t="shared" si="53"/>
        <v>4</v>
      </c>
      <c r="D235" s="2">
        <v>22368860</v>
      </c>
      <c r="E235" s="2">
        <v>5592215</v>
      </c>
      <c r="F235" s="2">
        <v>2259254</v>
      </c>
      <c r="G235" s="2">
        <v>1599778</v>
      </c>
      <c r="H235" s="12">
        <v>1351172</v>
      </c>
      <c r="I235" s="13">
        <f t="shared" si="48"/>
        <v>6.0404151127951985E-2</v>
      </c>
      <c r="J235" s="13">
        <f t="shared" si="54"/>
        <v>1.1373698798706755E-2</v>
      </c>
      <c r="K235" s="13">
        <f t="shared" si="55"/>
        <v>-9.6154110101844825E-3</v>
      </c>
      <c r="L235" s="13">
        <f t="shared" si="56"/>
        <v>2.1192888138839239E-2</v>
      </c>
      <c r="M235" s="13">
        <f t="shared" si="49"/>
        <v>0.25</v>
      </c>
      <c r="N235" s="13">
        <f t="shared" si="50"/>
        <v>0.40399984621478252</v>
      </c>
      <c r="O235" s="13">
        <f t="shared" si="51"/>
        <v>0.70810010738057783</v>
      </c>
      <c r="P235" s="13">
        <f t="shared" si="52"/>
        <v>0.8445996882067387</v>
      </c>
      <c r="Q235" s="13">
        <f t="shared" si="57"/>
        <v>3.092788116659273E-2</v>
      </c>
      <c r="R235" s="13">
        <f t="shared" si="58"/>
        <v>3.0611994674026644E-2</v>
      </c>
      <c r="S235" s="13">
        <f t="shared" si="59"/>
        <v>-2.0201785994515942E-2</v>
      </c>
      <c r="T235" s="13">
        <f t="shared" si="60"/>
        <v>-1.9048218342229251E-2</v>
      </c>
    </row>
    <row r="236" spans="2:20" x14ac:dyDescent="0.3">
      <c r="B236" s="1">
        <v>43699</v>
      </c>
      <c r="C236" s="4">
        <f t="shared" si="53"/>
        <v>5</v>
      </c>
      <c r="D236" s="2">
        <v>21934513</v>
      </c>
      <c r="E236" s="2">
        <v>5483628</v>
      </c>
      <c r="F236" s="2">
        <v>2193451</v>
      </c>
      <c r="G236" s="2">
        <v>1617231</v>
      </c>
      <c r="H236" s="12">
        <v>1392436</v>
      </c>
      <c r="I236" s="13">
        <f t="shared" si="48"/>
        <v>6.3481509710290804E-2</v>
      </c>
      <c r="J236" s="13">
        <f t="shared" si="54"/>
        <v>7.2482342701778446E-2</v>
      </c>
      <c r="K236" s="13">
        <f t="shared" si="55"/>
        <v>0</v>
      </c>
      <c r="L236" s="13">
        <f t="shared" si="56"/>
        <v>7.2482342701778446E-2</v>
      </c>
      <c r="M236" s="13">
        <f t="shared" si="49"/>
        <v>0.24999998860243672</v>
      </c>
      <c r="N236" s="13">
        <f t="shared" si="50"/>
        <v>0.39999996352779582</v>
      </c>
      <c r="O236" s="13">
        <f t="shared" si="51"/>
        <v>0.7372998074723347</v>
      </c>
      <c r="P236" s="13">
        <f t="shared" si="52"/>
        <v>0.86100006739915325</v>
      </c>
      <c r="Q236" s="13">
        <f t="shared" si="57"/>
        <v>-3.8461518229176206E-2</v>
      </c>
      <c r="R236" s="13">
        <f t="shared" si="58"/>
        <v>2.0408260104270992E-2</v>
      </c>
      <c r="S236" s="13">
        <f t="shared" si="59"/>
        <v>2.0201643613032116E-2</v>
      </c>
      <c r="T236" s="13">
        <f t="shared" si="60"/>
        <v>7.1429245178783685E-2</v>
      </c>
    </row>
    <row r="237" spans="2:20" x14ac:dyDescent="0.3">
      <c r="B237" s="1">
        <v>43700</v>
      </c>
      <c r="C237" s="4">
        <f t="shared" si="53"/>
        <v>6</v>
      </c>
      <c r="D237" s="2">
        <v>20848646</v>
      </c>
      <c r="E237" s="2">
        <v>5420648</v>
      </c>
      <c r="F237" s="2">
        <v>2146576</v>
      </c>
      <c r="G237" s="2">
        <v>1519990</v>
      </c>
      <c r="H237" s="12">
        <v>1296248</v>
      </c>
      <c r="I237" s="13">
        <f t="shared" si="48"/>
        <v>6.2174205461592087E-2</v>
      </c>
      <c r="J237" s="13">
        <f t="shared" si="54"/>
        <v>3.0748764093547987E-2</v>
      </c>
      <c r="K237" s="13">
        <f t="shared" si="55"/>
        <v>-2.0408172854259776E-2</v>
      </c>
      <c r="L237" s="13">
        <f t="shared" si="56"/>
        <v>5.2222706978747313E-2</v>
      </c>
      <c r="M237" s="13">
        <f t="shared" si="49"/>
        <v>0.2600000019185898</v>
      </c>
      <c r="N237" s="13">
        <f t="shared" si="50"/>
        <v>0.3959998878362882</v>
      </c>
      <c r="O237" s="13">
        <f t="shared" si="51"/>
        <v>0.70809978309642896</v>
      </c>
      <c r="P237" s="13">
        <f t="shared" si="52"/>
        <v>0.85280034737070642</v>
      </c>
      <c r="Q237" s="13">
        <f t="shared" si="57"/>
        <v>9.7088738229960114E-3</v>
      </c>
      <c r="R237" s="13">
        <f t="shared" si="58"/>
        <v>-4.8077226104462523E-2</v>
      </c>
      <c r="S237" s="13">
        <f t="shared" si="59"/>
        <v>2.1052240670601075E-2</v>
      </c>
      <c r="T237" s="13">
        <f t="shared" si="60"/>
        <v>7.2165471287025218E-2</v>
      </c>
    </row>
    <row r="238" spans="2:20" x14ac:dyDescent="0.3">
      <c r="B238" s="1">
        <v>43701</v>
      </c>
      <c r="C238" s="4">
        <f t="shared" si="53"/>
        <v>7</v>
      </c>
      <c r="D238" s="2">
        <v>43094160</v>
      </c>
      <c r="E238" s="2">
        <v>9321266</v>
      </c>
      <c r="F238" s="2">
        <v>3264307</v>
      </c>
      <c r="G238" s="2">
        <v>2108742</v>
      </c>
      <c r="H238" s="12">
        <v>1628371</v>
      </c>
      <c r="I238" s="13">
        <f t="shared" si="48"/>
        <v>3.7786349704925212E-2</v>
      </c>
      <c r="J238" s="13">
        <f t="shared" si="54"/>
        <v>-0.12324723048552311</v>
      </c>
      <c r="K238" s="13">
        <f t="shared" si="55"/>
        <v>-7.6923076923076872E-2</v>
      </c>
      <c r="L238" s="13">
        <f t="shared" si="56"/>
        <v>-5.0184499692650153E-2</v>
      </c>
      <c r="M238" s="13">
        <f t="shared" si="49"/>
        <v>0.21629998125035968</v>
      </c>
      <c r="N238" s="13">
        <f t="shared" si="50"/>
        <v>0.35019996210815141</v>
      </c>
      <c r="O238" s="13">
        <f t="shared" si="51"/>
        <v>0.64599990135731722</v>
      </c>
      <c r="P238" s="13">
        <f t="shared" si="52"/>
        <v>0.77220020277492463</v>
      </c>
      <c r="Q238" s="13">
        <f t="shared" si="57"/>
        <v>-8.2524273636863654E-8</v>
      </c>
      <c r="R238" s="13">
        <f t="shared" si="58"/>
        <v>4.0403905609483814E-2</v>
      </c>
      <c r="S238" s="13">
        <f t="shared" si="59"/>
        <v>-6.8627435174744789E-2</v>
      </c>
      <c r="T238" s="13">
        <f t="shared" si="60"/>
        <v>-1.9801860655415893E-2</v>
      </c>
    </row>
    <row r="239" spans="2:20" x14ac:dyDescent="0.3">
      <c r="B239" s="1">
        <v>43702</v>
      </c>
      <c r="C239" s="4">
        <f t="shared" si="53"/>
        <v>1</v>
      </c>
      <c r="D239" s="2">
        <v>44440853</v>
      </c>
      <c r="E239" s="2">
        <v>9332579</v>
      </c>
      <c r="F239" s="2">
        <v>3331730</v>
      </c>
      <c r="G239" s="2">
        <v>2288232</v>
      </c>
      <c r="H239" s="12">
        <v>1784821</v>
      </c>
      <c r="I239" s="13">
        <f t="shared" si="48"/>
        <v>4.0161717868016616E-2</v>
      </c>
      <c r="J239" s="13">
        <f t="shared" si="54"/>
        <v>0.12805212945143363</v>
      </c>
      <c r="K239" s="13">
        <f t="shared" si="55"/>
        <v>-1.9801979979641171E-2</v>
      </c>
      <c r="L239" s="13">
        <f t="shared" si="56"/>
        <v>0.15084106110314699</v>
      </c>
      <c r="M239" s="13">
        <f t="shared" si="49"/>
        <v>0.20999999707476361</v>
      </c>
      <c r="N239" s="13">
        <f t="shared" si="50"/>
        <v>0.35699992467248337</v>
      </c>
      <c r="O239" s="13">
        <f t="shared" si="51"/>
        <v>0.68679995077632339</v>
      </c>
      <c r="P239" s="13">
        <f t="shared" si="52"/>
        <v>0.78000001748074499</v>
      </c>
      <c r="Q239" s="13">
        <f t="shared" si="57"/>
        <v>-5.5273208232620163E-9</v>
      </c>
      <c r="R239" s="13">
        <f t="shared" si="58"/>
        <v>8.2474017981154724E-2</v>
      </c>
      <c r="S239" s="13">
        <f t="shared" si="59"/>
        <v>6.3157998834844964E-2</v>
      </c>
      <c r="T239" s="13">
        <f t="shared" si="60"/>
        <v>1.3617577843128004E-7</v>
      </c>
    </row>
    <row r="240" spans="2:20" x14ac:dyDescent="0.3">
      <c r="B240" s="1">
        <v>43703</v>
      </c>
      <c r="C240" s="4">
        <f t="shared" si="53"/>
        <v>2</v>
      </c>
      <c r="D240" s="2">
        <v>22368860</v>
      </c>
      <c r="E240" s="2">
        <v>5424448</v>
      </c>
      <c r="F240" s="2">
        <v>2169779</v>
      </c>
      <c r="G240" s="2">
        <v>1568099</v>
      </c>
      <c r="H240" s="12">
        <v>1260124</v>
      </c>
      <c r="I240" s="13">
        <f t="shared" si="48"/>
        <v>5.6333849825158724E-2</v>
      </c>
      <c r="J240" s="13">
        <f t="shared" si="54"/>
        <v>2.1671906949441988E-2</v>
      </c>
      <c r="K240" s="13">
        <f t="shared" si="55"/>
        <v>6.1855650527727013E-2</v>
      </c>
      <c r="L240" s="13">
        <f t="shared" si="56"/>
        <v>-3.7842943679128327E-2</v>
      </c>
      <c r="M240" s="13">
        <f t="shared" si="49"/>
        <v>0.24249997541224722</v>
      </c>
      <c r="N240" s="13">
        <f t="shared" si="50"/>
        <v>0.399999963129889</v>
      </c>
      <c r="O240" s="13">
        <f t="shared" si="51"/>
        <v>0.72269986943370734</v>
      </c>
      <c r="P240" s="13">
        <f t="shared" si="52"/>
        <v>0.80359977271843164</v>
      </c>
      <c r="Q240" s="13">
        <f t="shared" si="57"/>
        <v>2.1052579072234234E-2</v>
      </c>
      <c r="R240" s="13">
        <f t="shared" si="58"/>
        <v>-1.9607522382328435E-2</v>
      </c>
      <c r="S240" s="13">
        <f t="shared" si="59"/>
        <v>-3.8835014699922454E-2</v>
      </c>
      <c r="T240" s="13">
        <f t="shared" si="60"/>
        <v>-1.1289169021821976E-7</v>
      </c>
    </row>
    <row r="241" spans="2:20" x14ac:dyDescent="0.3">
      <c r="B241" s="1">
        <v>43704</v>
      </c>
      <c r="C241" s="4">
        <f t="shared" si="53"/>
        <v>3</v>
      </c>
      <c r="D241" s="2">
        <v>20848646</v>
      </c>
      <c r="E241" s="2">
        <v>5003675</v>
      </c>
      <c r="F241" s="2">
        <v>1961440</v>
      </c>
      <c r="G241" s="2">
        <v>1446170</v>
      </c>
      <c r="H241" s="12">
        <v>1150283</v>
      </c>
      <c r="I241" s="13">
        <f t="shared" si="48"/>
        <v>5.5173031380551046E-2</v>
      </c>
      <c r="J241" s="13">
        <f t="shared" si="54"/>
        <v>-0.17374224227100332</v>
      </c>
      <c r="K241" s="13">
        <f t="shared" si="55"/>
        <v>-4.9504951397826846E-2</v>
      </c>
      <c r="L241" s="13">
        <f t="shared" si="56"/>
        <v>-0.13070798323030053</v>
      </c>
      <c r="M241" s="13">
        <f t="shared" si="49"/>
        <v>0.23999999808141018</v>
      </c>
      <c r="N241" s="13">
        <f t="shared" si="50"/>
        <v>0.39199988008813524</v>
      </c>
      <c r="O241" s="13">
        <f t="shared" si="51"/>
        <v>0.73730014683089973</v>
      </c>
      <c r="P241" s="13">
        <f t="shared" si="52"/>
        <v>0.79539957266434791</v>
      </c>
      <c r="Q241" s="13">
        <f t="shared" si="57"/>
        <v>-8.571418782445428E-2</v>
      </c>
      <c r="R241" s="13">
        <f t="shared" si="58"/>
        <v>-2.0000044474226653E-2</v>
      </c>
      <c r="S241" s="13">
        <f t="shared" si="59"/>
        <v>-9.8040790167961411E-3</v>
      </c>
      <c r="T241" s="13">
        <f t="shared" si="60"/>
        <v>-2.0202060424429513E-2</v>
      </c>
    </row>
    <row r="242" spans="2:20" x14ac:dyDescent="0.3">
      <c r="B242" s="1">
        <v>43705</v>
      </c>
      <c r="C242" s="4">
        <f t="shared" si="53"/>
        <v>4</v>
      </c>
      <c r="D242" s="2">
        <v>21934513</v>
      </c>
      <c r="E242" s="2">
        <v>5593301</v>
      </c>
      <c r="F242" s="2">
        <v>2304440</v>
      </c>
      <c r="G242" s="2">
        <v>1699063</v>
      </c>
      <c r="H242" s="12">
        <v>1421096</v>
      </c>
      <c r="I242" s="13">
        <f t="shared" si="48"/>
        <v>6.4788126365057666E-2</v>
      </c>
      <c r="J242" s="13">
        <f t="shared" si="54"/>
        <v>5.1750628343393723E-2</v>
      </c>
      <c r="K242" s="13">
        <f t="shared" si="55"/>
        <v>-1.9417484842768062E-2</v>
      </c>
      <c r="L242" s="13">
        <f t="shared" si="56"/>
        <v>7.2577383428818587E-2</v>
      </c>
      <c r="M242" s="13">
        <f t="shared" si="49"/>
        <v>0.25500000843419685</v>
      </c>
      <c r="N242" s="13">
        <f t="shared" si="50"/>
        <v>0.41199999785457642</v>
      </c>
      <c r="O242" s="13">
        <f t="shared" si="51"/>
        <v>0.73729973442571728</v>
      </c>
      <c r="P242" s="13">
        <f t="shared" si="52"/>
        <v>0.83639982743429764</v>
      </c>
      <c r="Q242" s="13">
        <f t="shared" si="57"/>
        <v>2.0000033736787381E-2</v>
      </c>
      <c r="R242" s="13">
        <f t="shared" si="58"/>
        <v>1.9802363081942165E-2</v>
      </c>
      <c r="S242" s="13">
        <f t="shared" si="59"/>
        <v>4.1236580450687121E-2</v>
      </c>
      <c r="T242" s="13">
        <f t="shared" si="60"/>
        <v>-9.7085766037293686E-3</v>
      </c>
    </row>
    <row r="243" spans="2:20" x14ac:dyDescent="0.3">
      <c r="B243" s="1">
        <v>43706</v>
      </c>
      <c r="C243" s="4">
        <f t="shared" si="53"/>
        <v>5</v>
      </c>
      <c r="D243" s="2">
        <v>21282993</v>
      </c>
      <c r="E243" s="2">
        <v>5214333</v>
      </c>
      <c r="F243" s="2">
        <v>2044018</v>
      </c>
      <c r="G243" s="2">
        <v>1566740</v>
      </c>
      <c r="H243" s="12">
        <v>1310421</v>
      </c>
      <c r="I243" s="13">
        <f t="shared" si="48"/>
        <v>6.1571274303383924E-2</v>
      </c>
      <c r="J243" s="13">
        <f t="shared" si="54"/>
        <v>-5.8900373158981778E-2</v>
      </c>
      <c r="K243" s="13">
        <f t="shared" si="55"/>
        <v>-2.970296172064546E-2</v>
      </c>
      <c r="L243" s="13">
        <f t="shared" si="56"/>
        <v>-3.0091209481699188E-2</v>
      </c>
      <c r="M243" s="13">
        <f t="shared" si="49"/>
        <v>0.24499998660902628</v>
      </c>
      <c r="N243" s="13">
        <f t="shared" si="50"/>
        <v>0.39199989720641165</v>
      </c>
      <c r="O243" s="13">
        <f t="shared" si="51"/>
        <v>0.76650009931419394</v>
      </c>
      <c r="P243" s="13">
        <f t="shared" si="52"/>
        <v>0.83639978554195338</v>
      </c>
      <c r="Q243" s="13">
        <f t="shared" si="57"/>
        <v>-2.0000008885447285E-2</v>
      </c>
      <c r="R243" s="13">
        <f t="shared" si="58"/>
        <v>-2.0000167627085896E-2</v>
      </c>
      <c r="S243" s="13">
        <f t="shared" si="59"/>
        <v>3.9604366562858262E-2</v>
      </c>
      <c r="T243" s="13">
        <f t="shared" si="60"/>
        <v>-2.8571753695107893E-2</v>
      </c>
    </row>
    <row r="244" spans="2:20" x14ac:dyDescent="0.3">
      <c r="B244" s="1">
        <v>43707</v>
      </c>
      <c r="C244" s="4">
        <f t="shared" si="53"/>
        <v>6</v>
      </c>
      <c r="D244" s="2">
        <v>21934513</v>
      </c>
      <c r="E244" s="2">
        <v>5319119</v>
      </c>
      <c r="F244" s="2">
        <v>2127647</v>
      </c>
      <c r="G244" s="2">
        <v>1522119</v>
      </c>
      <c r="H244" s="12">
        <v>1210693</v>
      </c>
      <c r="I244" s="13">
        <f t="shared" si="48"/>
        <v>5.5195800335298077E-2</v>
      </c>
      <c r="J244" s="13">
        <f t="shared" si="54"/>
        <v>-6.6002030475649676E-2</v>
      </c>
      <c r="K244" s="13">
        <f t="shared" si="55"/>
        <v>5.2083334332598819E-2</v>
      </c>
      <c r="L244" s="13">
        <f t="shared" si="56"/>
        <v>-0.11223955456262158</v>
      </c>
      <c r="M244" s="13">
        <f t="shared" si="49"/>
        <v>0.24249998164992312</v>
      </c>
      <c r="N244" s="13">
        <f t="shared" si="50"/>
        <v>0.39999988719936513</v>
      </c>
      <c r="O244" s="13">
        <f t="shared" si="51"/>
        <v>0.71540015801493384</v>
      </c>
      <c r="P244" s="13">
        <f t="shared" si="52"/>
        <v>0.79539970265136961</v>
      </c>
      <c r="Q244" s="13">
        <f t="shared" si="57"/>
        <v>-6.7307769767425696E-2</v>
      </c>
      <c r="R244" s="13">
        <f t="shared" si="58"/>
        <v>1.0101011353646161E-2</v>
      </c>
      <c r="S244" s="13">
        <f t="shared" si="59"/>
        <v>1.0309810979719947E-2</v>
      </c>
      <c r="T244" s="13">
        <f t="shared" si="60"/>
        <v>-6.7308420893952947E-2</v>
      </c>
    </row>
    <row r="245" spans="2:20" x14ac:dyDescent="0.3">
      <c r="B245" s="1">
        <v>43708</v>
      </c>
      <c r="C245" s="4">
        <f t="shared" si="53"/>
        <v>7</v>
      </c>
      <c r="D245" s="2">
        <v>45338648</v>
      </c>
      <c r="E245" s="2">
        <v>9235482</v>
      </c>
      <c r="F245" s="2">
        <v>3265666</v>
      </c>
      <c r="G245" s="2">
        <v>2176240</v>
      </c>
      <c r="H245" s="12">
        <v>1663518</v>
      </c>
      <c r="I245" s="13">
        <f t="shared" si="48"/>
        <v>3.6690948525858115E-2</v>
      </c>
      <c r="J245" s="13">
        <f t="shared" si="54"/>
        <v>2.158414759290106E-2</v>
      </c>
      <c r="K245" s="13">
        <f t="shared" si="55"/>
        <v>5.2083344935833553E-2</v>
      </c>
      <c r="L245" s="13">
        <f t="shared" si="56"/>
        <v>-2.8989335768633939E-2</v>
      </c>
      <c r="M245" s="13">
        <f t="shared" si="49"/>
        <v>0.20369998681919232</v>
      </c>
      <c r="N245" s="13">
        <f t="shared" si="50"/>
        <v>0.35359995287739177</v>
      </c>
      <c r="O245" s="13">
        <f t="shared" si="51"/>
        <v>0.66640005438400618</v>
      </c>
      <c r="P245" s="13">
        <f t="shared" si="52"/>
        <v>0.76440006616917255</v>
      </c>
      <c r="Q245" s="13">
        <f t="shared" si="57"/>
        <v>-5.8252406488113806E-2</v>
      </c>
      <c r="R245" s="13">
        <f t="shared" si="58"/>
        <v>9.7087125560291199E-3</v>
      </c>
      <c r="S245" s="13">
        <f t="shared" si="59"/>
        <v>3.1579189073908553E-2</v>
      </c>
      <c r="T245" s="13">
        <f t="shared" si="60"/>
        <v>-1.0101184353127679E-2</v>
      </c>
    </row>
    <row r="246" spans="2:20" x14ac:dyDescent="0.3">
      <c r="B246" s="1">
        <v>43709</v>
      </c>
      <c r="C246" s="4">
        <f t="shared" si="53"/>
        <v>1</v>
      </c>
      <c r="D246" s="2">
        <v>42645263</v>
      </c>
      <c r="E246" s="2">
        <v>9224170</v>
      </c>
      <c r="F246" s="2">
        <v>3261666</v>
      </c>
      <c r="G246" s="2">
        <v>2217933</v>
      </c>
      <c r="H246" s="12">
        <v>1660788</v>
      </c>
      <c r="I246" s="13">
        <f t="shared" si="48"/>
        <v>3.8944255074707827E-2</v>
      </c>
      <c r="J246" s="13">
        <f t="shared" si="54"/>
        <v>-6.9493243300028373E-2</v>
      </c>
      <c r="K246" s="13">
        <f t="shared" si="55"/>
        <v>-4.0404039949458181E-2</v>
      </c>
      <c r="L246" s="13">
        <f t="shared" si="56"/>
        <v>-3.0314011898338933E-2</v>
      </c>
      <c r="M246" s="13">
        <f t="shared" si="49"/>
        <v>0.21629999092748003</v>
      </c>
      <c r="N246" s="13">
        <f t="shared" si="50"/>
        <v>0.3535999444936509</v>
      </c>
      <c r="O246" s="13">
        <f t="shared" si="51"/>
        <v>0.68000003679101417</v>
      </c>
      <c r="P246" s="13">
        <f t="shared" si="52"/>
        <v>0.74879989611949505</v>
      </c>
      <c r="Q246" s="13">
        <f t="shared" si="57"/>
        <v>2.9999971145111548E-2</v>
      </c>
      <c r="R246" s="13">
        <f t="shared" si="58"/>
        <v>-9.5237560118581754E-3</v>
      </c>
      <c r="S246" s="13">
        <f t="shared" si="59"/>
        <v>-9.9008655688209712E-3</v>
      </c>
      <c r="T246" s="13">
        <f t="shared" si="60"/>
        <v>-4.0000154694894152E-2</v>
      </c>
    </row>
    <row r="247" spans="2:20" x14ac:dyDescent="0.3">
      <c r="B247" s="1">
        <v>43710</v>
      </c>
      <c r="C247" s="4">
        <f t="shared" si="53"/>
        <v>2</v>
      </c>
      <c r="D247" s="2">
        <v>22803207</v>
      </c>
      <c r="E247" s="2">
        <v>5529777</v>
      </c>
      <c r="F247" s="2">
        <v>2278268</v>
      </c>
      <c r="G247" s="2">
        <v>1696398</v>
      </c>
      <c r="H247" s="12">
        <v>1335405</v>
      </c>
      <c r="I247" s="13">
        <f t="shared" si="48"/>
        <v>5.8562157507055915E-2</v>
      </c>
      <c r="J247" s="13">
        <f t="shared" si="54"/>
        <v>5.9740946129111183E-2</v>
      </c>
      <c r="K247" s="13">
        <f t="shared" si="55"/>
        <v>1.9417484842767951E-2</v>
      </c>
      <c r="L247" s="13">
        <f t="shared" si="56"/>
        <v>3.9555395003414651E-2</v>
      </c>
      <c r="M247" s="13">
        <f t="shared" si="49"/>
        <v>0.24249996941219715</v>
      </c>
      <c r="N247" s="13">
        <f t="shared" si="50"/>
        <v>0.41199997757594925</v>
      </c>
      <c r="O247" s="13">
        <f t="shared" si="51"/>
        <v>0.7445998451455228</v>
      </c>
      <c r="P247" s="13">
        <f t="shared" si="52"/>
        <v>0.78720029144104153</v>
      </c>
      <c r="Q247" s="13">
        <f t="shared" si="57"/>
        <v>-2.4742477067185575E-8</v>
      </c>
      <c r="R247" s="13">
        <f t="shared" si="58"/>
        <v>3.0000038880412472E-2</v>
      </c>
      <c r="S247" s="13">
        <f t="shared" si="59"/>
        <v>3.0303002170148252E-2</v>
      </c>
      <c r="T247" s="13">
        <f t="shared" si="60"/>
        <v>-2.0407523538631289E-2</v>
      </c>
    </row>
    <row r="248" spans="2:20" x14ac:dyDescent="0.3">
      <c r="B248" s="1">
        <v>43711</v>
      </c>
      <c r="C248" s="4">
        <f t="shared" si="53"/>
        <v>3</v>
      </c>
      <c r="D248" s="2">
        <v>22586034</v>
      </c>
      <c r="E248" s="2">
        <v>5702973</v>
      </c>
      <c r="F248" s="2">
        <v>2167129</v>
      </c>
      <c r="G248" s="2">
        <v>1502904</v>
      </c>
      <c r="H248" s="12">
        <v>1170762</v>
      </c>
      <c r="I248" s="13">
        <f t="shared" si="48"/>
        <v>5.1835660922143305E-2</v>
      </c>
      <c r="J248" s="13">
        <f t="shared" si="54"/>
        <v>1.7803444891387521E-2</v>
      </c>
      <c r="K248" s="13">
        <f t="shared" si="55"/>
        <v>8.3333373303954517E-2</v>
      </c>
      <c r="L248" s="13">
        <f t="shared" si="56"/>
        <v>-6.048916245671776E-2</v>
      </c>
      <c r="M248" s="13">
        <f t="shared" si="49"/>
        <v>0.25249997409903835</v>
      </c>
      <c r="N248" s="13">
        <f t="shared" si="50"/>
        <v>0.37999987024311704</v>
      </c>
      <c r="O248" s="13">
        <f t="shared" si="51"/>
        <v>0.6935000177654399</v>
      </c>
      <c r="P248" s="13">
        <f t="shared" si="52"/>
        <v>0.77899985627824531</v>
      </c>
      <c r="Q248" s="13">
        <f t="shared" si="57"/>
        <v>5.2083233823143837E-2</v>
      </c>
      <c r="R248" s="13">
        <f t="shared" si="58"/>
        <v>-3.0612279377024709E-2</v>
      </c>
      <c r="S248" s="13">
        <f t="shared" si="59"/>
        <v>-5.9406103815011768E-2</v>
      </c>
      <c r="T248" s="13">
        <f t="shared" si="60"/>
        <v>-2.0618211210710724E-2</v>
      </c>
    </row>
    <row r="249" spans="2:20" x14ac:dyDescent="0.3">
      <c r="B249" s="1">
        <v>43712</v>
      </c>
      <c r="C249" s="4">
        <f t="shared" si="53"/>
        <v>4</v>
      </c>
      <c r="D249" s="2">
        <v>22368860</v>
      </c>
      <c r="E249" s="2">
        <v>5592215</v>
      </c>
      <c r="F249" s="2">
        <v>2259254</v>
      </c>
      <c r="G249" s="2">
        <v>1566793</v>
      </c>
      <c r="H249" s="12">
        <v>1310465</v>
      </c>
      <c r="I249" s="13">
        <f t="shared" si="48"/>
        <v>5.8584344486039969E-2</v>
      </c>
      <c r="J249" s="13">
        <f t="shared" si="54"/>
        <v>-7.7849068606202554E-2</v>
      </c>
      <c r="K249" s="13">
        <f t="shared" si="55"/>
        <v>1.9801989677181275E-2</v>
      </c>
      <c r="L249" s="13">
        <f t="shared" si="56"/>
        <v>-9.575492033928612E-2</v>
      </c>
      <c r="M249" s="13">
        <f t="shared" si="49"/>
        <v>0.25</v>
      </c>
      <c r="N249" s="13">
        <f t="shared" si="50"/>
        <v>0.40399984621478252</v>
      </c>
      <c r="O249" s="13">
        <f t="shared" si="51"/>
        <v>0.69350015536101739</v>
      </c>
      <c r="P249" s="13">
        <f t="shared" si="52"/>
        <v>0.83639957543849119</v>
      </c>
      <c r="Q249" s="13">
        <f t="shared" si="57"/>
        <v>-1.9607875564000676E-2</v>
      </c>
      <c r="R249" s="13">
        <f t="shared" si="58"/>
        <v>-1.9417843887022834E-2</v>
      </c>
      <c r="S249" s="13">
        <f t="shared" si="59"/>
        <v>-5.9405391077233194E-2</v>
      </c>
      <c r="T249" s="13">
        <f t="shared" si="60"/>
        <v>-3.0128629657788508E-7</v>
      </c>
    </row>
    <row r="250" spans="2:20" x14ac:dyDescent="0.3">
      <c r="B250" s="1">
        <v>43713</v>
      </c>
      <c r="C250" s="4">
        <f t="shared" si="53"/>
        <v>5</v>
      </c>
      <c r="D250" s="2">
        <v>20631473</v>
      </c>
      <c r="E250" s="2">
        <v>5261025</v>
      </c>
      <c r="F250" s="2">
        <v>2146498</v>
      </c>
      <c r="G250" s="2">
        <v>1598282</v>
      </c>
      <c r="H250" s="12">
        <v>1284380</v>
      </c>
      <c r="I250" s="13">
        <f t="shared" si="48"/>
        <v>6.22534319289757E-2</v>
      </c>
      <c r="J250" s="13">
        <f t="shared" si="54"/>
        <v>-1.9872239532180869E-2</v>
      </c>
      <c r="K250" s="13">
        <f t="shared" si="55"/>
        <v>-3.061223578845329E-2</v>
      </c>
      <c r="L250" s="13">
        <f t="shared" si="56"/>
        <v>1.1079153928673646E-2</v>
      </c>
      <c r="M250" s="13">
        <f t="shared" si="49"/>
        <v>0.25499997019117343</v>
      </c>
      <c r="N250" s="13">
        <f t="shared" si="50"/>
        <v>0.40799996198459426</v>
      </c>
      <c r="O250" s="13">
        <f t="shared" si="51"/>
        <v>0.74459980861850328</v>
      </c>
      <c r="P250" s="13">
        <f t="shared" si="52"/>
        <v>0.80360036589287742</v>
      </c>
      <c r="Q250" s="13">
        <f t="shared" si="57"/>
        <v>4.0816261749863747E-2</v>
      </c>
      <c r="R250" s="13">
        <f t="shared" si="58"/>
        <v>4.0816502484330108E-2</v>
      </c>
      <c r="S250" s="13">
        <f t="shared" si="59"/>
        <v>-2.8571804120163025E-2</v>
      </c>
      <c r="T250" s="13">
        <f t="shared" si="60"/>
        <v>-3.9215002461799098E-2</v>
      </c>
    </row>
    <row r="251" spans="2:20" x14ac:dyDescent="0.3">
      <c r="B251" s="1">
        <v>43714</v>
      </c>
      <c r="C251" s="4">
        <f t="shared" si="53"/>
        <v>6</v>
      </c>
      <c r="D251" s="2">
        <v>20848646</v>
      </c>
      <c r="E251" s="2">
        <v>5264283</v>
      </c>
      <c r="F251" s="2">
        <v>2084656</v>
      </c>
      <c r="G251" s="2">
        <v>1460927</v>
      </c>
      <c r="H251" s="12">
        <v>1233898</v>
      </c>
      <c r="I251" s="13">
        <f t="shared" si="48"/>
        <v>5.9183603577901416E-2</v>
      </c>
      <c r="J251" s="13">
        <f t="shared" si="54"/>
        <v>1.9166708653638898E-2</v>
      </c>
      <c r="K251" s="13">
        <f t="shared" si="55"/>
        <v>-4.9504951397826846E-2</v>
      </c>
      <c r="L251" s="13">
        <f t="shared" si="56"/>
        <v>7.2248309081100803E-2</v>
      </c>
      <c r="M251" s="13">
        <f t="shared" si="49"/>
        <v>0.25249999448405425</v>
      </c>
      <c r="N251" s="13">
        <f t="shared" si="50"/>
        <v>0.3959999870827613</v>
      </c>
      <c r="O251" s="13">
        <f t="shared" si="51"/>
        <v>0.70080003607309793</v>
      </c>
      <c r="P251" s="13">
        <f t="shared" si="52"/>
        <v>0.84459935369802874</v>
      </c>
      <c r="Q251" s="13">
        <f t="shared" si="57"/>
        <v>4.1237169446747934E-2</v>
      </c>
      <c r="R251" s="13">
        <f t="shared" si="58"/>
        <v>-9.9997531114558447E-3</v>
      </c>
      <c r="S251" s="13">
        <f t="shared" si="59"/>
        <v>-2.0408329210253151E-2</v>
      </c>
      <c r="T251" s="13">
        <f t="shared" si="60"/>
        <v>6.1855254512489743E-2</v>
      </c>
    </row>
    <row r="252" spans="2:20" x14ac:dyDescent="0.3">
      <c r="B252" s="1">
        <v>43715</v>
      </c>
      <c r="C252" s="4">
        <f t="shared" si="53"/>
        <v>7</v>
      </c>
      <c r="D252" s="2">
        <v>46685340</v>
      </c>
      <c r="E252" s="2">
        <v>9313725</v>
      </c>
      <c r="F252" s="2">
        <v>3135000</v>
      </c>
      <c r="G252" s="2">
        <v>2025210</v>
      </c>
      <c r="H252" s="12">
        <v>1500680</v>
      </c>
      <c r="I252" s="13">
        <f t="shared" si="48"/>
        <v>3.2144566152886536E-2</v>
      </c>
      <c r="J252" s="13">
        <f t="shared" si="54"/>
        <v>-9.7887729498568721E-2</v>
      </c>
      <c r="K252" s="13">
        <f t="shared" si="55"/>
        <v>2.9702958941342894E-2</v>
      </c>
      <c r="L252" s="13">
        <f t="shared" si="56"/>
        <v>-0.12391018917833363</v>
      </c>
      <c r="M252" s="13">
        <f t="shared" si="49"/>
        <v>0.19949999293139989</v>
      </c>
      <c r="N252" s="13">
        <f t="shared" si="50"/>
        <v>0.3366000177157904</v>
      </c>
      <c r="O252" s="13">
        <f t="shared" si="51"/>
        <v>0.64600000000000002</v>
      </c>
      <c r="P252" s="13">
        <f t="shared" si="52"/>
        <v>0.74099969879666805</v>
      </c>
      <c r="Q252" s="13">
        <f t="shared" si="57"/>
        <v>-2.0618528029265004E-2</v>
      </c>
      <c r="R252" s="13">
        <f t="shared" si="58"/>
        <v>-4.8076746117372893E-2</v>
      </c>
      <c r="S252" s="13">
        <f t="shared" si="59"/>
        <v>-3.061232400838132E-2</v>
      </c>
      <c r="T252" s="13">
        <f t="shared" si="60"/>
        <v>-3.0612722850452578E-2</v>
      </c>
    </row>
    <row r="253" spans="2:20" x14ac:dyDescent="0.3">
      <c r="B253" s="1">
        <v>43716</v>
      </c>
      <c r="C253" s="4">
        <f t="shared" si="53"/>
        <v>1</v>
      </c>
      <c r="D253" s="2">
        <v>43094160</v>
      </c>
      <c r="E253" s="2">
        <v>9230769</v>
      </c>
      <c r="F253" s="2">
        <v>3169846</v>
      </c>
      <c r="G253" s="2">
        <v>2133940</v>
      </c>
      <c r="H253" s="12">
        <v>1697763</v>
      </c>
      <c r="I253" s="13">
        <f t="shared" si="48"/>
        <v>3.9396591092621364E-2</v>
      </c>
      <c r="J253" s="13">
        <f t="shared" si="54"/>
        <v>2.2263527915664216E-2</v>
      </c>
      <c r="K253" s="13">
        <f t="shared" si="55"/>
        <v>1.0526303941424953E-2</v>
      </c>
      <c r="L253" s="13">
        <f t="shared" si="56"/>
        <v>1.1614961360688625E-2</v>
      </c>
      <c r="M253" s="13">
        <f t="shared" si="49"/>
        <v>0.21419999832923997</v>
      </c>
      <c r="N253" s="13">
        <f t="shared" si="50"/>
        <v>0.34339999191833315</v>
      </c>
      <c r="O253" s="13">
        <f t="shared" si="51"/>
        <v>0.67319989677731973</v>
      </c>
      <c r="P253" s="13">
        <f t="shared" si="52"/>
        <v>0.79560015745522372</v>
      </c>
      <c r="Q253" s="13">
        <f t="shared" si="57"/>
        <v>-9.7087040514215461E-3</v>
      </c>
      <c r="R253" s="13">
        <f t="shared" si="58"/>
        <v>-2.884602425468108E-2</v>
      </c>
      <c r="S253" s="13">
        <f t="shared" si="59"/>
        <v>-1.0000205361436421E-2</v>
      </c>
      <c r="T253" s="13">
        <f t="shared" si="60"/>
        <v>6.2500357676679164E-2</v>
      </c>
    </row>
    <row r="254" spans="2:20" x14ac:dyDescent="0.3">
      <c r="B254" s="1">
        <v>43717</v>
      </c>
      <c r="C254" s="4">
        <f t="shared" si="53"/>
        <v>2</v>
      </c>
      <c r="D254" s="2">
        <v>21717340</v>
      </c>
      <c r="E254" s="2">
        <v>5375041</v>
      </c>
      <c r="F254" s="2">
        <v>2257517</v>
      </c>
      <c r="G254" s="2">
        <v>1697427</v>
      </c>
      <c r="H254" s="12">
        <v>1419728</v>
      </c>
      <c r="I254" s="13">
        <f t="shared" si="48"/>
        <v>6.5373015295611708E-2</v>
      </c>
      <c r="J254" s="13">
        <f t="shared" si="54"/>
        <v>6.3144139792796983E-2</v>
      </c>
      <c r="K254" s="13">
        <f t="shared" si="55"/>
        <v>-4.7619047619047672E-2</v>
      </c>
      <c r="L254" s="13">
        <f t="shared" si="56"/>
        <v>0.11630134678243675</v>
      </c>
      <c r="M254" s="13">
        <f t="shared" si="49"/>
        <v>0.24749997006999935</v>
      </c>
      <c r="N254" s="13">
        <f t="shared" si="50"/>
        <v>0.41999995907007964</v>
      </c>
      <c r="O254" s="13">
        <f t="shared" si="51"/>
        <v>0.75189998569224503</v>
      </c>
      <c r="P254" s="13">
        <f t="shared" si="52"/>
        <v>0.83640003369806182</v>
      </c>
      <c r="Q254" s="13">
        <f t="shared" si="57"/>
        <v>2.061856201434531E-2</v>
      </c>
      <c r="R254" s="13">
        <f t="shared" si="58"/>
        <v>1.9417431867834622E-2</v>
      </c>
      <c r="S254" s="13">
        <f t="shared" si="59"/>
        <v>9.8041123622520931E-3</v>
      </c>
      <c r="T254" s="13">
        <f t="shared" si="60"/>
        <v>6.249964944367048E-2</v>
      </c>
    </row>
    <row r="255" spans="2:20" x14ac:dyDescent="0.3">
      <c r="B255" s="1">
        <v>43718</v>
      </c>
      <c r="C255" s="4">
        <f t="shared" si="53"/>
        <v>3</v>
      </c>
      <c r="D255" s="2">
        <v>22368860</v>
      </c>
      <c r="E255" s="2">
        <v>5480370</v>
      </c>
      <c r="F255" s="2">
        <v>2126383</v>
      </c>
      <c r="G255" s="2">
        <v>1505692</v>
      </c>
      <c r="H255" s="12">
        <v>1185281</v>
      </c>
      <c r="I255" s="13">
        <f t="shared" si="48"/>
        <v>5.2987993129734817E-2</v>
      </c>
      <c r="J255" s="13">
        <f t="shared" si="54"/>
        <v>1.2401324949050219E-2</v>
      </c>
      <c r="K255" s="13">
        <f t="shared" si="55"/>
        <v>-9.6154110101844825E-3</v>
      </c>
      <c r="L255" s="13">
        <f t="shared" si="56"/>
        <v>2.2230491269751518E-2</v>
      </c>
      <c r="M255" s="13">
        <f t="shared" si="49"/>
        <v>0.24499996870649643</v>
      </c>
      <c r="N255" s="13">
        <f t="shared" si="50"/>
        <v>0.38799989781711819</v>
      </c>
      <c r="O255" s="13">
        <f t="shared" si="51"/>
        <v>0.70810009297478393</v>
      </c>
      <c r="P255" s="13">
        <f t="shared" si="52"/>
        <v>0.7872001710841261</v>
      </c>
      <c r="Q255" s="13">
        <f t="shared" si="57"/>
        <v>-2.9702994700507079E-2</v>
      </c>
      <c r="R255" s="13">
        <f t="shared" si="58"/>
        <v>2.105271133088249E-2</v>
      </c>
      <c r="S255" s="13">
        <f t="shared" si="59"/>
        <v>2.1052739488583772E-2</v>
      </c>
      <c r="T255" s="13">
        <f t="shared" si="60"/>
        <v>1.0526721846982889E-2</v>
      </c>
    </row>
    <row r="256" spans="2:20" x14ac:dyDescent="0.3">
      <c r="B256" s="1">
        <v>43719</v>
      </c>
      <c r="C256" s="4">
        <f t="shared" si="53"/>
        <v>4</v>
      </c>
      <c r="D256" s="2">
        <v>21065820</v>
      </c>
      <c r="E256" s="2">
        <v>5055796</v>
      </c>
      <c r="F256" s="2">
        <v>1981872</v>
      </c>
      <c r="G256" s="2">
        <v>1504637</v>
      </c>
      <c r="H256" s="12">
        <v>1246140</v>
      </c>
      <c r="I256" s="13">
        <f t="shared" si="48"/>
        <v>5.9154592605462311E-2</v>
      </c>
      <c r="J256" s="13">
        <f t="shared" si="54"/>
        <v>-4.9085629909993767E-2</v>
      </c>
      <c r="K256" s="13">
        <f t="shared" si="55"/>
        <v>-5.8252409823299045E-2</v>
      </c>
      <c r="L256" s="13">
        <f t="shared" si="56"/>
        <v>9.7337970480873004E-3</v>
      </c>
      <c r="M256" s="13">
        <f t="shared" si="49"/>
        <v>0.2399999620237902</v>
      </c>
      <c r="N256" s="13">
        <f t="shared" si="50"/>
        <v>0.39199999367063071</v>
      </c>
      <c r="O256" s="13">
        <f t="shared" si="51"/>
        <v>0.75919988778286385</v>
      </c>
      <c r="P256" s="13">
        <f t="shared" si="52"/>
        <v>0.82819975847995231</v>
      </c>
      <c r="Q256" s="13">
        <f t="shared" si="57"/>
        <v>-4.0000151904839187E-2</v>
      </c>
      <c r="R256" s="13">
        <f t="shared" si="58"/>
        <v>-2.9702616613799915E-2</v>
      </c>
      <c r="S256" s="13">
        <f t="shared" si="59"/>
        <v>9.4736435044697309E-2</v>
      </c>
      <c r="T256" s="13">
        <f t="shared" si="60"/>
        <v>-9.8037077006406514E-3</v>
      </c>
    </row>
    <row r="257" spans="2:20" x14ac:dyDescent="0.3">
      <c r="B257" s="1">
        <v>43720</v>
      </c>
      <c r="C257" s="4">
        <f t="shared" si="53"/>
        <v>5</v>
      </c>
      <c r="D257" s="2">
        <v>20848646</v>
      </c>
      <c r="E257" s="2">
        <v>5160040</v>
      </c>
      <c r="F257" s="2">
        <v>2022735</v>
      </c>
      <c r="G257" s="2">
        <v>1535660</v>
      </c>
      <c r="H257" s="12">
        <v>1309611</v>
      </c>
      <c r="I257" s="13">
        <f t="shared" si="48"/>
        <v>6.2815158356087003E-2</v>
      </c>
      <c r="J257" s="13">
        <f t="shared" si="54"/>
        <v>1.9644497734315314E-2</v>
      </c>
      <c r="K257" s="13">
        <f t="shared" si="55"/>
        <v>1.0526296401619062E-2</v>
      </c>
      <c r="L257" s="13">
        <f t="shared" si="56"/>
        <v>9.0232202419324725E-3</v>
      </c>
      <c r="M257" s="13">
        <f t="shared" si="49"/>
        <v>0.24750000551594573</v>
      </c>
      <c r="N257" s="13">
        <f t="shared" si="50"/>
        <v>0.39199986821807581</v>
      </c>
      <c r="O257" s="13">
        <f t="shared" si="51"/>
        <v>0.75919979631538481</v>
      </c>
      <c r="P257" s="13">
        <f t="shared" si="52"/>
        <v>0.852800098980243</v>
      </c>
      <c r="Q257" s="13">
        <f t="shared" si="57"/>
        <v>-2.9411629615505364E-2</v>
      </c>
      <c r="R257" s="13">
        <f t="shared" si="58"/>
        <v>-3.9215919748351813E-2</v>
      </c>
      <c r="S257" s="13">
        <f t="shared" si="59"/>
        <v>1.9607831653851271E-2</v>
      </c>
      <c r="T257" s="13">
        <f t="shared" si="60"/>
        <v>6.1224129773385538E-2</v>
      </c>
    </row>
    <row r="258" spans="2:20" x14ac:dyDescent="0.3">
      <c r="B258" s="1">
        <v>43721</v>
      </c>
      <c r="C258" s="4">
        <f t="shared" si="53"/>
        <v>6</v>
      </c>
      <c r="D258" s="2">
        <v>22803207</v>
      </c>
      <c r="E258" s="2">
        <v>5985841</v>
      </c>
      <c r="F258" s="2">
        <v>2322506</v>
      </c>
      <c r="G258" s="2">
        <v>1610658</v>
      </c>
      <c r="H258" s="12">
        <v>1360362</v>
      </c>
      <c r="I258" s="13">
        <f t="shared" si="48"/>
        <v>5.9656608826995257E-2</v>
      </c>
      <c r="J258" s="13">
        <f t="shared" si="54"/>
        <v>0.10249145391272219</v>
      </c>
      <c r="K258" s="13">
        <f t="shared" si="55"/>
        <v>9.3750020984576077E-2</v>
      </c>
      <c r="L258" s="13">
        <f t="shared" si="56"/>
        <v>7.9921670952536328E-3</v>
      </c>
      <c r="M258" s="13">
        <f t="shared" si="49"/>
        <v>0.26249996327270986</v>
      </c>
      <c r="N258" s="13">
        <f t="shared" si="50"/>
        <v>0.387999948545242</v>
      </c>
      <c r="O258" s="13">
        <f t="shared" si="51"/>
        <v>0.69350003832067608</v>
      </c>
      <c r="P258" s="13">
        <f t="shared" si="52"/>
        <v>0.84460015720283266</v>
      </c>
      <c r="Q258" s="13">
        <f t="shared" si="57"/>
        <v>3.9603837651913887E-2</v>
      </c>
      <c r="R258" s="13">
        <f t="shared" si="58"/>
        <v>-2.020211817796691E-2</v>
      </c>
      <c r="S258" s="13">
        <f t="shared" si="59"/>
        <v>-1.0416662923316999E-2</v>
      </c>
      <c r="T258" s="13">
        <f t="shared" si="60"/>
        <v>9.5134432731569518E-7</v>
      </c>
    </row>
    <row r="259" spans="2:20" x14ac:dyDescent="0.3">
      <c r="B259" s="24">
        <v>43722</v>
      </c>
      <c r="C259" s="16">
        <f t="shared" si="53"/>
        <v>7</v>
      </c>
      <c r="D259" s="25">
        <v>44440853</v>
      </c>
      <c r="E259" s="25">
        <v>9332579</v>
      </c>
      <c r="F259" s="25">
        <v>1396153</v>
      </c>
      <c r="G259" s="25">
        <v>939890</v>
      </c>
      <c r="H259" s="26">
        <v>696459</v>
      </c>
      <c r="I259" s="22">
        <f t="shared" ref="I259:I322" si="61">H259/D259</f>
        <v>1.5671593882322647E-2</v>
      </c>
      <c r="J259" s="22">
        <f t="shared" si="54"/>
        <v>-0.53590439000986212</v>
      </c>
      <c r="K259" s="22">
        <f t="shared" si="55"/>
        <v>-4.8076912366922908E-2</v>
      </c>
      <c r="L259" s="22">
        <f t="shared" si="56"/>
        <v>-0.51246522327334754</v>
      </c>
      <c r="M259" s="22">
        <f t="shared" ref="M259:M322" si="62">E259/D259</f>
        <v>0.20999999707476361</v>
      </c>
      <c r="N259" s="22">
        <f t="shared" ref="N259:N322" si="63">F259/E259</f>
        <v>0.14959991230719827</v>
      </c>
      <c r="O259" s="22">
        <f t="shared" ref="O259:O322" si="64">G259/F259</f>
        <v>0.67319985703572605</v>
      </c>
      <c r="P259" s="22">
        <f t="shared" ref="P259:P322" si="65">H259/G259</f>
        <v>0.74100054261668924</v>
      </c>
      <c r="Q259" s="22">
        <f t="shared" si="57"/>
        <v>5.263160158092961E-2</v>
      </c>
      <c r="R259" s="22">
        <f t="shared" si="58"/>
        <v>-0.55555583947261233</v>
      </c>
      <c r="S259" s="22">
        <f t="shared" si="59"/>
        <v>4.2105041850968972E-2</v>
      </c>
      <c r="T259" s="22">
        <f t="shared" si="60"/>
        <v>1.1387589260447584E-6</v>
      </c>
    </row>
    <row r="260" spans="2:20" x14ac:dyDescent="0.3">
      <c r="B260" s="1">
        <v>43723</v>
      </c>
      <c r="C260" s="4">
        <f t="shared" ref="C260:C323" si="66">WEEKDAY(B260,1)</f>
        <v>1</v>
      </c>
      <c r="D260" s="2">
        <v>46236443</v>
      </c>
      <c r="E260" s="2">
        <v>9515460</v>
      </c>
      <c r="F260" s="2">
        <v>3364666</v>
      </c>
      <c r="G260" s="2">
        <v>2333732</v>
      </c>
      <c r="H260" s="12">
        <v>1856717</v>
      </c>
      <c r="I260" s="13">
        <f t="shared" si="61"/>
        <v>4.0157003426928843E-2</v>
      </c>
      <c r="J260" s="13">
        <f t="shared" si="54"/>
        <v>9.3625553154356611E-2</v>
      </c>
      <c r="K260" s="13">
        <f t="shared" si="55"/>
        <v>7.2916678269166812E-2</v>
      </c>
      <c r="L260" s="13">
        <f t="shared" si="56"/>
        <v>1.9301475412422109E-2</v>
      </c>
      <c r="M260" s="13">
        <f t="shared" si="62"/>
        <v>0.20580000066181561</v>
      </c>
      <c r="N260" s="13">
        <f t="shared" si="63"/>
        <v>0.35359993105955989</v>
      </c>
      <c r="O260" s="13">
        <f t="shared" si="64"/>
        <v>0.69359989966314639</v>
      </c>
      <c r="P260" s="13">
        <f t="shared" si="65"/>
        <v>0.79559992321311956</v>
      </c>
      <c r="Q260" s="13">
        <f t="shared" si="57"/>
        <v>-3.9215675690683183E-2</v>
      </c>
      <c r="R260" s="13">
        <f t="shared" si="58"/>
        <v>2.9702793771912761E-2</v>
      </c>
      <c r="S260" s="13">
        <f t="shared" si="59"/>
        <v>3.0303039236166951E-2</v>
      </c>
      <c r="T260" s="13">
        <f t="shared" si="60"/>
        <v>-2.9442189264372587E-7</v>
      </c>
    </row>
    <row r="261" spans="2:20" x14ac:dyDescent="0.3">
      <c r="B261" s="1">
        <v>43724</v>
      </c>
      <c r="C261" s="4">
        <f t="shared" si="66"/>
        <v>2</v>
      </c>
      <c r="D261" s="2">
        <v>20631473</v>
      </c>
      <c r="E261" s="2">
        <v>5106289</v>
      </c>
      <c r="F261" s="2">
        <v>1960815</v>
      </c>
      <c r="G261" s="2">
        <v>1445709</v>
      </c>
      <c r="H261" s="12">
        <v>1161771</v>
      </c>
      <c r="I261" s="13">
        <f t="shared" si="61"/>
        <v>5.631061824814932E-2</v>
      </c>
      <c r="J261" s="13">
        <f t="shared" si="54"/>
        <v>-0.18169466263960421</v>
      </c>
      <c r="K261" s="13">
        <f t="shared" si="55"/>
        <v>-5.0000000000000044E-2</v>
      </c>
      <c r="L261" s="13">
        <f t="shared" si="56"/>
        <v>-0.1386259606732676</v>
      </c>
      <c r="M261" s="13">
        <f t="shared" si="62"/>
        <v>0.24749997249348119</v>
      </c>
      <c r="N261" s="13">
        <f t="shared" si="63"/>
        <v>0.38400000470008649</v>
      </c>
      <c r="O261" s="13">
        <f t="shared" si="64"/>
        <v>0.73730005125419784</v>
      </c>
      <c r="P261" s="13">
        <f t="shared" si="65"/>
        <v>0.80359947956331457</v>
      </c>
      <c r="Q261" s="13">
        <f t="shared" si="57"/>
        <v>9.7918468888735788E-9</v>
      </c>
      <c r="R261" s="13">
        <f t="shared" si="58"/>
        <v>-8.571418542444742E-2</v>
      </c>
      <c r="S261" s="13">
        <f t="shared" si="59"/>
        <v>-1.9417388902602029E-2</v>
      </c>
      <c r="T261" s="13">
        <f t="shared" si="60"/>
        <v>-3.9216347218116177E-2</v>
      </c>
    </row>
    <row r="262" spans="2:20" x14ac:dyDescent="0.3">
      <c r="B262" s="1">
        <v>43725</v>
      </c>
      <c r="C262" s="4">
        <f t="shared" si="66"/>
        <v>3</v>
      </c>
      <c r="D262" s="2">
        <v>22368860</v>
      </c>
      <c r="E262" s="2">
        <v>5312604</v>
      </c>
      <c r="F262" s="2">
        <v>2188793</v>
      </c>
      <c r="G262" s="2">
        <v>1581840</v>
      </c>
      <c r="H262" s="12">
        <v>1361964</v>
      </c>
      <c r="I262" s="13">
        <f t="shared" si="61"/>
        <v>6.0886607542807281E-2</v>
      </c>
      <c r="J262" s="13">
        <f t="shared" si="54"/>
        <v>0.14906423033862848</v>
      </c>
      <c r="K262" s="13">
        <f t="shared" si="55"/>
        <v>0</v>
      </c>
      <c r="L262" s="13">
        <f t="shared" si="56"/>
        <v>0.1490642303386287</v>
      </c>
      <c r="M262" s="13">
        <f t="shared" si="62"/>
        <v>0.23749998882374873</v>
      </c>
      <c r="N262" s="13">
        <f t="shared" si="63"/>
        <v>0.41200002861120461</v>
      </c>
      <c r="O262" s="13">
        <f t="shared" si="64"/>
        <v>0.72269967968647564</v>
      </c>
      <c r="P262" s="13">
        <f t="shared" si="65"/>
        <v>0.86099984827795484</v>
      </c>
      <c r="Q262" s="13">
        <f t="shared" si="57"/>
        <v>-3.0612166696774024E-2</v>
      </c>
      <c r="R262" s="13">
        <f t="shared" si="58"/>
        <v>6.1856023491528855E-2</v>
      </c>
      <c r="S262" s="13">
        <f t="shared" si="59"/>
        <v>2.0617970335744085E-2</v>
      </c>
      <c r="T262" s="13">
        <f t="shared" si="60"/>
        <v>9.3749569556358603E-2</v>
      </c>
    </row>
    <row r="263" spans="2:20" x14ac:dyDescent="0.3">
      <c r="B263" s="1">
        <v>43726</v>
      </c>
      <c r="C263" s="4">
        <f t="shared" si="66"/>
        <v>4</v>
      </c>
      <c r="D263" s="2">
        <v>21500167</v>
      </c>
      <c r="E263" s="2">
        <v>5643793</v>
      </c>
      <c r="F263" s="2">
        <v>2144641</v>
      </c>
      <c r="G263" s="2">
        <v>1502964</v>
      </c>
      <c r="H263" s="12">
        <v>1195458</v>
      </c>
      <c r="I263" s="13">
        <f t="shared" si="61"/>
        <v>5.5602265787051797E-2</v>
      </c>
      <c r="J263" s="13">
        <f t="shared" si="54"/>
        <v>-4.0671192642881215E-2</v>
      </c>
      <c r="K263" s="13">
        <f t="shared" si="55"/>
        <v>2.0618565999329652E-2</v>
      </c>
      <c r="L263" s="13">
        <f t="shared" si="56"/>
        <v>-6.0051581152846811E-2</v>
      </c>
      <c r="M263" s="13">
        <f t="shared" si="62"/>
        <v>0.26249996104681417</v>
      </c>
      <c r="N263" s="13">
        <f t="shared" si="63"/>
        <v>0.37999993975682667</v>
      </c>
      <c r="O263" s="13">
        <f t="shared" si="64"/>
        <v>0.70079980752023296</v>
      </c>
      <c r="P263" s="13">
        <f t="shared" si="65"/>
        <v>0.79540028902887894</v>
      </c>
      <c r="Q263" s="13">
        <f t="shared" si="57"/>
        <v>9.3750010763725244E-2</v>
      </c>
      <c r="R263" s="13">
        <f t="shared" si="58"/>
        <v>-3.0612382927451831E-2</v>
      </c>
      <c r="S263" s="13">
        <f t="shared" si="59"/>
        <v>-7.6923194013081453E-2</v>
      </c>
      <c r="T263" s="13">
        <f t="shared" si="60"/>
        <v>-3.9603331340342773E-2</v>
      </c>
    </row>
    <row r="264" spans="2:20" x14ac:dyDescent="0.3">
      <c r="B264" s="1">
        <v>43727</v>
      </c>
      <c r="C264" s="4">
        <f t="shared" si="66"/>
        <v>5</v>
      </c>
      <c r="D264" s="2">
        <v>21282993</v>
      </c>
      <c r="E264" s="2">
        <v>5054710</v>
      </c>
      <c r="F264" s="2">
        <v>2062322</v>
      </c>
      <c r="G264" s="2">
        <v>1535605</v>
      </c>
      <c r="H264" s="12">
        <v>1259196</v>
      </c>
      <c r="I264" s="13">
        <f t="shared" si="61"/>
        <v>5.9164422973780051E-2</v>
      </c>
      <c r="J264" s="13">
        <f t="shared" si="54"/>
        <v>-3.849616412812662E-2</v>
      </c>
      <c r="K264" s="13">
        <f t="shared" si="55"/>
        <v>2.0833343325988629E-2</v>
      </c>
      <c r="L264" s="13">
        <f t="shared" si="56"/>
        <v>-5.8118700610633511E-2</v>
      </c>
      <c r="M264" s="13">
        <f t="shared" si="62"/>
        <v>0.2374999606493316</v>
      </c>
      <c r="N264" s="13">
        <f t="shared" si="63"/>
        <v>0.4080000633072916</v>
      </c>
      <c r="O264" s="13">
        <f t="shared" si="64"/>
        <v>0.74460001881374493</v>
      </c>
      <c r="P264" s="13">
        <f t="shared" si="65"/>
        <v>0.81999993487908673</v>
      </c>
      <c r="Q264" s="13">
        <f t="shared" si="57"/>
        <v>-4.0404220782814693E-2</v>
      </c>
      <c r="R264" s="13">
        <f t="shared" si="58"/>
        <v>4.0816837928921545E-2</v>
      </c>
      <c r="S264" s="13">
        <f t="shared" si="59"/>
        <v>-1.9230481320591464E-2</v>
      </c>
      <c r="T264" s="13">
        <f t="shared" si="60"/>
        <v>-3.8461726423786646E-2</v>
      </c>
    </row>
    <row r="265" spans="2:20" x14ac:dyDescent="0.3">
      <c r="B265" s="1">
        <v>43728</v>
      </c>
      <c r="C265" s="4">
        <f t="shared" si="66"/>
        <v>6</v>
      </c>
      <c r="D265" s="2">
        <v>21282993</v>
      </c>
      <c r="E265" s="2">
        <v>5107918</v>
      </c>
      <c r="F265" s="2">
        <v>2043167</v>
      </c>
      <c r="G265" s="2">
        <v>1506427</v>
      </c>
      <c r="H265" s="12">
        <v>1235270</v>
      </c>
      <c r="I265" s="13">
        <f t="shared" si="61"/>
        <v>5.8040238983304654E-2</v>
      </c>
      <c r="J265" s="13">
        <f t="shared" si="54"/>
        <v>-9.1954935524514836E-2</v>
      </c>
      <c r="K265" s="13">
        <f t="shared" si="55"/>
        <v>-6.6666675437362821E-2</v>
      </c>
      <c r="L265" s="13">
        <f t="shared" si="56"/>
        <v>-2.7094564633703744E-2</v>
      </c>
      <c r="M265" s="13">
        <f t="shared" si="62"/>
        <v>0.23999998496452074</v>
      </c>
      <c r="N265" s="13">
        <f t="shared" si="63"/>
        <v>0.39999996084510364</v>
      </c>
      <c r="O265" s="13">
        <f t="shared" si="64"/>
        <v>0.73729998575740507</v>
      </c>
      <c r="P265" s="13">
        <f t="shared" si="65"/>
        <v>0.8199999070648627</v>
      </c>
      <c r="Q265" s="13">
        <f t="shared" si="57"/>
        <v>-8.5714215071390321E-2</v>
      </c>
      <c r="R265" s="13">
        <f t="shared" si="58"/>
        <v>3.0927870853731276E-2</v>
      </c>
      <c r="S265" s="13">
        <f t="shared" si="59"/>
        <v>6.3157815452745236E-2</v>
      </c>
      <c r="T265" s="13">
        <f t="shared" si="60"/>
        <v>-2.9126504332466219E-2</v>
      </c>
    </row>
    <row r="266" spans="2:20" x14ac:dyDescent="0.3">
      <c r="B266" s="24">
        <v>43729</v>
      </c>
      <c r="C266" s="16">
        <f t="shared" si="66"/>
        <v>7</v>
      </c>
      <c r="D266" s="25">
        <v>43991955</v>
      </c>
      <c r="E266" s="25">
        <v>8868778</v>
      </c>
      <c r="F266" s="25">
        <v>3045538</v>
      </c>
      <c r="G266" s="25">
        <v>1967417</v>
      </c>
      <c r="H266" s="26">
        <v>1473202</v>
      </c>
      <c r="I266" s="22">
        <f t="shared" si="61"/>
        <v>3.3487986610279082E-2</v>
      </c>
      <c r="J266" s="22">
        <f t="shared" ref="J266:J329" si="67">(H266/H259)-1</f>
        <v>1.1152745531323451</v>
      </c>
      <c r="K266" s="22">
        <f t="shared" ref="K266:K329" si="68">(D266/D259)-1</f>
        <v>-1.0101021238273722E-2</v>
      </c>
      <c r="L266" s="22">
        <f t="shared" si="56"/>
        <v>1.1368590113895878</v>
      </c>
      <c r="M266" s="22">
        <f t="shared" si="62"/>
        <v>0.2015999970903771</v>
      </c>
      <c r="N266" s="22">
        <f t="shared" si="63"/>
        <v>0.34339995882183544</v>
      </c>
      <c r="O266" s="22">
        <f t="shared" si="64"/>
        <v>0.6459998200646323</v>
      </c>
      <c r="P266" s="22">
        <f t="shared" si="65"/>
        <v>0.74880007644541036</v>
      </c>
      <c r="Q266" s="22">
        <f t="shared" si="57"/>
        <v>-4.0000000482837916E-2</v>
      </c>
      <c r="R266" s="22">
        <f t="shared" si="58"/>
        <v>1.2954556157538075</v>
      </c>
      <c r="S266" s="22">
        <f t="shared" si="59"/>
        <v>-4.0404103902907162E-2</v>
      </c>
      <c r="T266" s="22">
        <f t="shared" si="60"/>
        <v>1.0525678970731533E-2</v>
      </c>
    </row>
    <row r="267" spans="2:20" x14ac:dyDescent="0.3">
      <c r="B267" s="1">
        <v>43730</v>
      </c>
      <c r="C267" s="4">
        <f t="shared" si="66"/>
        <v>1</v>
      </c>
      <c r="D267" s="2">
        <v>45787545</v>
      </c>
      <c r="E267" s="2">
        <v>9423076</v>
      </c>
      <c r="F267" s="2">
        <v>3364038</v>
      </c>
      <c r="G267" s="2">
        <v>2401923</v>
      </c>
      <c r="H267" s="12">
        <v>1892235</v>
      </c>
      <c r="I267" s="13">
        <f t="shared" si="61"/>
        <v>4.1326413110814308E-2</v>
      </c>
      <c r="J267" s="13">
        <f t="shared" si="67"/>
        <v>1.9129463456197149E-2</v>
      </c>
      <c r="K267" s="13">
        <f t="shared" si="68"/>
        <v>-9.7087485730682488E-3</v>
      </c>
      <c r="L267" s="13">
        <f t="shared" ref="L267:L330" si="69">(I267/I260)-1</f>
        <v>2.9120939913092947E-2</v>
      </c>
      <c r="M267" s="13">
        <f t="shared" si="62"/>
        <v>0.20579998337975972</v>
      </c>
      <c r="N267" s="13">
        <f t="shared" si="63"/>
        <v>0.35699998599183536</v>
      </c>
      <c r="O267" s="13">
        <f t="shared" si="64"/>
        <v>0.71399996076144201</v>
      </c>
      <c r="P267" s="13">
        <f t="shared" si="65"/>
        <v>0.78780002522978465</v>
      </c>
      <c r="Q267" s="13">
        <f t="shared" si="57"/>
        <v>-8.3975004061542791E-8</v>
      </c>
      <c r="R267" s="13">
        <f t="shared" si="58"/>
        <v>9.6155418415586613E-3</v>
      </c>
      <c r="S267" s="13">
        <f t="shared" si="59"/>
        <v>2.9411857049291834E-2</v>
      </c>
      <c r="T267" s="13">
        <f t="shared" si="60"/>
        <v>-9.8037942887603258E-3</v>
      </c>
    </row>
    <row r="268" spans="2:20" x14ac:dyDescent="0.3">
      <c r="B268" s="1">
        <v>43731</v>
      </c>
      <c r="C268" s="4">
        <f t="shared" si="66"/>
        <v>2</v>
      </c>
      <c r="D268" s="2">
        <v>20848646</v>
      </c>
      <c r="E268" s="2">
        <v>5264283</v>
      </c>
      <c r="F268" s="2">
        <v>2189941</v>
      </c>
      <c r="G268" s="2">
        <v>1518724</v>
      </c>
      <c r="H268" s="12">
        <v>1220447</v>
      </c>
      <c r="I268" s="13">
        <f t="shared" si="61"/>
        <v>5.8538429785799997E-2</v>
      </c>
      <c r="J268" s="13">
        <f t="shared" si="67"/>
        <v>5.0505650425083815E-2</v>
      </c>
      <c r="K268" s="13">
        <f t="shared" si="68"/>
        <v>1.0526296401619062E-2</v>
      </c>
      <c r="L268" s="13">
        <f t="shared" si="69"/>
        <v>3.9562903178103515E-2</v>
      </c>
      <c r="M268" s="13">
        <f t="shared" si="62"/>
        <v>0.25249999448405425</v>
      </c>
      <c r="N268" s="13">
        <f t="shared" si="63"/>
        <v>0.41599986170956232</v>
      </c>
      <c r="O268" s="13">
        <f t="shared" si="64"/>
        <v>0.69349996187111895</v>
      </c>
      <c r="P268" s="13">
        <f t="shared" si="65"/>
        <v>0.80360025916493061</v>
      </c>
      <c r="Q268" s="13">
        <f t="shared" si="57"/>
        <v>2.0202111298031511E-2</v>
      </c>
      <c r="R268" s="13">
        <f t="shared" si="58"/>
        <v>8.3332959942197249E-2</v>
      </c>
      <c r="S268" s="13">
        <f t="shared" si="59"/>
        <v>-5.9406057694654901E-2</v>
      </c>
      <c r="T268" s="13">
        <f t="shared" si="60"/>
        <v>9.7013703448389776E-7</v>
      </c>
    </row>
    <row r="269" spans="2:20" x14ac:dyDescent="0.3">
      <c r="B269" s="1">
        <v>43732</v>
      </c>
      <c r="C269" s="4">
        <f t="shared" si="66"/>
        <v>3</v>
      </c>
      <c r="D269" s="2">
        <v>21934513</v>
      </c>
      <c r="E269" s="2">
        <v>5702973</v>
      </c>
      <c r="F269" s="2">
        <v>2235565</v>
      </c>
      <c r="G269" s="2">
        <v>1615643</v>
      </c>
      <c r="H269" s="12">
        <v>1338075</v>
      </c>
      <c r="I269" s="13">
        <f t="shared" si="61"/>
        <v>6.1003177959775085E-2</v>
      </c>
      <c r="J269" s="13">
        <f t="shared" si="67"/>
        <v>-1.7540111192366314E-2</v>
      </c>
      <c r="K269" s="13">
        <f t="shared" si="68"/>
        <v>-1.9417484842768062E-2</v>
      </c>
      <c r="L269" s="13">
        <f t="shared" si="69"/>
        <v>1.9145493840471151E-3</v>
      </c>
      <c r="M269" s="13">
        <f t="shared" si="62"/>
        <v>0.25999998267570379</v>
      </c>
      <c r="N269" s="13">
        <f t="shared" si="63"/>
        <v>0.39199992705559011</v>
      </c>
      <c r="O269" s="13">
        <f t="shared" si="64"/>
        <v>0.7227000780563303</v>
      </c>
      <c r="P269" s="13">
        <f t="shared" si="65"/>
        <v>0.82819967034796671</v>
      </c>
      <c r="Q269" s="13">
        <f t="shared" si="57"/>
        <v>9.4736820676873945E-2</v>
      </c>
      <c r="R269" s="13">
        <f t="shared" si="58"/>
        <v>-4.8543932443480875E-2</v>
      </c>
      <c r="S269" s="13">
        <f t="shared" si="59"/>
        <v>5.5122461772860731E-7</v>
      </c>
      <c r="T269" s="13">
        <f t="shared" si="60"/>
        <v>-3.8095451463307728E-2</v>
      </c>
    </row>
    <row r="270" spans="2:20" x14ac:dyDescent="0.3">
      <c r="B270" s="1">
        <v>43733</v>
      </c>
      <c r="C270" s="4">
        <f t="shared" si="66"/>
        <v>4</v>
      </c>
      <c r="D270" s="2">
        <v>21282993</v>
      </c>
      <c r="E270" s="2">
        <v>5586785</v>
      </c>
      <c r="F270" s="2">
        <v>2279408</v>
      </c>
      <c r="G270" s="2">
        <v>1747166</v>
      </c>
      <c r="H270" s="12">
        <v>1404023</v>
      </c>
      <c r="I270" s="13">
        <f t="shared" si="61"/>
        <v>6.5969245960847703E-2</v>
      </c>
      <c r="J270" s="13">
        <f t="shared" si="67"/>
        <v>0.17446451485539427</v>
      </c>
      <c r="K270" s="13">
        <f t="shared" si="68"/>
        <v>-1.0101037819845726E-2</v>
      </c>
      <c r="L270" s="13">
        <f t="shared" si="69"/>
        <v>0.18644887986219594</v>
      </c>
      <c r="M270" s="13">
        <f t="shared" si="62"/>
        <v>0.26249996887185933</v>
      </c>
      <c r="N270" s="13">
        <f t="shared" si="63"/>
        <v>0.40799994988172983</v>
      </c>
      <c r="O270" s="13">
        <f t="shared" si="64"/>
        <v>0.76649989821918674</v>
      </c>
      <c r="P270" s="13">
        <f t="shared" si="65"/>
        <v>0.80360023031583716</v>
      </c>
      <c r="Q270" s="13">
        <f t="shared" si="57"/>
        <v>2.9809700263783157E-8</v>
      </c>
      <c r="R270" s="13">
        <f t="shared" si="58"/>
        <v>7.3684248852305734E-2</v>
      </c>
      <c r="S270" s="13">
        <f t="shared" si="59"/>
        <v>9.3750155171178351E-2</v>
      </c>
      <c r="T270" s="13">
        <f t="shared" si="60"/>
        <v>1.0309200788661599E-2</v>
      </c>
    </row>
    <row r="271" spans="2:20" x14ac:dyDescent="0.3">
      <c r="B271" s="1">
        <v>43734</v>
      </c>
      <c r="C271" s="4">
        <f t="shared" si="66"/>
        <v>5</v>
      </c>
      <c r="D271" s="2">
        <v>22368860</v>
      </c>
      <c r="E271" s="2">
        <v>5424448</v>
      </c>
      <c r="F271" s="2">
        <v>2213175</v>
      </c>
      <c r="G271" s="2">
        <v>1647930</v>
      </c>
      <c r="H271" s="12">
        <v>1337789</v>
      </c>
      <c r="I271" s="13">
        <f t="shared" si="61"/>
        <v>5.9805864044926743E-2</v>
      </c>
      <c r="J271" s="13">
        <f t="shared" si="67"/>
        <v>6.2415223682413146E-2</v>
      </c>
      <c r="K271" s="13">
        <f t="shared" si="68"/>
        <v>5.1020408642713067E-2</v>
      </c>
      <c r="L271" s="13">
        <f t="shared" si="69"/>
        <v>1.0841668673604143E-2</v>
      </c>
      <c r="M271" s="13">
        <f t="shared" si="62"/>
        <v>0.24249997541224722</v>
      </c>
      <c r="N271" s="13">
        <f t="shared" si="63"/>
        <v>0.40800003981971988</v>
      </c>
      <c r="O271" s="13">
        <f t="shared" si="64"/>
        <v>0.74459995255684708</v>
      </c>
      <c r="P271" s="13">
        <f t="shared" si="65"/>
        <v>0.81179965168423418</v>
      </c>
      <c r="Q271" s="13">
        <f t="shared" si="57"/>
        <v>2.1052697226750849E-2</v>
      </c>
      <c r="R271" s="13">
        <f t="shared" si="58"/>
        <v>-5.7567568823024828E-8</v>
      </c>
      <c r="S271" s="13">
        <f t="shared" si="59"/>
        <v>-8.8983207358062089E-8</v>
      </c>
      <c r="T271" s="13">
        <f t="shared" si="60"/>
        <v>-1.0000346153761219E-2</v>
      </c>
    </row>
    <row r="272" spans="2:20" x14ac:dyDescent="0.3">
      <c r="B272" s="1">
        <v>43735</v>
      </c>
      <c r="C272" s="4">
        <f t="shared" si="66"/>
        <v>6</v>
      </c>
      <c r="D272" s="2">
        <v>20848646</v>
      </c>
      <c r="E272" s="2">
        <v>5055796</v>
      </c>
      <c r="F272" s="2">
        <v>1961649</v>
      </c>
      <c r="G272" s="2">
        <v>1474964</v>
      </c>
      <c r="H272" s="12">
        <v>1197375</v>
      </c>
      <c r="I272" s="13">
        <f t="shared" si="61"/>
        <v>5.7431787176970631E-2</v>
      </c>
      <c r="J272" s="13">
        <f t="shared" si="67"/>
        <v>-3.0677503703643749E-2</v>
      </c>
      <c r="K272" s="13">
        <f t="shared" si="68"/>
        <v>-2.0408172854259776E-2</v>
      </c>
      <c r="L272" s="13">
        <f t="shared" si="69"/>
        <v>-1.0483275344697396E-2</v>
      </c>
      <c r="M272" s="13">
        <f t="shared" si="62"/>
        <v>0.24249996858309167</v>
      </c>
      <c r="N272" s="13">
        <f t="shared" si="63"/>
        <v>0.38800003006450418</v>
      </c>
      <c r="O272" s="13">
        <f t="shared" si="64"/>
        <v>0.75190005959272022</v>
      </c>
      <c r="P272" s="13">
        <f t="shared" si="65"/>
        <v>0.81179947442785039</v>
      </c>
      <c r="Q272" s="13">
        <f t="shared" si="57"/>
        <v>1.0416599063289622E-2</v>
      </c>
      <c r="R272" s="13">
        <f t="shared" si="58"/>
        <v>-2.9999829888099239E-2</v>
      </c>
      <c r="S272" s="13">
        <f t="shared" si="59"/>
        <v>1.9802080723380078E-2</v>
      </c>
      <c r="T272" s="13">
        <f t="shared" si="60"/>
        <v>-1.0000528739527836E-2</v>
      </c>
    </row>
    <row r="273" spans="2:20" x14ac:dyDescent="0.3">
      <c r="B273" s="1">
        <v>43736</v>
      </c>
      <c r="C273" s="4">
        <f t="shared" si="66"/>
        <v>7</v>
      </c>
      <c r="D273" s="2">
        <v>43991955</v>
      </c>
      <c r="E273" s="2">
        <v>9238310</v>
      </c>
      <c r="F273" s="2">
        <v>3141025</v>
      </c>
      <c r="G273" s="2">
        <v>2135897</v>
      </c>
      <c r="H273" s="12">
        <v>1582700</v>
      </c>
      <c r="I273" s="13">
        <f t="shared" si="61"/>
        <v>3.5977032618804958E-2</v>
      </c>
      <c r="J273" s="13">
        <f t="shared" si="67"/>
        <v>7.4326534989770598E-2</v>
      </c>
      <c r="K273" s="13">
        <f t="shared" si="68"/>
        <v>0</v>
      </c>
      <c r="L273" s="13">
        <f t="shared" si="69"/>
        <v>7.4326534989770598E-2</v>
      </c>
      <c r="M273" s="13">
        <f t="shared" si="62"/>
        <v>0.20999998749771406</v>
      </c>
      <c r="N273" s="13">
        <f t="shared" si="63"/>
        <v>0.33999995670203748</v>
      </c>
      <c r="O273" s="13">
        <f t="shared" si="64"/>
        <v>0.68</v>
      </c>
      <c r="P273" s="13">
        <f t="shared" si="65"/>
        <v>0.74100015122452068</v>
      </c>
      <c r="Q273" s="13">
        <f t="shared" si="57"/>
        <v>4.1666619685372552E-2</v>
      </c>
      <c r="R273" s="13">
        <f t="shared" si="58"/>
        <v>-9.9009974592395578E-3</v>
      </c>
      <c r="S273" s="13">
        <f t="shared" si="59"/>
        <v>5.2631872145051162E-2</v>
      </c>
      <c r="T273" s="13">
        <f t="shared" si="60"/>
        <v>-1.0416565737968786E-2</v>
      </c>
    </row>
    <row r="274" spans="2:20" x14ac:dyDescent="0.3">
      <c r="B274" s="1">
        <v>43737</v>
      </c>
      <c r="C274" s="4">
        <f t="shared" si="66"/>
        <v>1</v>
      </c>
      <c r="D274" s="2">
        <v>42645263</v>
      </c>
      <c r="E274" s="2">
        <v>8865950</v>
      </c>
      <c r="F274" s="2">
        <v>2984278</v>
      </c>
      <c r="G274" s="2">
        <v>1948137</v>
      </c>
      <c r="H274" s="12">
        <v>1565133</v>
      </c>
      <c r="I274" s="13">
        <f t="shared" si="61"/>
        <v>3.6701215795057938E-2</v>
      </c>
      <c r="J274" s="13">
        <f t="shared" si="67"/>
        <v>-0.17286542104971103</v>
      </c>
      <c r="K274" s="13">
        <f t="shared" si="68"/>
        <v>-6.8627440060392009E-2</v>
      </c>
      <c r="L274" s="13">
        <f t="shared" si="69"/>
        <v>-0.11191867301316905</v>
      </c>
      <c r="M274" s="13">
        <f t="shared" si="62"/>
        <v>0.20789999583306593</v>
      </c>
      <c r="N274" s="13">
        <f t="shared" si="63"/>
        <v>0.33659991315087495</v>
      </c>
      <c r="O274" s="13">
        <f t="shared" si="64"/>
        <v>0.65280010776475916</v>
      </c>
      <c r="P274" s="13">
        <f t="shared" si="65"/>
        <v>0.80339986356195692</v>
      </c>
      <c r="Q274" s="13">
        <f t="shared" si="57"/>
        <v>1.0204142968423424E-2</v>
      </c>
      <c r="R274" s="13">
        <f t="shared" si="58"/>
        <v>-5.7143063421372098E-2</v>
      </c>
      <c r="S274" s="13">
        <f t="shared" si="59"/>
        <v>-8.5714084537787061E-2</v>
      </c>
      <c r="T274" s="13">
        <f t="shared" si="60"/>
        <v>1.9801774349552881E-2</v>
      </c>
    </row>
    <row r="275" spans="2:20" x14ac:dyDescent="0.3">
      <c r="B275" s="1">
        <v>43738</v>
      </c>
      <c r="C275" s="4">
        <f t="shared" si="66"/>
        <v>2</v>
      </c>
      <c r="D275" s="2">
        <v>21717340</v>
      </c>
      <c r="E275" s="2">
        <v>5375041</v>
      </c>
      <c r="F275" s="2">
        <v>2150016</v>
      </c>
      <c r="G275" s="2">
        <v>1553817</v>
      </c>
      <c r="H275" s="12">
        <v>1235906</v>
      </c>
      <c r="I275" s="13">
        <f t="shared" si="61"/>
        <v>5.6908719023600493E-2</v>
      </c>
      <c r="J275" s="13">
        <f t="shared" si="67"/>
        <v>1.2666670490402376E-2</v>
      </c>
      <c r="K275" s="13">
        <f t="shared" si="68"/>
        <v>4.1666686651977258E-2</v>
      </c>
      <c r="L275" s="13">
        <f t="shared" si="69"/>
        <v>-2.7840014980976324E-2</v>
      </c>
      <c r="M275" s="13">
        <f t="shared" si="62"/>
        <v>0.24749997006999935</v>
      </c>
      <c r="N275" s="13">
        <f t="shared" si="63"/>
        <v>0.39999992558196301</v>
      </c>
      <c r="O275" s="13">
        <f t="shared" si="64"/>
        <v>0.72270020316127881</v>
      </c>
      <c r="P275" s="13">
        <f t="shared" si="65"/>
        <v>0.79539997309850519</v>
      </c>
      <c r="Q275" s="13">
        <f t="shared" si="57"/>
        <v>-1.9802077319929001E-2</v>
      </c>
      <c r="R275" s="13">
        <f t="shared" si="58"/>
        <v>-3.8461397707795331E-2</v>
      </c>
      <c r="S275" s="13">
        <f t="shared" si="59"/>
        <v>4.2105613403893072E-2</v>
      </c>
      <c r="T275" s="13">
        <f t="shared" si="60"/>
        <v>-1.0204434322789835E-2</v>
      </c>
    </row>
    <row r="276" spans="2:20" x14ac:dyDescent="0.3">
      <c r="B276" s="1">
        <v>43739</v>
      </c>
      <c r="C276" s="4">
        <f t="shared" si="66"/>
        <v>3</v>
      </c>
      <c r="D276" s="2">
        <v>21934513</v>
      </c>
      <c r="E276" s="2">
        <v>5319119</v>
      </c>
      <c r="F276" s="2">
        <v>2085094</v>
      </c>
      <c r="G276" s="2">
        <v>1476455</v>
      </c>
      <c r="H276" s="12">
        <v>1174372</v>
      </c>
      <c r="I276" s="13">
        <f t="shared" si="61"/>
        <v>5.3539916751285978E-2</v>
      </c>
      <c r="J276" s="13">
        <f t="shared" si="67"/>
        <v>-0.12234217065560604</v>
      </c>
      <c r="K276" s="13">
        <f t="shared" si="68"/>
        <v>0</v>
      </c>
      <c r="L276" s="13">
        <f t="shared" si="69"/>
        <v>-0.12234217065560604</v>
      </c>
      <c r="M276" s="13">
        <f t="shared" si="62"/>
        <v>0.24249998164992312</v>
      </c>
      <c r="N276" s="13">
        <f t="shared" si="63"/>
        <v>0.3919998781753144</v>
      </c>
      <c r="O276" s="13">
        <f t="shared" si="64"/>
        <v>0.70809997055288632</v>
      </c>
      <c r="P276" s="13">
        <f t="shared" si="65"/>
        <v>0.79539979206951783</v>
      </c>
      <c r="Q276" s="13">
        <f t="shared" si="57"/>
        <v>-6.730770073784309E-2</v>
      </c>
      <c r="R276" s="13">
        <f t="shared" si="58"/>
        <v>-1.2469460408670585E-7</v>
      </c>
      <c r="S276" s="13">
        <f t="shared" si="59"/>
        <v>-2.0202166772570918E-2</v>
      </c>
      <c r="T276" s="13">
        <f t="shared" si="60"/>
        <v>-3.9603829188519346E-2</v>
      </c>
    </row>
    <row r="277" spans="2:20" x14ac:dyDescent="0.3">
      <c r="B277" s="1">
        <v>43740</v>
      </c>
      <c r="C277" s="4">
        <f t="shared" si="66"/>
        <v>4</v>
      </c>
      <c r="D277" s="2">
        <v>21500167</v>
      </c>
      <c r="E277" s="2">
        <v>5267540</v>
      </c>
      <c r="F277" s="2">
        <v>2085946</v>
      </c>
      <c r="G277" s="2">
        <v>1461831</v>
      </c>
      <c r="H277" s="12">
        <v>1150753</v>
      </c>
      <c r="I277" s="13">
        <f t="shared" si="61"/>
        <v>5.3522979612204875E-2</v>
      </c>
      <c r="J277" s="13">
        <f t="shared" si="67"/>
        <v>-0.18038878280484005</v>
      </c>
      <c r="K277" s="13">
        <f t="shared" si="68"/>
        <v>1.0204109920066262E-2</v>
      </c>
      <c r="L277" s="13">
        <f t="shared" si="69"/>
        <v>-0.18866770670729816</v>
      </c>
      <c r="M277" s="13">
        <f t="shared" si="62"/>
        <v>0.24499995744219102</v>
      </c>
      <c r="N277" s="13">
        <f t="shared" si="63"/>
        <v>0.39600003037471004</v>
      </c>
      <c r="O277" s="13">
        <f t="shared" si="64"/>
        <v>0.700800020710028</v>
      </c>
      <c r="P277" s="13">
        <f t="shared" si="65"/>
        <v>0.7871997515444672</v>
      </c>
      <c r="Q277" s="13">
        <f t="shared" si="57"/>
        <v>-6.6666718113825851E-2</v>
      </c>
      <c r="R277" s="13">
        <f t="shared" si="58"/>
        <v>-2.9411571032051054E-2</v>
      </c>
      <c r="S277" s="13">
        <f t="shared" si="59"/>
        <v>-8.5714137290558767E-2</v>
      </c>
      <c r="T277" s="13">
        <f t="shared" si="60"/>
        <v>-2.0408753199242069E-2</v>
      </c>
    </row>
    <row r="278" spans="2:20" x14ac:dyDescent="0.3">
      <c r="B278" s="1">
        <v>43741</v>
      </c>
      <c r="C278" s="4">
        <f t="shared" si="66"/>
        <v>5</v>
      </c>
      <c r="D278" s="2">
        <v>21282993</v>
      </c>
      <c r="E278" s="2">
        <v>5480370</v>
      </c>
      <c r="F278" s="2">
        <v>2126383</v>
      </c>
      <c r="G278" s="2">
        <v>1567782</v>
      </c>
      <c r="H278" s="12">
        <v>1311293</v>
      </c>
      <c r="I278" s="13">
        <f t="shared" si="61"/>
        <v>6.161224598438763E-2</v>
      </c>
      <c r="J278" s="13">
        <f t="shared" si="67"/>
        <v>-1.9805813921328408E-2</v>
      </c>
      <c r="K278" s="13">
        <f t="shared" si="68"/>
        <v>-4.8543689754417474E-2</v>
      </c>
      <c r="L278" s="13">
        <f t="shared" si="69"/>
        <v>3.0204094001616832E-2</v>
      </c>
      <c r="M278" s="13">
        <f t="shared" si="62"/>
        <v>0.2574999672273538</v>
      </c>
      <c r="N278" s="13">
        <f t="shared" si="63"/>
        <v>0.38799989781711819</v>
      </c>
      <c r="O278" s="13">
        <f t="shared" si="64"/>
        <v>0.73729991257454564</v>
      </c>
      <c r="P278" s="13">
        <f t="shared" si="65"/>
        <v>0.83640008623647932</v>
      </c>
      <c r="Q278" s="13">
        <f t="shared" si="57"/>
        <v>6.1855642622671514E-2</v>
      </c>
      <c r="R278" s="13">
        <f t="shared" si="58"/>
        <v>-4.9019951104512183E-2</v>
      </c>
      <c r="S278" s="13">
        <f t="shared" si="59"/>
        <v>-9.80397588964943E-3</v>
      </c>
      <c r="T278" s="13">
        <f t="shared" si="60"/>
        <v>3.0303578599974568E-2</v>
      </c>
    </row>
    <row r="279" spans="2:20" x14ac:dyDescent="0.3">
      <c r="B279" s="1">
        <v>43742</v>
      </c>
      <c r="C279" s="4">
        <f t="shared" si="66"/>
        <v>6</v>
      </c>
      <c r="D279" s="2">
        <v>21065820</v>
      </c>
      <c r="E279" s="2">
        <v>5213790</v>
      </c>
      <c r="F279" s="2">
        <v>2064661</v>
      </c>
      <c r="G279" s="2">
        <v>1431842</v>
      </c>
      <c r="H279" s="12">
        <v>1127146</v>
      </c>
      <c r="I279" s="13">
        <f t="shared" si="61"/>
        <v>5.3505916218784741E-2</v>
      </c>
      <c r="J279" s="13">
        <f t="shared" si="67"/>
        <v>-5.8652468942478331E-2</v>
      </c>
      <c r="K279" s="13">
        <f t="shared" si="68"/>
        <v>1.0416695645367069E-2</v>
      </c>
      <c r="L279" s="13">
        <f t="shared" si="69"/>
        <v>-6.835710938419326E-2</v>
      </c>
      <c r="M279" s="13">
        <f t="shared" si="62"/>
        <v>0.247499978638382</v>
      </c>
      <c r="N279" s="13">
        <f t="shared" si="63"/>
        <v>0.39600003068784895</v>
      </c>
      <c r="O279" s="13">
        <f t="shared" si="64"/>
        <v>0.69349980456840132</v>
      </c>
      <c r="P279" s="13">
        <f t="shared" si="65"/>
        <v>0.78719998435581584</v>
      </c>
      <c r="Q279" s="13">
        <f t="shared" si="57"/>
        <v>2.0618600837373213E-2</v>
      </c>
      <c r="R279" s="13">
        <f t="shared" si="58"/>
        <v>2.0618556709943503E-2</v>
      </c>
      <c r="S279" s="13">
        <f t="shared" si="59"/>
        <v>-7.7670235929961806E-2</v>
      </c>
      <c r="T279" s="13">
        <f t="shared" si="60"/>
        <v>-3.0302421776476351E-2</v>
      </c>
    </row>
    <row r="280" spans="2:20" x14ac:dyDescent="0.3">
      <c r="B280" s="1">
        <v>43743</v>
      </c>
      <c r="C280" s="4">
        <f t="shared" si="66"/>
        <v>7</v>
      </c>
      <c r="D280" s="2">
        <v>46236443</v>
      </c>
      <c r="E280" s="2">
        <v>9612556</v>
      </c>
      <c r="F280" s="2">
        <v>3235586</v>
      </c>
      <c r="G280" s="2">
        <v>2178196</v>
      </c>
      <c r="H280" s="12">
        <v>1648023</v>
      </c>
      <c r="I280" s="13">
        <f t="shared" si="61"/>
        <v>3.5643377670726097E-2</v>
      </c>
      <c r="J280" s="13">
        <f t="shared" si="67"/>
        <v>4.1273140835281552E-2</v>
      </c>
      <c r="K280" s="13">
        <f t="shared" si="68"/>
        <v>5.1020419528979843E-2</v>
      </c>
      <c r="L280" s="13">
        <f t="shared" si="69"/>
        <v>-9.2741097247820425E-3</v>
      </c>
      <c r="M280" s="13">
        <f t="shared" si="62"/>
        <v>0.20789998919250774</v>
      </c>
      <c r="N280" s="13">
        <f t="shared" si="63"/>
        <v>0.33659996363090111</v>
      </c>
      <c r="O280" s="13">
        <f t="shared" si="64"/>
        <v>0.67319984695198953</v>
      </c>
      <c r="P280" s="13">
        <f t="shared" si="65"/>
        <v>0.75659995702866045</v>
      </c>
      <c r="Q280" s="13">
        <f t="shared" si="57"/>
        <v>-9.9999925249004695E-3</v>
      </c>
      <c r="R280" s="13">
        <f t="shared" si="58"/>
        <v>-9.9999808944563062E-3</v>
      </c>
      <c r="S280" s="13">
        <f t="shared" si="59"/>
        <v>-1.0000225070603719E-2</v>
      </c>
      <c r="T280" s="13">
        <f t="shared" si="60"/>
        <v>2.1052365209859536E-2</v>
      </c>
    </row>
    <row r="281" spans="2:20" x14ac:dyDescent="0.3">
      <c r="B281" s="1">
        <v>43744</v>
      </c>
      <c r="C281" s="4">
        <f t="shared" si="66"/>
        <v>1</v>
      </c>
      <c r="D281" s="2">
        <v>43543058</v>
      </c>
      <c r="E281" s="2">
        <v>9144042</v>
      </c>
      <c r="F281" s="2">
        <v>3140064</v>
      </c>
      <c r="G281" s="2">
        <v>2135243</v>
      </c>
      <c r="H281" s="12">
        <v>1698799</v>
      </c>
      <c r="I281" s="13">
        <f t="shared" si="61"/>
        <v>3.9014232762430233E-2</v>
      </c>
      <c r="J281" s="13">
        <f t="shared" si="67"/>
        <v>8.5402326831010456E-2</v>
      </c>
      <c r="K281" s="13">
        <f t="shared" si="68"/>
        <v>2.1052631332113103E-2</v>
      </c>
      <c r="L281" s="13">
        <f t="shared" si="69"/>
        <v>6.3022897668794764E-2</v>
      </c>
      <c r="M281" s="13">
        <f t="shared" si="62"/>
        <v>0.2099999958661608</v>
      </c>
      <c r="N281" s="13">
        <f t="shared" si="63"/>
        <v>0.34339999750657313</v>
      </c>
      <c r="O281" s="13">
        <f t="shared" si="64"/>
        <v>0.67999983439827982</v>
      </c>
      <c r="P281" s="13">
        <f t="shared" si="65"/>
        <v>0.79559984507618098</v>
      </c>
      <c r="Q281" s="13">
        <f t="shared" si="57"/>
        <v>1.0101010462650883E-2</v>
      </c>
      <c r="R281" s="13">
        <f t="shared" si="58"/>
        <v>2.02022760256928E-2</v>
      </c>
      <c r="S281" s="13">
        <f t="shared" si="59"/>
        <v>4.1666241028444073E-2</v>
      </c>
      <c r="T281" s="13">
        <f t="shared" si="60"/>
        <v>-9.7087625223057916E-3</v>
      </c>
    </row>
    <row r="282" spans="2:20" x14ac:dyDescent="0.3">
      <c r="B282" s="1">
        <v>43745</v>
      </c>
      <c r="C282" s="4">
        <f t="shared" si="66"/>
        <v>2</v>
      </c>
      <c r="D282" s="2">
        <v>21500167</v>
      </c>
      <c r="E282" s="2">
        <v>5643793</v>
      </c>
      <c r="F282" s="2">
        <v>2234942</v>
      </c>
      <c r="G282" s="2">
        <v>1631507</v>
      </c>
      <c r="H282" s="12">
        <v>1377971</v>
      </c>
      <c r="I282" s="13">
        <f t="shared" si="61"/>
        <v>6.4091176594116686E-2</v>
      </c>
      <c r="J282" s="13">
        <f t="shared" si="67"/>
        <v>0.11494806239309452</v>
      </c>
      <c r="K282" s="13">
        <f t="shared" si="68"/>
        <v>-9.9999815815380311E-3</v>
      </c>
      <c r="L282" s="13">
        <f t="shared" si="69"/>
        <v>0.12621014308084444</v>
      </c>
      <c r="M282" s="13">
        <f t="shared" si="62"/>
        <v>0.26249996104681417</v>
      </c>
      <c r="N282" s="13">
        <f t="shared" si="63"/>
        <v>0.39599999503879751</v>
      </c>
      <c r="O282" s="13">
        <f t="shared" si="64"/>
        <v>0.72999970469032305</v>
      </c>
      <c r="P282" s="13">
        <f t="shared" si="65"/>
        <v>0.84460011510830169</v>
      </c>
      <c r="Q282" s="13">
        <f t="shared" si="57"/>
        <v>6.0606031477791422E-2</v>
      </c>
      <c r="R282" s="13">
        <f t="shared" si="58"/>
        <v>-9.9998282183326737E-3</v>
      </c>
      <c r="S282" s="13">
        <f t="shared" si="59"/>
        <v>1.0100317527398373E-2</v>
      </c>
      <c r="T282" s="13">
        <f t="shared" si="60"/>
        <v>6.1855850733984585E-2</v>
      </c>
    </row>
    <row r="283" spans="2:20" x14ac:dyDescent="0.3">
      <c r="B283" s="1">
        <v>43746</v>
      </c>
      <c r="C283" s="4">
        <f t="shared" si="66"/>
        <v>3</v>
      </c>
      <c r="D283" s="2">
        <v>22368860</v>
      </c>
      <c r="E283" s="2">
        <v>5536293</v>
      </c>
      <c r="F283" s="2">
        <v>2303097</v>
      </c>
      <c r="G283" s="2">
        <v>1630823</v>
      </c>
      <c r="H283" s="12">
        <v>1270411</v>
      </c>
      <c r="I283" s="13">
        <f t="shared" si="61"/>
        <v>5.6793730212447123E-2</v>
      </c>
      <c r="J283" s="13">
        <f t="shared" si="67"/>
        <v>8.1779027429128126E-2</v>
      </c>
      <c r="K283" s="13">
        <f t="shared" si="68"/>
        <v>1.9801989677181275E-2</v>
      </c>
      <c r="L283" s="13">
        <f t="shared" si="69"/>
        <v>6.077359956079853E-2</v>
      </c>
      <c r="M283" s="13">
        <f t="shared" si="62"/>
        <v>0.24750000670575076</v>
      </c>
      <c r="N283" s="13">
        <f t="shared" si="63"/>
        <v>0.41599983960386488</v>
      </c>
      <c r="O283" s="13">
        <f t="shared" si="64"/>
        <v>0.70810000620903069</v>
      </c>
      <c r="P283" s="13">
        <f t="shared" si="65"/>
        <v>0.77899992825708242</v>
      </c>
      <c r="Q283" s="13">
        <f t="shared" si="57"/>
        <v>2.0618661584254294E-2</v>
      </c>
      <c r="R283" s="13">
        <f t="shared" si="58"/>
        <v>6.122441042651805E-2</v>
      </c>
      <c r="S283" s="13">
        <f t="shared" si="59"/>
        <v>5.0354675762420698E-8</v>
      </c>
      <c r="T283" s="13">
        <f t="shared" si="60"/>
        <v>-2.0618390872048531E-2</v>
      </c>
    </row>
    <row r="284" spans="2:20" x14ac:dyDescent="0.3">
      <c r="B284" s="24">
        <v>43747</v>
      </c>
      <c r="C284" s="16">
        <f t="shared" si="66"/>
        <v>4</v>
      </c>
      <c r="D284" s="25">
        <v>20631473</v>
      </c>
      <c r="E284" s="25">
        <v>5415761</v>
      </c>
      <c r="F284" s="25">
        <v>2166304</v>
      </c>
      <c r="G284" s="25">
        <v>1660472</v>
      </c>
      <c r="H284" s="26">
        <v>1402435</v>
      </c>
      <c r="I284" s="22">
        <f t="shared" si="61"/>
        <v>6.7975514884468013E-2</v>
      </c>
      <c r="J284" s="22">
        <f t="shared" si="67"/>
        <v>0.21871070507745793</v>
      </c>
      <c r="K284" s="22">
        <f t="shared" si="68"/>
        <v>-4.0404058256849784E-2</v>
      </c>
      <c r="L284" s="22">
        <f t="shared" si="69"/>
        <v>0.27002486365627365</v>
      </c>
      <c r="M284" s="22">
        <f t="shared" si="62"/>
        <v>0.2624999678888657</v>
      </c>
      <c r="N284" s="22">
        <f>F284/E284</f>
        <v>0.39999992614149699</v>
      </c>
      <c r="O284" s="22">
        <f t="shared" si="64"/>
        <v>0.76649999261414836</v>
      </c>
      <c r="P284" s="22">
        <f t="shared" si="65"/>
        <v>0.84460021006075381</v>
      </c>
      <c r="Q284" s="22">
        <f t="shared" si="57"/>
        <v>7.1428626475593893E-2</v>
      </c>
      <c r="R284" s="22">
        <f t="shared" si="58"/>
        <v>1.0100746111059822E-2</v>
      </c>
      <c r="S284" s="22">
        <f t="shared" si="59"/>
        <v>9.3749957138350659E-2</v>
      </c>
      <c r="T284" s="22">
        <f t="shared" si="60"/>
        <v>7.2917272145561984E-2</v>
      </c>
    </row>
    <row r="285" spans="2:20" x14ac:dyDescent="0.3">
      <c r="B285" s="1">
        <v>43748</v>
      </c>
      <c r="C285" s="4">
        <f t="shared" si="66"/>
        <v>5</v>
      </c>
      <c r="D285" s="2">
        <v>21282993</v>
      </c>
      <c r="E285" s="2">
        <v>5267540</v>
      </c>
      <c r="F285" s="2">
        <v>2022735</v>
      </c>
      <c r="G285" s="2">
        <v>1402767</v>
      </c>
      <c r="H285" s="12">
        <v>1127263</v>
      </c>
      <c r="I285" s="13">
        <f t="shared" si="61"/>
        <v>5.2965435829443727E-2</v>
      </c>
      <c r="J285" s="13">
        <f t="shared" si="67"/>
        <v>-0.14034239487284683</v>
      </c>
      <c r="K285" s="13">
        <f t="shared" si="68"/>
        <v>0</v>
      </c>
      <c r="L285" s="13">
        <f t="shared" si="69"/>
        <v>-0.14034239487284683</v>
      </c>
      <c r="M285" s="13">
        <f t="shared" si="62"/>
        <v>0.2474999639383427</v>
      </c>
      <c r="N285" s="13">
        <f t="shared" si="63"/>
        <v>0.38399993165690244</v>
      </c>
      <c r="O285" s="13">
        <f t="shared" si="64"/>
        <v>0.69350013719048709</v>
      </c>
      <c r="P285" s="13">
        <f t="shared" si="65"/>
        <v>0.80359959993355989</v>
      </c>
      <c r="Q285" s="13">
        <f t="shared" si="57"/>
        <v>-3.8834969171789524E-2</v>
      </c>
      <c r="R285" s="13">
        <f t="shared" si="58"/>
        <v>-1.030919384958473E-2</v>
      </c>
      <c r="S285" s="13">
        <f t="shared" si="59"/>
        <v>-5.940564299148765E-2</v>
      </c>
      <c r="T285" s="13">
        <f t="shared" si="60"/>
        <v>-3.9216263655005856E-2</v>
      </c>
    </row>
    <row r="286" spans="2:20" x14ac:dyDescent="0.3">
      <c r="B286" s="1">
        <v>43749</v>
      </c>
      <c r="C286" s="4">
        <f t="shared" si="66"/>
        <v>6</v>
      </c>
      <c r="D286" s="2">
        <v>21282993</v>
      </c>
      <c r="E286" s="2">
        <v>5267540</v>
      </c>
      <c r="F286" s="2">
        <v>2043805</v>
      </c>
      <c r="G286" s="2">
        <v>1536737</v>
      </c>
      <c r="H286" s="12">
        <v>1234922</v>
      </c>
      <c r="I286" s="13">
        <f t="shared" si="61"/>
        <v>5.8023887899601341E-2</v>
      </c>
      <c r="J286" s="13">
        <f t="shared" si="67"/>
        <v>9.5618491304586994E-2</v>
      </c>
      <c r="K286" s="13">
        <f t="shared" si="68"/>
        <v>1.0309259264533743E-2</v>
      </c>
      <c r="L286" s="13">
        <f t="shared" si="69"/>
        <v>8.443873126744883E-2</v>
      </c>
      <c r="M286" s="13">
        <f t="shared" si="62"/>
        <v>0.2474999639383427</v>
      </c>
      <c r="N286" s="13">
        <f t="shared" si="63"/>
        <v>0.38799990128219247</v>
      </c>
      <c r="O286" s="13">
        <f t="shared" si="64"/>
        <v>0.75190001003031115</v>
      </c>
      <c r="P286" s="13">
        <f t="shared" si="65"/>
        <v>0.80360009552708112</v>
      </c>
      <c r="Q286" s="13">
        <f t="shared" si="57"/>
        <v>-5.9394103302246037E-8</v>
      </c>
      <c r="R286" s="13">
        <f t="shared" si="58"/>
        <v>-2.0202345418408929E-2</v>
      </c>
      <c r="S286" s="13">
        <f t="shared" si="59"/>
        <v>8.4210846314881183E-2</v>
      </c>
      <c r="T286" s="13">
        <f t="shared" si="60"/>
        <v>2.0833474971021282E-2</v>
      </c>
    </row>
    <row r="287" spans="2:20" x14ac:dyDescent="0.3">
      <c r="B287" s="1">
        <v>43750</v>
      </c>
      <c r="C287" s="4">
        <f t="shared" si="66"/>
        <v>7</v>
      </c>
      <c r="D287" s="2">
        <v>45338648</v>
      </c>
      <c r="E287" s="2">
        <v>9045060</v>
      </c>
      <c r="F287" s="2">
        <v>2983060</v>
      </c>
      <c r="G287" s="2">
        <v>2028481</v>
      </c>
      <c r="H287" s="12">
        <v>1645504</v>
      </c>
      <c r="I287" s="13">
        <f t="shared" si="61"/>
        <v>3.6293627458851445E-2</v>
      </c>
      <c r="J287" s="13">
        <f t="shared" si="67"/>
        <v>-1.5284980852815488E-3</v>
      </c>
      <c r="K287" s="13">
        <f t="shared" si="68"/>
        <v>-1.9417475518175187E-2</v>
      </c>
      <c r="L287" s="13">
        <f t="shared" si="69"/>
        <v>1.824321460587619E-2</v>
      </c>
      <c r="M287" s="13">
        <f t="shared" si="62"/>
        <v>0.19949999391247838</v>
      </c>
      <c r="N287" s="13">
        <f t="shared" si="63"/>
        <v>0.3297999128806221</v>
      </c>
      <c r="O287" s="13">
        <f t="shared" si="64"/>
        <v>0.68000006704524885</v>
      </c>
      <c r="P287" s="13">
        <f t="shared" si="65"/>
        <v>0.81120010490608485</v>
      </c>
      <c r="Q287" s="13">
        <f t="shared" si="57"/>
        <v>-4.0404019801325131E-2</v>
      </c>
      <c r="R287" s="13">
        <f t="shared" si="58"/>
        <v>-2.0202173158092251E-2</v>
      </c>
      <c r="S287" s="13">
        <f t="shared" si="59"/>
        <v>1.0101339333406401E-2</v>
      </c>
      <c r="T287" s="13">
        <f t="shared" si="60"/>
        <v>7.216514800219076E-2</v>
      </c>
    </row>
    <row r="288" spans="2:20" x14ac:dyDescent="0.3">
      <c r="B288" s="1">
        <v>43751</v>
      </c>
      <c r="C288" s="4">
        <f t="shared" si="66"/>
        <v>1</v>
      </c>
      <c r="D288" s="2">
        <v>43543058</v>
      </c>
      <c r="E288" s="2">
        <v>9509803</v>
      </c>
      <c r="F288" s="2">
        <v>3104000</v>
      </c>
      <c r="G288" s="2">
        <v>2089612</v>
      </c>
      <c r="H288" s="12">
        <v>1678794</v>
      </c>
      <c r="I288" s="13">
        <f t="shared" si="61"/>
        <v>3.8554802467020116E-2</v>
      </c>
      <c r="J288" s="13">
        <f t="shared" si="67"/>
        <v>-1.1775966432756357E-2</v>
      </c>
      <c r="K288" s="13">
        <f t="shared" si="68"/>
        <v>0</v>
      </c>
      <c r="L288" s="13">
        <f t="shared" si="69"/>
        <v>-1.1775966432756246E-2</v>
      </c>
      <c r="M288" s="13">
        <f t="shared" si="62"/>
        <v>0.21839998008408137</v>
      </c>
      <c r="N288" s="13">
        <f t="shared" si="63"/>
        <v>0.32640003163051851</v>
      </c>
      <c r="O288" s="13">
        <f t="shared" si="64"/>
        <v>0.67319974226804125</v>
      </c>
      <c r="P288" s="13">
        <f t="shared" si="65"/>
        <v>0.80339986562098609</v>
      </c>
      <c r="Q288" s="13">
        <f t="shared" si="57"/>
        <v>3.9999925634637279E-2</v>
      </c>
      <c r="R288" s="13">
        <f t="shared" si="58"/>
        <v>-4.9504851483667345E-2</v>
      </c>
      <c r="S288" s="13">
        <f t="shared" si="59"/>
        <v>-1.0000137920997965E-2</v>
      </c>
      <c r="T288" s="13">
        <f t="shared" si="60"/>
        <v>9.8039493007420209E-3</v>
      </c>
    </row>
    <row r="289" spans="2:20" x14ac:dyDescent="0.3">
      <c r="B289" s="1">
        <v>43752</v>
      </c>
      <c r="C289" s="4">
        <f t="shared" si="66"/>
        <v>2</v>
      </c>
      <c r="D289" s="2">
        <v>20848646</v>
      </c>
      <c r="E289" s="2">
        <v>5107918</v>
      </c>
      <c r="F289" s="2">
        <v>1981872</v>
      </c>
      <c r="G289" s="2">
        <v>1403363</v>
      </c>
      <c r="H289" s="12">
        <v>1104728</v>
      </c>
      <c r="I289" s="13">
        <f t="shared" si="61"/>
        <v>5.2987997398008482E-2</v>
      </c>
      <c r="J289" s="13">
        <f t="shared" si="67"/>
        <v>-0.19829372316253391</v>
      </c>
      <c r="K289" s="13">
        <f t="shared" si="68"/>
        <v>-3.0303066948270674E-2</v>
      </c>
      <c r="L289" s="13">
        <f t="shared" si="69"/>
        <v>-0.17324037076778254</v>
      </c>
      <c r="M289" s="13">
        <f t="shared" si="62"/>
        <v>0.2449999870495187</v>
      </c>
      <c r="N289" s="13">
        <f t="shared" si="63"/>
        <v>0.38799996397749531</v>
      </c>
      <c r="O289" s="13">
        <f t="shared" si="64"/>
        <v>0.70809971582423081</v>
      </c>
      <c r="P289" s="13">
        <f t="shared" si="65"/>
        <v>0.78720046060783988</v>
      </c>
      <c r="Q289" s="13">
        <f t="shared" ref="Q289:Q352" si="70">(M289/M282)-1</f>
        <v>-6.6666577501603985E-2</v>
      </c>
      <c r="R289" s="13">
        <f t="shared" ref="R289:R352" si="71">(N289/N282)-1</f>
        <v>-2.020209889274982E-2</v>
      </c>
      <c r="S289" s="13">
        <f t="shared" ref="S289:S352" si="72">(O289/O282)-1</f>
        <v>-2.999999688408439E-2</v>
      </c>
      <c r="T289" s="13">
        <f t="shared" ref="T289:T352" si="73">(P289/P282)-1</f>
        <v>-6.796074671751795E-2</v>
      </c>
    </row>
    <row r="290" spans="2:20" x14ac:dyDescent="0.3">
      <c r="B290" s="1">
        <v>43753</v>
      </c>
      <c r="C290" s="4">
        <f t="shared" si="66"/>
        <v>3</v>
      </c>
      <c r="D290" s="2">
        <v>21934513</v>
      </c>
      <c r="E290" s="2">
        <v>5209447</v>
      </c>
      <c r="F290" s="2">
        <v>2000427</v>
      </c>
      <c r="G290" s="2">
        <v>1416502</v>
      </c>
      <c r="H290" s="12">
        <v>1126686</v>
      </c>
      <c r="I290" s="13">
        <f t="shared" si="61"/>
        <v>5.1365899940427215E-2</v>
      </c>
      <c r="J290" s="13">
        <f t="shared" si="67"/>
        <v>-0.11313267910935909</v>
      </c>
      <c r="K290" s="13">
        <f t="shared" si="68"/>
        <v>-1.9417484842768062E-2</v>
      </c>
      <c r="L290" s="13">
        <f t="shared" si="69"/>
        <v>-9.557094157605317E-2</v>
      </c>
      <c r="M290" s="13">
        <f t="shared" si="62"/>
        <v>0.23750000740841615</v>
      </c>
      <c r="N290" s="13">
        <f t="shared" si="63"/>
        <v>0.38399987561059745</v>
      </c>
      <c r="O290" s="13">
        <f t="shared" si="64"/>
        <v>0.70809982068828303</v>
      </c>
      <c r="P290" s="13">
        <f t="shared" si="65"/>
        <v>0.79540021828419583</v>
      </c>
      <c r="Q290" s="13">
        <f t="shared" si="70"/>
        <v>-4.0404036470283677E-2</v>
      </c>
      <c r="R290" s="13">
        <f t="shared" si="71"/>
        <v>-7.69230200274581E-2</v>
      </c>
      <c r="S290" s="13">
        <f t="shared" si="72"/>
        <v>-2.6199794667114418E-7</v>
      </c>
      <c r="T290" s="13">
        <f t="shared" si="73"/>
        <v>2.1053005824797744E-2</v>
      </c>
    </row>
    <row r="291" spans="2:20" x14ac:dyDescent="0.3">
      <c r="B291" s="1">
        <v>43754</v>
      </c>
      <c r="C291" s="4">
        <f t="shared" si="66"/>
        <v>4</v>
      </c>
      <c r="D291" s="2">
        <v>20631473</v>
      </c>
      <c r="E291" s="2">
        <v>5364183</v>
      </c>
      <c r="F291" s="2">
        <v>2252956</v>
      </c>
      <c r="G291" s="2">
        <v>1644658</v>
      </c>
      <c r="H291" s="12">
        <v>1308161</v>
      </c>
      <c r="I291" s="13">
        <f t="shared" si="61"/>
        <v>6.3406088358305773E-2</v>
      </c>
      <c r="J291" s="13">
        <f t="shared" si="67"/>
        <v>-6.7221653766484701E-2</v>
      </c>
      <c r="K291" s="13">
        <f t="shared" si="68"/>
        <v>0</v>
      </c>
      <c r="L291" s="13">
        <f t="shared" si="69"/>
        <v>-6.7221653766484812E-2</v>
      </c>
      <c r="M291" s="13">
        <f t="shared" si="62"/>
        <v>0.26000000096939274</v>
      </c>
      <c r="N291" s="13">
        <f t="shared" si="63"/>
        <v>0.41999983967735627</v>
      </c>
      <c r="O291" s="13">
        <f t="shared" si="64"/>
        <v>0.73000005326335715</v>
      </c>
      <c r="P291" s="13">
        <f t="shared" si="65"/>
        <v>0.79540001629518109</v>
      </c>
      <c r="Q291" s="13">
        <f t="shared" si="70"/>
        <v>-9.5236846677686504E-3</v>
      </c>
      <c r="R291" s="13">
        <f t="shared" si="71"/>
        <v>4.9999793071922927E-2</v>
      </c>
      <c r="S291" s="13">
        <f t="shared" si="72"/>
        <v>-4.7618968953030416E-2</v>
      </c>
      <c r="T291" s="13">
        <f t="shared" si="73"/>
        <v>-5.8252642113401421E-2</v>
      </c>
    </row>
    <row r="292" spans="2:20" x14ac:dyDescent="0.3">
      <c r="B292" s="1">
        <v>43755</v>
      </c>
      <c r="C292" s="4">
        <f t="shared" si="66"/>
        <v>5</v>
      </c>
      <c r="D292" s="2">
        <v>22151687</v>
      </c>
      <c r="E292" s="2">
        <v>5648680</v>
      </c>
      <c r="F292" s="2">
        <v>2146498</v>
      </c>
      <c r="G292" s="2">
        <v>1504266</v>
      </c>
      <c r="H292" s="12">
        <v>1196493</v>
      </c>
      <c r="I292" s="13">
        <f t="shared" si="61"/>
        <v>5.4013628849125576E-2</v>
      </c>
      <c r="J292" s="13">
        <f t="shared" si="67"/>
        <v>6.1414239622874067E-2</v>
      </c>
      <c r="K292" s="13">
        <f t="shared" si="68"/>
        <v>4.0816345708519552E-2</v>
      </c>
      <c r="L292" s="13">
        <f t="shared" si="69"/>
        <v>1.9790133004043975E-2</v>
      </c>
      <c r="M292" s="13">
        <f t="shared" si="62"/>
        <v>0.25499999164849158</v>
      </c>
      <c r="N292" s="13">
        <f t="shared" si="63"/>
        <v>0.37999992918699588</v>
      </c>
      <c r="O292" s="13">
        <f t="shared" si="64"/>
        <v>0.70080009392042297</v>
      </c>
      <c r="P292" s="13">
        <f t="shared" si="65"/>
        <v>0.79539988273350593</v>
      </c>
      <c r="Q292" s="13">
        <f t="shared" si="70"/>
        <v>3.0303146678507309E-2</v>
      </c>
      <c r="R292" s="13">
        <f t="shared" si="71"/>
        <v>-1.0416674952641647E-2</v>
      </c>
      <c r="S292" s="13">
        <f t="shared" si="72"/>
        <v>1.0526251313387691E-2</v>
      </c>
      <c r="T292" s="13">
        <f t="shared" si="73"/>
        <v>-1.0203734796199404E-2</v>
      </c>
    </row>
    <row r="293" spans="2:20" x14ac:dyDescent="0.3">
      <c r="B293" s="1">
        <v>43756</v>
      </c>
      <c r="C293" s="4">
        <f t="shared" si="66"/>
        <v>6</v>
      </c>
      <c r="D293" s="2">
        <v>20848646</v>
      </c>
      <c r="E293" s="2">
        <v>5316404</v>
      </c>
      <c r="F293" s="2">
        <v>2190358</v>
      </c>
      <c r="G293" s="2">
        <v>1566982</v>
      </c>
      <c r="H293" s="12">
        <v>1323473</v>
      </c>
      <c r="I293" s="13">
        <f t="shared" si="61"/>
        <v>6.3480045658600562E-2</v>
      </c>
      <c r="J293" s="13">
        <f t="shared" si="67"/>
        <v>7.1705743358689844E-2</v>
      </c>
      <c r="K293" s="13">
        <f t="shared" si="68"/>
        <v>-2.0408172854259776E-2</v>
      </c>
      <c r="L293" s="13">
        <f t="shared" si="69"/>
        <v>9.4032957054515309E-2</v>
      </c>
      <c r="M293" s="13">
        <f t="shared" si="62"/>
        <v>0.25499996498573574</v>
      </c>
      <c r="N293" s="13">
        <f t="shared" si="63"/>
        <v>0.41199991573251393</v>
      </c>
      <c r="O293" s="13">
        <f t="shared" si="64"/>
        <v>0.7153999483189506</v>
      </c>
      <c r="P293" s="13">
        <f t="shared" si="65"/>
        <v>0.84460000178687433</v>
      </c>
      <c r="Q293" s="13">
        <f t="shared" si="70"/>
        <v>3.0303038950185268E-2</v>
      </c>
      <c r="R293" s="13">
        <f t="shared" si="71"/>
        <v>6.1855723083976466E-2</v>
      </c>
      <c r="S293" s="13">
        <f t="shared" si="72"/>
        <v>-4.8543770746710235E-2</v>
      </c>
      <c r="T293" s="13">
        <f t="shared" si="73"/>
        <v>5.1020285447952007E-2</v>
      </c>
    </row>
    <row r="294" spans="2:20" x14ac:dyDescent="0.3">
      <c r="B294" s="1">
        <v>43757</v>
      </c>
      <c r="C294" s="4">
        <f t="shared" si="66"/>
        <v>7</v>
      </c>
      <c r="D294" s="2">
        <v>46236443</v>
      </c>
      <c r="E294" s="2">
        <v>9418363</v>
      </c>
      <c r="F294" s="2">
        <v>3202243</v>
      </c>
      <c r="G294" s="2">
        <v>2221076</v>
      </c>
      <c r="H294" s="12">
        <v>1697790</v>
      </c>
      <c r="I294" s="13">
        <f t="shared" si="61"/>
        <v>3.671973642090072E-2</v>
      </c>
      <c r="J294" s="13">
        <f t="shared" si="67"/>
        <v>3.177506709190614E-2</v>
      </c>
      <c r="K294" s="13">
        <f t="shared" si="68"/>
        <v>1.9801979979641171E-2</v>
      </c>
      <c r="L294" s="13">
        <f t="shared" si="69"/>
        <v>1.1740599986385547E-2</v>
      </c>
      <c r="M294" s="13">
        <f t="shared" si="62"/>
        <v>0.2036999905031622</v>
      </c>
      <c r="N294" s="13">
        <f t="shared" si="63"/>
        <v>0.33999995540626327</v>
      </c>
      <c r="O294" s="13">
        <f t="shared" si="64"/>
        <v>0.69360007969413939</v>
      </c>
      <c r="P294" s="13">
        <f t="shared" si="65"/>
        <v>0.76439977740518561</v>
      </c>
      <c r="Q294" s="13">
        <f t="shared" si="70"/>
        <v>2.1052615132040486E-2</v>
      </c>
      <c r="R294" s="13">
        <f t="shared" si="71"/>
        <v>3.0927972165151196E-2</v>
      </c>
      <c r="S294" s="13">
        <f t="shared" si="72"/>
        <v>2.0000016629388995E-2</v>
      </c>
      <c r="T294" s="13">
        <f t="shared" si="73"/>
        <v>-5.7692703955354419E-2</v>
      </c>
    </row>
    <row r="295" spans="2:20" x14ac:dyDescent="0.3">
      <c r="B295" s="1">
        <v>43758</v>
      </c>
      <c r="C295" s="4">
        <f t="shared" si="66"/>
        <v>1</v>
      </c>
      <c r="D295" s="2">
        <v>43094160</v>
      </c>
      <c r="E295" s="2">
        <v>9140271</v>
      </c>
      <c r="F295" s="2">
        <v>3169846</v>
      </c>
      <c r="G295" s="2">
        <v>2069275</v>
      </c>
      <c r="H295" s="12">
        <v>1694736</v>
      </c>
      <c r="I295" s="13">
        <f t="shared" si="61"/>
        <v>3.9326349556413211E-2</v>
      </c>
      <c r="J295" s="13">
        <f t="shared" si="67"/>
        <v>9.4961025593371939E-3</v>
      </c>
      <c r="K295" s="13">
        <f t="shared" si="68"/>
        <v>-1.0309289715021874E-2</v>
      </c>
      <c r="L295" s="13">
        <f t="shared" si="69"/>
        <v>2.0011698673675582E-2</v>
      </c>
      <c r="M295" s="13">
        <f t="shared" si="62"/>
        <v>0.21209999220311987</v>
      </c>
      <c r="N295" s="13">
        <f t="shared" si="63"/>
        <v>0.34680000188178228</v>
      </c>
      <c r="O295" s="13">
        <f t="shared" si="64"/>
        <v>0.65279985210637992</v>
      </c>
      <c r="P295" s="13">
        <f t="shared" si="65"/>
        <v>0.81899989126626471</v>
      </c>
      <c r="Q295" s="13">
        <f t="shared" si="70"/>
        <v>-2.8846100986529732E-2</v>
      </c>
      <c r="R295" s="13">
        <f t="shared" si="71"/>
        <v>6.249990280134643E-2</v>
      </c>
      <c r="S295" s="13">
        <f t="shared" si="72"/>
        <v>-3.03028787458135E-2</v>
      </c>
      <c r="T295" s="13">
        <f t="shared" si="73"/>
        <v>1.9417510896918788E-2</v>
      </c>
    </row>
    <row r="296" spans="2:20" x14ac:dyDescent="0.3">
      <c r="B296" s="24">
        <v>43759</v>
      </c>
      <c r="C296" s="16">
        <f t="shared" si="66"/>
        <v>2</v>
      </c>
      <c r="D296" s="25">
        <v>22803207</v>
      </c>
      <c r="E296" s="25">
        <v>5700801</v>
      </c>
      <c r="F296" s="25">
        <v>2371533</v>
      </c>
      <c r="G296" s="25">
        <v>1748531</v>
      </c>
      <c r="H296" s="26">
        <v>1462471</v>
      </c>
      <c r="I296" s="22">
        <f t="shared" si="61"/>
        <v>6.4134443896422116E-2</v>
      </c>
      <c r="J296" s="22">
        <f t="shared" si="67"/>
        <v>0.32382903302894461</v>
      </c>
      <c r="K296" s="22">
        <f t="shared" si="68"/>
        <v>9.3750020984576077E-2</v>
      </c>
      <c r="L296" s="22">
        <f t="shared" si="69"/>
        <v>0.21035794983323086</v>
      </c>
      <c r="M296" s="22">
        <f t="shared" si="62"/>
        <v>0.24999996710988942</v>
      </c>
      <c r="N296" s="22">
        <f t="shared" si="63"/>
        <v>0.4159999621105876</v>
      </c>
      <c r="O296" s="22">
        <f t="shared" si="64"/>
        <v>0.73729988155340875</v>
      </c>
      <c r="P296" s="22">
        <f t="shared" si="65"/>
        <v>0.83639981218519999</v>
      </c>
      <c r="Q296" s="22">
        <f t="shared" si="70"/>
        <v>2.0408082957817264E-2</v>
      </c>
      <c r="R296" s="22">
        <f t="shared" si="71"/>
        <v>7.2164950341893075E-2</v>
      </c>
      <c r="S296" s="22">
        <f t="shared" si="72"/>
        <v>4.1237363999205634E-2</v>
      </c>
      <c r="T296" s="22">
        <f t="shared" si="73"/>
        <v>6.2499139722772323E-2</v>
      </c>
    </row>
    <row r="297" spans="2:20" x14ac:dyDescent="0.3">
      <c r="B297" s="24">
        <v>43760</v>
      </c>
      <c r="C297" s="16">
        <f t="shared" si="66"/>
        <v>3</v>
      </c>
      <c r="D297" s="25">
        <v>21717340</v>
      </c>
      <c r="E297" s="25">
        <v>5429335</v>
      </c>
      <c r="F297" s="25">
        <v>2106582</v>
      </c>
      <c r="G297" s="25">
        <v>1568560</v>
      </c>
      <c r="H297" s="26">
        <v>1350531</v>
      </c>
      <c r="I297" s="22">
        <f t="shared" si="61"/>
        <v>6.2186759520272743E-2</v>
      </c>
      <c r="J297" s="22">
        <f t="shared" si="67"/>
        <v>0.19867558485682779</v>
      </c>
      <c r="K297" s="22">
        <f t="shared" si="68"/>
        <v>-9.9009720434640736E-3</v>
      </c>
      <c r="L297" s="22">
        <f t="shared" si="69"/>
        <v>0.21066231862763574</v>
      </c>
      <c r="M297" s="22">
        <f t="shared" si="62"/>
        <v>0.25</v>
      </c>
      <c r="N297" s="22">
        <f t="shared" si="63"/>
        <v>0.38800000368369236</v>
      </c>
      <c r="O297" s="22">
        <f t="shared" si="64"/>
        <v>0.74459954561464969</v>
      </c>
      <c r="P297" s="22">
        <f t="shared" si="65"/>
        <v>0.86100053552302747</v>
      </c>
      <c r="Q297" s="22">
        <f t="shared" si="70"/>
        <v>5.2631546112283933E-2</v>
      </c>
      <c r="R297" s="22">
        <f t="shared" si="71"/>
        <v>1.0417003564739069E-2</v>
      </c>
      <c r="S297" s="22">
        <f t="shared" si="72"/>
        <v>5.1546016338329892E-2</v>
      </c>
      <c r="T297" s="22">
        <f t="shared" si="73"/>
        <v>8.2474603012231862E-2</v>
      </c>
    </row>
    <row r="298" spans="2:20" x14ac:dyDescent="0.3">
      <c r="B298" s="1">
        <v>43761</v>
      </c>
      <c r="C298" s="4">
        <f t="shared" si="66"/>
        <v>4</v>
      </c>
      <c r="D298" s="2">
        <v>21717340</v>
      </c>
      <c r="E298" s="2">
        <v>5320748</v>
      </c>
      <c r="F298" s="2">
        <v>2085733</v>
      </c>
      <c r="G298" s="2">
        <v>1568262</v>
      </c>
      <c r="H298" s="12">
        <v>1324554</v>
      </c>
      <c r="I298" s="13">
        <f t="shared" si="61"/>
        <v>6.0990618556416208E-2</v>
      </c>
      <c r="J298" s="13">
        <f t="shared" si="67"/>
        <v>1.2531332152540875E-2</v>
      </c>
      <c r="K298" s="13">
        <f t="shared" si="68"/>
        <v>5.2631578947368363E-2</v>
      </c>
      <c r="L298" s="13">
        <f t="shared" si="69"/>
        <v>-3.8095234455086113E-2</v>
      </c>
      <c r="M298" s="13">
        <f t="shared" si="62"/>
        <v>0.24499998618615354</v>
      </c>
      <c r="N298" s="13">
        <f t="shared" si="63"/>
        <v>0.39199995940420407</v>
      </c>
      <c r="O298" s="13">
        <f t="shared" si="64"/>
        <v>0.75189969185892924</v>
      </c>
      <c r="P298" s="13">
        <f t="shared" si="65"/>
        <v>0.84459994567234298</v>
      </c>
      <c r="Q298" s="13">
        <f t="shared" si="70"/>
        <v>-5.7692364335817814E-2</v>
      </c>
      <c r="R298" s="13">
        <f t="shared" si="71"/>
        <v>-6.6666407050682941E-2</v>
      </c>
      <c r="S298" s="13">
        <f t="shared" si="72"/>
        <v>2.9999502736572481E-2</v>
      </c>
      <c r="T298" s="13">
        <f t="shared" si="73"/>
        <v>6.1855580046786596E-2</v>
      </c>
    </row>
    <row r="299" spans="2:20" x14ac:dyDescent="0.3">
      <c r="B299" s="1">
        <v>43762</v>
      </c>
      <c r="C299" s="4">
        <f t="shared" si="66"/>
        <v>5</v>
      </c>
      <c r="D299" s="2">
        <v>21065820</v>
      </c>
      <c r="E299" s="2">
        <v>5319119</v>
      </c>
      <c r="F299" s="2">
        <v>2234030</v>
      </c>
      <c r="G299" s="2">
        <v>1663458</v>
      </c>
      <c r="H299" s="12">
        <v>1309474</v>
      </c>
      <c r="I299" s="13">
        <f t="shared" si="61"/>
        <v>6.2161074195070498E-2</v>
      </c>
      <c r="J299" s="13">
        <f t="shared" si="67"/>
        <v>9.4426795643601791E-2</v>
      </c>
      <c r="K299" s="13">
        <f t="shared" si="68"/>
        <v>-4.9019607400555998E-2</v>
      </c>
      <c r="L299" s="13">
        <f t="shared" si="69"/>
        <v>0.15084054746076969</v>
      </c>
      <c r="M299" s="13">
        <f t="shared" si="62"/>
        <v>0.25249997389135576</v>
      </c>
      <c r="N299" s="13">
        <f t="shared" si="63"/>
        <v>0.42000000376002117</v>
      </c>
      <c r="O299" s="13">
        <f t="shared" si="64"/>
        <v>0.74459966965528668</v>
      </c>
      <c r="P299" s="13">
        <f t="shared" si="65"/>
        <v>0.7871999172807489</v>
      </c>
      <c r="Q299" s="13">
        <f t="shared" si="70"/>
        <v>-9.8039915255448973E-3</v>
      </c>
      <c r="R299" s="13">
        <f t="shared" si="71"/>
        <v>0.10526337375537098</v>
      </c>
      <c r="S299" s="13">
        <f t="shared" si="72"/>
        <v>6.2499386222738096E-2</v>
      </c>
      <c r="T299" s="13">
        <f t="shared" si="73"/>
        <v>-1.0309236436616853E-2</v>
      </c>
    </row>
    <row r="300" spans="2:20" x14ac:dyDescent="0.3">
      <c r="B300" s="1">
        <v>43763</v>
      </c>
      <c r="C300" s="4">
        <f t="shared" si="66"/>
        <v>6</v>
      </c>
      <c r="D300" s="2">
        <v>21500167</v>
      </c>
      <c r="E300" s="2">
        <v>5321291</v>
      </c>
      <c r="F300" s="2">
        <v>2107231</v>
      </c>
      <c r="G300" s="2">
        <v>1507513</v>
      </c>
      <c r="H300" s="12">
        <v>1186714</v>
      </c>
      <c r="I300" s="13">
        <f t="shared" si="61"/>
        <v>5.5195571271609192E-2</v>
      </c>
      <c r="J300" s="13">
        <f t="shared" si="67"/>
        <v>-0.10333342652249045</v>
      </c>
      <c r="K300" s="13">
        <f t="shared" si="68"/>
        <v>3.1250038971355698E-2</v>
      </c>
      <c r="L300" s="13">
        <f t="shared" si="69"/>
        <v>-0.13050517372885584</v>
      </c>
      <c r="M300" s="13">
        <f t="shared" si="62"/>
        <v>0.24749998453500385</v>
      </c>
      <c r="N300" s="13">
        <f t="shared" si="63"/>
        <v>0.39599995564986018</v>
      </c>
      <c r="O300" s="13">
        <f t="shared" si="64"/>
        <v>0.71539997276046152</v>
      </c>
      <c r="P300" s="13">
        <f t="shared" si="65"/>
        <v>0.78719984504279561</v>
      </c>
      <c r="Q300" s="13">
        <f t="shared" si="70"/>
        <v>-2.9411692080629992E-2</v>
      </c>
      <c r="R300" s="13">
        <f t="shared" si="71"/>
        <v>-3.8834862512548529E-2</v>
      </c>
      <c r="S300" s="13">
        <f t="shared" si="72"/>
        <v>3.4164820750248737E-8</v>
      </c>
      <c r="T300" s="13">
        <f t="shared" si="73"/>
        <v>-6.7961350488562999E-2</v>
      </c>
    </row>
    <row r="301" spans="2:20" x14ac:dyDescent="0.3">
      <c r="B301" s="1">
        <v>43764</v>
      </c>
      <c r="C301" s="4">
        <f t="shared" si="66"/>
        <v>7</v>
      </c>
      <c r="D301" s="2">
        <v>43991955</v>
      </c>
      <c r="E301" s="2">
        <v>9330693</v>
      </c>
      <c r="F301" s="2">
        <v>3204160</v>
      </c>
      <c r="G301" s="2">
        <v>2069887</v>
      </c>
      <c r="H301" s="12">
        <v>1582222</v>
      </c>
      <c r="I301" s="13">
        <f t="shared" si="61"/>
        <v>3.5966166995760933E-2</v>
      </c>
      <c r="J301" s="13">
        <f t="shared" si="67"/>
        <v>-6.8069667037737314E-2</v>
      </c>
      <c r="K301" s="13">
        <f t="shared" si="68"/>
        <v>-4.8543699609418511E-2</v>
      </c>
      <c r="L301" s="13">
        <f t="shared" si="69"/>
        <v>-2.0522190478220792E-2</v>
      </c>
      <c r="M301" s="13">
        <f t="shared" si="62"/>
        <v>0.2120999850995483</v>
      </c>
      <c r="N301" s="13">
        <f t="shared" si="63"/>
        <v>0.34340000255072156</v>
      </c>
      <c r="O301" s="13">
        <f t="shared" si="64"/>
        <v>0.64599988764606009</v>
      </c>
      <c r="P301" s="13">
        <f t="shared" si="65"/>
        <v>0.76440018223217021</v>
      </c>
      <c r="Q301" s="13">
        <f t="shared" si="70"/>
        <v>4.1237088797290378E-2</v>
      </c>
      <c r="R301" s="13">
        <f t="shared" si="71"/>
        <v>1.0000139971770405E-2</v>
      </c>
      <c r="S301" s="13">
        <f t="shared" si="72"/>
        <v>-6.8627719981044111E-2</v>
      </c>
      <c r="T301" s="13">
        <f t="shared" si="73"/>
        <v>5.2960112828515093E-7</v>
      </c>
    </row>
    <row r="302" spans="2:20" x14ac:dyDescent="0.3">
      <c r="B302" s="1">
        <v>43765</v>
      </c>
      <c r="C302" s="4">
        <f t="shared" si="66"/>
        <v>1</v>
      </c>
      <c r="D302" s="2">
        <v>43094160</v>
      </c>
      <c r="E302" s="2">
        <v>9321266</v>
      </c>
      <c r="F302" s="2">
        <v>3137538</v>
      </c>
      <c r="G302" s="2">
        <v>2154861</v>
      </c>
      <c r="H302" s="12">
        <v>1613560</v>
      </c>
      <c r="I302" s="13">
        <f t="shared" si="61"/>
        <v>3.7442660444013759E-2</v>
      </c>
      <c r="J302" s="13">
        <f t="shared" si="67"/>
        <v>-4.7898905788276158E-2</v>
      </c>
      <c r="K302" s="13">
        <f t="shared" si="68"/>
        <v>0</v>
      </c>
      <c r="L302" s="13">
        <f t="shared" si="69"/>
        <v>-4.7898905788276158E-2</v>
      </c>
      <c r="M302" s="13">
        <f t="shared" si="62"/>
        <v>0.21629998125035968</v>
      </c>
      <c r="N302" s="13">
        <f t="shared" si="63"/>
        <v>0.33659998545261982</v>
      </c>
      <c r="O302" s="13">
        <f t="shared" si="64"/>
        <v>0.68679996863782999</v>
      </c>
      <c r="P302" s="13">
        <f t="shared" si="65"/>
        <v>0.74880003861037903</v>
      </c>
      <c r="Q302" s="13">
        <f t="shared" si="70"/>
        <v>1.9801929286341613E-2</v>
      </c>
      <c r="R302" s="13">
        <f t="shared" si="71"/>
        <v>-2.9411811919884179E-2</v>
      </c>
      <c r="S302" s="13">
        <f t="shared" si="72"/>
        <v>5.2083523643184693E-2</v>
      </c>
      <c r="T302" s="13">
        <f t="shared" si="73"/>
        <v>-8.5714117186693306E-2</v>
      </c>
    </row>
    <row r="303" spans="2:20" x14ac:dyDescent="0.3">
      <c r="B303" s="1">
        <v>43766</v>
      </c>
      <c r="C303" s="4">
        <f t="shared" si="66"/>
        <v>2</v>
      </c>
      <c r="D303" s="2">
        <v>21065820</v>
      </c>
      <c r="E303" s="2">
        <v>5424448</v>
      </c>
      <c r="F303" s="2">
        <v>2104686</v>
      </c>
      <c r="G303" s="2">
        <v>1490328</v>
      </c>
      <c r="H303" s="12">
        <v>1222069</v>
      </c>
      <c r="I303" s="13">
        <f t="shared" si="61"/>
        <v>5.8011935922741197E-2</v>
      </c>
      <c r="J303" s="13">
        <f t="shared" si="67"/>
        <v>-0.16438069541208</v>
      </c>
      <c r="K303" s="13">
        <f t="shared" si="68"/>
        <v>-7.6190467419780084E-2</v>
      </c>
      <c r="L303" s="13">
        <f t="shared" si="69"/>
        <v>-9.5463647951307462E-2</v>
      </c>
      <c r="M303" s="13">
        <f t="shared" si="62"/>
        <v>0.25749996914432954</v>
      </c>
      <c r="N303" s="13">
        <f t="shared" si="63"/>
        <v>0.3880000324456977</v>
      </c>
      <c r="O303" s="13">
        <f t="shared" si="64"/>
        <v>0.70809992559460178</v>
      </c>
      <c r="P303" s="13">
        <f t="shared" si="65"/>
        <v>0.82000002683972928</v>
      </c>
      <c r="Q303" s="13">
        <f t="shared" si="70"/>
        <v>3.0000012084575367E-2</v>
      </c>
      <c r="R303" s="13">
        <f t="shared" si="71"/>
        <v>-6.7307529363299645E-2</v>
      </c>
      <c r="S303" s="13">
        <f t="shared" si="72"/>
        <v>-3.9603907025301477E-2</v>
      </c>
      <c r="T303" s="13">
        <f t="shared" si="73"/>
        <v>-1.9607590899170857E-2</v>
      </c>
    </row>
    <row r="304" spans="2:20" x14ac:dyDescent="0.3">
      <c r="B304" s="1">
        <v>43767</v>
      </c>
      <c r="C304" s="4">
        <f t="shared" si="66"/>
        <v>3</v>
      </c>
      <c r="D304" s="2">
        <v>22151687</v>
      </c>
      <c r="E304" s="2">
        <v>5261025</v>
      </c>
      <c r="F304" s="2">
        <v>2020233</v>
      </c>
      <c r="G304" s="2">
        <v>1430527</v>
      </c>
      <c r="H304" s="12">
        <v>1173032</v>
      </c>
      <c r="I304" s="13">
        <f t="shared" si="61"/>
        <v>5.2954522154452614E-2</v>
      </c>
      <c r="J304" s="13">
        <f t="shared" si="67"/>
        <v>-0.13142904531624966</v>
      </c>
      <c r="K304" s="13">
        <f t="shared" si="68"/>
        <v>2.0000009209230951E-2</v>
      </c>
      <c r="L304" s="13">
        <f t="shared" si="69"/>
        <v>-0.14845985603752898</v>
      </c>
      <c r="M304" s="13">
        <f t="shared" si="62"/>
        <v>0.23749997009257129</v>
      </c>
      <c r="N304" s="13">
        <f t="shared" si="63"/>
        <v>0.38399988595378276</v>
      </c>
      <c r="O304" s="13">
        <f t="shared" si="64"/>
        <v>0.70810000628640357</v>
      </c>
      <c r="P304" s="13">
        <f t="shared" si="65"/>
        <v>0.81999990213396878</v>
      </c>
      <c r="Q304" s="13">
        <f t="shared" si="70"/>
        <v>-5.0000119629714845E-2</v>
      </c>
      <c r="R304" s="13">
        <f t="shared" si="71"/>
        <v>-1.0309581680237767E-2</v>
      </c>
      <c r="S304" s="13">
        <f t="shared" si="72"/>
        <v>-4.9019019073019421E-2</v>
      </c>
      <c r="T304" s="13">
        <f t="shared" si="73"/>
        <v>-4.7619753644116192E-2</v>
      </c>
    </row>
    <row r="305" spans="2:20" x14ac:dyDescent="0.3">
      <c r="B305" s="1">
        <v>43768</v>
      </c>
      <c r="C305" s="4">
        <f t="shared" si="66"/>
        <v>4</v>
      </c>
      <c r="D305" s="2">
        <v>21500167</v>
      </c>
      <c r="E305" s="2">
        <v>5643793</v>
      </c>
      <c r="F305" s="2">
        <v>2325243</v>
      </c>
      <c r="G305" s="2">
        <v>1629530</v>
      </c>
      <c r="H305" s="12">
        <v>1376301</v>
      </c>
      <c r="I305" s="13">
        <f t="shared" si="61"/>
        <v>6.4013502778838882E-2</v>
      </c>
      <c r="J305" s="13">
        <f t="shared" si="67"/>
        <v>3.906748988716191E-2</v>
      </c>
      <c r="K305" s="13">
        <f t="shared" si="68"/>
        <v>-9.9999815815380311E-3</v>
      </c>
      <c r="L305" s="13">
        <f t="shared" si="69"/>
        <v>4.9563101571539425E-2</v>
      </c>
      <c r="M305" s="13">
        <f t="shared" si="62"/>
        <v>0.26249996104681417</v>
      </c>
      <c r="N305" s="13">
        <f t="shared" si="63"/>
        <v>0.41200005032076831</v>
      </c>
      <c r="O305" s="13">
        <f t="shared" si="64"/>
        <v>0.70079987338957694</v>
      </c>
      <c r="P305" s="13">
        <f t="shared" si="65"/>
        <v>0.84459997668039255</v>
      </c>
      <c r="Q305" s="13">
        <f t="shared" si="70"/>
        <v>7.1428472846377877E-2</v>
      </c>
      <c r="R305" s="13">
        <f t="shared" si="71"/>
        <v>5.1020645377010121E-2</v>
      </c>
      <c r="S305" s="13">
        <f t="shared" si="72"/>
        <v>-6.7960951470824149E-2</v>
      </c>
      <c r="T305" s="13">
        <f t="shared" si="73"/>
        <v>3.6713298179336107E-8</v>
      </c>
    </row>
    <row r="306" spans="2:20" x14ac:dyDescent="0.3">
      <c r="B306" s="1">
        <v>43769</v>
      </c>
      <c r="C306" s="4">
        <f t="shared" si="66"/>
        <v>5</v>
      </c>
      <c r="D306" s="2">
        <v>20631473</v>
      </c>
      <c r="E306" s="2">
        <v>5003132</v>
      </c>
      <c r="F306" s="2">
        <v>1921202</v>
      </c>
      <c r="G306" s="2">
        <v>1332354</v>
      </c>
      <c r="H306" s="12">
        <v>1070679</v>
      </c>
      <c r="I306" s="13">
        <f t="shared" si="61"/>
        <v>5.1895422105828315E-2</v>
      </c>
      <c r="J306" s="13">
        <f t="shared" si="67"/>
        <v>-0.18235948174610572</v>
      </c>
      <c r="K306" s="13">
        <f t="shared" si="68"/>
        <v>-2.0618565999329763E-2</v>
      </c>
      <c r="L306" s="13">
        <f t="shared" si="69"/>
        <v>-0.16514598922513912</v>
      </c>
      <c r="M306" s="13">
        <f t="shared" si="62"/>
        <v>0.24249999018489857</v>
      </c>
      <c r="N306" s="13">
        <f t="shared" si="63"/>
        <v>0.38399986248613871</v>
      </c>
      <c r="O306" s="13">
        <f t="shared" si="64"/>
        <v>0.6935002149695868</v>
      </c>
      <c r="P306" s="13">
        <f t="shared" si="65"/>
        <v>0.80359949382821683</v>
      </c>
      <c r="Q306" s="13">
        <f t="shared" si="70"/>
        <v>-3.9603899962223021E-2</v>
      </c>
      <c r="R306" s="13">
        <f t="shared" si="71"/>
        <v>-8.5714621313318307E-2</v>
      </c>
      <c r="S306" s="13">
        <f t="shared" si="72"/>
        <v>-6.8626749068202542E-2</v>
      </c>
      <c r="T306" s="13">
        <f t="shared" si="73"/>
        <v>2.0832797600027098E-2</v>
      </c>
    </row>
    <row r="307" spans="2:20" x14ac:dyDescent="0.3">
      <c r="B307" s="1">
        <v>43770</v>
      </c>
      <c r="C307" s="4">
        <f t="shared" si="66"/>
        <v>6</v>
      </c>
      <c r="D307" s="2">
        <v>21065820</v>
      </c>
      <c r="E307" s="2">
        <v>5055796</v>
      </c>
      <c r="F307" s="2">
        <v>2103211</v>
      </c>
      <c r="G307" s="2">
        <v>1581404</v>
      </c>
      <c r="H307" s="12">
        <v>1270816</v>
      </c>
      <c r="I307" s="13">
        <f t="shared" si="61"/>
        <v>6.0325968796847214E-2</v>
      </c>
      <c r="J307" s="13">
        <f t="shared" si="67"/>
        <v>7.0869645087190403E-2</v>
      </c>
      <c r="K307" s="13">
        <f t="shared" si="68"/>
        <v>-2.0202029128424948E-2</v>
      </c>
      <c r="L307" s="13">
        <f t="shared" si="69"/>
        <v>9.2949441541099409E-2</v>
      </c>
      <c r="M307" s="13">
        <f t="shared" si="62"/>
        <v>0.2399999620237902</v>
      </c>
      <c r="N307" s="13">
        <f t="shared" si="63"/>
        <v>0.41599997310018044</v>
      </c>
      <c r="O307" s="13">
        <f t="shared" si="64"/>
        <v>0.75189983315986841</v>
      </c>
      <c r="P307" s="13">
        <f t="shared" si="65"/>
        <v>0.80359983913029187</v>
      </c>
      <c r="Q307" s="13">
        <f t="shared" si="70"/>
        <v>-3.0303123150914435E-2</v>
      </c>
      <c r="R307" s="13">
        <f t="shared" si="71"/>
        <v>5.050510022784982E-2</v>
      </c>
      <c r="S307" s="13">
        <f t="shared" si="72"/>
        <v>5.1020214969491162E-2</v>
      </c>
      <c r="T307" s="13">
        <f t="shared" si="73"/>
        <v>2.0833329923489297E-2</v>
      </c>
    </row>
    <row r="308" spans="2:20" x14ac:dyDescent="0.3">
      <c r="B308" s="1">
        <v>43771</v>
      </c>
      <c r="C308" s="4">
        <f t="shared" si="66"/>
        <v>7</v>
      </c>
      <c r="D308" s="2">
        <v>42645263</v>
      </c>
      <c r="E308" s="2">
        <v>9134615</v>
      </c>
      <c r="F308" s="2">
        <v>2981538</v>
      </c>
      <c r="G308" s="2">
        <v>1926073</v>
      </c>
      <c r="H308" s="12">
        <v>1457267</v>
      </c>
      <c r="I308" s="13">
        <f t="shared" si="61"/>
        <v>3.4171837561419192E-2</v>
      </c>
      <c r="J308" s="13">
        <f t="shared" si="67"/>
        <v>-7.8974379069435274E-2</v>
      </c>
      <c r="K308" s="13">
        <f t="shared" si="68"/>
        <v>-3.0612233532244737E-2</v>
      </c>
      <c r="L308" s="13">
        <f t="shared" si="69"/>
        <v>-4.9889370600798899E-2</v>
      </c>
      <c r="M308" s="13">
        <f t="shared" si="62"/>
        <v>0.2141999921538765</v>
      </c>
      <c r="N308" s="13">
        <f t="shared" si="63"/>
        <v>0.32639996321684056</v>
      </c>
      <c r="O308" s="13">
        <f t="shared" si="64"/>
        <v>0.64599981620224189</v>
      </c>
      <c r="P308" s="13">
        <f t="shared" si="65"/>
        <v>0.75660008732794659</v>
      </c>
      <c r="Q308" s="13">
        <f t="shared" si="70"/>
        <v>9.901024054021379E-3</v>
      </c>
      <c r="R308" s="13">
        <f t="shared" si="71"/>
        <v>-4.9505064669794319E-2</v>
      </c>
      <c r="S308" s="13">
        <f t="shared" si="72"/>
        <v>-1.1059416504810571E-7</v>
      </c>
      <c r="T308" s="13">
        <f t="shared" si="73"/>
        <v>-1.0204203355166808E-2</v>
      </c>
    </row>
    <row r="309" spans="2:20" x14ac:dyDescent="0.3">
      <c r="B309" s="1">
        <v>43772</v>
      </c>
      <c r="C309" s="4">
        <f t="shared" si="66"/>
        <v>1</v>
      </c>
      <c r="D309" s="2">
        <v>45787545</v>
      </c>
      <c r="E309" s="2">
        <v>9711538</v>
      </c>
      <c r="F309" s="2">
        <v>3268903</v>
      </c>
      <c r="G309" s="2">
        <v>2156168</v>
      </c>
      <c r="H309" s="12">
        <v>1648175</v>
      </c>
      <c r="I309" s="13">
        <f t="shared" si="61"/>
        <v>3.5996142619133656E-2</v>
      </c>
      <c r="J309" s="13">
        <f t="shared" si="67"/>
        <v>2.14525645157293E-2</v>
      </c>
      <c r="K309" s="13">
        <f t="shared" si="68"/>
        <v>6.25E-2</v>
      </c>
      <c r="L309" s="13">
        <f t="shared" si="69"/>
        <v>-3.8632880455784169E-2</v>
      </c>
      <c r="M309" s="13">
        <f t="shared" si="62"/>
        <v>0.2120999935681199</v>
      </c>
      <c r="N309" s="13">
        <f t="shared" si="63"/>
        <v>0.33659992886811541</v>
      </c>
      <c r="O309" s="13">
        <f t="shared" si="64"/>
        <v>0.65959987188362579</v>
      </c>
      <c r="P309" s="13">
        <f t="shared" si="65"/>
        <v>0.76440008385246416</v>
      </c>
      <c r="Q309" s="13">
        <f t="shared" si="70"/>
        <v>-1.9417420463751389E-2</v>
      </c>
      <c r="R309" s="13">
        <f t="shared" si="71"/>
        <v>-1.6810608094441903E-7</v>
      </c>
      <c r="S309" s="13">
        <f t="shared" si="72"/>
        <v>-3.9604103081355313E-2</v>
      </c>
      <c r="T309" s="13">
        <f t="shared" si="73"/>
        <v>2.0833392678552221E-2</v>
      </c>
    </row>
    <row r="310" spans="2:20" x14ac:dyDescent="0.3">
      <c r="B310" s="1">
        <v>43773</v>
      </c>
      <c r="C310" s="4">
        <f t="shared" si="66"/>
        <v>2</v>
      </c>
      <c r="D310" s="2">
        <v>21282993</v>
      </c>
      <c r="E310" s="2">
        <v>5107918</v>
      </c>
      <c r="F310" s="2">
        <v>1941009</v>
      </c>
      <c r="G310" s="2">
        <v>1360259</v>
      </c>
      <c r="H310" s="12">
        <v>1070795</v>
      </c>
      <c r="I310" s="13">
        <f t="shared" si="61"/>
        <v>5.0312237569217828E-2</v>
      </c>
      <c r="J310" s="13">
        <f t="shared" si="67"/>
        <v>-0.12378515452073491</v>
      </c>
      <c r="K310" s="13">
        <f t="shared" si="68"/>
        <v>1.0309259264533743E-2</v>
      </c>
      <c r="L310" s="13">
        <f t="shared" si="69"/>
        <v>-0.13272610594787992</v>
      </c>
      <c r="M310" s="13">
        <f t="shared" si="62"/>
        <v>0.23999998496452074</v>
      </c>
      <c r="N310" s="13">
        <f t="shared" si="63"/>
        <v>0.38000003132391708</v>
      </c>
      <c r="O310" s="13">
        <f t="shared" si="64"/>
        <v>0.70079994477099283</v>
      </c>
      <c r="P310" s="13">
        <f t="shared" si="65"/>
        <v>0.78719934953563986</v>
      </c>
      <c r="Q310" s="13">
        <f t="shared" si="70"/>
        <v>-6.796111175454167E-2</v>
      </c>
      <c r="R310" s="13">
        <f t="shared" si="71"/>
        <v>-2.0618557868033793E-2</v>
      </c>
      <c r="S310" s="13">
        <f t="shared" si="72"/>
        <v>-1.030925235231317E-2</v>
      </c>
      <c r="T310" s="13">
        <f t="shared" si="73"/>
        <v>-4.0000824671314827E-2</v>
      </c>
    </row>
    <row r="311" spans="2:20" x14ac:dyDescent="0.3">
      <c r="B311" s="1">
        <v>43774</v>
      </c>
      <c r="C311" s="4">
        <f t="shared" si="66"/>
        <v>3</v>
      </c>
      <c r="D311" s="2">
        <v>20848646</v>
      </c>
      <c r="E311" s="2">
        <v>5420648</v>
      </c>
      <c r="F311" s="2">
        <v>2168259</v>
      </c>
      <c r="G311" s="2">
        <v>1567000</v>
      </c>
      <c r="H311" s="12">
        <v>1259241</v>
      </c>
      <c r="I311" s="13">
        <f t="shared" si="61"/>
        <v>6.0399174123825596E-2</v>
      </c>
      <c r="J311" s="13">
        <f t="shared" si="67"/>
        <v>7.3492453743802422E-2</v>
      </c>
      <c r="K311" s="13">
        <f t="shared" si="68"/>
        <v>-5.8823555966640351E-2</v>
      </c>
      <c r="L311" s="13">
        <f t="shared" si="69"/>
        <v>0.14058576428391034</v>
      </c>
      <c r="M311" s="13">
        <f t="shared" si="62"/>
        <v>0.2600000019185898</v>
      </c>
      <c r="N311" s="13">
        <f t="shared" si="63"/>
        <v>0.39999996310404218</v>
      </c>
      <c r="O311" s="13">
        <f t="shared" si="64"/>
        <v>0.7226996405872177</v>
      </c>
      <c r="P311" s="13">
        <f t="shared" si="65"/>
        <v>0.80359987236758135</v>
      </c>
      <c r="Q311" s="13">
        <f t="shared" si="70"/>
        <v>9.4736988039403114E-2</v>
      </c>
      <c r="R311" s="13">
        <f t="shared" si="71"/>
        <v>4.1666879953670577E-2</v>
      </c>
      <c r="S311" s="13">
        <f t="shared" si="72"/>
        <v>2.0618040066658461E-2</v>
      </c>
      <c r="T311" s="13">
        <f t="shared" si="73"/>
        <v>-2.0000038687453481E-2</v>
      </c>
    </row>
    <row r="312" spans="2:20" x14ac:dyDescent="0.3">
      <c r="B312" s="1">
        <v>43775</v>
      </c>
      <c r="C312" s="4">
        <f t="shared" si="66"/>
        <v>4</v>
      </c>
      <c r="D312" s="2">
        <v>21500167</v>
      </c>
      <c r="E312" s="2">
        <v>5106289</v>
      </c>
      <c r="F312" s="2">
        <v>2022090</v>
      </c>
      <c r="G312" s="2">
        <v>1461364</v>
      </c>
      <c r="H312" s="12">
        <v>1162369</v>
      </c>
      <c r="I312" s="13">
        <f t="shared" si="61"/>
        <v>5.4063254485418648E-2</v>
      </c>
      <c r="J312" s="13">
        <f t="shared" si="67"/>
        <v>-0.15543983474545175</v>
      </c>
      <c r="K312" s="13">
        <f t="shared" si="68"/>
        <v>0</v>
      </c>
      <c r="L312" s="13">
        <f t="shared" si="69"/>
        <v>-0.15543983474545175</v>
      </c>
      <c r="M312" s="13">
        <f t="shared" si="62"/>
        <v>0.23749996918628585</v>
      </c>
      <c r="N312" s="13">
        <f t="shared" si="63"/>
        <v>0.39599991304839971</v>
      </c>
      <c r="O312" s="13">
        <f t="shared" si="64"/>
        <v>0.72269978091974141</v>
      </c>
      <c r="P312" s="13">
        <f t="shared" si="65"/>
        <v>0.79540005091134036</v>
      </c>
      <c r="Q312" s="13">
        <f t="shared" si="70"/>
        <v>-9.5238078363256706E-2</v>
      </c>
      <c r="R312" s="13">
        <f t="shared" si="71"/>
        <v>-3.8835279898416175E-2</v>
      </c>
      <c r="S312" s="13">
        <f t="shared" si="72"/>
        <v>3.1249873696809649E-2</v>
      </c>
      <c r="T312" s="13">
        <f t="shared" si="73"/>
        <v>-5.8252340903947375E-2</v>
      </c>
    </row>
    <row r="313" spans="2:20" x14ac:dyDescent="0.3">
      <c r="B313" s="1">
        <v>43776</v>
      </c>
      <c r="C313" s="4">
        <f t="shared" si="66"/>
        <v>5</v>
      </c>
      <c r="D313" s="2">
        <v>20848646</v>
      </c>
      <c r="E313" s="2">
        <v>5264283</v>
      </c>
      <c r="F313" s="2">
        <v>2000427</v>
      </c>
      <c r="G313" s="2">
        <v>1489518</v>
      </c>
      <c r="H313" s="12">
        <v>1209191</v>
      </c>
      <c r="I313" s="13">
        <f t="shared" si="61"/>
        <v>5.7998538610133245E-2</v>
      </c>
      <c r="J313" s="13">
        <f t="shared" si="67"/>
        <v>0.1293683727802637</v>
      </c>
      <c r="K313" s="13">
        <f t="shared" si="68"/>
        <v>1.0526296401619062E-2</v>
      </c>
      <c r="L313" s="13">
        <f t="shared" si="69"/>
        <v>0.11760414033937483</v>
      </c>
      <c r="M313" s="13">
        <f t="shared" si="62"/>
        <v>0.25249999448405425</v>
      </c>
      <c r="N313" s="13">
        <f t="shared" si="63"/>
        <v>0.37999989742192813</v>
      </c>
      <c r="O313" s="13">
        <f t="shared" si="64"/>
        <v>0.74460002789404467</v>
      </c>
      <c r="P313" s="13">
        <f t="shared" si="65"/>
        <v>0.81180019308259455</v>
      </c>
      <c r="Q313" s="13">
        <f t="shared" si="70"/>
        <v>4.1237132799597287E-2</v>
      </c>
      <c r="R313" s="13">
        <f t="shared" si="71"/>
        <v>-1.0416579418319305E-2</v>
      </c>
      <c r="S313" s="13">
        <f t="shared" si="72"/>
        <v>7.368391793029061E-2</v>
      </c>
      <c r="T313" s="13">
        <f t="shared" si="73"/>
        <v>1.0204958212841841E-2</v>
      </c>
    </row>
    <row r="314" spans="2:20" x14ac:dyDescent="0.3">
      <c r="B314" s="1">
        <v>43777</v>
      </c>
      <c r="C314" s="4">
        <f t="shared" si="66"/>
        <v>6</v>
      </c>
      <c r="D314" s="2">
        <v>21065820</v>
      </c>
      <c r="E314" s="2">
        <v>5108461</v>
      </c>
      <c r="F314" s="2">
        <v>2084252</v>
      </c>
      <c r="G314" s="2">
        <v>1445428</v>
      </c>
      <c r="H314" s="12">
        <v>1232661</v>
      </c>
      <c r="I314" s="13">
        <f t="shared" si="61"/>
        <v>5.8514740940537803E-2</v>
      </c>
      <c r="J314" s="13">
        <f t="shared" si="67"/>
        <v>-3.0024016065268277E-2</v>
      </c>
      <c r="K314" s="13">
        <f t="shared" si="68"/>
        <v>0</v>
      </c>
      <c r="L314" s="13">
        <f t="shared" si="69"/>
        <v>-3.0024016065268277E-2</v>
      </c>
      <c r="M314" s="13">
        <f t="shared" si="62"/>
        <v>0.24249998338540821</v>
      </c>
      <c r="N314" s="13">
        <f t="shared" si="63"/>
        <v>0.40799998277367683</v>
      </c>
      <c r="O314" s="13">
        <f t="shared" si="64"/>
        <v>0.69349963440121443</v>
      </c>
      <c r="P314" s="13">
        <f t="shared" si="65"/>
        <v>0.85280000110693854</v>
      </c>
      <c r="Q314" s="13">
        <f t="shared" si="70"/>
        <v>1.041675732169578E-2</v>
      </c>
      <c r="R314" s="13">
        <f t="shared" si="71"/>
        <v>-1.9230747220690514E-2</v>
      </c>
      <c r="S314" s="13">
        <f t="shared" si="72"/>
        <v>-7.7670184488838667E-2</v>
      </c>
      <c r="T314" s="13">
        <f t="shared" si="73"/>
        <v>6.1224703616036491E-2</v>
      </c>
    </row>
    <row r="315" spans="2:20" x14ac:dyDescent="0.3">
      <c r="B315" s="24">
        <v>43778</v>
      </c>
      <c r="C315" s="16">
        <f t="shared" si="66"/>
        <v>7</v>
      </c>
      <c r="D315" s="25">
        <v>45787545</v>
      </c>
      <c r="E315" s="25">
        <v>9711538</v>
      </c>
      <c r="F315" s="25">
        <v>3367961</v>
      </c>
      <c r="G315" s="25">
        <v>2290213</v>
      </c>
      <c r="H315" s="26">
        <v>1839957</v>
      </c>
      <c r="I315" s="22">
        <f t="shared" si="61"/>
        <v>4.0184661571176179E-2</v>
      </c>
      <c r="J315" s="22">
        <f t="shared" si="67"/>
        <v>0.26260801898348074</v>
      </c>
      <c r="K315" s="22">
        <f t="shared" si="68"/>
        <v>7.3684197937763818E-2</v>
      </c>
      <c r="L315" s="22">
        <f t="shared" si="69"/>
        <v>0.17595846284092165</v>
      </c>
      <c r="M315" s="22">
        <f t="shared" si="62"/>
        <v>0.2120999935681199</v>
      </c>
      <c r="N315" s="22">
        <f t="shared" si="63"/>
        <v>0.34679996103603777</v>
      </c>
      <c r="O315" s="22">
        <f t="shared" si="64"/>
        <v>0.67999985748053493</v>
      </c>
      <c r="P315" s="22">
        <f t="shared" si="65"/>
        <v>0.80339994576923635</v>
      </c>
      <c r="Q315" s="22">
        <f t="shared" si="70"/>
        <v>-9.8039153253003386E-3</v>
      </c>
      <c r="R315" s="22">
        <f t="shared" si="71"/>
        <v>6.2500000361962904E-2</v>
      </c>
      <c r="S315" s="22">
        <f t="shared" si="72"/>
        <v>5.2631657820237931E-2</v>
      </c>
      <c r="T315" s="22">
        <f t="shared" si="73"/>
        <v>6.1855475865157272E-2</v>
      </c>
    </row>
    <row r="316" spans="2:20" x14ac:dyDescent="0.3">
      <c r="B316" s="1">
        <v>43779</v>
      </c>
      <c r="C316" s="4">
        <f t="shared" si="66"/>
        <v>1</v>
      </c>
      <c r="D316" s="2">
        <v>47134238</v>
      </c>
      <c r="E316" s="2">
        <v>10096153</v>
      </c>
      <c r="F316" s="2">
        <v>3261057</v>
      </c>
      <c r="G316" s="2">
        <v>2173168</v>
      </c>
      <c r="H316" s="12">
        <v>1627268</v>
      </c>
      <c r="I316" s="13">
        <f t="shared" si="61"/>
        <v>3.4524118115582987E-2</v>
      </c>
      <c r="J316" s="13">
        <f t="shared" si="67"/>
        <v>-1.2684939402672679E-2</v>
      </c>
      <c r="K316" s="13">
        <f t="shared" si="68"/>
        <v>2.9411775625882486E-2</v>
      </c>
      <c r="L316" s="13">
        <f t="shared" si="69"/>
        <v>-4.0893951308222043E-2</v>
      </c>
      <c r="M316" s="13">
        <f t="shared" si="62"/>
        <v>0.21419998346000629</v>
      </c>
      <c r="N316" s="13">
        <f t="shared" si="63"/>
        <v>0.32299995849904412</v>
      </c>
      <c r="O316" s="13">
        <f t="shared" si="64"/>
        <v>0.66639988200144917</v>
      </c>
      <c r="P316" s="13">
        <f t="shared" si="65"/>
        <v>0.74879990870471125</v>
      </c>
      <c r="Q316" s="13">
        <f t="shared" si="70"/>
        <v>9.9009427419523011E-3</v>
      </c>
      <c r="R316" s="13">
        <f t="shared" si="71"/>
        <v>-4.0403960912302916E-2</v>
      </c>
      <c r="S316" s="13">
        <f t="shared" si="72"/>
        <v>1.030929569225747E-2</v>
      </c>
      <c r="T316" s="13">
        <f t="shared" si="73"/>
        <v>-2.0408390157586442E-2</v>
      </c>
    </row>
    <row r="317" spans="2:20" x14ac:dyDescent="0.3">
      <c r="B317" s="1">
        <v>43780</v>
      </c>
      <c r="C317" s="4">
        <f t="shared" si="66"/>
        <v>2</v>
      </c>
      <c r="D317" s="2">
        <v>21500167</v>
      </c>
      <c r="E317" s="2">
        <v>5482542</v>
      </c>
      <c r="F317" s="2">
        <v>2083366</v>
      </c>
      <c r="G317" s="2">
        <v>1566483</v>
      </c>
      <c r="H317" s="12">
        <v>1245980</v>
      </c>
      <c r="I317" s="13">
        <f t="shared" si="61"/>
        <v>5.79521079999053E-2</v>
      </c>
      <c r="J317" s="13">
        <f t="shared" si="67"/>
        <v>0.16360274375580763</v>
      </c>
      <c r="K317" s="13">
        <f t="shared" si="68"/>
        <v>1.0204109920066262E-2</v>
      </c>
      <c r="L317" s="13">
        <f t="shared" si="69"/>
        <v>0.15184914843385378</v>
      </c>
      <c r="M317" s="13">
        <f t="shared" si="62"/>
        <v>0.25499997279090902</v>
      </c>
      <c r="N317" s="13">
        <f t="shared" si="63"/>
        <v>0.38000000729588573</v>
      </c>
      <c r="O317" s="13">
        <f t="shared" si="64"/>
        <v>0.75190005020721273</v>
      </c>
      <c r="P317" s="13">
        <f t="shared" si="65"/>
        <v>0.79539963089289833</v>
      </c>
      <c r="Q317" s="13">
        <f t="shared" si="70"/>
        <v>6.2499953192104218E-2</v>
      </c>
      <c r="R317" s="13">
        <f t="shared" si="71"/>
        <v>-6.3231656244333578E-8</v>
      </c>
      <c r="S317" s="13">
        <f t="shared" si="72"/>
        <v>7.2916822864360187E-2</v>
      </c>
      <c r="T317" s="13">
        <f t="shared" si="73"/>
        <v>1.0417032689490568E-2</v>
      </c>
    </row>
    <row r="318" spans="2:20" x14ac:dyDescent="0.3">
      <c r="B318" s="1">
        <v>43781</v>
      </c>
      <c r="C318" s="4">
        <f t="shared" si="66"/>
        <v>3</v>
      </c>
      <c r="D318" s="2">
        <v>20631473</v>
      </c>
      <c r="E318" s="2">
        <v>4899974</v>
      </c>
      <c r="F318" s="2">
        <v>2018789</v>
      </c>
      <c r="G318" s="2">
        <v>1547402</v>
      </c>
      <c r="H318" s="12">
        <v>1230803</v>
      </c>
      <c r="I318" s="13">
        <f t="shared" si="61"/>
        <v>5.9656574205826214E-2</v>
      </c>
      <c r="J318" s="13">
        <f t="shared" si="67"/>
        <v>-2.2583445107012823E-2</v>
      </c>
      <c r="K318" s="13">
        <f t="shared" si="68"/>
        <v>-1.041664768062156E-2</v>
      </c>
      <c r="L318" s="13">
        <f t="shared" si="69"/>
        <v>-1.2294868742359966E-2</v>
      </c>
      <c r="M318" s="13">
        <f t="shared" si="62"/>
        <v>0.23749995940667931</v>
      </c>
      <c r="N318" s="13">
        <f t="shared" si="63"/>
        <v>0.41199994122417793</v>
      </c>
      <c r="O318" s="13">
        <f t="shared" si="64"/>
        <v>0.76650011467270729</v>
      </c>
      <c r="P318" s="13">
        <f t="shared" si="65"/>
        <v>0.79539964404854069</v>
      </c>
      <c r="Q318" s="13">
        <f t="shared" si="70"/>
        <v>-8.6538624407224485E-2</v>
      </c>
      <c r="R318" s="13">
        <f t="shared" si="71"/>
        <v>2.9999948067531479E-2</v>
      </c>
      <c r="S318" s="13">
        <f t="shared" si="72"/>
        <v>6.0606746739074291E-2</v>
      </c>
      <c r="T318" s="13">
        <f t="shared" si="73"/>
        <v>-1.0204367373629619E-2</v>
      </c>
    </row>
    <row r="319" spans="2:20" x14ac:dyDescent="0.3">
      <c r="B319" s="1">
        <v>43782</v>
      </c>
      <c r="C319" s="4">
        <f t="shared" si="66"/>
        <v>4</v>
      </c>
      <c r="D319" s="2">
        <v>21500167</v>
      </c>
      <c r="E319" s="2">
        <v>5643793</v>
      </c>
      <c r="F319" s="2">
        <v>2302667</v>
      </c>
      <c r="G319" s="2">
        <v>1748185</v>
      </c>
      <c r="H319" s="12">
        <v>1361836</v>
      </c>
      <c r="I319" s="13">
        <f t="shared" si="61"/>
        <v>6.3340717306986496E-2</v>
      </c>
      <c r="J319" s="13">
        <f t="shared" si="67"/>
        <v>0.17160385385363863</v>
      </c>
      <c r="K319" s="13">
        <f t="shared" si="68"/>
        <v>0</v>
      </c>
      <c r="L319" s="13">
        <f t="shared" si="69"/>
        <v>0.17160385385363841</v>
      </c>
      <c r="M319" s="13">
        <f t="shared" si="62"/>
        <v>0.26249996104681417</v>
      </c>
      <c r="N319" s="13">
        <f t="shared" si="63"/>
        <v>0.40799990361092264</v>
      </c>
      <c r="O319" s="13">
        <f t="shared" si="64"/>
        <v>0.75920009276200162</v>
      </c>
      <c r="P319" s="13">
        <f t="shared" si="65"/>
        <v>0.77899993421748848</v>
      </c>
      <c r="Q319" s="13">
        <f t="shared" si="70"/>
        <v>0.10526313728032233</v>
      </c>
      <c r="R319" s="13">
        <f t="shared" si="71"/>
        <v>3.0303013124793887E-2</v>
      </c>
      <c r="S319" s="13">
        <f t="shared" si="72"/>
        <v>5.050549731149534E-2</v>
      </c>
      <c r="T319" s="13">
        <f t="shared" si="73"/>
        <v>-2.0618702092187746E-2</v>
      </c>
    </row>
    <row r="320" spans="2:20" x14ac:dyDescent="0.3">
      <c r="B320" s="1">
        <v>43783</v>
      </c>
      <c r="C320" s="4">
        <f t="shared" si="66"/>
        <v>5</v>
      </c>
      <c r="D320" s="2">
        <v>20848646</v>
      </c>
      <c r="E320" s="2">
        <v>5160040</v>
      </c>
      <c r="F320" s="2">
        <v>2125936</v>
      </c>
      <c r="G320" s="2">
        <v>1629530</v>
      </c>
      <c r="H320" s="12">
        <v>1349577</v>
      </c>
      <c r="I320" s="13">
        <f t="shared" si="61"/>
        <v>6.4732117375871798E-2</v>
      </c>
      <c r="J320" s="13">
        <f t="shared" si="67"/>
        <v>0.11609911089315084</v>
      </c>
      <c r="K320" s="13">
        <f t="shared" si="68"/>
        <v>0</v>
      </c>
      <c r="L320" s="13">
        <f t="shared" si="69"/>
        <v>0.11609911089315084</v>
      </c>
      <c r="M320" s="13">
        <f t="shared" si="62"/>
        <v>0.24750000551594573</v>
      </c>
      <c r="N320" s="13">
        <f t="shared" si="63"/>
        <v>0.4119999069774653</v>
      </c>
      <c r="O320" s="13">
        <f t="shared" si="64"/>
        <v>0.76650002634133863</v>
      </c>
      <c r="P320" s="13">
        <f t="shared" si="65"/>
        <v>0.82820015587316587</v>
      </c>
      <c r="Q320" s="13">
        <f t="shared" si="70"/>
        <v>-1.9801936939940368E-2</v>
      </c>
      <c r="R320" s="13">
        <f t="shared" si="71"/>
        <v>8.4210574193935628E-2</v>
      </c>
      <c r="S320" s="13">
        <f t="shared" si="72"/>
        <v>2.9411761518776558E-2</v>
      </c>
      <c r="T320" s="13">
        <f t="shared" si="73"/>
        <v>2.0201969561373101E-2</v>
      </c>
    </row>
    <row r="321" spans="2:20" x14ac:dyDescent="0.3">
      <c r="B321" s="1">
        <v>43784</v>
      </c>
      <c r="C321" s="4">
        <f t="shared" si="66"/>
        <v>6</v>
      </c>
      <c r="D321" s="2">
        <v>21717340</v>
      </c>
      <c r="E321" s="2">
        <v>5212161</v>
      </c>
      <c r="F321" s="2">
        <v>2126561</v>
      </c>
      <c r="G321" s="2">
        <v>1567914</v>
      </c>
      <c r="H321" s="12">
        <v>1324260</v>
      </c>
      <c r="I321" s="13">
        <f t="shared" si="61"/>
        <v>6.0977080986898025E-2</v>
      </c>
      <c r="J321" s="13">
        <f t="shared" si="67"/>
        <v>7.4309968434143725E-2</v>
      </c>
      <c r="K321" s="13">
        <f t="shared" si="68"/>
        <v>3.0927825263863395E-2</v>
      </c>
      <c r="L321" s="13">
        <f t="shared" si="69"/>
        <v>4.2080679274687949E-2</v>
      </c>
      <c r="M321" s="13">
        <f t="shared" si="62"/>
        <v>0.23999997237230711</v>
      </c>
      <c r="N321" s="13">
        <f t="shared" si="63"/>
        <v>0.40799986800100763</v>
      </c>
      <c r="O321" s="13">
        <f t="shared" si="64"/>
        <v>0.73730027024853739</v>
      </c>
      <c r="P321" s="13">
        <f t="shared" si="65"/>
        <v>0.84459989514731038</v>
      </c>
      <c r="Q321" s="13">
        <f t="shared" si="70"/>
        <v>-1.0309324471696191E-2</v>
      </c>
      <c r="R321" s="13">
        <f t="shared" si="71"/>
        <v>-2.8130557361283337E-7</v>
      </c>
      <c r="S321" s="13">
        <f t="shared" si="72"/>
        <v>6.3158844899956712E-2</v>
      </c>
      <c r="T321" s="13">
        <f t="shared" si="73"/>
        <v>-9.6155088519985776E-3</v>
      </c>
    </row>
    <row r="322" spans="2:20" x14ac:dyDescent="0.3">
      <c r="B322" s="1">
        <v>43785</v>
      </c>
      <c r="C322" s="4">
        <f t="shared" si="66"/>
        <v>7</v>
      </c>
      <c r="D322" s="2">
        <v>47134238</v>
      </c>
      <c r="E322" s="2">
        <v>9403280</v>
      </c>
      <c r="F322" s="2">
        <v>3037259</v>
      </c>
      <c r="G322" s="2">
        <v>2003376</v>
      </c>
      <c r="H322" s="12">
        <v>1547007</v>
      </c>
      <c r="I322" s="13">
        <f t="shared" si="61"/>
        <v>3.2821300728358017E-2</v>
      </c>
      <c r="J322" s="13">
        <f t="shared" si="67"/>
        <v>-0.15921567732289399</v>
      </c>
      <c r="K322" s="13">
        <f t="shared" si="68"/>
        <v>2.9411775625882486E-2</v>
      </c>
      <c r="L322" s="13">
        <f t="shared" si="69"/>
        <v>-0.18323809520645018</v>
      </c>
      <c r="M322" s="13">
        <f t="shared" si="62"/>
        <v>0.19949998979510394</v>
      </c>
      <c r="N322" s="13">
        <f t="shared" si="63"/>
        <v>0.32299995320781683</v>
      </c>
      <c r="O322" s="13">
        <f t="shared" si="64"/>
        <v>0.65959998801551001</v>
      </c>
      <c r="P322" s="13">
        <f t="shared" si="65"/>
        <v>0.77220002635551188</v>
      </c>
      <c r="Q322" s="13">
        <f t="shared" si="70"/>
        <v>-5.9405960184384599E-2</v>
      </c>
      <c r="R322" s="13">
        <f t="shared" si="71"/>
        <v>-6.8627481263608847E-2</v>
      </c>
      <c r="S322" s="13">
        <f t="shared" si="72"/>
        <v>-2.9999814324385921E-2</v>
      </c>
      <c r="T322" s="13">
        <f t="shared" si="73"/>
        <v>-3.8834853771182787E-2</v>
      </c>
    </row>
    <row r="323" spans="2:20" x14ac:dyDescent="0.3">
      <c r="B323" s="24">
        <v>43786</v>
      </c>
      <c r="C323" s="16">
        <f t="shared" si="66"/>
        <v>1</v>
      </c>
      <c r="D323" s="25">
        <v>43991955</v>
      </c>
      <c r="E323" s="25">
        <v>9330693</v>
      </c>
      <c r="F323" s="25">
        <v>1268974</v>
      </c>
      <c r="G323" s="25">
        <v>906047</v>
      </c>
      <c r="H323" s="26">
        <v>699650</v>
      </c>
      <c r="I323" s="22">
        <f t="shared" ref="I323:I368" si="74">H323/D323</f>
        <v>1.5904044273549561E-2</v>
      </c>
      <c r="J323" s="22">
        <f t="shared" si="67"/>
        <v>-0.57004623700582813</v>
      </c>
      <c r="K323" s="22">
        <f t="shared" si="68"/>
        <v>-6.6666676567466721E-2</v>
      </c>
      <c r="L323" s="22">
        <f t="shared" si="69"/>
        <v>-0.53933524904808428</v>
      </c>
      <c r="M323" s="22">
        <f t="shared" ref="M323:M368" si="75">E323/D323</f>
        <v>0.2120999850995483</v>
      </c>
      <c r="N323" s="22">
        <f t="shared" ref="N323:N368" si="76">F323/E323</f>
        <v>0.13599997342105244</v>
      </c>
      <c r="O323" s="22">
        <f t="shared" ref="O323:O368" si="77">G323/F323</f>
        <v>0.71399965641534024</v>
      </c>
      <c r="P323" s="22">
        <f t="shared" ref="P323:P368" si="78">H323/G323</f>
        <v>0.77220055913214214</v>
      </c>
      <c r="Q323" s="22">
        <f t="shared" si="70"/>
        <v>-9.8039146714037351E-3</v>
      </c>
      <c r="R323" s="22">
        <f t="shared" si="71"/>
        <v>-0.57894739660948003</v>
      </c>
      <c r="S323" s="22">
        <f t="shared" si="72"/>
        <v>7.1428245561705461E-2</v>
      </c>
      <c r="T323" s="22">
        <f t="shared" si="73"/>
        <v>3.125087243654967E-2</v>
      </c>
    </row>
    <row r="324" spans="2:20" x14ac:dyDescent="0.3">
      <c r="B324" s="1">
        <v>43787</v>
      </c>
      <c r="C324" s="4">
        <f t="shared" ref="C324:C368" si="79">WEEKDAY(B324,1)</f>
        <v>2</v>
      </c>
      <c r="D324" s="2">
        <v>22803207</v>
      </c>
      <c r="E324" s="2">
        <v>5985841</v>
      </c>
      <c r="F324" s="2">
        <v>2298563</v>
      </c>
      <c r="G324" s="2">
        <v>1761848</v>
      </c>
      <c r="H324" s="12">
        <v>1459163</v>
      </c>
      <c r="I324" s="13">
        <f t="shared" si="74"/>
        <v>6.3989376581986918E-2</v>
      </c>
      <c r="J324" s="13">
        <f t="shared" si="67"/>
        <v>0.17109664681616077</v>
      </c>
      <c r="K324" s="13">
        <f t="shared" si="68"/>
        <v>6.0606040874008116E-2</v>
      </c>
      <c r="L324" s="13">
        <f t="shared" si="69"/>
        <v>0.10417685896933171</v>
      </c>
      <c r="M324" s="13">
        <f t="shared" si="75"/>
        <v>0.26249996327270986</v>
      </c>
      <c r="N324" s="13">
        <f t="shared" si="76"/>
        <v>0.38400000935541057</v>
      </c>
      <c r="O324" s="13">
        <f t="shared" si="77"/>
        <v>0.76649976528813868</v>
      </c>
      <c r="P324" s="13">
        <f t="shared" si="78"/>
        <v>0.8282002760737589</v>
      </c>
      <c r="Q324" s="13">
        <f t="shared" si="70"/>
        <v>2.9411730517910906E-2</v>
      </c>
      <c r="R324" s="13">
        <f t="shared" si="71"/>
        <v>1.0526321007173767E-2</v>
      </c>
      <c r="S324" s="13">
        <f t="shared" si="72"/>
        <v>1.941709549946502E-2</v>
      </c>
      <c r="T324" s="13">
        <f t="shared" si="73"/>
        <v>4.1237943678750888E-2</v>
      </c>
    </row>
    <row r="325" spans="2:20" x14ac:dyDescent="0.3">
      <c r="B325" s="1">
        <v>43788</v>
      </c>
      <c r="C325" s="4">
        <f t="shared" si="79"/>
        <v>3</v>
      </c>
      <c r="D325" s="2">
        <v>21282993</v>
      </c>
      <c r="E325" s="2">
        <v>5373955</v>
      </c>
      <c r="F325" s="2">
        <v>2149582</v>
      </c>
      <c r="G325" s="2">
        <v>1537811</v>
      </c>
      <c r="H325" s="12">
        <v>1197954</v>
      </c>
      <c r="I325" s="13">
        <f t="shared" si="74"/>
        <v>5.6286914157233428E-2</v>
      </c>
      <c r="J325" s="13">
        <f t="shared" si="67"/>
        <v>-2.6689080218361472E-2</v>
      </c>
      <c r="K325" s="13">
        <f t="shared" si="68"/>
        <v>3.1578937674493712E-2</v>
      </c>
      <c r="L325" s="13">
        <f t="shared" si="69"/>
        <v>-5.6484303590193408E-2</v>
      </c>
      <c r="M325" s="13">
        <f t="shared" si="75"/>
        <v>0.25249996558284826</v>
      </c>
      <c r="N325" s="13">
        <f t="shared" si="76"/>
        <v>0.4</v>
      </c>
      <c r="O325" s="13">
        <f t="shared" si="77"/>
        <v>0.71540001730569014</v>
      </c>
      <c r="P325" s="13">
        <f t="shared" si="78"/>
        <v>0.778999499938549</v>
      </c>
      <c r="Q325" s="13">
        <f t="shared" si="70"/>
        <v>6.3157931536669931E-2</v>
      </c>
      <c r="R325" s="13">
        <f t="shared" si="71"/>
        <v>-2.9126075087589576E-2</v>
      </c>
      <c r="S325" s="13">
        <f t="shared" si="72"/>
        <v>-6.666678372101309E-2</v>
      </c>
      <c r="T325" s="13">
        <f t="shared" si="73"/>
        <v>-2.061874710744882E-2</v>
      </c>
    </row>
    <row r="326" spans="2:20" x14ac:dyDescent="0.3">
      <c r="B326" s="1">
        <v>43789</v>
      </c>
      <c r="C326" s="4">
        <f t="shared" si="79"/>
        <v>4</v>
      </c>
      <c r="D326" s="2">
        <v>22368860</v>
      </c>
      <c r="E326" s="2">
        <v>5648137</v>
      </c>
      <c r="F326" s="2">
        <v>2281847</v>
      </c>
      <c r="G326" s="2">
        <v>1649091</v>
      </c>
      <c r="H326" s="12">
        <v>1338732</v>
      </c>
      <c r="I326" s="13">
        <f t="shared" si="74"/>
        <v>5.9848020864719971E-2</v>
      </c>
      <c r="J326" s="13">
        <f t="shared" si="67"/>
        <v>-1.6965332095788321E-2</v>
      </c>
      <c r="K326" s="13">
        <f t="shared" si="68"/>
        <v>4.0404011745583279E-2</v>
      </c>
      <c r="L326" s="13">
        <f t="shared" si="69"/>
        <v>-5.5141409677109565E-2</v>
      </c>
      <c r="M326" s="13">
        <f t="shared" si="75"/>
        <v>0.25249999329424921</v>
      </c>
      <c r="N326" s="13">
        <f t="shared" si="76"/>
        <v>0.40399993838676362</v>
      </c>
      <c r="O326" s="13">
        <f t="shared" si="77"/>
        <v>0.72270007585959972</v>
      </c>
      <c r="P326" s="13">
        <f t="shared" si="78"/>
        <v>0.81179995524807302</v>
      </c>
      <c r="Q326" s="13">
        <f t="shared" si="70"/>
        <v>-3.8095120900919155E-2</v>
      </c>
      <c r="R326" s="13">
        <f t="shared" si="71"/>
        <v>-9.8038386498577879E-3</v>
      </c>
      <c r="S326" s="13">
        <f t="shared" si="72"/>
        <v>-4.8076939466133783E-2</v>
      </c>
      <c r="T326" s="13">
        <f t="shared" si="73"/>
        <v>4.2105293710367864E-2</v>
      </c>
    </row>
    <row r="327" spans="2:20" x14ac:dyDescent="0.3">
      <c r="B327" s="1">
        <v>43790</v>
      </c>
      <c r="C327" s="4">
        <f t="shared" si="79"/>
        <v>5</v>
      </c>
      <c r="D327" s="2">
        <v>21282993</v>
      </c>
      <c r="E327" s="2">
        <v>5054710</v>
      </c>
      <c r="F327" s="2">
        <v>2102759</v>
      </c>
      <c r="G327" s="2">
        <v>1550364</v>
      </c>
      <c r="H327" s="12">
        <v>1220447</v>
      </c>
      <c r="I327" s="13">
        <f t="shared" si="74"/>
        <v>5.7343767392114449E-2</v>
      </c>
      <c r="J327" s="13">
        <f t="shared" si="67"/>
        <v>-9.5681832159261737E-2</v>
      </c>
      <c r="K327" s="13">
        <f t="shared" si="68"/>
        <v>2.0833343325988629E-2</v>
      </c>
      <c r="L327" s="13">
        <f t="shared" si="69"/>
        <v>-0.11413731364380297</v>
      </c>
      <c r="M327" s="13">
        <f t="shared" si="75"/>
        <v>0.2374999606493316</v>
      </c>
      <c r="N327" s="13">
        <f t="shared" si="76"/>
        <v>0.41599992877929692</v>
      </c>
      <c r="O327" s="13">
        <f t="shared" si="77"/>
        <v>0.73729989979831256</v>
      </c>
      <c r="P327" s="13">
        <f t="shared" si="78"/>
        <v>0.78720029618850795</v>
      </c>
      <c r="Q327" s="13">
        <f t="shared" si="70"/>
        <v>-4.0404220782814693E-2</v>
      </c>
      <c r="R327" s="13">
        <f t="shared" si="71"/>
        <v>9.7087929732235789E-3</v>
      </c>
      <c r="S327" s="13">
        <f t="shared" si="72"/>
        <v>-3.8095401878072033E-2</v>
      </c>
      <c r="T327" s="13">
        <f t="shared" si="73"/>
        <v>-4.9504771755846888E-2</v>
      </c>
    </row>
    <row r="328" spans="2:20" x14ac:dyDescent="0.3">
      <c r="B328" s="1">
        <v>43791</v>
      </c>
      <c r="C328" s="4">
        <f t="shared" si="79"/>
        <v>6</v>
      </c>
      <c r="D328" s="2">
        <v>22803207</v>
      </c>
      <c r="E328" s="2">
        <v>5529777</v>
      </c>
      <c r="F328" s="2">
        <v>2300387</v>
      </c>
      <c r="G328" s="2">
        <v>1763247</v>
      </c>
      <c r="H328" s="12">
        <v>1518155</v>
      </c>
      <c r="I328" s="13">
        <f t="shared" si="74"/>
        <v>6.6576381120427491E-2</v>
      </c>
      <c r="J328" s="13">
        <f t="shared" si="67"/>
        <v>0.14641762191714625</v>
      </c>
      <c r="K328" s="13">
        <f t="shared" si="68"/>
        <v>5.0000000000000044E-2</v>
      </c>
      <c r="L328" s="13">
        <f t="shared" si="69"/>
        <v>9.1826306587758255E-2</v>
      </c>
      <c r="M328" s="13">
        <f t="shared" si="75"/>
        <v>0.24249996941219715</v>
      </c>
      <c r="N328" s="13">
        <f t="shared" si="76"/>
        <v>0.41599995804532441</v>
      </c>
      <c r="O328" s="13">
        <f t="shared" si="77"/>
        <v>0.76650015845159969</v>
      </c>
      <c r="P328" s="13">
        <f t="shared" si="78"/>
        <v>0.86099962172060973</v>
      </c>
      <c r="Q328" s="13">
        <f t="shared" si="70"/>
        <v>1.0416655531992447E-2</v>
      </c>
      <c r="R328" s="13">
        <f t="shared" si="71"/>
        <v>1.9608070177848713E-2</v>
      </c>
      <c r="S328" s="13">
        <f t="shared" si="72"/>
        <v>3.9603794249552182E-2</v>
      </c>
      <c r="T328" s="13">
        <f t="shared" si="73"/>
        <v>1.9417154403552184E-2</v>
      </c>
    </row>
    <row r="329" spans="2:20" x14ac:dyDescent="0.3">
      <c r="B329" s="1">
        <v>43792</v>
      </c>
      <c r="C329" s="4">
        <f t="shared" si="79"/>
        <v>7</v>
      </c>
      <c r="D329" s="2">
        <v>45787545</v>
      </c>
      <c r="E329" s="2">
        <v>9519230</v>
      </c>
      <c r="F329" s="2">
        <v>3268903</v>
      </c>
      <c r="G329" s="2">
        <v>2133940</v>
      </c>
      <c r="H329" s="12">
        <v>1631184</v>
      </c>
      <c r="I329" s="13">
        <f t="shared" si="74"/>
        <v>3.5625059172751015E-2</v>
      </c>
      <c r="J329" s="13">
        <f t="shared" si="67"/>
        <v>5.4412811318888643E-2</v>
      </c>
      <c r="K329" s="13">
        <f t="shared" si="68"/>
        <v>-2.8571438876342947E-2</v>
      </c>
      <c r="L329" s="13">
        <f t="shared" si="69"/>
        <v>8.5424964342455612E-2</v>
      </c>
      <c r="M329" s="13">
        <f t="shared" si="75"/>
        <v>0.20789998677587979</v>
      </c>
      <c r="N329" s="13">
        <f t="shared" si="76"/>
        <v>0.34339993886060111</v>
      </c>
      <c r="O329" s="13">
        <f t="shared" si="77"/>
        <v>0.65280003719902369</v>
      </c>
      <c r="P329" s="13">
        <f t="shared" si="78"/>
        <v>0.76440012371481858</v>
      </c>
      <c r="Q329" s="13">
        <f t="shared" si="70"/>
        <v>4.2105250177721931E-2</v>
      </c>
      <c r="R329" s="13">
        <f t="shared" si="71"/>
        <v>6.3157859467735111E-2</v>
      </c>
      <c r="S329" s="13">
        <f t="shared" si="72"/>
        <v>-1.0309203972160175E-2</v>
      </c>
      <c r="T329" s="13">
        <f t="shared" si="73"/>
        <v>-1.0100883675834393E-2</v>
      </c>
    </row>
    <row r="330" spans="2:20" x14ac:dyDescent="0.3">
      <c r="B330" s="24">
        <v>43793</v>
      </c>
      <c r="C330" s="16">
        <f t="shared" si="79"/>
        <v>1</v>
      </c>
      <c r="D330" s="25">
        <v>46236443</v>
      </c>
      <c r="E330" s="25">
        <v>9709653</v>
      </c>
      <c r="F330" s="25">
        <v>3301282</v>
      </c>
      <c r="G330" s="25">
        <v>2177525</v>
      </c>
      <c r="H330" s="26">
        <v>1647515</v>
      </c>
      <c r="I330" s="22">
        <f t="shared" si="74"/>
        <v>3.5632390666384087E-2</v>
      </c>
      <c r="J330" s="22">
        <f t="shared" ref="J330:J368" si="80">(H330/H323)-1</f>
        <v>1.3547702422639891</v>
      </c>
      <c r="K330" s="22">
        <f t="shared" ref="K330:K368" si="81">(D330/D323)-1</f>
        <v>5.1020419528979843E-2</v>
      </c>
      <c r="L330" s="22">
        <f t="shared" si="69"/>
        <v>1.2404609829743283</v>
      </c>
      <c r="M330" s="22">
        <f t="shared" si="75"/>
        <v>0.20999999935116115</v>
      </c>
      <c r="N330" s="22">
        <f t="shared" si="76"/>
        <v>0.33999999794019414</v>
      </c>
      <c r="O330" s="22">
        <f t="shared" si="77"/>
        <v>0.65959981607145346</v>
      </c>
      <c r="P330" s="22">
        <f t="shared" si="78"/>
        <v>0.75659980941665428</v>
      </c>
      <c r="Q330" s="22">
        <f t="shared" si="70"/>
        <v>-9.9009236016756041E-3</v>
      </c>
      <c r="R330" s="22">
        <f t="shared" si="71"/>
        <v>1.5000004734380563</v>
      </c>
      <c r="S330" s="22">
        <f t="shared" si="72"/>
        <v>-7.61902892460804E-2</v>
      </c>
      <c r="T330" s="22">
        <f t="shared" si="73"/>
        <v>-2.02029764560403E-2</v>
      </c>
    </row>
    <row r="331" spans="2:20" x14ac:dyDescent="0.3">
      <c r="B331" s="1">
        <v>43794</v>
      </c>
      <c r="C331" s="4">
        <f t="shared" si="79"/>
        <v>2</v>
      </c>
      <c r="D331" s="2">
        <v>22151687</v>
      </c>
      <c r="E331" s="2">
        <v>5593301</v>
      </c>
      <c r="F331" s="2">
        <v>2237320</v>
      </c>
      <c r="G331" s="2">
        <v>1698573</v>
      </c>
      <c r="H331" s="12">
        <v>1364973</v>
      </c>
      <c r="I331" s="13">
        <f t="shared" si="74"/>
        <v>6.1619370118402267E-2</v>
      </c>
      <c r="J331" s="13">
        <f t="shared" si="80"/>
        <v>-6.4550704753341459E-2</v>
      </c>
      <c r="K331" s="13">
        <f t="shared" si="81"/>
        <v>-2.8571419800732412E-2</v>
      </c>
      <c r="L331" s="13">
        <f t="shared" ref="L331:L368" si="82">(I331/I324)-1</f>
        <v>-3.7037498881522302E-2</v>
      </c>
      <c r="M331" s="13">
        <f t="shared" si="75"/>
        <v>0.2525000014671569</v>
      </c>
      <c r="N331" s="13">
        <f t="shared" si="76"/>
        <v>0.39999992848587979</v>
      </c>
      <c r="O331" s="13">
        <f t="shared" si="77"/>
        <v>0.75919984624461412</v>
      </c>
      <c r="P331" s="13">
        <f t="shared" si="78"/>
        <v>0.80359984528189254</v>
      </c>
      <c r="Q331" s="13">
        <f t="shared" si="70"/>
        <v>-3.8095097922600685E-2</v>
      </c>
      <c r="R331" s="13">
        <f t="shared" si="71"/>
        <v>4.1666455053808393E-2</v>
      </c>
      <c r="S331" s="13">
        <f t="shared" si="72"/>
        <v>-9.5237068217240983E-3</v>
      </c>
      <c r="T331" s="13">
        <f t="shared" si="73"/>
        <v>-2.9703480550005823E-2</v>
      </c>
    </row>
    <row r="332" spans="2:20" x14ac:dyDescent="0.3">
      <c r="B332" s="1">
        <v>43795</v>
      </c>
      <c r="C332" s="4">
        <f t="shared" si="79"/>
        <v>3</v>
      </c>
      <c r="D332" s="2">
        <v>21065820</v>
      </c>
      <c r="E332" s="2">
        <v>5424448</v>
      </c>
      <c r="F332" s="2">
        <v>2191477</v>
      </c>
      <c r="G332" s="2">
        <v>1519789</v>
      </c>
      <c r="H332" s="12">
        <v>1258689</v>
      </c>
      <c r="I332" s="13">
        <f t="shared" si="74"/>
        <v>5.97502969264904E-2</v>
      </c>
      <c r="J332" s="13">
        <f t="shared" si="80"/>
        <v>5.0698941695590971E-2</v>
      </c>
      <c r="K332" s="13">
        <f t="shared" si="81"/>
        <v>-1.0204062934193514E-2</v>
      </c>
      <c r="L332" s="13">
        <f t="shared" si="82"/>
        <v>6.1530869494502038E-2</v>
      </c>
      <c r="M332" s="13">
        <f t="shared" si="75"/>
        <v>0.25749996914432954</v>
      </c>
      <c r="N332" s="13">
        <f t="shared" si="76"/>
        <v>0.40400000147480442</v>
      </c>
      <c r="O332" s="13">
        <f t="shared" si="77"/>
        <v>0.69349986333418057</v>
      </c>
      <c r="P332" s="13">
        <f t="shared" si="78"/>
        <v>0.82819983563507826</v>
      </c>
      <c r="Q332" s="13">
        <f t="shared" si="70"/>
        <v>1.9801997002018235E-2</v>
      </c>
      <c r="R332" s="13">
        <f t="shared" si="71"/>
        <v>1.0000003687010928E-2</v>
      </c>
      <c r="S332" s="13">
        <f t="shared" si="72"/>
        <v>-3.0612459381800128E-2</v>
      </c>
      <c r="T332" s="13">
        <f t="shared" si="73"/>
        <v>6.315836621257187E-2</v>
      </c>
    </row>
    <row r="333" spans="2:20" x14ac:dyDescent="0.3">
      <c r="B333" s="1">
        <v>43796</v>
      </c>
      <c r="C333" s="4">
        <f t="shared" si="79"/>
        <v>4</v>
      </c>
      <c r="D333" s="2">
        <v>22803207</v>
      </c>
      <c r="E333" s="2">
        <v>5985841</v>
      </c>
      <c r="F333" s="2">
        <v>2442223</v>
      </c>
      <c r="G333" s="2">
        <v>1729338</v>
      </c>
      <c r="H333" s="12">
        <v>1347154</v>
      </c>
      <c r="I333" s="13">
        <f t="shared" si="74"/>
        <v>5.9077392052793276E-2</v>
      </c>
      <c r="J333" s="13">
        <f t="shared" si="80"/>
        <v>6.2910276291296974E-3</v>
      </c>
      <c r="K333" s="13">
        <f t="shared" si="81"/>
        <v>1.9417484842767951E-2</v>
      </c>
      <c r="L333" s="13">
        <f t="shared" si="82"/>
        <v>-1.2876429342059903E-2</v>
      </c>
      <c r="M333" s="13">
        <f t="shared" si="75"/>
        <v>0.26249996327270986</v>
      </c>
      <c r="N333" s="13">
        <f t="shared" si="76"/>
        <v>0.40799997861620446</v>
      </c>
      <c r="O333" s="13">
        <f t="shared" si="77"/>
        <v>0.70809995647408119</v>
      </c>
      <c r="P333" s="13">
        <f t="shared" si="78"/>
        <v>0.77899982536670098</v>
      </c>
      <c r="Q333" s="13">
        <f t="shared" si="70"/>
        <v>3.9603842550630208E-2</v>
      </c>
      <c r="R333" s="13">
        <f t="shared" si="71"/>
        <v>9.9010911868295803E-3</v>
      </c>
      <c r="S333" s="13">
        <f t="shared" si="72"/>
        <v>-2.0202183275202734E-2</v>
      </c>
      <c r="T333" s="13">
        <f t="shared" si="73"/>
        <v>-4.0404202623229857E-2</v>
      </c>
    </row>
    <row r="334" spans="2:20" x14ac:dyDescent="0.3">
      <c r="B334" s="1">
        <v>43797</v>
      </c>
      <c r="C334" s="4">
        <f t="shared" si="79"/>
        <v>5</v>
      </c>
      <c r="D334" s="2">
        <v>22803207</v>
      </c>
      <c r="E334" s="2">
        <v>5472769</v>
      </c>
      <c r="F334" s="2">
        <v>2123434</v>
      </c>
      <c r="G334" s="2">
        <v>1519105</v>
      </c>
      <c r="H334" s="12">
        <v>1295492</v>
      </c>
      <c r="I334" s="13">
        <f t="shared" si="74"/>
        <v>5.6811833528503247E-2</v>
      </c>
      <c r="J334" s="13">
        <f t="shared" si="80"/>
        <v>6.1489765635050153E-2</v>
      </c>
      <c r="K334" s="13">
        <f t="shared" si="81"/>
        <v>7.1428581496972621E-2</v>
      </c>
      <c r="L334" s="13">
        <f t="shared" si="82"/>
        <v>-9.2762280506242245E-3</v>
      </c>
      <c r="M334" s="13">
        <f t="shared" si="75"/>
        <v>0.23999997017963307</v>
      </c>
      <c r="N334" s="13">
        <f t="shared" si="76"/>
        <v>0.38799993202709632</v>
      </c>
      <c r="O334" s="13">
        <f t="shared" si="77"/>
        <v>0.71540014900392479</v>
      </c>
      <c r="P334" s="13">
        <f t="shared" si="78"/>
        <v>0.8527995102379361</v>
      </c>
      <c r="Q334" s="13">
        <f t="shared" si="70"/>
        <v>1.0526357661139629E-2</v>
      </c>
      <c r="R334" s="13">
        <f t="shared" si="71"/>
        <v>-6.7307696023802932E-2</v>
      </c>
      <c r="S334" s="13">
        <f t="shared" si="72"/>
        <v>-2.9702636336148225E-2</v>
      </c>
      <c r="T334" s="13">
        <f t="shared" si="73"/>
        <v>8.3332303566256982E-2</v>
      </c>
    </row>
    <row r="335" spans="2:20" x14ac:dyDescent="0.3">
      <c r="B335" s="1">
        <v>43798</v>
      </c>
      <c r="C335" s="4">
        <f t="shared" si="79"/>
        <v>6</v>
      </c>
      <c r="D335" s="2">
        <v>21717340</v>
      </c>
      <c r="E335" s="2">
        <v>5537921</v>
      </c>
      <c r="F335" s="2">
        <v>2170865</v>
      </c>
      <c r="G335" s="2">
        <v>1584731</v>
      </c>
      <c r="H335" s="12">
        <v>1364454</v>
      </c>
      <c r="I335" s="13">
        <f t="shared" si="74"/>
        <v>6.2827860133883806E-2</v>
      </c>
      <c r="J335" s="13">
        <f t="shared" si="80"/>
        <v>-0.1012419680467409</v>
      </c>
      <c r="K335" s="13">
        <f t="shared" si="81"/>
        <v>-4.7619047619047672E-2</v>
      </c>
      <c r="L335" s="13">
        <f t="shared" si="82"/>
        <v>-5.6304066449077927E-2</v>
      </c>
      <c r="M335" s="13">
        <f t="shared" si="75"/>
        <v>0.25499996776769163</v>
      </c>
      <c r="N335" s="13">
        <f t="shared" si="76"/>
        <v>0.39199999422165827</v>
      </c>
      <c r="O335" s="13">
        <f t="shared" si="77"/>
        <v>0.72999979270935778</v>
      </c>
      <c r="P335" s="13">
        <f t="shared" si="78"/>
        <v>0.86100038429234993</v>
      </c>
      <c r="Q335" s="13">
        <f t="shared" si="70"/>
        <v>5.1546391472929276E-2</v>
      </c>
      <c r="R335" s="13">
        <f t="shared" si="71"/>
        <v>-5.7692226548376913E-2</v>
      </c>
      <c r="S335" s="13">
        <f t="shared" si="72"/>
        <v>-4.7619514933925133E-2</v>
      </c>
      <c r="T335" s="13">
        <f t="shared" si="73"/>
        <v>8.8568185274695566E-7</v>
      </c>
    </row>
    <row r="336" spans="2:20" x14ac:dyDescent="0.3">
      <c r="B336" s="1">
        <v>43799</v>
      </c>
      <c r="C336" s="4">
        <f t="shared" si="79"/>
        <v>7</v>
      </c>
      <c r="D336" s="2">
        <v>47134238</v>
      </c>
      <c r="E336" s="2">
        <v>10195135</v>
      </c>
      <c r="F336" s="2">
        <v>3327692</v>
      </c>
      <c r="G336" s="2">
        <v>2308087</v>
      </c>
      <c r="H336" s="12">
        <v>1728295</v>
      </c>
      <c r="I336" s="13">
        <f t="shared" si="74"/>
        <v>3.6667506961712205E-2</v>
      </c>
      <c r="J336" s="13">
        <f t="shared" si="80"/>
        <v>5.9534056243808253E-2</v>
      </c>
      <c r="K336" s="13">
        <f t="shared" si="81"/>
        <v>2.9411775625882486E-2</v>
      </c>
      <c r="L336" s="13">
        <f t="shared" si="82"/>
        <v>2.9261643718434538E-2</v>
      </c>
      <c r="M336" s="13">
        <f t="shared" si="75"/>
        <v>0.21629998558584951</v>
      </c>
      <c r="N336" s="13">
        <f t="shared" si="76"/>
        <v>0.32639999372249606</v>
      </c>
      <c r="O336" s="13">
        <f t="shared" si="77"/>
        <v>0.69359994855293094</v>
      </c>
      <c r="P336" s="13">
        <f t="shared" si="78"/>
        <v>0.74879976361376321</v>
      </c>
      <c r="Q336" s="13">
        <f t="shared" si="70"/>
        <v>4.0404037250012292E-2</v>
      </c>
      <c r="R336" s="13">
        <f t="shared" si="71"/>
        <v>-4.9504799548045209E-2</v>
      </c>
      <c r="S336" s="13">
        <f t="shared" si="72"/>
        <v>6.2499860644873673E-2</v>
      </c>
      <c r="T336" s="13">
        <f t="shared" si="73"/>
        <v>-2.0408631052073911E-2</v>
      </c>
    </row>
    <row r="337" spans="2:20" x14ac:dyDescent="0.3">
      <c r="B337" s="24">
        <v>43800</v>
      </c>
      <c r="C337" s="16">
        <f t="shared" si="79"/>
        <v>1</v>
      </c>
      <c r="D337" s="25">
        <v>46685340</v>
      </c>
      <c r="E337" s="25">
        <v>10196078</v>
      </c>
      <c r="F337" s="25">
        <v>3501333</v>
      </c>
      <c r="G337" s="25">
        <v>2452333</v>
      </c>
      <c r="H337" s="26">
        <v>1989333</v>
      </c>
      <c r="I337" s="22">
        <f t="shared" si="74"/>
        <v>4.2611513592918031E-2</v>
      </c>
      <c r="J337" s="22">
        <f t="shared" si="80"/>
        <v>0.20747489400703478</v>
      </c>
      <c r="K337" s="22">
        <f t="shared" si="81"/>
        <v>9.708726945106827E-3</v>
      </c>
      <c r="L337" s="22">
        <f t="shared" si="82"/>
        <v>0.19586457141979285</v>
      </c>
      <c r="M337" s="22">
        <f t="shared" si="75"/>
        <v>0.2183999945164799</v>
      </c>
      <c r="N337" s="22">
        <f t="shared" si="76"/>
        <v>0.34339998183615306</v>
      </c>
      <c r="O337" s="22">
        <f t="shared" si="77"/>
        <v>0.7003998191545906</v>
      </c>
      <c r="P337" s="22">
        <f t="shared" si="78"/>
        <v>0.81120019181734293</v>
      </c>
      <c r="Q337" s="22">
        <f t="shared" si="70"/>
        <v>3.9999977101296658E-2</v>
      </c>
      <c r="R337" s="22">
        <f t="shared" si="71"/>
        <v>9.9999526957554874E-3</v>
      </c>
      <c r="S337" s="22">
        <f t="shared" si="72"/>
        <v>6.1855692025719611E-2</v>
      </c>
      <c r="T337" s="22">
        <f t="shared" si="73"/>
        <v>7.2165472051580526E-2</v>
      </c>
    </row>
    <row r="338" spans="2:20" x14ac:dyDescent="0.3">
      <c r="B338" s="1">
        <v>43801</v>
      </c>
      <c r="C338" s="4">
        <f t="shared" si="79"/>
        <v>2</v>
      </c>
      <c r="D338" s="2">
        <v>21500167</v>
      </c>
      <c r="E338" s="2">
        <v>5643793</v>
      </c>
      <c r="F338" s="2">
        <v>2212367</v>
      </c>
      <c r="G338" s="2">
        <v>1582727</v>
      </c>
      <c r="H338" s="12">
        <v>1310814</v>
      </c>
      <c r="I338" s="13">
        <f t="shared" si="74"/>
        <v>6.0967619460816282E-2</v>
      </c>
      <c r="J338" s="13">
        <f t="shared" si="80"/>
        <v>-3.9677707910705906E-2</v>
      </c>
      <c r="K338" s="13">
        <f t="shared" si="81"/>
        <v>-2.9411755411675844E-2</v>
      </c>
      <c r="L338" s="13">
        <f t="shared" si="82"/>
        <v>-1.0577041867413484E-2</v>
      </c>
      <c r="M338" s="13">
        <f t="shared" si="75"/>
        <v>0.26249996104681417</v>
      </c>
      <c r="N338" s="13">
        <f t="shared" si="76"/>
        <v>0.39200002551475577</v>
      </c>
      <c r="O338" s="13">
        <f t="shared" si="77"/>
        <v>0.71539984098479137</v>
      </c>
      <c r="P338" s="13">
        <f t="shared" si="78"/>
        <v>0.82819968320499993</v>
      </c>
      <c r="Q338" s="13">
        <f t="shared" si="70"/>
        <v>3.9603800085355578E-2</v>
      </c>
      <c r="R338" s="13">
        <f t="shared" si="71"/>
        <v>-1.9999761003473338E-2</v>
      </c>
      <c r="S338" s="13">
        <f t="shared" si="72"/>
        <v>-5.7692326304437103E-2</v>
      </c>
      <c r="T338" s="13">
        <f t="shared" si="73"/>
        <v>3.0612049103217576E-2</v>
      </c>
    </row>
    <row r="339" spans="2:20" x14ac:dyDescent="0.3">
      <c r="B339" s="1">
        <v>43802</v>
      </c>
      <c r="C339" s="4">
        <f t="shared" si="79"/>
        <v>3</v>
      </c>
      <c r="D339" s="2">
        <v>20848646</v>
      </c>
      <c r="E339" s="2">
        <v>5420648</v>
      </c>
      <c r="F339" s="2">
        <v>2254989</v>
      </c>
      <c r="G339" s="2">
        <v>1580296</v>
      </c>
      <c r="H339" s="12">
        <v>1282884</v>
      </c>
      <c r="I339" s="13">
        <f t="shared" si="74"/>
        <v>6.1533204602351635E-2</v>
      </c>
      <c r="J339" s="13">
        <f t="shared" si="80"/>
        <v>1.9222381382533626E-2</v>
      </c>
      <c r="K339" s="13">
        <f t="shared" si="81"/>
        <v>-1.030930673479602E-2</v>
      </c>
      <c r="L339" s="13">
        <f t="shared" si="82"/>
        <v>2.9839310724341761E-2</v>
      </c>
      <c r="M339" s="13">
        <f t="shared" si="75"/>
        <v>0.2600000019185898</v>
      </c>
      <c r="N339" s="13">
        <f t="shared" si="76"/>
        <v>0.41599989521547975</v>
      </c>
      <c r="O339" s="13">
        <f t="shared" si="77"/>
        <v>0.7007998708641151</v>
      </c>
      <c r="P339" s="13">
        <f t="shared" si="78"/>
        <v>0.81179981471825535</v>
      </c>
      <c r="Q339" s="13">
        <f t="shared" si="70"/>
        <v>9.7088663061508651E-3</v>
      </c>
      <c r="R339" s="13">
        <f t="shared" si="71"/>
        <v>2.9702707170469411E-2</v>
      </c>
      <c r="S339" s="13">
        <f t="shared" si="72"/>
        <v>1.0526328721735867E-2</v>
      </c>
      <c r="T339" s="13">
        <f t="shared" si="73"/>
        <v>-1.9802009383697916E-2</v>
      </c>
    </row>
    <row r="340" spans="2:20" x14ac:dyDescent="0.3">
      <c r="B340" s="1">
        <v>43803</v>
      </c>
      <c r="C340" s="4">
        <f t="shared" si="79"/>
        <v>4</v>
      </c>
      <c r="D340" s="2">
        <v>22368860</v>
      </c>
      <c r="E340" s="2">
        <v>5759981</v>
      </c>
      <c r="F340" s="2">
        <v>2280952</v>
      </c>
      <c r="G340" s="2">
        <v>1581840</v>
      </c>
      <c r="H340" s="12">
        <v>1336022</v>
      </c>
      <c r="I340" s="13">
        <f t="shared" si="74"/>
        <v>5.9726870300945152E-2</v>
      </c>
      <c r="J340" s="13">
        <f t="shared" si="80"/>
        <v>-8.263346284092199E-3</v>
      </c>
      <c r="K340" s="13">
        <f t="shared" si="81"/>
        <v>-1.9047627818315149E-2</v>
      </c>
      <c r="L340" s="13">
        <f t="shared" si="82"/>
        <v>1.0993685157453914E-2</v>
      </c>
      <c r="M340" s="13">
        <f t="shared" si="75"/>
        <v>0.2574999798827477</v>
      </c>
      <c r="N340" s="13">
        <f t="shared" si="76"/>
        <v>0.3959999173608385</v>
      </c>
      <c r="O340" s="13">
        <f t="shared" si="77"/>
        <v>0.69349990705635189</v>
      </c>
      <c r="P340" s="13">
        <f t="shared" si="78"/>
        <v>0.84459995954078793</v>
      </c>
      <c r="Q340" s="13">
        <f t="shared" si="70"/>
        <v>-1.9047558436294687E-2</v>
      </c>
      <c r="R340" s="13">
        <f t="shared" si="71"/>
        <v>-2.9411916383098924E-2</v>
      </c>
      <c r="S340" s="13">
        <f t="shared" si="72"/>
        <v>-2.0618627757624686E-2</v>
      </c>
      <c r="T340" s="13">
        <f t="shared" si="73"/>
        <v>8.4210717432711579E-2</v>
      </c>
    </row>
    <row r="341" spans="2:20" x14ac:dyDescent="0.3">
      <c r="B341" s="1">
        <v>43804</v>
      </c>
      <c r="C341" s="4">
        <f t="shared" si="79"/>
        <v>5</v>
      </c>
      <c r="D341" s="2">
        <v>22586034</v>
      </c>
      <c r="E341" s="2">
        <v>5815903</v>
      </c>
      <c r="F341" s="2">
        <v>2419415</v>
      </c>
      <c r="G341" s="2">
        <v>1783835</v>
      </c>
      <c r="H341" s="12">
        <v>1418862</v>
      </c>
      <c r="I341" s="13">
        <f t="shared" si="74"/>
        <v>6.2820325162000548E-2</v>
      </c>
      <c r="J341" s="13">
        <f t="shared" si="80"/>
        <v>9.5230229133024258E-2</v>
      </c>
      <c r="K341" s="13">
        <f t="shared" si="81"/>
        <v>-9.5237919824172623E-3</v>
      </c>
      <c r="L341" s="13">
        <f t="shared" si="82"/>
        <v>0.10576126944543618</v>
      </c>
      <c r="M341" s="13">
        <f t="shared" si="75"/>
        <v>0.25749996657226321</v>
      </c>
      <c r="N341" s="13">
        <f t="shared" si="76"/>
        <v>0.41599988858136044</v>
      </c>
      <c r="O341" s="13">
        <f t="shared" si="77"/>
        <v>0.73730013247003923</v>
      </c>
      <c r="P341" s="13">
        <f t="shared" si="78"/>
        <v>0.79539979874820266</v>
      </c>
      <c r="Q341" s="13">
        <f t="shared" si="70"/>
        <v>7.2916660695965474E-2</v>
      </c>
      <c r="R341" s="13">
        <f t="shared" si="71"/>
        <v>7.2164849122470232E-2</v>
      </c>
      <c r="S341" s="13">
        <f t="shared" si="72"/>
        <v>3.0612215410643184E-2</v>
      </c>
      <c r="T341" s="13">
        <f t="shared" si="73"/>
        <v>-6.7307392652838915E-2</v>
      </c>
    </row>
    <row r="342" spans="2:20" x14ac:dyDescent="0.3">
      <c r="B342" s="1">
        <v>43805</v>
      </c>
      <c r="C342" s="4">
        <f t="shared" si="79"/>
        <v>6</v>
      </c>
      <c r="D342" s="2">
        <v>21065820</v>
      </c>
      <c r="E342" s="2">
        <v>5108461</v>
      </c>
      <c r="F342" s="2">
        <v>2125119</v>
      </c>
      <c r="G342" s="2">
        <v>1582364</v>
      </c>
      <c r="H342" s="12">
        <v>1336464</v>
      </c>
      <c r="I342" s="13">
        <f t="shared" si="74"/>
        <v>6.3442296573311643E-2</v>
      </c>
      <c r="J342" s="13">
        <f t="shared" si="80"/>
        <v>-2.0513699985488687E-2</v>
      </c>
      <c r="K342" s="13">
        <f t="shared" si="81"/>
        <v>-2.9999990790768982E-2</v>
      </c>
      <c r="L342" s="13">
        <f t="shared" si="82"/>
        <v>9.7796811497079528E-3</v>
      </c>
      <c r="M342" s="13">
        <f t="shared" si="75"/>
        <v>0.24249998338540821</v>
      </c>
      <c r="N342" s="13">
        <f t="shared" si="76"/>
        <v>0.41599984809515039</v>
      </c>
      <c r="O342" s="13">
        <f t="shared" si="77"/>
        <v>0.74460018474259559</v>
      </c>
      <c r="P342" s="13">
        <f t="shared" si="78"/>
        <v>0.8445995990808689</v>
      </c>
      <c r="Q342" s="13">
        <f t="shared" si="70"/>
        <v>-4.9019552793320598E-2</v>
      </c>
      <c r="R342" s="13">
        <f t="shared" si="71"/>
        <v>6.1224117926699018E-2</v>
      </c>
      <c r="S342" s="13">
        <f t="shared" si="72"/>
        <v>2.0000542711182456E-2</v>
      </c>
      <c r="T342" s="13">
        <f t="shared" si="73"/>
        <v>-1.9048522521811329E-2</v>
      </c>
    </row>
    <row r="343" spans="2:20" x14ac:dyDescent="0.3">
      <c r="B343" s="1">
        <v>43806</v>
      </c>
      <c r="C343" s="4">
        <f t="shared" si="79"/>
        <v>7</v>
      </c>
      <c r="D343" s="2">
        <v>43991955</v>
      </c>
      <c r="E343" s="2">
        <v>9145927</v>
      </c>
      <c r="F343" s="2">
        <v>3140711</v>
      </c>
      <c r="G343" s="2">
        <v>2157040</v>
      </c>
      <c r="H343" s="12">
        <v>1665666</v>
      </c>
      <c r="I343" s="13">
        <f t="shared" si="74"/>
        <v>3.7862968354100197E-2</v>
      </c>
      <c r="J343" s="13">
        <f t="shared" si="80"/>
        <v>-3.623744788939387E-2</v>
      </c>
      <c r="K343" s="13">
        <f t="shared" si="81"/>
        <v>-6.6666676567466721E-2</v>
      </c>
      <c r="L343" s="13">
        <f t="shared" si="82"/>
        <v>3.2602745358070839E-2</v>
      </c>
      <c r="M343" s="13">
        <f t="shared" si="75"/>
        <v>0.20789998989587982</v>
      </c>
      <c r="N343" s="13">
        <f t="shared" si="76"/>
        <v>0.34339996372155607</v>
      </c>
      <c r="O343" s="13">
        <f t="shared" si="77"/>
        <v>0.68679989976791878</v>
      </c>
      <c r="P343" s="13">
        <f t="shared" si="78"/>
        <v>0.77219986648369987</v>
      </c>
      <c r="Q343" s="13">
        <f t="shared" si="70"/>
        <v>-3.883493411808725E-2</v>
      </c>
      <c r="R343" s="13">
        <f t="shared" si="71"/>
        <v>5.2083242420382314E-2</v>
      </c>
      <c r="S343" s="13">
        <f t="shared" si="72"/>
        <v>-9.8039926317745607E-3</v>
      </c>
      <c r="T343" s="13">
        <f t="shared" si="73"/>
        <v>3.1250147244980431E-2</v>
      </c>
    </row>
    <row r="344" spans="2:20" x14ac:dyDescent="0.3">
      <c r="B344" s="1">
        <v>43807</v>
      </c>
      <c r="C344" s="4">
        <f t="shared" si="79"/>
        <v>1</v>
      </c>
      <c r="D344" s="2">
        <v>43991955</v>
      </c>
      <c r="E344" s="2">
        <v>9238310</v>
      </c>
      <c r="F344" s="2">
        <v>3078205</v>
      </c>
      <c r="G344" s="2">
        <v>2093179</v>
      </c>
      <c r="H344" s="12">
        <v>1632680</v>
      </c>
      <c r="I344" s="13">
        <f t="shared" si="74"/>
        <v>3.711314943834617E-2</v>
      </c>
      <c r="J344" s="13">
        <f t="shared" si="80"/>
        <v>-0.17928270430340221</v>
      </c>
      <c r="K344" s="13">
        <f t="shared" si="81"/>
        <v>-5.7692307692307709E-2</v>
      </c>
      <c r="L344" s="13">
        <f t="shared" si="82"/>
        <v>-0.12903470660769212</v>
      </c>
      <c r="M344" s="13">
        <f t="shared" si="75"/>
        <v>0.20999998749771406</v>
      </c>
      <c r="N344" s="13">
        <f t="shared" si="76"/>
        <v>0.33320001169044988</v>
      </c>
      <c r="O344" s="13">
        <f t="shared" si="77"/>
        <v>0.67999987005413864</v>
      </c>
      <c r="P344" s="13">
        <f t="shared" si="78"/>
        <v>0.78000018154204676</v>
      </c>
      <c r="Q344" s="13">
        <f t="shared" si="70"/>
        <v>-3.8461571564425978E-2</v>
      </c>
      <c r="R344" s="13">
        <f t="shared" si="71"/>
        <v>-2.9702884930756679E-2</v>
      </c>
      <c r="S344" s="13">
        <f t="shared" si="72"/>
        <v>-2.9126148440579924E-2</v>
      </c>
      <c r="T344" s="13">
        <f t="shared" si="73"/>
        <v>-3.8461542033660479E-2</v>
      </c>
    </row>
    <row r="345" spans="2:20" x14ac:dyDescent="0.3">
      <c r="B345" s="1">
        <v>43808</v>
      </c>
      <c r="C345" s="4">
        <f t="shared" si="79"/>
        <v>2</v>
      </c>
      <c r="D345" s="2">
        <v>22586034</v>
      </c>
      <c r="E345" s="2">
        <v>5533578</v>
      </c>
      <c r="F345" s="2">
        <v>2257699</v>
      </c>
      <c r="G345" s="2">
        <v>1582196</v>
      </c>
      <c r="H345" s="12">
        <v>1245504</v>
      </c>
      <c r="I345" s="13">
        <f t="shared" si="74"/>
        <v>5.5144874040302959E-2</v>
      </c>
      <c r="J345" s="13">
        <f t="shared" si="80"/>
        <v>-4.9824002490055808E-2</v>
      </c>
      <c r="K345" s="13">
        <f t="shared" si="81"/>
        <v>5.0505049565428894E-2</v>
      </c>
      <c r="L345" s="13">
        <f t="shared" si="82"/>
        <v>-9.5505540022857272E-2</v>
      </c>
      <c r="M345" s="13">
        <f t="shared" si="75"/>
        <v>0.24499998538920112</v>
      </c>
      <c r="N345" s="13">
        <f t="shared" si="76"/>
        <v>0.40799985109092163</v>
      </c>
      <c r="O345" s="13">
        <f t="shared" si="77"/>
        <v>0.70080023953591686</v>
      </c>
      <c r="P345" s="13">
        <f t="shared" si="78"/>
        <v>0.78719956313882733</v>
      </c>
      <c r="Q345" s="13">
        <f t="shared" si="70"/>
        <v>-6.6666583826624271E-2</v>
      </c>
      <c r="R345" s="13">
        <f t="shared" si="71"/>
        <v>4.0815878915200665E-2</v>
      </c>
      <c r="S345" s="13">
        <f t="shared" si="72"/>
        <v>-2.0407610698902734E-2</v>
      </c>
      <c r="T345" s="13">
        <f t="shared" si="73"/>
        <v>-4.95051144037012E-2</v>
      </c>
    </row>
    <row r="346" spans="2:20" x14ac:dyDescent="0.3">
      <c r="B346" s="1">
        <v>43809</v>
      </c>
      <c r="C346" s="4">
        <f t="shared" si="79"/>
        <v>3</v>
      </c>
      <c r="D346" s="2">
        <v>21500167</v>
      </c>
      <c r="E346" s="2">
        <v>5213790</v>
      </c>
      <c r="F346" s="2">
        <v>2106371</v>
      </c>
      <c r="G346" s="2">
        <v>1522274</v>
      </c>
      <c r="H346" s="12">
        <v>1235782</v>
      </c>
      <c r="I346" s="13">
        <f t="shared" si="74"/>
        <v>5.7477786102777713E-2</v>
      </c>
      <c r="J346" s="13">
        <f t="shared" si="80"/>
        <v>-3.671571241047511E-2</v>
      </c>
      <c r="K346" s="13">
        <f t="shared" si="81"/>
        <v>3.1250038971355698E-2</v>
      </c>
      <c r="L346" s="13">
        <f t="shared" si="82"/>
        <v>-6.5906180667517744E-2</v>
      </c>
      <c r="M346" s="13">
        <f t="shared" si="75"/>
        <v>0.24249997686064484</v>
      </c>
      <c r="N346" s="13">
        <f t="shared" si="76"/>
        <v>0.40399996931215104</v>
      </c>
      <c r="O346" s="13">
        <f t="shared" si="77"/>
        <v>0.72269984727286884</v>
      </c>
      <c r="P346" s="13">
        <f t="shared" si="78"/>
        <v>0.81179997819052285</v>
      </c>
      <c r="Q346" s="13">
        <f t="shared" si="70"/>
        <v>-6.7307788187726647E-2</v>
      </c>
      <c r="R346" s="13">
        <f t="shared" si="71"/>
        <v>-2.8845982995050923E-2</v>
      </c>
      <c r="S346" s="13">
        <f t="shared" si="72"/>
        <v>3.124997209510072E-2</v>
      </c>
      <c r="T346" s="13">
        <f t="shared" si="73"/>
        <v>2.0137017098242893E-7</v>
      </c>
    </row>
    <row r="347" spans="2:20" x14ac:dyDescent="0.3">
      <c r="B347" s="1">
        <v>43810</v>
      </c>
      <c r="C347" s="4">
        <f t="shared" si="79"/>
        <v>4</v>
      </c>
      <c r="D347" s="2">
        <v>22586034</v>
      </c>
      <c r="E347" s="2">
        <v>5477113</v>
      </c>
      <c r="F347" s="2">
        <v>2212753</v>
      </c>
      <c r="G347" s="2">
        <v>1566850</v>
      </c>
      <c r="H347" s="12">
        <v>1246273</v>
      </c>
      <c r="I347" s="13">
        <f t="shared" si="74"/>
        <v>5.5178921629180228E-2</v>
      </c>
      <c r="J347" s="13">
        <f t="shared" si="80"/>
        <v>-6.7176289013204826E-2</v>
      </c>
      <c r="K347" s="13">
        <f t="shared" si="81"/>
        <v>9.7087647738864913E-3</v>
      </c>
      <c r="L347" s="13">
        <f t="shared" si="82"/>
        <v>-7.6145772394388356E-2</v>
      </c>
      <c r="M347" s="13">
        <f t="shared" si="75"/>
        <v>0.24249998915258872</v>
      </c>
      <c r="N347" s="13">
        <f t="shared" si="76"/>
        <v>0.40399988095918415</v>
      </c>
      <c r="O347" s="13">
        <f t="shared" si="77"/>
        <v>0.70809981954605872</v>
      </c>
      <c r="P347" s="13">
        <f t="shared" si="78"/>
        <v>0.79540032549382522</v>
      </c>
      <c r="Q347" s="13">
        <f t="shared" si="70"/>
        <v>-5.8252395736066442E-2</v>
      </c>
      <c r="R347" s="13">
        <f t="shared" si="71"/>
        <v>2.0201932494485986E-2</v>
      </c>
      <c r="S347" s="13">
        <f t="shared" si="72"/>
        <v>2.1052508213992516E-2</v>
      </c>
      <c r="T347" s="13">
        <f t="shared" si="73"/>
        <v>-5.825199668931158E-2</v>
      </c>
    </row>
    <row r="348" spans="2:20" x14ac:dyDescent="0.3">
      <c r="B348" s="1">
        <v>43811</v>
      </c>
      <c r="C348" s="4">
        <f t="shared" si="79"/>
        <v>5</v>
      </c>
      <c r="D348" s="2">
        <v>21934513</v>
      </c>
      <c r="E348" s="2">
        <v>5648137</v>
      </c>
      <c r="F348" s="2">
        <v>2259254</v>
      </c>
      <c r="G348" s="2">
        <v>1682241</v>
      </c>
      <c r="H348" s="12">
        <v>1379437</v>
      </c>
      <c r="I348" s="13">
        <f t="shared" si="74"/>
        <v>6.2888882009826244E-2</v>
      </c>
      <c r="J348" s="13">
        <f t="shared" si="80"/>
        <v>-2.7786352724930241E-2</v>
      </c>
      <c r="K348" s="13">
        <f t="shared" si="81"/>
        <v>-2.8846188755405233E-2</v>
      </c>
      <c r="L348" s="13">
        <f t="shared" si="82"/>
        <v>1.0913163478365462E-3</v>
      </c>
      <c r="M348" s="13">
        <f t="shared" si="75"/>
        <v>0.25749999555495034</v>
      </c>
      <c r="N348" s="13">
        <f t="shared" si="76"/>
        <v>0.39999985836037616</v>
      </c>
      <c r="O348" s="13">
        <f t="shared" si="77"/>
        <v>0.74460020874146948</v>
      </c>
      <c r="P348" s="13">
        <f t="shared" si="78"/>
        <v>0.81999963144400834</v>
      </c>
      <c r="Q348" s="13">
        <f t="shared" si="70"/>
        <v>1.1255413934208036E-7</v>
      </c>
      <c r="R348" s="13">
        <f t="shared" si="71"/>
        <v>-3.8461621409437097E-2</v>
      </c>
      <c r="S348" s="13">
        <f t="shared" si="72"/>
        <v>9.9010917670314669E-3</v>
      </c>
      <c r="T348" s="13">
        <f t="shared" si="73"/>
        <v>3.0927632537147698E-2</v>
      </c>
    </row>
    <row r="349" spans="2:20" x14ac:dyDescent="0.3">
      <c r="B349" s="1">
        <v>43812</v>
      </c>
      <c r="C349" s="4">
        <f t="shared" si="79"/>
        <v>6</v>
      </c>
      <c r="D349" s="2">
        <v>22803207</v>
      </c>
      <c r="E349" s="2">
        <v>5928833</v>
      </c>
      <c r="F349" s="2">
        <v>2276672</v>
      </c>
      <c r="G349" s="2">
        <v>1661970</v>
      </c>
      <c r="H349" s="12">
        <v>1308303</v>
      </c>
      <c r="I349" s="13">
        <f t="shared" si="74"/>
        <v>5.7373640470833771E-2</v>
      </c>
      <c r="J349" s="13">
        <f t="shared" si="80"/>
        <v>-2.1071274647128546E-2</v>
      </c>
      <c r="K349" s="13">
        <f t="shared" si="81"/>
        <v>8.2474216527056665E-2</v>
      </c>
      <c r="L349" s="13">
        <f t="shared" si="82"/>
        <v>-9.5656311802413296E-2</v>
      </c>
      <c r="M349" s="13">
        <f t="shared" si="75"/>
        <v>0.25999996404014575</v>
      </c>
      <c r="N349" s="13">
        <f t="shared" si="76"/>
        <v>0.38400002158940894</v>
      </c>
      <c r="O349" s="13">
        <f t="shared" si="77"/>
        <v>0.72999975402693051</v>
      </c>
      <c r="P349" s="13">
        <f t="shared" si="78"/>
        <v>0.78720012996624489</v>
      </c>
      <c r="Q349" s="13">
        <f t="shared" si="70"/>
        <v>7.2164873623618453E-2</v>
      </c>
      <c r="R349" s="13">
        <f t="shared" si="71"/>
        <v>-7.6922687958343228E-2</v>
      </c>
      <c r="S349" s="13">
        <f t="shared" si="72"/>
        <v>-1.9608416724624322E-2</v>
      </c>
      <c r="T349" s="13">
        <f t="shared" si="73"/>
        <v>-6.7960568744158345E-2</v>
      </c>
    </row>
    <row r="350" spans="2:20" x14ac:dyDescent="0.3">
      <c r="B350" s="1">
        <v>43813</v>
      </c>
      <c r="C350" s="4">
        <f t="shared" si="79"/>
        <v>7</v>
      </c>
      <c r="D350" s="2">
        <v>45787545</v>
      </c>
      <c r="E350" s="2">
        <v>9230769</v>
      </c>
      <c r="F350" s="2">
        <v>3232615</v>
      </c>
      <c r="G350" s="2">
        <v>2220160</v>
      </c>
      <c r="H350" s="12">
        <v>1783676</v>
      </c>
      <c r="I350" s="13">
        <f t="shared" si="74"/>
        <v>3.8955484510034333E-2</v>
      </c>
      <c r="J350" s="13">
        <f t="shared" si="80"/>
        <v>7.0848537461892125E-2</v>
      </c>
      <c r="K350" s="13">
        <f t="shared" si="81"/>
        <v>4.081632653061229E-2</v>
      </c>
      <c r="L350" s="13">
        <f t="shared" si="82"/>
        <v>2.8854477169268922E-2</v>
      </c>
      <c r="M350" s="13">
        <f t="shared" si="75"/>
        <v>0.20159999842751997</v>
      </c>
      <c r="N350" s="13">
        <f t="shared" si="76"/>
        <v>0.35019996708833251</v>
      </c>
      <c r="O350" s="13">
        <f t="shared" si="77"/>
        <v>0.68680000556824738</v>
      </c>
      <c r="P350" s="13">
        <f t="shared" si="78"/>
        <v>0.80339975497261462</v>
      </c>
      <c r="Q350" s="13">
        <f t="shared" si="70"/>
        <v>-3.0302990738551805E-2</v>
      </c>
      <c r="R350" s="13">
        <f t="shared" si="71"/>
        <v>1.9801992094239607E-2</v>
      </c>
      <c r="S350" s="13">
        <f t="shared" si="72"/>
        <v>1.5404825859377524E-7</v>
      </c>
      <c r="T350" s="13">
        <f t="shared" si="73"/>
        <v>4.0403902983028317E-2</v>
      </c>
    </row>
    <row r="351" spans="2:20" x14ac:dyDescent="0.3">
      <c r="B351" s="1">
        <v>43814</v>
      </c>
      <c r="C351" s="4">
        <f t="shared" si="79"/>
        <v>1</v>
      </c>
      <c r="D351" s="2">
        <v>43094160</v>
      </c>
      <c r="E351" s="2">
        <v>8687782</v>
      </c>
      <c r="F351" s="2">
        <v>2806153</v>
      </c>
      <c r="G351" s="2">
        <v>1812775</v>
      </c>
      <c r="H351" s="12">
        <v>1385685</v>
      </c>
      <c r="I351" s="13">
        <f t="shared" si="74"/>
        <v>3.2154820978062923E-2</v>
      </c>
      <c r="J351" s="13">
        <f t="shared" si="80"/>
        <v>-0.1512819413479678</v>
      </c>
      <c r="K351" s="13">
        <f t="shared" si="81"/>
        <v>-2.0408163265306145E-2</v>
      </c>
      <c r="L351" s="13">
        <f t="shared" si="82"/>
        <v>-0.13360031512605031</v>
      </c>
      <c r="M351" s="13">
        <f t="shared" si="75"/>
        <v>0.20159998477751973</v>
      </c>
      <c r="N351" s="13">
        <f t="shared" si="76"/>
        <v>0.3229999325489521</v>
      </c>
      <c r="O351" s="13">
        <f t="shared" si="77"/>
        <v>0.64600005773028057</v>
      </c>
      <c r="P351" s="13">
        <f t="shared" si="78"/>
        <v>0.76439988415550741</v>
      </c>
      <c r="Q351" s="13">
        <f t="shared" si="70"/>
        <v>-4.0000015334695105E-2</v>
      </c>
      <c r="R351" s="13">
        <f t="shared" si="71"/>
        <v>-3.0612481343409659E-2</v>
      </c>
      <c r="S351" s="13">
        <f t="shared" si="72"/>
        <v>-4.9999733560465498E-2</v>
      </c>
      <c r="T351" s="13">
        <f t="shared" si="73"/>
        <v>-2.0000376609782045E-2</v>
      </c>
    </row>
    <row r="352" spans="2:20" x14ac:dyDescent="0.3">
      <c r="B352" s="1">
        <v>43815</v>
      </c>
      <c r="C352" s="4">
        <f t="shared" si="79"/>
        <v>2</v>
      </c>
      <c r="D352" s="2">
        <v>21282993</v>
      </c>
      <c r="E352" s="2">
        <v>5427163</v>
      </c>
      <c r="F352" s="2">
        <v>2214282</v>
      </c>
      <c r="G352" s="2">
        <v>1584097</v>
      </c>
      <c r="H352" s="12">
        <v>1324939</v>
      </c>
      <c r="I352" s="13">
        <f t="shared" si="74"/>
        <v>6.2253415203397382E-2</v>
      </c>
      <c r="J352" s="13">
        <f t="shared" si="80"/>
        <v>6.3777394532654963E-2</v>
      </c>
      <c r="K352" s="13">
        <f t="shared" si="81"/>
        <v>-5.7692333235662363E-2</v>
      </c>
      <c r="L352" s="13">
        <f t="shared" si="82"/>
        <v>0.12890665337088447</v>
      </c>
      <c r="M352" s="13">
        <f t="shared" si="75"/>
        <v>0.25499998989803735</v>
      </c>
      <c r="N352" s="13">
        <f t="shared" si="76"/>
        <v>0.40799990713380085</v>
      </c>
      <c r="O352" s="13">
        <f t="shared" si="77"/>
        <v>0.71539984518683708</v>
      </c>
      <c r="P352" s="13">
        <f t="shared" si="78"/>
        <v>0.83640016993908828</v>
      </c>
      <c r="Q352" s="13">
        <f t="shared" si="70"/>
        <v>4.0816347368145545E-2</v>
      </c>
      <c r="R352" s="13">
        <f t="shared" si="71"/>
        <v>1.3736004822462178E-7</v>
      </c>
      <c r="S352" s="13">
        <f t="shared" si="72"/>
        <v>2.0832763499893048E-2</v>
      </c>
      <c r="T352" s="13">
        <f t="shared" si="73"/>
        <v>6.2500805518846736E-2</v>
      </c>
    </row>
    <row r="353" spans="2:20" x14ac:dyDescent="0.3">
      <c r="B353" s="1">
        <v>43816</v>
      </c>
      <c r="C353" s="4">
        <f t="shared" si="79"/>
        <v>3</v>
      </c>
      <c r="D353" s="2">
        <v>21065820</v>
      </c>
      <c r="E353" s="2">
        <v>5108461</v>
      </c>
      <c r="F353" s="2">
        <v>2022950</v>
      </c>
      <c r="G353" s="2">
        <v>1402916</v>
      </c>
      <c r="H353" s="12">
        <v>1104375</v>
      </c>
      <c r="I353" s="13">
        <f t="shared" si="74"/>
        <v>5.2424970876994104E-2</v>
      </c>
      <c r="J353" s="13">
        <f t="shared" si="80"/>
        <v>-0.10633509793798579</v>
      </c>
      <c r="K353" s="13">
        <f t="shared" si="81"/>
        <v>-2.0202029128424948E-2</v>
      </c>
      <c r="L353" s="13">
        <f t="shared" si="82"/>
        <v>-8.7909009173535724E-2</v>
      </c>
      <c r="M353" s="13">
        <f t="shared" si="75"/>
        <v>0.24249998338540821</v>
      </c>
      <c r="N353" s="13">
        <f t="shared" si="76"/>
        <v>0.39599989116095824</v>
      </c>
      <c r="O353" s="13">
        <f t="shared" si="77"/>
        <v>0.69350008650732842</v>
      </c>
      <c r="P353" s="13">
        <f t="shared" si="78"/>
        <v>0.7871996612769403</v>
      </c>
      <c r="Q353" s="13">
        <f t="shared" ref="Q353:Q368" si="83">(M353/M346)-1</f>
        <v>2.6906243233426608E-8</v>
      </c>
      <c r="R353" s="13">
        <f t="shared" ref="R353:R368" si="84">(N353/N346)-1</f>
        <v>-1.9802175145740009E-2</v>
      </c>
      <c r="S353" s="13">
        <f t="shared" ref="S353:S368" si="85">(O353/O346)-1</f>
        <v>-4.040371791377384E-2</v>
      </c>
      <c r="T353" s="13">
        <f t="shared" ref="T353:T368" si="86">(P353/P346)-1</f>
        <v>-3.030342150096621E-2</v>
      </c>
    </row>
    <row r="354" spans="2:20" x14ac:dyDescent="0.3">
      <c r="B354" s="1">
        <v>43817</v>
      </c>
      <c r="C354" s="4">
        <f t="shared" si="79"/>
        <v>4</v>
      </c>
      <c r="D354" s="2">
        <v>22368860</v>
      </c>
      <c r="E354" s="2">
        <v>5424448</v>
      </c>
      <c r="F354" s="2">
        <v>2104686</v>
      </c>
      <c r="G354" s="2">
        <v>1597877</v>
      </c>
      <c r="H354" s="12">
        <v>1284054</v>
      </c>
      <c r="I354" s="13">
        <f t="shared" si="74"/>
        <v>5.7403640596793933E-2</v>
      </c>
      <c r="J354" s="13">
        <f t="shared" si="80"/>
        <v>3.0315187763836571E-2</v>
      </c>
      <c r="K354" s="13">
        <f t="shared" si="81"/>
        <v>-9.6154110101844825E-3</v>
      </c>
      <c r="L354" s="13">
        <f t="shared" si="82"/>
        <v>4.0318275564798389E-2</v>
      </c>
      <c r="M354" s="13">
        <f t="shared" si="75"/>
        <v>0.24249997541224722</v>
      </c>
      <c r="N354" s="13">
        <f t="shared" si="76"/>
        <v>0.3880000324456977</v>
      </c>
      <c r="O354" s="13">
        <f t="shared" si="77"/>
        <v>0.75919970960038696</v>
      </c>
      <c r="P354" s="13">
        <f t="shared" si="78"/>
        <v>0.8036000267855411</v>
      </c>
      <c r="Q354" s="13">
        <f t="shared" si="83"/>
        <v>-5.6661204617114436E-8</v>
      </c>
      <c r="R354" s="13">
        <f t="shared" si="84"/>
        <v>-3.9603597098838983E-2</v>
      </c>
      <c r="S354" s="13">
        <f t="shared" si="85"/>
        <v>7.216481157569965E-2</v>
      </c>
      <c r="T354" s="13">
        <f t="shared" si="86"/>
        <v>1.0308898587167548E-2</v>
      </c>
    </row>
    <row r="355" spans="2:20" x14ac:dyDescent="0.3">
      <c r="B355" s="1">
        <v>43818</v>
      </c>
      <c r="C355" s="4">
        <f t="shared" si="79"/>
        <v>5</v>
      </c>
      <c r="D355" s="2">
        <v>21065820</v>
      </c>
      <c r="E355" s="2">
        <v>5213790</v>
      </c>
      <c r="F355" s="2">
        <v>2064661</v>
      </c>
      <c r="G355" s="2">
        <v>1507202</v>
      </c>
      <c r="H355" s="12">
        <v>1211187</v>
      </c>
      <c r="I355" s="13">
        <f t="shared" si="74"/>
        <v>5.7495364528890876E-2</v>
      </c>
      <c r="J355" s="13">
        <f t="shared" si="80"/>
        <v>-0.12197005010014961</v>
      </c>
      <c r="K355" s="13">
        <f t="shared" si="81"/>
        <v>-3.9603933764109533E-2</v>
      </c>
      <c r="L355" s="13">
        <f t="shared" si="82"/>
        <v>-8.5762654837664987E-2</v>
      </c>
      <c r="M355" s="13">
        <f t="shared" si="75"/>
        <v>0.247499978638382</v>
      </c>
      <c r="N355" s="13">
        <f t="shared" si="76"/>
        <v>0.39600003068784895</v>
      </c>
      <c r="O355" s="13">
        <f t="shared" si="77"/>
        <v>0.7299997432992632</v>
      </c>
      <c r="P355" s="13">
        <f t="shared" si="78"/>
        <v>0.80359965021277835</v>
      </c>
      <c r="Q355" s="13">
        <f t="shared" si="83"/>
        <v>-3.8835017822104634E-2</v>
      </c>
      <c r="R355" s="13">
        <f t="shared" si="84"/>
        <v>-9.999572722157346E-3</v>
      </c>
      <c r="S355" s="13">
        <f t="shared" si="85"/>
        <v>-1.9608462730468679E-2</v>
      </c>
      <c r="T355" s="13">
        <f t="shared" si="86"/>
        <v>-1.9999986100420308E-2</v>
      </c>
    </row>
    <row r="356" spans="2:20" x14ac:dyDescent="0.3">
      <c r="B356" s="1">
        <v>43819</v>
      </c>
      <c r="C356" s="4">
        <f t="shared" si="79"/>
        <v>6</v>
      </c>
      <c r="D356" s="2">
        <v>22151687</v>
      </c>
      <c r="E356" s="2">
        <v>5261025</v>
      </c>
      <c r="F356" s="2">
        <v>2062322</v>
      </c>
      <c r="G356" s="2">
        <v>1430220</v>
      </c>
      <c r="H356" s="12">
        <v>1231419</v>
      </c>
      <c r="I356" s="13">
        <f t="shared" si="74"/>
        <v>5.5590303348002343E-2</v>
      </c>
      <c r="J356" s="13">
        <f t="shared" si="80"/>
        <v>-5.8766203241909509E-2</v>
      </c>
      <c r="K356" s="13">
        <f t="shared" si="81"/>
        <v>-2.8571419800732412E-2</v>
      </c>
      <c r="L356" s="13">
        <f t="shared" si="82"/>
        <v>-3.1082865026457518E-2</v>
      </c>
      <c r="M356" s="13">
        <f t="shared" si="75"/>
        <v>0.23749997009257129</v>
      </c>
      <c r="N356" s="13">
        <f t="shared" si="76"/>
        <v>0.39200003801540573</v>
      </c>
      <c r="O356" s="13">
        <f t="shared" si="77"/>
        <v>0.69349985113866797</v>
      </c>
      <c r="P356" s="13">
        <f t="shared" si="78"/>
        <v>0.8609997063388849</v>
      </c>
      <c r="Q356" s="13">
        <f t="shared" si="83"/>
        <v>-8.653845022878659E-2</v>
      </c>
      <c r="R356" s="13">
        <f t="shared" si="84"/>
        <v>2.0833374938063809E-2</v>
      </c>
      <c r="S356" s="13">
        <f t="shared" si="85"/>
        <v>-4.9999883817654078E-2</v>
      </c>
      <c r="T356" s="13">
        <f t="shared" si="86"/>
        <v>9.3749446377510814E-2</v>
      </c>
    </row>
    <row r="357" spans="2:20" x14ac:dyDescent="0.3">
      <c r="B357" s="1">
        <v>43820</v>
      </c>
      <c r="C357" s="4">
        <f t="shared" si="79"/>
        <v>7</v>
      </c>
      <c r="D357" s="2">
        <v>46236443</v>
      </c>
      <c r="E357" s="2">
        <v>9321266</v>
      </c>
      <c r="F357" s="2">
        <v>3042461</v>
      </c>
      <c r="G357" s="2">
        <v>1965430</v>
      </c>
      <c r="H357" s="12">
        <v>1502374</v>
      </c>
      <c r="I357" s="13">
        <f t="shared" si="74"/>
        <v>3.2493286734881402E-2</v>
      </c>
      <c r="J357" s="13">
        <f t="shared" si="80"/>
        <v>-0.15770913551564303</v>
      </c>
      <c r="K357" s="13">
        <f t="shared" si="81"/>
        <v>9.8039324886276535E-3</v>
      </c>
      <c r="L357" s="13">
        <f t="shared" si="82"/>
        <v>-0.16588672574431385</v>
      </c>
      <c r="M357" s="13">
        <f t="shared" si="75"/>
        <v>0.20159998034450877</v>
      </c>
      <c r="N357" s="13">
        <f t="shared" si="76"/>
        <v>0.32639997614058003</v>
      </c>
      <c r="O357" s="13">
        <f t="shared" si="77"/>
        <v>0.64600006376416985</v>
      </c>
      <c r="P357" s="13">
        <f t="shared" si="78"/>
        <v>0.7643996479141969</v>
      </c>
      <c r="Q357" s="13">
        <f t="shared" si="83"/>
        <v>-8.969747689047125E-8</v>
      </c>
      <c r="R357" s="13">
        <f t="shared" si="84"/>
        <v>-6.7961145586713623E-2</v>
      </c>
      <c r="S357" s="13">
        <f t="shared" si="85"/>
        <v>-5.9405855377534955E-2</v>
      </c>
      <c r="T357" s="13">
        <f t="shared" si="86"/>
        <v>-4.8543837382359012E-2</v>
      </c>
    </row>
    <row r="358" spans="2:20" x14ac:dyDescent="0.3">
      <c r="B358" s="24">
        <v>43821</v>
      </c>
      <c r="C358" s="16">
        <f t="shared" si="79"/>
        <v>1</v>
      </c>
      <c r="D358" s="25">
        <v>43094160</v>
      </c>
      <c r="E358" s="25">
        <v>9140271</v>
      </c>
      <c r="F358" s="25">
        <v>3263076</v>
      </c>
      <c r="G358" s="25">
        <v>2107947</v>
      </c>
      <c r="H358" s="26">
        <v>1677083</v>
      </c>
      <c r="I358" s="22">
        <f t="shared" si="74"/>
        <v>3.8916711684367444E-2</v>
      </c>
      <c r="J358" s="22">
        <f t="shared" si="80"/>
        <v>0.21029166080314066</v>
      </c>
      <c r="K358" s="22">
        <f t="shared" si="81"/>
        <v>0</v>
      </c>
      <c r="L358" s="22">
        <f t="shared" si="82"/>
        <v>0.21029166080314066</v>
      </c>
      <c r="M358" s="22">
        <f t="shared" si="75"/>
        <v>0.21209999220311987</v>
      </c>
      <c r="N358" s="22">
        <f t="shared" si="76"/>
        <v>0.35699991827375799</v>
      </c>
      <c r="O358" s="22">
        <f t="shared" si="77"/>
        <v>0.64599997057990677</v>
      </c>
      <c r="P358" s="22">
        <f t="shared" si="78"/>
        <v>0.79560017400817007</v>
      </c>
      <c r="Q358" s="22">
        <f t="shared" si="83"/>
        <v>5.2083374099396229E-2</v>
      </c>
      <c r="R358" s="22">
        <f t="shared" si="84"/>
        <v>0.10526313568085044</v>
      </c>
      <c r="S358" s="22">
        <f t="shared" si="85"/>
        <v>-1.3490768735469061E-7</v>
      </c>
      <c r="T358" s="22">
        <f t="shared" si="86"/>
        <v>4.0816711906140668E-2</v>
      </c>
    </row>
    <row r="359" spans="2:20" x14ac:dyDescent="0.3">
      <c r="B359" s="1">
        <v>43822</v>
      </c>
      <c r="C359" s="4">
        <f t="shared" si="79"/>
        <v>2</v>
      </c>
      <c r="D359" s="2">
        <v>21500167</v>
      </c>
      <c r="E359" s="2">
        <v>5106289</v>
      </c>
      <c r="F359" s="2">
        <v>1940390</v>
      </c>
      <c r="G359" s="2">
        <v>1430649</v>
      </c>
      <c r="H359" s="12">
        <v>1196595</v>
      </c>
      <c r="I359" s="13">
        <f t="shared" si="74"/>
        <v>5.5655149097213988E-2</v>
      </c>
      <c r="J359" s="13">
        <f t="shared" si="80"/>
        <v>-9.6867855803172809E-2</v>
      </c>
      <c r="K359" s="13">
        <f t="shared" si="81"/>
        <v>1.0204109920066262E-2</v>
      </c>
      <c r="L359" s="13">
        <f t="shared" si="82"/>
        <v>-0.10599042774802347</v>
      </c>
      <c r="M359" s="13">
        <f t="shared" si="75"/>
        <v>0.23749996918628585</v>
      </c>
      <c r="N359" s="13">
        <f t="shared" si="76"/>
        <v>0.38000003525064874</v>
      </c>
      <c r="O359" s="13">
        <f t="shared" si="77"/>
        <v>0.73729971809790817</v>
      </c>
      <c r="P359" s="13">
        <f t="shared" si="78"/>
        <v>0.83640012330068381</v>
      </c>
      <c r="Q359" s="13">
        <f t="shared" si="83"/>
        <v>-6.8627534921663846E-2</v>
      </c>
      <c r="R359" s="13">
        <f t="shared" si="84"/>
        <v>-6.8627152588958129E-2</v>
      </c>
      <c r="S359" s="13">
        <f t="shared" si="85"/>
        <v>3.0612073875067258E-2</v>
      </c>
      <c r="T359" s="13">
        <f t="shared" si="86"/>
        <v>-5.5760874029253671E-8</v>
      </c>
    </row>
    <row r="360" spans="2:20" x14ac:dyDescent="0.3">
      <c r="B360" s="1">
        <v>43823</v>
      </c>
      <c r="C360" s="4">
        <f t="shared" si="79"/>
        <v>3</v>
      </c>
      <c r="D360" s="2">
        <v>21282993</v>
      </c>
      <c r="E360" s="2">
        <v>5320748</v>
      </c>
      <c r="F360" s="2">
        <v>2107016</v>
      </c>
      <c r="G360" s="2">
        <v>1568884</v>
      </c>
      <c r="H360" s="12">
        <v>1312214</v>
      </c>
      <c r="I360" s="13">
        <f t="shared" si="74"/>
        <v>6.1655519973154153E-2</v>
      </c>
      <c r="J360" s="13">
        <f t="shared" si="80"/>
        <v>0.18819603848330502</v>
      </c>
      <c r="K360" s="13">
        <f t="shared" si="81"/>
        <v>1.0309259264533743E-2</v>
      </c>
      <c r="L360" s="13">
        <f t="shared" si="82"/>
        <v>0.17607161132846216</v>
      </c>
      <c r="M360" s="13">
        <f t="shared" si="75"/>
        <v>0.24999998825353181</v>
      </c>
      <c r="N360" s="13">
        <f t="shared" si="76"/>
        <v>0.39599996090775208</v>
      </c>
      <c r="O360" s="13">
        <f t="shared" si="77"/>
        <v>0.74459994608488977</v>
      </c>
      <c r="P360" s="13">
        <f t="shared" si="78"/>
        <v>0.83639963184021249</v>
      </c>
      <c r="Q360" s="13">
        <f t="shared" si="83"/>
        <v>3.0927857245267365E-2</v>
      </c>
      <c r="R360" s="13">
        <f t="shared" si="84"/>
        <v>1.7612831570978926E-7</v>
      </c>
      <c r="S360" s="13">
        <f t="shared" si="85"/>
        <v>7.3683998851269639E-2</v>
      </c>
      <c r="T360" s="13">
        <f t="shared" si="86"/>
        <v>6.2499989498805641E-2</v>
      </c>
    </row>
    <row r="361" spans="2:20" x14ac:dyDescent="0.3">
      <c r="B361" s="1">
        <v>43824</v>
      </c>
      <c r="C361" s="4">
        <f t="shared" si="79"/>
        <v>4</v>
      </c>
      <c r="D361" s="2">
        <v>20631473</v>
      </c>
      <c r="E361" s="2">
        <v>5261025</v>
      </c>
      <c r="F361" s="2">
        <v>2167542</v>
      </c>
      <c r="G361" s="2">
        <v>1582306</v>
      </c>
      <c r="H361" s="12">
        <v>1258566</v>
      </c>
      <c r="I361" s="13">
        <f t="shared" si="74"/>
        <v>6.1002236728322792E-2</v>
      </c>
      <c r="J361" s="13">
        <f t="shared" si="80"/>
        <v>-1.9849632492091485E-2</v>
      </c>
      <c r="K361" s="13">
        <f t="shared" si="81"/>
        <v>-7.7669894666066996E-2</v>
      </c>
      <c r="L361" s="13">
        <f t="shared" si="82"/>
        <v>6.2689336322857558E-2</v>
      </c>
      <c r="M361" s="13">
        <f t="shared" si="75"/>
        <v>0.25499997019117343</v>
      </c>
      <c r="N361" s="13">
        <f t="shared" si="76"/>
        <v>0.41199994297689141</v>
      </c>
      <c r="O361" s="13">
        <f t="shared" si="77"/>
        <v>0.73000015685970565</v>
      </c>
      <c r="P361" s="13">
        <f t="shared" si="78"/>
        <v>0.79539987840531479</v>
      </c>
      <c r="Q361" s="13">
        <f t="shared" si="83"/>
        <v>5.1546375448807247E-2</v>
      </c>
      <c r="R361" s="13">
        <f t="shared" si="84"/>
        <v>6.1855434340853055E-2</v>
      </c>
      <c r="S361" s="13">
        <f t="shared" si="85"/>
        <v>-3.8460964053912527E-2</v>
      </c>
      <c r="T361" s="13">
        <f t="shared" si="86"/>
        <v>-1.0204265936908374E-2</v>
      </c>
    </row>
    <row r="362" spans="2:20" x14ac:dyDescent="0.3">
      <c r="B362" s="1">
        <v>43825</v>
      </c>
      <c r="C362" s="4">
        <f t="shared" si="79"/>
        <v>5</v>
      </c>
      <c r="D362" s="2">
        <v>20631473</v>
      </c>
      <c r="E362" s="2">
        <v>5209447</v>
      </c>
      <c r="F362" s="2">
        <v>2146292</v>
      </c>
      <c r="G362" s="2">
        <v>1645132</v>
      </c>
      <c r="H362" s="12">
        <v>1295048</v>
      </c>
      <c r="I362" s="13">
        <f t="shared" si="74"/>
        <v>6.2770506012828076E-2</v>
      </c>
      <c r="J362" s="13">
        <f t="shared" si="80"/>
        <v>6.9238688988570773E-2</v>
      </c>
      <c r="K362" s="13">
        <f t="shared" si="81"/>
        <v>-2.0618565999329763E-2</v>
      </c>
      <c r="L362" s="13">
        <f t="shared" si="82"/>
        <v>9.1748987542926042E-2</v>
      </c>
      <c r="M362" s="13">
        <f t="shared" si="75"/>
        <v>0.25250000327170047</v>
      </c>
      <c r="N362" s="13">
        <f t="shared" si="76"/>
        <v>0.41199996851873144</v>
      </c>
      <c r="O362" s="13">
        <f t="shared" si="77"/>
        <v>0.76649961887758045</v>
      </c>
      <c r="P362" s="13">
        <f t="shared" si="78"/>
        <v>0.78720005446371477</v>
      </c>
      <c r="Q362" s="13">
        <f t="shared" si="83"/>
        <v>2.0202121474216073E-2</v>
      </c>
      <c r="R362" s="13">
        <f t="shared" si="84"/>
        <v>4.0403880280238225E-2</v>
      </c>
      <c r="S362" s="13">
        <f t="shared" si="85"/>
        <v>4.9999847141527276E-2</v>
      </c>
      <c r="T362" s="13">
        <f t="shared" si="86"/>
        <v>-2.0407669098314374E-2</v>
      </c>
    </row>
    <row r="363" spans="2:20" x14ac:dyDescent="0.3">
      <c r="B363" s="1">
        <v>43826</v>
      </c>
      <c r="C363" s="4">
        <f t="shared" si="79"/>
        <v>6</v>
      </c>
      <c r="D363" s="2">
        <v>22368860</v>
      </c>
      <c r="E363" s="2">
        <v>5648137</v>
      </c>
      <c r="F363" s="2">
        <v>2349625</v>
      </c>
      <c r="G363" s="2">
        <v>1629465</v>
      </c>
      <c r="H363" s="12">
        <v>1309438</v>
      </c>
      <c r="I363" s="13">
        <f t="shared" si="74"/>
        <v>5.8538432445819771E-2</v>
      </c>
      <c r="J363" s="13">
        <f t="shared" si="80"/>
        <v>6.335698896963593E-2</v>
      </c>
      <c r="K363" s="13">
        <f t="shared" si="81"/>
        <v>9.80390342279569E-3</v>
      </c>
      <c r="L363" s="13">
        <f t="shared" si="82"/>
        <v>5.3033153630440921E-2</v>
      </c>
      <c r="M363" s="13">
        <f t="shared" si="75"/>
        <v>0.25249999329424921</v>
      </c>
      <c r="N363" s="13">
        <f t="shared" si="76"/>
        <v>0.41600000141639626</v>
      </c>
      <c r="O363" s="13">
        <f t="shared" si="77"/>
        <v>0.69350002659998933</v>
      </c>
      <c r="P363" s="13">
        <f t="shared" si="78"/>
        <v>0.80359995458632127</v>
      </c>
      <c r="Q363" s="13">
        <f t="shared" si="83"/>
        <v>6.3158000381352997E-2</v>
      </c>
      <c r="R363" s="13">
        <f t="shared" si="84"/>
        <v>6.1224390493674674E-2</v>
      </c>
      <c r="S363" s="13">
        <f t="shared" si="85"/>
        <v>2.5300844841424919E-7</v>
      </c>
      <c r="T363" s="13">
        <f t="shared" si="86"/>
        <v>-6.6666401080015425E-2</v>
      </c>
    </row>
    <row r="364" spans="2:20" x14ac:dyDescent="0.3">
      <c r="B364" s="24">
        <v>43827</v>
      </c>
      <c r="C364" s="16">
        <f t="shared" si="79"/>
        <v>7</v>
      </c>
      <c r="D364" s="25">
        <v>45338648</v>
      </c>
      <c r="E364" s="25">
        <v>9521116</v>
      </c>
      <c r="F364" s="25">
        <v>3269551</v>
      </c>
      <c r="G364" s="25">
        <v>2201061</v>
      </c>
      <c r="H364" s="26">
        <v>1768333</v>
      </c>
      <c r="I364" s="22">
        <f t="shared" si="74"/>
        <v>3.9002773086661079E-2</v>
      </c>
      <c r="J364" s="22">
        <f t="shared" si="80"/>
        <v>0.17702582712427128</v>
      </c>
      <c r="K364" s="22">
        <f t="shared" si="81"/>
        <v>-1.9417475518175187E-2</v>
      </c>
      <c r="L364" s="22">
        <f t="shared" si="82"/>
        <v>0.2003332689885069</v>
      </c>
      <c r="M364" s="22">
        <f t="shared" si="75"/>
        <v>0.20999999823550097</v>
      </c>
      <c r="N364" s="22">
        <f t="shared" si="76"/>
        <v>0.34339997538103728</v>
      </c>
      <c r="O364" s="22">
        <f t="shared" si="77"/>
        <v>0.6731997757490249</v>
      </c>
      <c r="P364" s="22">
        <f t="shared" si="78"/>
        <v>0.80340026923379226</v>
      </c>
      <c r="Q364" s="22">
        <f t="shared" si="83"/>
        <v>4.1666759474071613E-2</v>
      </c>
      <c r="R364" s="22">
        <f t="shared" si="84"/>
        <v>5.2083334813527671E-2</v>
      </c>
      <c r="S364" s="22">
        <f t="shared" si="85"/>
        <v>4.2104813158013288E-2</v>
      </c>
      <c r="T364" s="22">
        <f t="shared" si="86"/>
        <v>5.1021244483845152E-2</v>
      </c>
    </row>
    <row r="365" spans="2:20" x14ac:dyDescent="0.3">
      <c r="B365" s="1">
        <v>43828</v>
      </c>
      <c r="C365" s="4">
        <f t="shared" si="79"/>
        <v>1</v>
      </c>
      <c r="D365" s="2">
        <v>43543058</v>
      </c>
      <c r="E365" s="2">
        <v>8778280</v>
      </c>
      <c r="F365" s="2">
        <v>3133846</v>
      </c>
      <c r="G365" s="2">
        <v>2109705</v>
      </c>
      <c r="H365" s="12">
        <v>1596202</v>
      </c>
      <c r="I365" s="13">
        <f t="shared" si="74"/>
        <v>3.6658013316382146E-2</v>
      </c>
      <c r="J365" s="13">
        <f t="shared" si="80"/>
        <v>-4.8227189709752039E-2</v>
      </c>
      <c r="K365" s="13">
        <f t="shared" si="81"/>
        <v>1.0416678269166812E-2</v>
      </c>
      <c r="L365" s="13">
        <f t="shared" si="82"/>
        <v>-5.8039291353914724E-2</v>
      </c>
      <c r="M365" s="13">
        <f t="shared" si="75"/>
        <v>0.2015999886824669</v>
      </c>
      <c r="N365" s="13">
        <f t="shared" si="76"/>
        <v>0.35700000455670133</v>
      </c>
      <c r="O365" s="13">
        <f t="shared" si="77"/>
        <v>0.67319995941089639</v>
      </c>
      <c r="P365" s="13">
        <f t="shared" si="78"/>
        <v>0.75659961937806475</v>
      </c>
      <c r="Q365" s="13">
        <f t="shared" si="83"/>
        <v>-4.9504968913895664E-2</v>
      </c>
      <c r="R365" s="13">
        <f t="shared" si="84"/>
        <v>2.4168897216902963E-7</v>
      </c>
      <c r="S365" s="13">
        <f t="shared" si="85"/>
        <v>4.2105247785959588E-2</v>
      </c>
      <c r="T365" s="13">
        <f t="shared" si="86"/>
        <v>-4.9020294243556584E-2</v>
      </c>
    </row>
    <row r="366" spans="2:20" x14ac:dyDescent="0.3">
      <c r="B366" s="1">
        <v>43829</v>
      </c>
      <c r="C366" s="4">
        <f t="shared" si="79"/>
        <v>2</v>
      </c>
      <c r="D366" s="2">
        <v>22151687</v>
      </c>
      <c r="E366" s="2">
        <v>5316404</v>
      </c>
      <c r="F366" s="2">
        <v>2041499</v>
      </c>
      <c r="G366" s="2">
        <v>1415779</v>
      </c>
      <c r="H366" s="12">
        <v>1172548</v>
      </c>
      <c r="I366" s="13">
        <f t="shared" si="74"/>
        <v>5.2932672802753128E-2</v>
      </c>
      <c r="J366" s="13">
        <f t="shared" si="80"/>
        <v>-2.0096189604669967E-2</v>
      </c>
      <c r="K366" s="13">
        <f t="shared" si="81"/>
        <v>3.0303020437004058E-2</v>
      </c>
      <c r="L366" s="13">
        <f t="shared" si="82"/>
        <v>-4.8916880802986507E-2</v>
      </c>
      <c r="M366" s="13">
        <f t="shared" si="75"/>
        <v>0.23999996027390599</v>
      </c>
      <c r="N366" s="13">
        <f t="shared" si="76"/>
        <v>0.38399997441879885</v>
      </c>
      <c r="O366" s="13">
        <f t="shared" si="77"/>
        <v>0.69349972740618537</v>
      </c>
      <c r="P366" s="13">
        <f t="shared" si="78"/>
        <v>0.82819988147867707</v>
      </c>
      <c r="Q366" s="13">
        <f t="shared" si="83"/>
        <v>1.0526279629363922E-2</v>
      </c>
      <c r="R366" s="13">
        <f t="shared" si="84"/>
        <v>1.0526154729200821E-2</v>
      </c>
      <c r="S366" s="13">
        <f t="shared" si="85"/>
        <v>-5.940595068274046E-2</v>
      </c>
      <c r="T366" s="13">
        <f t="shared" si="86"/>
        <v>-9.8042092457448771E-3</v>
      </c>
    </row>
    <row r="367" spans="2:20" x14ac:dyDescent="0.3">
      <c r="B367" s="1">
        <v>43830</v>
      </c>
      <c r="C367" s="4">
        <f t="shared" si="79"/>
        <v>3</v>
      </c>
      <c r="D367" s="2">
        <v>21934513</v>
      </c>
      <c r="E367" s="2">
        <v>5319119</v>
      </c>
      <c r="F367" s="2">
        <v>2106371</v>
      </c>
      <c r="G367" s="2">
        <v>1491521</v>
      </c>
      <c r="H367" s="12">
        <v>1284200</v>
      </c>
      <c r="I367" s="13">
        <f t="shared" si="74"/>
        <v>5.854700307228157E-2</v>
      </c>
      <c r="J367" s="13">
        <f t="shared" si="80"/>
        <v>-2.1348651972925126E-2</v>
      </c>
      <c r="K367" s="13">
        <f t="shared" si="81"/>
        <v>3.061223578845329E-2</v>
      </c>
      <c r="L367" s="13">
        <f t="shared" si="82"/>
        <v>-5.0417495501231424E-2</v>
      </c>
      <c r="M367" s="13">
        <f t="shared" si="75"/>
        <v>0.24249998164992312</v>
      </c>
      <c r="N367" s="13">
        <f t="shared" si="76"/>
        <v>0.39599997668786879</v>
      </c>
      <c r="O367" s="13">
        <f t="shared" si="77"/>
        <v>0.70809985515372176</v>
      </c>
      <c r="P367" s="13">
        <f t="shared" si="78"/>
        <v>0.86100028092128778</v>
      </c>
      <c r="Q367" s="13">
        <f t="shared" si="83"/>
        <v>-3.0000027824012232E-2</v>
      </c>
      <c r="R367" s="13">
        <f t="shared" si="84"/>
        <v>3.9848783606188931E-8</v>
      </c>
      <c r="S367" s="13">
        <f t="shared" si="85"/>
        <v>-4.9019733513392949E-2</v>
      </c>
      <c r="T367" s="13">
        <f t="shared" si="86"/>
        <v>2.941255369392004E-2</v>
      </c>
    </row>
    <row r="368" spans="2:20" x14ac:dyDescent="0.3">
      <c r="B368" s="1">
        <v>43831</v>
      </c>
      <c r="C368" s="4">
        <f t="shared" si="79"/>
        <v>4</v>
      </c>
      <c r="D368" s="2">
        <v>21717340</v>
      </c>
      <c r="E368" s="2">
        <v>5375041</v>
      </c>
      <c r="F368" s="2">
        <v>2042515</v>
      </c>
      <c r="G368" s="2">
        <v>1520857</v>
      </c>
      <c r="H368" s="12">
        <v>1284516</v>
      </c>
      <c r="I368" s="13">
        <f t="shared" si="74"/>
        <v>5.914702260958294E-2</v>
      </c>
      <c r="J368" s="13">
        <f t="shared" si="80"/>
        <v>2.0618704144240274E-2</v>
      </c>
      <c r="K368" s="13">
        <f t="shared" si="81"/>
        <v>5.2631578947368363E-2</v>
      </c>
      <c r="L368" s="13">
        <f t="shared" si="82"/>
        <v>-3.0412231062971751E-2</v>
      </c>
      <c r="M368" s="13">
        <f t="shared" si="75"/>
        <v>0.24749997006999935</v>
      </c>
      <c r="N368" s="13">
        <f t="shared" si="76"/>
        <v>0.37999989209384638</v>
      </c>
      <c r="O368" s="13">
        <f t="shared" si="77"/>
        <v>0.74460016205511348</v>
      </c>
      <c r="P368" s="13">
        <f t="shared" si="78"/>
        <v>0.84460011690776982</v>
      </c>
      <c r="Q368" s="13">
        <f t="shared" si="83"/>
        <v>-2.9411768619232892E-2</v>
      </c>
      <c r="R368" s="13">
        <f t="shared" si="84"/>
        <v>-7.7670037165126216E-2</v>
      </c>
      <c r="S368" s="13">
        <f t="shared" si="85"/>
        <v>2.0000002819470231E-2</v>
      </c>
      <c r="T368" s="13">
        <f t="shared" si="86"/>
        <v>6.1855979411382211E-2</v>
      </c>
    </row>
  </sheetData>
  <autoFilter ref="B2:T368" xr:uid="{4375D379-A816-2846-B956-DD451B8B10CC}"/>
  <conditionalFormatting sqref="J10:L368">
    <cfRule type="cellIs" dxfId="68" priority="3" operator="lessThan">
      <formula>-0.2</formula>
    </cfRule>
    <cfRule type="cellIs" dxfId="67" priority="4" operator="greaterThan">
      <formula>0.2</formula>
    </cfRule>
  </conditionalFormatting>
  <conditionalFormatting sqref="Q10:T368">
    <cfRule type="cellIs" dxfId="66" priority="1" operator="lessThan">
      <formula>-0.2</formula>
    </cfRule>
    <cfRule type="cellIs" dxfId="65" priority="2" operator="greaterThan">
      <formula>0.2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DAEAE-FF35-464D-B2D1-0C5BD0E8A79E}">
  <dimension ref="A2:X664"/>
  <sheetViews>
    <sheetView zoomScale="90" zoomScaleNormal="90" workbookViewId="0">
      <selection activeCell="S48" sqref="S48"/>
    </sheetView>
  </sheetViews>
  <sheetFormatPr defaultColWidth="11.19921875" defaultRowHeight="15.6" x14ac:dyDescent="0.3"/>
  <cols>
    <col min="1" max="1" width="7" customWidth="1"/>
  </cols>
  <sheetData>
    <row r="2" spans="1:24" x14ac:dyDescent="0.3">
      <c r="A2" s="6"/>
      <c r="B2" s="82" t="s">
        <v>0</v>
      </c>
      <c r="C2" s="82" t="s">
        <v>33</v>
      </c>
      <c r="D2" s="82" t="s">
        <v>6</v>
      </c>
      <c r="E2" s="82" t="s">
        <v>7</v>
      </c>
      <c r="F2" s="82" t="s">
        <v>8</v>
      </c>
      <c r="G2" s="82" t="s">
        <v>9</v>
      </c>
      <c r="H2" s="83" t="s">
        <v>6</v>
      </c>
      <c r="I2" s="83"/>
      <c r="J2" s="83" t="s">
        <v>7</v>
      </c>
      <c r="K2" s="83"/>
      <c r="L2" s="83" t="s">
        <v>8</v>
      </c>
      <c r="M2" s="83"/>
      <c r="N2" s="83" t="s">
        <v>9</v>
      </c>
      <c r="O2" s="83"/>
      <c r="P2" s="83" t="s">
        <v>54</v>
      </c>
      <c r="Q2" s="83"/>
    </row>
    <row r="3" spans="1:24" x14ac:dyDescent="0.3">
      <c r="A3" s="6"/>
      <c r="B3" s="82"/>
      <c r="C3" s="82"/>
      <c r="D3" s="82"/>
      <c r="E3" s="82"/>
      <c r="F3" s="82"/>
      <c r="G3" s="82"/>
      <c r="H3" s="8" t="s">
        <v>55</v>
      </c>
      <c r="I3" s="8" t="s">
        <v>56</v>
      </c>
      <c r="J3" s="8" t="s">
        <v>55</v>
      </c>
      <c r="K3" s="8" t="s">
        <v>56</v>
      </c>
      <c r="L3" s="8" t="s">
        <v>55</v>
      </c>
      <c r="M3" s="8" t="s">
        <v>56</v>
      </c>
      <c r="N3" s="8" t="s">
        <v>55</v>
      </c>
      <c r="O3" s="8" t="s">
        <v>56</v>
      </c>
      <c r="P3" s="8" t="s">
        <v>55</v>
      </c>
      <c r="Q3" s="8" t="s">
        <v>56</v>
      </c>
    </row>
    <row r="4" spans="1:24" x14ac:dyDescent="0.3">
      <c r="B4" s="18">
        <v>43466</v>
      </c>
      <c r="C4" s="4">
        <f>WEEKDAY(B4,1)</f>
        <v>3</v>
      </c>
      <c r="D4" s="14">
        <v>7505512</v>
      </c>
      <c r="E4" s="14">
        <v>5629134</v>
      </c>
      <c r="F4" s="14">
        <v>2293351</v>
      </c>
      <c r="G4" s="14">
        <v>5420648</v>
      </c>
      <c r="H4" s="14" t="s">
        <v>34</v>
      </c>
      <c r="I4" s="14" t="s">
        <v>34</v>
      </c>
      <c r="J4" s="14" t="s">
        <v>34</v>
      </c>
      <c r="K4" s="14" t="s">
        <v>34</v>
      </c>
      <c r="L4" s="14" t="s">
        <v>34</v>
      </c>
      <c r="M4" s="14" t="s">
        <v>34</v>
      </c>
      <c r="N4" s="14" t="s">
        <v>34</v>
      </c>
      <c r="O4" s="14" t="s">
        <v>34</v>
      </c>
      <c r="P4" s="14">
        <f t="shared" ref="P4:P67" si="0">SUM(D4:G4)</f>
        <v>20848645</v>
      </c>
      <c r="Q4" s="2"/>
    </row>
    <row r="5" spans="1:24" x14ac:dyDescent="0.3">
      <c r="B5" s="18">
        <v>43467</v>
      </c>
      <c r="C5" s="4">
        <f t="shared" ref="C5:C68" si="1">WEEKDAY(B5,1)</f>
        <v>4</v>
      </c>
      <c r="D5" s="14">
        <v>7896424</v>
      </c>
      <c r="E5" s="14">
        <v>5922318</v>
      </c>
      <c r="F5" s="14">
        <v>2412796</v>
      </c>
      <c r="G5" s="14">
        <v>5702973</v>
      </c>
      <c r="H5" s="14" t="s">
        <v>34</v>
      </c>
      <c r="I5" s="14" t="s">
        <v>34</v>
      </c>
      <c r="J5" s="14" t="s">
        <v>34</v>
      </c>
      <c r="K5" s="14" t="s">
        <v>34</v>
      </c>
      <c r="L5" s="14" t="s">
        <v>34</v>
      </c>
      <c r="M5" s="14" t="s">
        <v>34</v>
      </c>
      <c r="N5" s="14" t="s">
        <v>34</v>
      </c>
      <c r="O5" s="14" t="s">
        <v>34</v>
      </c>
      <c r="P5" s="14">
        <f t="shared" si="0"/>
        <v>21934511</v>
      </c>
      <c r="Q5" s="2"/>
    </row>
    <row r="6" spans="1:24" x14ac:dyDescent="0.3">
      <c r="B6" s="18">
        <v>43468</v>
      </c>
      <c r="C6" s="4">
        <f t="shared" si="1"/>
        <v>5</v>
      </c>
      <c r="D6" s="14">
        <v>7505512</v>
      </c>
      <c r="E6" s="14">
        <v>5629134</v>
      </c>
      <c r="F6" s="14">
        <v>2293351</v>
      </c>
      <c r="G6" s="14">
        <v>5420648</v>
      </c>
      <c r="H6" s="14" t="s">
        <v>34</v>
      </c>
      <c r="I6" s="14" t="s">
        <v>34</v>
      </c>
      <c r="J6" s="14" t="s">
        <v>34</v>
      </c>
      <c r="K6" s="14" t="s">
        <v>34</v>
      </c>
      <c r="L6" s="14" t="s">
        <v>34</v>
      </c>
      <c r="M6" s="14" t="s">
        <v>34</v>
      </c>
      <c r="N6" s="14" t="s">
        <v>34</v>
      </c>
      <c r="O6" s="14" t="s">
        <v>34</v>
      </c>
      <c r="P6" s="14">
        <f t="shared" si="0"/>
        <v>20848645</v>
      </c>
      <c r="Q6" s="2"/>
    </row>
    <row r="7" spans="1:24" x14ac:dyDescent="0.3">
      <c r="B7" s="18">
        <v>43469</v>
      </c>
      <c r="C7" s="4">
        <f t="shared" si="1"/>
        <v>6</v>
      </c>
      <c r="D7" s="14">
        <v>7818242</v>
      </c>
      <c r="E7" s="14">
        <v>5863681</v>
      </c>
      <c r="F7" s="14">
        <v>2388907</v>
      </c>
      <c r="G7" s="14">
        <v>5646508</v>
      </c>
      <c r="H7" s="14" t="s">
        <v>34</v>
      </c>
      <c r="I7" s="14" t="s">
        <v>34</v>
      </c>
      <c r="J7" s="14" t="s">
        <v>34</v>
      </c>
      <c r="K7" s="14" t="s">
        <v>34</v>
      </c>
      <c r="L7" s="14" t="s">
        <v>34</v>
      </c>
      <c r="M7" s="14" t="s">
        <v>34</v>
      </c>
      <c r="N7" s="14" t="s">
        <v>34</v>
      </c>
      <c r="O7" s="14" t="s">
        <v>34</v>
      </c>
      <c r="P7" s="14">
        <f t="shared" si="0"/>
        <v>21717338</v>
      </c>
      <c r="Q7" s="2"/>
    </row>
    <row r="8" spans="1:24" x14ac:dyDescent="0.3">
      <c r="B8" s="18">
        <v>43470</v>
      </c>
      <c r="C8" s="4">
        <f t="shared" si="1"/>
        <v>7</v>
      </c>
      <c r="D8" s="14">
        <v>15352294</v>
      </c>
      <c r="E8" s="14">
        <v>11514221</v>
      </c>
      <c r="F8" s="14">
        <v>4690978</v>
      </c>
      <c r="G8" s="14">
        <v>11087768</v>
      </c>
      <c r="H8" s="14" t="s">
        <v>34</v>
      </c>
      <c r="I8" s="14" t="s">
        <v>34</v>
      </c>
      <c r="J8" s="14" t="s">
        <v>34</v>
      </c>
      <c r="K8" s="14" t="s">
        <v>34</v>
      </c>
      <c r="L8" s="14" t="s">
        <v>34</v>
      </c>
      <c r="M8" s="14" t="s">
        <v>34</v>
      </c>
      <c r="N8" s="14" t="s">
        <v>34</v>
      </c>
      <c r="O8" s="14" t="s">
        <v>34</v>
      </c>
      <c r="P8" s="14">
        <f t="shared" si="0"/>
        <v>42645261</v>
      </c>
      <c r="Q8" s="2"/>
    </row>
    <row r="9" spans="1:24" x14ac:dyDescent="0.3">
      <c r="B9" s="18">
        <v>43471</v>
      </c>
      <c r="C9" s="4">
        <f t="shared" si="1"/>
        <v>1</v>
      </c>
      <c r="D9" s="14">
        <v>15675500</v>
      </c>
      <c r="E9" s="14">
        <v>11756625</v>
      </c>
      <c r="F9" s="14">
        <v>4789736</v>
      </c>
      <c r="G9" s="14">
        <v>11321195</v>
      </c>
      <c r="H9" s="14" t="s">
        <v>34</v>
      </c>
      <c r="I9" s="14" t="s">
        <v>34</v>
      </c>
      <c r="J9" s="14" t="s">
        <v>34</v>
      </c>
      <c r="K9" s="14" t="s">
        <v>34</v>
      </c>
      <c r="L9" s="14" t="s">
        <v>34</v>
      </c>
      <c r="M9" s="14" t="s">
        <v>34</v>
      </c>
      <c r="N9" s="14" t="s">
        <v>34</v>
      </c>
      <c r="O9" s="14" t="s">
        <v>34</v>
      </c>
      <c r="P9" s="14">
        <f t="shared" si="0"/>
        <v>43543056</v>
      </c>
      <c r="Q9" s="2"/>
    </row>
    <row r="10" spans="1:24" x14ac:dyDescent="0.3">
      <c r="B10" s="18">
        <v>43472</v>
      </c>
      <c r="C10" s="4">
        <f t="shared" si="1"/>
        <v>2</v>
      </c>
      <c r="D10" s="14">
        <v>8209154</v>
      </c>
      <c r="E10" s="14">
        <v>6156866</v>
      </c>
      <c r="F10" s="14">
        <v>2508352</v>
      </c>
      <c r="G10" s="14">
        <v>5928833</v>
      </c>
      <c r="H10" s="14" t="s">
        <v>34</v>
      </c>
      <c r="I10" s="14" t="s">
        <v>34</v>
      </c>
      <c r="J10" s="14" t="s">
        <v>34</v>
      </c>
      <c r="K10" s="14" t="s">
        <v>34</v>
      </c>
      <c r="L10" s="14" t="s">
        <v>34</v>
      </c>
      <c r="M10" s="14" t="s">
        <v>34</v>
      </c>
      <c r="N10" s="14" t="s">
        <v>34</v>
      </c>
      <c r="O10" s="14" t="s">
        <v>34</v>
      </c>
      <c r="P10" s="14">
        <f t="shared" si="0"/>
        <v>22803205</v>
      </c>
      <c r="Q10" s="2"/>
    </row>
    <row r="11" spans="1:24" x14ac:dyDescent="0.3">
      <c r="B11" s="18">
        <v>43473</v>
      </c>
      <c r="C11" s="4">
        <f t="shared" si="1"/>
        <v>3</v>
      </c>
      <c r="D11" s="14">
        <v>7818242</v>
      </c>
      <c r="E11" s="14">
        <v>5863681</v>
      </c>
      <c r="F11" s="14">
        <v>2388907</v>
      </c>
      <c r="G11" s="14">
        <v>5646508</v>
      </c>
      <c r="H11" s="14">
        <f t="shared" ref="H11:H12" si="2">D11-D4</f>
        <v>312730</v>
      </c>
      <c r="I11" s="13">
        <f t="shared" ref="I11:I12" si="3">(D11/D4)-1</f>
        <v>4.1666711078471419E-2</v>
      </c>
      <c r="J11" s="14">
        <f>E11-E4</f>
        <v>234547</v>
      </c>
      <c r="K11" s="13">
        <f t="shared" ref="K11:K13" si="4">(E11/E4)-1</f>
        <v>4.166662225486184E-2</v>
      </c>
      <c r="L11" s="14">
        <f>F11-F4</f>
        <v>95556</v>
      </c>
      <c r="M11" s="13">
        <f t="shared" ref="M11:M12" si="5">(F11/F4)-1</f>
        <v>4.1666539487413834E-2</v>
      </c>
      <c r="N11" s="14">
        <f>G11-G4</f>
        <v>225860</v>
      </c>
      <c r="O11" s="13">
        <f t="shared" ref="O11:O12" si="6">(G11/G4)-1</f>
        <v>4.1666605173403592E-2</v>
      </c>
      <c r="P11" s="14">
        <f t="shared" si="0"/>
        <v>21717338</v>
      </c>
      <c r="Q11" s="13">
        <f>(P11/P4)-1</f>
        <v>4.1666640685761536E-2</v>
      </c>
    </row>
    <row r="12" spans="1:24" x14ac:dyDescent="0.3">
      <c r="B12" s="18">
        <v>43474</v>
      </c>
      <c r="C12" s="4">
        <f t="shared" si="1"/>
        <v>4</v>
      </c>
      <c r="D12" s="14">
        <v>8130972</v>
      </c>
      <c r="E12" s="14">
        <v>6098229</v>
      </c>
      <c r="F12" s="14">
        <v>2484463</v>
      </c>
      <c r="G12" s="14">
        <v>5872368</v>
      </c>
      <c r="H12" s="14">
        <f t="shared" si="2"/>
        <v>234548</v>
      </c>
      <c r="I12" s="13">
        <f t="shared" si="3"/>
        <v>2.9703065590196198E-2</v>
      </c>
      <c r="J12" s="14">
        <f t="shared" ref="J12:J75" si="7">E12-E5</f>
        <v>175911</v>
      </c>
      <c r="K12" s="13">
        <f t="shared" si="4"/>
        <v>2.9703065590196198E-2</v>
      </c>
      <c r="L12" s="14">
        <f>F12-F5</f>
        <v>71667</v>
      </c>
      <c r="M12" s="13">
        <f t="shared" si="5"/>
        <v>2.9702884122818407E-2</v>
      </c>
      <c r="N12" s="14">
        <f t="shared" ref="N12:N75" si="8">G12-G5</f>
        <v>169395</v>
      </c>
      <c r="O12" s="13">
        <f t="shared" si="6"/>
        <v>2.9702928630382708E-2</v>
      </c>
      <c r="P12" s="14">
        <f t="shared" si="0"/>
        <v>22586032</v>
      </c>
      <c r="Q12" s="13">
        <f>(P12/P5)-1</f>
        <v>2.9703010019234144E-2</v>
      </c>
    </row>
    <row r="13" spans="1:24" s="19" customFormat="1" x14ac:dyDescent="0.3">
      <c r="A13"/>
      <c r="B13" s="20">
        <v>43475</v>
      </c>
      <c r="C13" s="16">
        <f t="shared" si="1"/>
        <v>5</v>
      </c>
      <c r="D13" s="21">
        <v>387156</v>
      </c>
      <c r="E13" s="21">
        <v>2873204</v>
      </c>
      <c r="F13" s="21">
        <v>1170564</v>
      </c>
      <c r="G13" s="21">
        <v>6210572</v>
      </c>
      <c r="H13" s="21">
        <f>D13-D6</f>
        <v>-7118356</v>
      </c>
      <c r="I13" s="22">
        <f>(D13/D6)-1</f>
        <v>-0.94841710998530149</v>
      </c>
      <c r="J13" s="21">
        <f t="shared" si="7"/>
        <v>-2755930</v>
      </c>
      <c r="K13" s="22">
        <f t="shared" si="4"/>
        <v>-0.48958330002447981</v>
      </c>
      <c r="L13" s="21">
        <f t="shared" ref="L13:L76" si="9">F13-F6</f>
        <v>-1122787</v>
      </c>
      <c r="M13" s="22">
        <f>(F13/F6)-1</f>
        <v>-0.48958358314972283</v>
      </c>
      <c r="N13" s="21">
        <f t="shared" si="8"/>
        <v>789924</v>
      </c>
      <c r="O13" s="22">
        <f>(G13/G6)-1</f>
        <v>0.14572501295048124</v>
      </c>
      <c r="P13" s="21">
        <f t="shared" si="0"/>
        <v>10641496</v>
      </c>
      <c r="Q13" s="13">
        <f t="shared" ref="Q13:Q76" si="10">(P13/P6)-1</f>
        <v>-0.48958332783737268</v>
      </c>
      <c r="R13"/>
      <c r="S13"/>
      <c r="T13"/>
      <c r="U13"/>
      <c r="V13"/>
      <c r="W13"/>
      <c r="X13"/>
    </row>
    <row r="14" spans="1:24" x14ac:dyDescent="0.3">
      <c r="B14" s="18">
        <v>43476</v>
      </c>
      <c r="C14" s="4">
        <f t="shared" si="1"/>
        <v>6</v>
      </c>
      <c r="D14" s="14">
        <v>7427330</v>
      </c>
      <c r="E14" s="14">
        <v>5570497</v>
      </c>
      <c r="F14" s="14">
        <v>2269462</v>
      </c>
      <c r="G14" s="14">
        <v>5364183</v>
      </c>
      <c r="H14" s="14">
        <f t="shared" ref="H14:H77" si="11">D14-D7</f>
        <v>-390912</v>
      </c>
      <c r="I14" s="13">
        <f>(D14/D7)-1</f>
        <v>-4.9999987209400798E-2</v>
      </c>
      <c r="J14" s="14">
        <f t="shared" si="7"/>
        <v>-293184</v>
      </c>
      <c r="K14" s="13">
        <f>(E14/E7)-1</f>
        <v>-4.9999991472933103E-2</v>
      </c>
      <c r="L14" s="14">
        <f t="shared" si="9"/>
        <v>-119445</v>
      </c>
      <c r="M14" s="13">
        <f>(F14/F7)-1</f>
        <v>-4.9999853489482882E-2</v>
      </c>
      <c r="N14" s="14">
        <f t="shared" si="8"/>
        <v>-282325</v>
      </c>
      <c r="O14" s="13">
        <f>(G14/G7)-1</f>
        <v>-4.9999929159756817E-2</v>
      </c>
      <c r="P14" s="14">
        <f t="shared" si="0"/>
        <v>20631472</v>
      </c>
      <c r="Q14" s="13">
        <f t="shared" si="10"/>
        <v>-4.9999958558456847E-2</v>
      </c>
    </row>
    <row r="15" spans="1:24" x14ac:dyDescent="0.3">
      <c r="B15" s="18">
        <v>43477</v>
      </c>
      <c r="C15" s="4">
        <f t="shared" si="1"/>
        <v>7</v>
      </c>
      <c r="D15" s="14">
        <v>15352294</v>
      </c>
      <c r="E15" s="14">
        <v>11514221</v>
      </c>
      <c r="F15" s="14">
        <v>4690978</v>
      </c>
      <c r="G15" s="14">
        <v>11087768</v>
      </c>
      <c r="H15" s="14">
        <f t="shared" si="11"/>
        <v>0</v>
      </c>
      <c r="I15" s="13">
        <f t="shared" ref="I15:I78" si="12">(D15/D8)-1</f>
        <v>0</v>
      </c>
      <c r="J15" s="14">
        <f t="shared" si="7"/>
        <v>0</v>
      </c>
      <c r="K15" s="13">
        <f t="shared" ref="K15:K78" si="13">(E15/E8)-1</f>
        <v>0</v>
      </c>
      <c r="L15" s="14">
        <f t="shared" si="9"/>
        <v>0</v>
      </c>
      <c r="M15" s="13">
        <f t="shared" ref="M15:M78" si="14">(F15/F8)-1</f>
        <v>0</v>
      </c>
      <c r="N15" s="14">
        <f t="shared" si="8"/>
        <v>0</v>
      </c>
      <c r="O15" s="13">
        <f t="shared" ref="O15:O78" si="15">(G15/G8)-1</f>
        <v>0</v>
      </c>
      <c r="P15" s="14">
        <f t="shared" si="0"/>
        <v>42645261</v>
      </c>
      <c r="Q15" s="13">
        <f t="shared" si="10"/>
        <v>0</v>
      </c>
    </row>
    <row r="16" spans="1:24" x14ac:dyDescent="0.3">
      <c r="B16" s="18">
        <v>43478</v>
      </c>
      <c r="C16" s="4">
        <f t="shared" si="1"/>
        <v>1</v>
      </c>
      <c r="D16" s="14">
        <v>16645119</v>
      </c>
      <c r="E16" s="14">
        <v>12483839</v>
      </c>
      <c r="F16" s="14">
        <v>5086008</v>
      </c>
      <c r="G16" s="14">
        <v>12021475</v>
      </c>
      <c r="H16" s="14">
        <f t="shared" si="11"/>
        <v>969619</v>
      </c>
      <c r="I16" s="13">
        <f t="shared" si="12"/>
        <v>6.1855698382826674E-2</v>
      </c>
      <c r="J16" s="14">
        <f t="shared" si="7"/>
        <v>727214</v>
      </c>
      <c r="K16" s="13">
        <f t="shared" si="13"/>
        <v>6.1855677118220598E-2</v>
      </c>
      <c r="L16" s="14">
        <f t="shared" si="9"/>
        <v>296272</v>
      </c>
      <c r="M16" s="13">
        <f t="shared" si="14"/>
        <v>6.1855601227291057E-2</v>
      </c>
      <c r="N16" s="14">
        <f t="shared" si="8"/>
        <v>700280</v>
      </c>
      <c r="O16" s="13">
        <f t="shared" si="15"/>
        <v>6.1855660996917639E-2</v>
      </c>
      <c r="P16" s="14">
        <f t="shared" si="0"/>
        <v>46236441</v>
      </c>
      <c r="Q16" s="13">
        <f t="shared" si="10"/>
        <v>6.1855672233937842E-2</v>
      </c>
    </row>
    <row r="17" spans="1:24" x14ac:dyDescent="0.3">
      <c r="B17" s="18">
        <v>43479</v>
      </c>
      <c r="C17" s="4">
        <f t="shared" si="1"/>
        <v>2</v>
      </c>
      <c r="D17" s="14">
        <v>7583695</v>
      </c>
      <c r="E17" s="14">
        <v>5687771</v>
      </c>
      <c r="F17" s="14">
        <v>2317240</v>
      </c>
      <c r="G17" s="14">
        <v>5477113</v>
      </c>
      <c r="H17" s="14">
        <f t="shared" si="11"/>
        <v>-625459</v>
      </c>
      <c r="I17" s="13">
        <f t="shared" si="12"/>
        <v>-7.6190433265108659E-2</v>
      </c>
      <c r="J17" s="14">
        <f t="shared" si="7"/>
        <v>-469095</v>
      </c>
      <c r="K17" s="13">
        <f t="shared" si="13"/>
        <v>-7.6190548892894561E-2</v>
      </c>
      <c r="L17" s="14">
        <f t="shared" si="9"/>
        <v>-191112</v>
      </c>
      <c r="M17" s="13">
        <f t="shared" si="14"/>
        <v>-7.6190263567473826E-2</v>
      </c>
      <c r="N17" s="14">
        <f t="shared" si="8"/>
        <v>-451720</v>
      </c>
      <c r="O17" s="13">
        <f t="shared" si="15"/>
        <v>-7.6190373383767107E-2</v>
      </c>
      <c r="P17" s="14">
        <f t="shared" si="0"/>
        <v>21065819</v>
      </c>
      <c r="Q17" s="13">
        <f t="shared" si="10"/>
        <v>-7.6190430248730401E-2</v>
      </c>
    </row>
    <row r="18" spans="1:24" x14ac:dyDescent="0.3">
      <c r="B18" s="18">
        <v>43480</v>
      </c>
      <c r="C18" s="4">
        <f t="shared" si="1"/>
        <v>3</v>
      </c>
      <c r="D18" s="14">
        <v>7661877</v>
      </c>
      <c r="E18" s="14">
        <v>5746408</v>
      </c>
      <c r="F18" s="14">
        <v>2341129</v>
      </c>
      <c r="G18" s="14">
        <v>5533578</v>
      </c>
      <c r="H18" s="14">
        <f t="shared" si="11"/>
        <v>-156365</v>
      </c>
      <c r="I18" s="13">
        <f t="shared" si="12"/>
        <v>-2.0000020464958745E-2</v>
      </c>
      <c r="J18" s="14">
        <f t="shared" si="7"/>
        <v>-117273</v>
      </c>
      <c r="K18" s="13">
        <f t="shared" si="13"/>
        <v>-1.9999894264370766E-2</v>
      </c>
      <c r="L18" s="14">
        <f t="shared" si="9"/>
        <v>-47778</v>
      </c>
      <c r="M18" s="13">
        <f t="shared" si="14"/>
        <v>-1.9999941395793086E-2</v>
      </c>
      <c r="N18" s="14">
        <f t="shared" si="8"/>
        <v>-112930</v>
      </c>
      <c r="O18" s="13">
        <f t="shared" si="15"/>
        <v>-1.9999971663902771E-2</v>
      </c>
      <c r="P18" s="14">
        <f t="shared" si="0"/>
        <v>21282992</v>
      </c>
      <c r="Q18" s="13">
        <f t="shared" si="10"/>
        <v>-1.9999965004919074E-2</v>
      </c>
    </row>
    <row r="19" spans="1:24" x14ac:dyDescent="0.3">
      <c r="B19" s="18">
        <v>43481</v>
      </c>
      <c r="C19" s="4">
        <f t="shared" si="1"/>
        <v>4</v>
      </c>
      <c r="D19" s="14">
        <v>7583695</v>
      </c>
      <c r="E19" s="14">
        <v>5687771</v>
      </c>
      <c r="F19" s="14">
        <v>2317240</v>
      </c>
      <c r="G19" s="14">
        <v>5477113</v>
      </c>
      <c r="H19" s="14">
        <f t="shared" si="11"/>
        <v>-547277</v>
      </c>
      <c r="I19" s="13">
        <f>(D19/D12)-1</f>
        <v>-6.7307697037943259E-2</v>
      </c>
      <c r="J19" s="14">
        <f t="shared" si="7"/>
        <v>-410458</v>
      </c>
      <c r="K19" s="13">
        <f t="shared" si="13"/>
        <v>-6.7307738033452025E-2</v>
      </c>
      <c r="L19" s="14">
        <f t="shared" si="9"/>
        <v>-167223</v>
      </c>
      <c r="M19" s="13">
        <f t="shared" si="14"/>
        <v>-6.7307502667578456E-2</v>
      </c>
      <c r="N19" s="14">
        <f t="shared" si="8"/>
        <v>-395255</v>
      </c>
      <c r="O19" s="13">
        <f t="shared" si="15"/>
        <v>-6.7307600613585539E-2</v>
      </c>
      <c r="P19" s="14">
        <f t="shared" si="0"/>
        <v>21065819</v>
      </c>
      <c r="Q19" s="13">
        <f t="shared" si="10"/>
        <v>-6.7307661655664042E-2</v>
      </c>
    </row>
    <row r="20" spans="1:24" s="19" customFormat="1" x14ac:dyDescent="0.3">
      <c r="A20"/>
      <c r="B20" s="20">
        <v>43482</v>
      </c>
      <c r="C20" s="16">
        <f t="shared" si="1"/>
        <v>5</v>
      </c>
      <c r="D20" s="21">
        <v>8052789</v>
      </c>
      <c r="E20" s="21">
        <v>6039592</v>
      </c>
      <c r="F20" s="21">
        <v>2460574</v>
      </c>
      <c r="G20" s="21">
        <v>5815903</v>
      </c>
      <c r="H20" s="21">
        <f t="shared" si="11"/>
        <v>7665633</v>
      </c>
      <c r="I20" s="22">
        <f>(D20/D13)-1</f>
        <v>19.799855872051577</v>
      </c>
      <c r="J20" s="21">
        <f t="shared" si="7"/>
        <v>3166388</v>
      </c>
      <c r="K20" s="22">
        <f t="shared" si="13"/>
        <v>1.1020407879148157</v>
      </c>
      <c r="L20" s="21">
        <f t="shared" si="9"/>
        <v>1290010</v>
      </c>
      <c r="M20" s="22">
        <f t="shared" si="14"/>
        <v>1.1020414090985202</v>
      </c>
      <c r="N20" s="21">
        <f t="shared" si="8"/>
        <v>-394669</v>
      </c>
      <c r="O20" s="22">
        <f t="shared" si="15"/>
        <v>-6.3547930850813783E-2</v>
      </c>
      <c r="P20" s="21">
        <f t="shared" si="0"/>
        <v>22368858</v>
      </c>
      <c r="Q20" s="13">
        <f t="shared" si="10"/>
        <v>1.102040728108153</v>
      </c>
      <c r="R20"/>
      <c r="S20"/>
      <c r="T20"/>
      <c r="U20"/>
      <c r="V20"/>
      <c r="W20"/>
      <c r="X20"/>
    </row>
    <row r="21" spans="1:24" x14ac:dyDescent="0.3">
      <c r="B21" s="18">
        <v>43483</v>
      </c>
      <c r="C21" s="4">
        <f t="shared" si="1"/>
        <v>6</v>
      </c>
      <c r="D21" s="14">
        <v>7974607</v>
      </c>
      <c r="E21" s="14">
        <v>5980955</v>
      </c>
      <c r="F21" s="14">
        <v>2436685</v>
      </c>
      <c r="G21" s="14">
        <v>5759438</v>
      </c>
      <c r="H21" s="14">
        <f t="shared" si="11"/>
        <v>547277</v>
      </c>
      <c r="I21" s="13">
        <f t="shared" si="12"/>
        <v>7.3684217612520309E-2</v>
      </c>
      <c r="J21" s="14">
        <f t="shared" si="7"/>
        <v>410458</v>
      </c>
      <c r="K21" s="13">
        <f t="shared" si="13"/>
        <v>7.3684269105611211E-2</v>
      </c>
      <c r="L21" s="14">
        <f t="shared" si="9"/>
        <v>167223</v>
      </c>
      <c r="M21" s="13">
        <f t="shared" si="14"/>
        <v>7.3683983252418317E-2</v>
      </c>
      <c r="N21" s="14">
        <f t="shared" si="8"/>
        <v>395255</v>
      </c>
      <c r="O21" s="13">
        <f t="shared" si="15"/>
        <v>7.3684100635641903E-2</v>
      </c>
      <c r="P21" s="14">
        <f t="shared" si="0"/>
        <v>22151685</v>
      </c>
      <c r="Q21" s="13">
        <f t="shared" si="10"/>
        <v>7.3684175322051626E-2</v>
      </c>
    </row>
    <row r="22" spans="1:24" x14ac:dyDescent="0.3">
      <c r="B22" s="18">
        <v>43484</v>
      </c>
      <c r="C22" s="4">
        <f t="shared" si="1"/>
        <v>7</v>
      </c>
      <c r="D22" s="14">
        <v>15352294</v>
      </c>
      <c r="E22" s="14">
        <v>11514221</v>
      </c>
      <c r="F22" s="14">
        <v>4690978</v>
      </c>
      <c r="G22" s="14">
        <v>11087768</v>
      </c>
      <c r="H22" s="14">
        <f t="shared" si="11"/>
        <v>0</v>
      </c>
      <c r="I22" s="13">
        <f t="shared" si="12"/>
        <v>0</v>
      </c>
      <c r="J22" s="14">
        <f t="shared" si="7"/>
        <v>0</v>
      </c>
      <c r="K22" s="13">
        <f t="shared" si="13"/>
        <v>0</v>
      </c>
      <c r="L22" s="14">
        <f t="shared" si="9"/>
        <v>0</v>
      </c>
      <c r="M22" s="13">
        <f t="shared" si="14"/>
        <v>0</v>
      </c>
      <c r="N22" s="14">
        <f t="shared" si="8"/>
        <v>0</v>
      </c>
      <c r="O22" s="13">
        <f t="shared" si="15"/>
        <v>0</v>
      </c>
      <c r="P22" s="14">
        <f t="shared" si="0"/>
        <v>42645261</v>
      </c>
      <c r="Q22" s="13">
        <f t="shared" si="10"/>
        <v>0</v>
      </c>
    </row>
    <row r="23" spans="1:24" x14ac:dyDescent="0.3">
      <c r="B23" s="18">
        <v>43485</v>
      </c>
      <c r="C23" s="4">
        <f t="shared" si="1"/>
        <v>1</v>
      </c>
      <c r="D23" s="14">
        <v>15998707</v>
      </c>
      <c r="E23" s="14">
        <v>11999030</v>
      </c>
      <c r="F23" s="14">
        <v>4888493</v>
      </c>
      <c r="G23" s="14">
        <v>11554621</v>
      </c>
      <c r="H23" s="14">
        <f t="shared" si="11"/>
        <v>-646412</v>
      </c>
      <c r="I23" s="13">
        <f t="shared" si="12"/>
        <v>-3.883492812517586E-2</v>
      </c>
      <c r="J23" s="14">
        <f t="shared" si="7"/>
        <v>-484809</v>
      </c>
      <c r="K23" s="13">
        <f t="shared" si="13"/>
        <v>-3.8834928902879984E-2</v>
      </c>
      <c r="L23" s="14">
        <f t="shared" si="9"/>
        <v>-197515</v>
      </c>
      <c r="M23" s="13">
        <f t="shared" si="14"/>
        <v>-3.8834976272156818E-2</v>
      </c>
      <c r="N23" s="14">
        <f t="shared" si="8"/>
        <v>-466854</v>
      </c>
      <c r="O23" s="13">
        <f t="shared" si="15"/>
        <v>-3.8835001528514601E-2</v>
      </c>
      <c r="P23" s="14">
        <f t="shared" si="0"/>
        <v>44440851</v>
      </c>
      <c r="Q23" s="13">
        <f t="shared" si="10"/>
        <v>-3.8834952716191973E-2</v>
      </c>
    </row>
    <row r="24" spans="1:24" s="19" customFormat="1" x14ac:dyDescent="0.3">
      <c r="A24"/>
      <c r="B24" s="20">
        <v>43486</v>
      </c>
      <c r="C24" s="16">
        <f t="shared" si="1"/>
        <v>2</v>
      </c>
      <c r="D24" s="21">
        <v>7974607</v>
      </c>
      <c r="E24" s="21">
        <v>5980955</v>
      </c>
      <c r="F24" s="21">
        <v>2436685</v>
      </c>
      <c r="G24" s="21">
        <v>5759438</v>
      </c>
      <c r="H24" s="21">
        <f t="shared" si="11"/>
        <v>390912</v>
      </c>
      <c r="I24" s="22">
        <f t="shared" si="12"/>
        <v>5.15463767991724E-2</v>
      </c>
      <c r="J24" s="21">
        <f t="shared" si="7"/>
        <v>293184</v>
      </c>
      <c r="K24" s="22">
        <f t="shared" si="13"/>
        <v>5.1546379064839387E-2</v>
      </c>
      <c r="L24" s="21">
        <f t="shared" si="9"/>
        <v>119445</v>
      </c>
      <c r="M24" s="22">
        <f t="shared" si="14"/>
        <v>5.1546236039426319E-2</v>
      </c>
      <c r="N24" s="21">
        <f t="shared" si="8"/>
        <v>282325</v>
      </c>
      <c r="O24" s="22">
        <f t="shared" si="15"/>
        <v>5.154631646270591E-2</v>
      </c>
      <c r="P24" s="21">
        <f t="shared" si="0"/>
        <v>22151685</v>
      </c>
      <c r="Q24" s="13">
        <f t="shared" si="10"/>
        <v>5.154634623984955E-2</v>
      </c>
      <c r="R24"/>
      <c r="S24"/>
      <c r="T24"/>
      <c r="U24"/>
      <c r="V24"/>
      <c r="W24"/>
      <c r="X24"/>
    </row>
    <row r="25" spans="1:24" s="19" customFormat="1" x14ac:dyDescent="0.3">
      <c r="A25"/>
      <c r="B25" s="20">
        <v>43487</v>
      </c>
      <c r="C25" s="16">
        <f t="shared" si="1"/>
        <v>3</v>
      </c>
      <c r="D25" s="21">
        <v>13525559</v>
      </c>
      <c r="E25" s="21">
        <v>2028833</v>
      </c>
      <c r="F25" s="21">
        <v>19827367</v>
      </c>
      <c r="G25" s="21">
        <v>2189238</v>
      </c>
      <c r="H25" s="21">
        <f t="shared" si="11"/>
        <v>5863682</v>
      </c>
      <c r="I25" s="22">
        <f t="shared" si="12"/>
        <v>0.76530620368873059</v>
      </c>
      <c r="J25" s="21">
        <f t="shared" si="7"/>
        <v>-3717575</v>
      </c>
      <c r="K25" s="22">
        <f t="shared" si="13"/>
        <v>-0.64693892254082896</v>
      </c>
      <c r="L25" s="21">
        <f t="shared" si="9"/>
        <v>17486238</v>
      </c>
      <c r="M25" s="22">
        <f t="shared" si="14"/>
        <v>7.4691475779420955</v>
      </c>
      <c r="N25" s="21">
        <f t="shared" si="8"/>
        <v>-3344340</v>
      </c>
      <c r="O25" s="22">
        <f t="shared" si="15"/>
        <v>-0.60437207174092422</v>
      </c>
      <c r="P25" s="21">
        <f t="shared" si="0"/>
        <v>37570997</v>
      </c>
      <c r="Q25" s="13">
        <f t="shared" si="10"/>
        <v>0.76530616559927278</v>
      </c>
      <c r="R25"/>
      <c r="S25"/>
      <c r="T25"/>
      <c r="U25"/>
      <c r="V25"/>
      <c r="W25"/>
      <c r="X25"/>
    </row>
    <row r="26" spans="1:24" x14ac:dyDescent="0.3">
      <c r="B26" s="18">
        <v>43488</v>
      </c>
      <c r="C26" s="4">
        <f t="shared" si="1"/>
        <v>4</v>
      </c>
      <c r="D26" s="14">
        <v>7740060</v>
      </c>
      <c r="E26" s="14">
        <v>5805045</v>
      </c>
      <c r="F26" s="14">
        <v>2365018</v>
      </c>
      <c r="G26" s="14">
        <v>5590043</v>
      </c>
      <c r="H26" s="14">
        <f t="shared" si="11"/>
        <v>156365</v>
      </c>
      <c r="I26" s="13">
        <f t="shared" si="12"/>
        <v>2.0618577092037516E-2</v>
      </c>
      <c r="J26" s="14">
        <f t="shared" si="7"/>
        <v>117274</v>
      </c>
      <c r="K26" s="13">
        <f t="shared" si="13"/>
        <v>2.0618621952255056E-2</v>
      </c>
      <c r="L26" s="14">
        <f t="shared" si="9"/>
        <v>47778</v>
      </c>
      <c r="M26" s="13">
        <f t="shared" si="14"/>
        <v>2.0618494415770572E-2</v>
      </c>
      <c r="N26" s="14">
        <f t="shared" si="8"/>
        <v>112930</v>
      </c>
      <c r="O26" s="13">
        <f t="shared" si="15"/>
        <v>2.0618526585082231E-2</v>
      </c>
      <c r="P26" s="14">
        <f t="shared" si="0"/>
        <v>21500166</v>
      </c>
      <c r="Q26" s="13">
        <f t="shared" si="10"/>
        <v>2.0618566978098496E-2</v>
      </c>
    </row>
    <row r="27" spans="1:24" x14ac:dyDescent="0.3">
      <c r="B27" s="18">
        <v>43489</v>
      </c>
      <c r="C27" s="4">
        <f t="shared" si="1"/>
        <v>5</v>
      </c>
      <c r="D27" s="14">
        <v>7427330</v>
      </c>
      <c r="E27" s="14">
        <v>5570497</v>
      </c>
      <c r="F27" s="14">
        <v>2269462</v>
      </c>
      <c r="G27" s="14">
        <v>5364183</v>
      </c>
      <c r="H27" s="14">
        <f t="shared" si="11"/>
        <v>-625459</v>
      </c>
      <c r="I27" s="13">
        <f t="shared" si="12"/>
        <v>-7.7669860715337213E-2</v>
      </c>
      <c r="J27" s="14">
        <f t="shared" si="7"/>
        <v>-469095</v>
      </c>
      <c r="K27" s="13">
        <f t="shared" si="13"/>
        <v>-7.7669981680881794E-2</v>
      </c>
      <c r="L27" s="14">
        <f t="shared" si="9"/>
        <v>-191112</v>
      </c>
      <c r="M27" s="13">
        <f t="shared" si="14"/>
        <v>-7.7669681952259872E-2</v>
      </c>
      <c r="N27" s="14">
        <f t="shared" si="8"/>
        <v>-451720</v>
      </c>
      <c r="O27" s="13">
        <f t="shared" si="15"/>
        <v>-7.7669796074659403E-2</v>
      </c>
      <c r="P27" s="14">
        <f t="shared" si="0"/>
        <v>20631472</v>
      </c>
      <c r="Q27" s="13">
        <f t="shared" si="10"/>
        <v>-7.7669856905524637E-2</v>
      </c>
    </row>
    <row r="28" spans="1:24" x14ac:dyDescent="0.3">
      <c r="B28" s="18">
        <v>43490</v>
      </c>
      <c r="C28" s="4">
        <f t="shared" si="1"/>
        <v>6</v>
      </c>
      <c r="D28" s="14">
        <v>7427330</v>
      </c>
      <c r="E28" s="14">
        <v>5570497</v>
      </c>
      <c r="F28" s="14">
        <v>2269462</v>
      </c>
      <c r="G28" s="14">
        <v>5364183</v>
      </c>
      <c r="H28" s="14">
        <f t="shared" si="11"/>
        <v>-547277</v>
      </c>
      <c r="I28" s="13">
        <f t="shared" si="12"/>
        <v>-6.8627457127354408E-2</v>
      </c>
      <c r="J28" s="14">
        <f t="shared" si="7"/>
        <v>-410458</v>
      </c>
      <c r="K28" s="13">
        <f t="shared" si="13"/>
        <v>-6.8627501795281876E-2</v>
      </c>
      <c r="L28" s="14">
        <f t="shared" si="9"/>
        <v>-167223</v>
      </c>
      <c r="M28" s="13">
        <f t="shared" si="14"/>
        <v>-6.8627253830511492E-2</v>
      </c>
      <c r="N28" s="14">
        <f t="shared" si="8"/>
        <v>-395255</v>
      </c>
      <c r="O28" s="13">
        <f t="shared" si="15"/>
        <v>-6.8627355655187183E-2</v>
      </c>
      <c r="P28" s="14">
        <f t="shared" si="0"/>
        <v>20631472</v>
      </c>
      <c r="Q28" s="13">
        <f t="shared" si="10"/>
        <v>-6.8627420442282427E-2</v>
      </c>
    </row>
    <row r="29" spans="1:24" x14ac:dyDescent="0.3">
      <c r="B29" s="18">
        <v>43491</v>
      </c>
      <c r="C29" s="4">
        <f t="shared" si="1"/>
        <v>7</v>
      </c>
      <c r="D29" s="14">
        <v>16968325</v>
      </c>
      <c r="E29" s="14">
        <v>12726244</v>
      </c>
      <c r="F29" s="14">
        <v>5184766</v>
      </c>
      <c r="G29" s="14">
        <v>12254901</v>
      </c>
      <c r="H29" s="14">
        <f t="shared" si="11"/>
        <v>1616031</v>
      </c>
      <c r="I29" s="13">
        <f t="shared" si="12"/>
        <v>0.10526316132299196</v>
      </c>
      <c r="J29" s="14">
        <f t="shared" si="7"/>
        <v>1212023</v>
      </c>
      <c r="K29" s="13">
        <f t="shared" si="13"/>
        <v>0.10526313503970441</v>
      </c>
      <c r="L29" s="14">
        <f t="shared" si="9"/>
        <v>493788</v>
      </c>
      <c r="M29" s="13">
        <f t="shared" si="14"/>
        <v>0.10526333741066352</v>
      </c>
      <c r="N29" s="14">
        <f t="shared" si="8"/>
        <v>1167133</v>
      </c>
      <c r="O29" s="13">
        <f t="shared" si="15"/>
        <v>0.10526311517340559</v>
      </c>
      <c r="P29" s="14">
        <f t="shared" si="0"/>
        <v>47134236</v>
      </c>
      <c r="Q29" s="13">
        <f t="shared" si="10"/>
        <v>0.10526316159725235</v>
      </c>
    </row>
    <row r="30" spans="1:24" x14ac:dyDescent="0.3">
      <c r="B30" s="18">
        <v>43492</v>
      </c>
      <c r="C30" s="4">
        <f t="shared" si="1"/>
        <v>1</v>
      </c>
      <c r="D30" s="14">
        <v>16321913</v>
      </c>
      <c r="E30" s="14">
        <v>12241435</v>
      </c>
      <c r="F30" s="14">
        <v>4987251</v>
      </c>
      <c r="G30" s="14">
        <v>11788048</v>
      </c>
      <c r="H30" s="14">
        <f t="shared" si="11"/>
        <v>323206</v>
      </c>
      <c r="I30" s="13">
        <f t="shared" si="12"/>
        <v>2.0202007574737113E-2</v>
      </c>
      <c r="J30" s="14">
        <f t="shared" si="7"/>
        <v>242405</v>
      </c>
      <c r="K30" s="13">
        <f t="shared" si="13"/>
        <v>2.0202049665681399E-2</v>
      </c>
      <c r="L30" s="14">
        <f t="shared" si="9"/>
        <v>98758</v>
      </c>
      <c r="M30" s="13">
        <f t="shared" si="14"/>
        <v>2.0202135913869546E-2</v>
      </c>
      <c r="N30" s="14">
        <f t="shared" si="8"/>
        <v>233427</v>
      </c>
      <c r="O30" s="13">
        <f t="shared" si="15"/>
        <v>2.0202047302114057E-2</v>
      </c>
      <c r="P30" s="14">
        <f t="shared" si="0"/>
        <v>45338647</v>
      </c>
      <c r="Q30" s="13">
        <f t="shared" si="10"/>
        <v>2.0202043385712853E-2</v>
      </c>
    </row>
    <row r="31" spans="1:24" x14ac:dyDescent="0.3">
      <c r="B31" s="18">
        <v>43493</v>
      </c>
      <c r="C31" s="4">
        <f t="shared" si="1"/>
        <v>2</v>
      </c>
      <c r="D31" s="14">
        <v>7661877</v>
      </c>
      <c r="E31" s="14">
        <v>5746408</v>
      </c>
      <c r="F31" s="14">
        <v>2341129</v>
      </c>
      <c r="G31" s="14">
        <v>5533578</v>
      </c>
      <c r="H31" s="14">
        <f t="shared" si="11"/>
        <v>-312730</v>
      </c>
      <c r="I31" s="13">
        <f t="shared" si="12"/>
        <v>-3.921572561506792E-2</v>
      </c>
      <c r="J31" s="14">
        <f t="shared" si="7"/>
        <v>-234547</v>
      </c>
      <c r="K31" s="13">
        <f t="shared" si="13"/>
        <v>-3.9215643655570065E-2</v>
      </c>
      <c r="L31" s="14">
        <f t="shared" si="9"/>
        <v>-95556</v>
      </c>
      <c r="M31" s="13">
        <f t="shared" si="14"/>
        <v>-3.9215573617435218E-2</v>
      </c>
      <c r="N31" s="14">
        <f t="shared" si="8"/>
        <v>-225860</v>
      </c>
      <c r="O31" s="13">
        <f t="shared" si="15"/>
        <v>-3.9215631802964057E-2</v>
      </c>
      <c r="P31" s="14">
        <f t="shared" si="0"/>
        <v>21282992</v>
      </c>
      <c r="Q31" s="13">
        <f t="shared" si="10"/>
        <v>-3.9215662375119531E-2</v>
      </c>
    </row>
    <row r="32" spans="1:24" x14ac:dyDescent="0.3">
      <c r="B32" s="20">
        <v>43494</v>
      </c>
      <c r="C32" s="16">
        <f t="shared" si="1"/>
        <v>3</v>
      </c>
      <c r="D32" s="21">
        <v>8052789</v>
      </c>
      <c r="E32" s="21">
        <v>6039592</v>
      </c>
      <c r="F32" s="21">
        <v>2460574</v>
      </c>
      <c r="G32" s="21">
        <v>5815903</v>
      </c>
      <c r="H32" s="21">
        <f t="shared" si="11"/>
        <v>-5472770</v>
      </c>
      <c r="I32" s="22">
        <f t="shared" si="12"/>
        <v>-0.40462431164582546</v>
      </c>
      <c r="J32" s="21">
        <f t="shared" si="7"/>
        <v>4010759</v>
      </c>
      <c r="K32" s="22">
        <f t="shared" si="13"/>
        <v>1.9768798121875975</v>
      </c>
      <c r="L32" s="21">
        <f t="shared" si="9"/>
        <v>-17366793</v>
      </c>
      <c r="M32" s="22">
        <f t="shared" si="14"/>
        <v>-0.87590011321220818</v>
      </c>
      <c r="N32" s="21">
        <f t="shared" si="8"/>
        <v>3626665</v>
      </c>
      <c r="O32" s="22">
        <f t="shared" si="15"/>
        <v>1.6565878173136039</v>
      </c>
      <c r="P32" s="21">
        <f t="shared" si="0"/>
        <v>22368858</v>
      </c>
      <c r="Q32" s="22">
        <f t="shared" si="10"/>
        <v>-0.40462431699643209</v>
      </c>
    </row>
    <row r="33" spans="2:17" x14ac:dyDescent="0.3">
      <c r="B33" s="18">
        <v>43495</v>
      </c>
      <c r="C33" s="4">
        <f t="shared" si="1"/>
        <v>4</v>
      </c>
      <c r="D33" s="14">
        <v>8052789</v>
      </c>
      <c r="E33" s="14">
        <v>6039592</v>
      </c>
      <c r="F33" s="14">
        <v>2460574</v>
      </c>
      <c r="G33" s="14">
        <v>5815903</v>
      </c>
      <c r="H33" s="14">
        <f t="shared" si="11"/>
        <v>312729</v>
      </c>
      <c r="I33" s="13">
        <f t="shared" si="12"/>
        <v>4.0403950356973972E-2</v>
      </c>
      <c r="J33" s="14">
        <f t="shared" si="7"/>
        <v>234547</v>
      </c>
      <c r="K33" s="13">
        <f t="shared" si="13"/>
        <v>4.0403993422962303E-2</v>
      </c>
      <c r="L33" s="14">
        <f t="shared" si="9"/>
        <v>95556</v>
      </c>
      <c r="M33" s="13">
        <f t="shared" si="14"/>
        <v>4.0403920815824668E-2</v>
      </c>
      <c r="N33" s="14">
        <f t="shared" si="8"/>
        <v>225860</v>
      </c>
      <c r="O33" s="13">
        <f t="shared" si="15"/>
        <v>4.0403982581171505E-2</v>
      </c>
      <c r="P33" s="14">
        <f t="shared" si="0"/>
        <v>22368858</v>
      </c>
      <c r="Q33" s="13">
        <f t="shared" si="10"/>
        <v>4.0403967113556316E-2</v>
      </c>
    </row>
    <row r="34" spans="2:17" x14ac:dyDescent="0.3">
      <c r="B34" s="20">
        <v>43496</v>
      </c>
      <c r="C34" s="16">
        <f t="shared" si="1"/>
        <v>5</v>
      </c>
      <c r="D34" s="21">
        <v>7505512</v>
      </c>
      <c r="E34" s="21">
        <v>5629134</v>
      </c>
      <c r="F34" s="21">
        <v>2293351</v>
      </c>
      <c r="G34" s="21">
        <v>5420648</v>
      </c>
      <c r="H34" s="21">
        <f t="shared" si="11"/>
        <v>78182</v>
      </c>
      <c r="I34" s="22">
        <f t="shared" si="12"/>
        <v>1.0526259099838065E-2</v>
      </c>
      <c r="J34" s="21">
        <f t="shared" si="7"/>
        <v>58637</v>
      </c>
      <c r="K34" s="22">
        <f t="shared" si="13"/>
        <v>1.0526349803258173E-2</v>
      </c>
      <c r="L34" s="21">
        <f t="shared" si="9"/>
        <v>23889</v>
      </c>
      <c r="M34" s="22">
        <f t="shared" si="14"/>
        <v>1.0526283321774077E-2</v>
      </c>
      <c r="N34" s="21">
        <f t="shared" si="8"/>
        <v>56465</v>
      </c>
      <c r="O34" s="22">
        <f t="shared" si="15"/>
        <v>1.0526300090806018E-2</v>
      </c>
      <c r="P34" s="21">
        <f t="shared" si="0"/>
        <v>20848645</v>
      </c>
      <c r="Q34" s="22">
        <f t="shared" si="10"/>
        <v>1.0526296911824717E-2</v>
      </c>
    </row>
    <row r="35" spans="2:17" x14ac:dyDescent="0.3">
      <c r="B35" s="18">
        <v>43497</v>
      </c>
      <c r="C35" s="4">
        <f t="shared" si="1"/>
        <v>6</v>
      </c>
      <c r="D35" s="14">
        <v>7427330</v>
      </c>
      <c r="E35" s="14">
        <v>5570497</v>
      </c>
      <c r="F35" s="14">
        <v>2269462</v>
      </c>
      <c r="G35" s="14">
        <v>5364183</v>
      </c>
      <c r="H35" s="14">
        <f t="shared" si="11"/>
        <v>0</v>
      </c>
      <c r="I35" s="13">
        <f t="shared" si="12"/>
        <v>0</v>
      </c>
      <c r="J35" s="14">
        <f t="shared" si="7"/>
        <v>0</v>
      </c>
      <c r="K35" s="13">
        <f t="shared" si="13"/>
        <v>0</v>
      </c>
      <c r="L35" s="14">
        <f t="shared" si="9"/>
        <v>0</v>
      </c>
      <c r="M35" s="13">
        <f t="shared" si="14"/>
        <v>0</v>
      </c>
      <c r="N35" s="14">
        <f t="shared" si="8"/>
        <v>0</v>
      </c>
      <c r="O35" s="13">
        <f t="shared" si="15"/>
        <v>0</v>
      </c>
      <c r="P35" s="14">
        <f t="shared" si="0"/>
        <v>20631472</v>
      </c>
      <c r="Q35" s="13">
        <f t="shared" si="10"/>
        <v>0</v>
      </c>
    </row>
    <row r="36" spans="2:17" x14ac:dyDescent="0.3">
      <c r="B36" s="18">
        <v>43498</v>
      </c>
      <c r="C36" s="4">
        <f t="shared" si="1"/>
        <v>7</v>
      </c>
      <c r="D36" s="14">
        <v>15675500</v>
      </c>
      <c r="E36" s="14">
        <v>11756625</v>
      </c>
      <c r="F36" s="14">
        <v>4789736</v>
      </c>
      <c r="G36" s="14">
        <v>11321195</v>
      </c>
      <c r="H36" s="14">
        <f t="shared" si="11"/>
        <v>-1292825</v>
      </c>
      <c r="I36" s="13">
        <f t="shared" si="12"/>
        <v>-7.6190490222222906E-2</v>
      </c>
      <c r="J36" s="14">
        <f t="shared" si="7"/>
        <v>-969619</v>
      </c>
      <c r="K36" s="13">
        <f t="shared" si="13"/>
        <v>-7.6190508369948007E-2</v>
      </c>
      <c r="L36" s="14">
        <f t="shared" si="9"/>
        <v>-395030</v>
      </c>
      <c r="M36" s="13">
        <f t="shared" si="14"/>
        <v>-7.6190516601906455E-2</v>
      </c>
      <c r="N36" s="14">
        <f t="shared" si="8"/>
        <v>-933706</v>
      </c>
      <c r="O36" s="13">
        <f t="shared" si="15"/>
        <v>-7.6190415573328618E-2</v>
      </c>
      <c r="P36" s="14">
        <f t="shared" si="0"/>
        <v>43543056</v>
      </c>
      <c r="Q36" s="13">
        <f t="shared" si="10"/>
        <v>-7.6190478615162038E-2</v>
      </c>
    </row>
    <row r="37" spans="2:17" x14ac:dyDescent="0.3">
      <c r="B37" s="18">
        <v>43499</v>
      </c>
      <c r="C37" s="4">
        <f t="shared" si="1"/>
        <v>1</v>
      </c>
      <c r="D37" s="14">
        <v>16160310</v>
      </c>
      <c r="E37" s="14">
        <v>12120232</v>
      </c>
      <c r="F37" s="14">
        <v>4937872</v>
      </c>
      <c r="G37" s="14">
        <v>11671335</v>
      </c>
      <c r="H37" s="14">
        <f t="shared" si="11"/>
        <v>-161603</v>
      </c>
      <c r="I37" s="13">
        <f t="shared" si="12"/>
        <v>-9.9009840329378207E-3</v>
      </c>
      <c r="J37" s="14">
        <f t="shared" si="7"/>
        <v>-121203</v>
      </c>
      <c r="K37" s="13">
        <f t="shared" si="13"/>
        <v>-9.9010450980624443E-3</v>
      </c>
      <c r="L37" s="14">
        <f t="shared" si="9"/>
        <v>-49379</v>
      </c>
      <c r="M37" s="13">
        <f t="shared" si="14"/>
        <v>-9.9010456862909102E-3</v>
      </c>
      <c r="N37" s="14">
        <f t="shared" si="8"/>
        <v>-116713</v>
      </c>
      <c r="O37" s="13">
        <f t="shared" si="15"/>
        <v>-9.9009607018906154E-3</v>
      </c>
      <c r="P37" s="14">
        <f t="shared" si="0"/>
        <v>44889749</v>
      </c>
      <c r="Q37" s="13">
        <f t="shared" si="10"/>
        <v>-9.9010012363183186E-3</v>
      </c>
    </row>
    <row r="38" spans="2:17" x14ac:dyDescent="0.3">
      <c r="B38" s="18">
        <v>43500</v>
      </c>
      <c r="C38" s="4">
        <f t="shared" si="1"/>
        <v>2</v>
      </c>
      <c r="D38" s="14">
        <v>7661877</v>
      </c>
      <c r="E38" s="14">
        <v>5746408</v>
      </c>
      <c r="F38" s="14">
        <v>2341129</v>
      </c>
      <c r="G38" s="14">
        <v>5533578</v>
      </c>
      <c r="H38" s="14">
        <f t="shared" si="11"/>
        <v>0</v>
      </c>
      <c r="I38" s="13">
        <f t="shared" si="12"/>
        <v>0</v>
      </c>
      <c r="J38" s="14">
        <f t="shared" si="7"/>
        <v>0</v>
      </c>
      <c r="K38" s="13">
        <f t="shared" si="13"/>
        <v>0</v>
      </c>
      <c r="L38" s="14">
        <f t="shared" si="9"/>
        <v>0</v>
      </c>
      <c r="M38" s="13">
        <f t="shared" si="14"/>
        <v>0</v>
      </c>
      <c r="N38" s="14">
        <f t="shared" si="8"/>
        <v>0</v>
      </c>
      <c r="O38" s="13">
        <f t="shared" si="15"/>
        <v>0</v>
      </c>
      <c r="P38" s="14">
        <f t="shared" si="0"/>
        <v>21282992</v>
      </c>
      <c r="Q38" s="13">
        <f t="shared" si="10"/>
        <v>0</v>
      </c>
    </row>
    <row r="39" spans="2:17" x14ac:dyDescent="0.3">
      <c r="B39" s="20">
        <v>43501</v>
      </c>
      <c r="C39" s="16">
        <f t="shared" si="1"/>
        <v>3</v>
      </c>
      <c r="D39" s="21">
        <v>8052789</v>
      </c>
      <c r="E39" s="21">
        <v>6039592</v>
      </c>
      <c r="F39" s="21">
        <v>2460574</v>
      </c>
      <c r="G39" s="21">
        <v>5815903</v>
      </c>
      <c r="H39" s="21">
        <f t="shared" si="11"/>
        <v>0</v>
      </c>
      <c r="I39" s="22">
        <f t="shared" si="12"/>
        <v>0</v>
      </c>
      <c r="J39" s="21">
        <f t="shared" si="7"/>
        <v>0</v>
      </c>
      <c r="K39" s="22">
        <f t="shared" si="13"/>
        <v>0</v>
      </c>
      <c r="L39" s="21">
        <f t="shared" si="9"/>
        <v>0</v>
      </c>
      <c r="M39" s="22">
        <f t="shared" si="14"/>
        <v>0</v>
      </c>
      <c r="N39" s="21">
        <f t="shared" si="8"/>
        <v>0</v>
      </c>
      <c r="O39" s="22">
        <f t="shared" si="15"/>
        <v>0</v>
      </c>
      <c r="P39" s="21">
        <f t="shared" si="0"/>
        <v>22368858</v>
      </c>
      <c r="Q39" s="22">
        <f t="shared" si="10"/>
        <v>0</v>
      </c>
    </row>
    <row r="40" spans="2:17" x14ac:dyDescent="0.3">
      <c r="B40" s="18">
        <v>43502</v>
      </c>
      <c r="C40" s="4">
        <f t="shared" si="1"/>
        <v>4</v>
      </c>
      <c r="D40" s="14">
        <v>7427330</v>
      </c>
      <c r="E40" s="14">
        <v>5570497</v>
      </c>
      <c r="F40" s="14">
        <v>2269462</v>
      </c>
      <c r="G40" s="14">
        <v>5364183</v>
      </c>
      <c r="H40" s="14">
        <f t="shared" si="11"/>
        <v>-625459</v>
      </c>
      <c r="I40" s="13">
        <f t="shared" si="12"/>
        <v>-7.7669860715337213E-2</v>
      </c>
      <c r="J40" s="14">
        <f t="shared" si="7"/>
        <v>-469095</v>
      </c>
      <c r="K40" s="13">
        <f t="shared" si="13"/>
        <v>-7.7669981680881794E-2</v>
      </c>
      <c r="L40" s="14">
        <f t="shared" si="9"/>
        <v>-191112</v>
      </c>
      <c r="M40" s="13">
        <f t="shared" si="14"/>
        <v>-7.7669681952259872E-2</v>
      </c>
      <c r="N40" s="14">
        <f t="shared" si="8"/>
        <v>-451720</v>
      </c>
      <c r="O40" s="13">
        <f t="shared" si="15"/>
        <v>-7.7669796074659403E-2</v>
      </c>
      <c r="P40" s="14">
        <f t="shared" si="0"/>
        <v>20631472</v>
      </c>
      <c r="Q40" s="13">
        <f t="shared" si="10"/>
        <v>-7.7669856905524637E-2</v>
      </c>
    </row>
    <row r="41" spans="2:17" x14ac:dyDescent="0.3">
      <c r="B41" s="18">
        <v>43503</v>
      </c>
      <c r="C41" s="4">
        <f t="shared" si="1"/>
        <v>5</v>
      </c>
      <c r="D41" s="14">
        <v>7974607</v>
      </c>
      <c r="E41" s="14">
        <v>5980955</v>
      </c>
      <c r="F41" s="14">
        <v>2436685</v>
      </c>
      <c r="G41" s="14">
        <v>5759438</v>
      </c>
      <c r="H41" s="14">
        <f t="shared" si="11"/>
        <v>469095</v>
      </c>
      <c r="I41" s="13">
        <f t="shared" si="12"/>
        <v>6.2500066617707128E-2</v>
      </c>
      <c r="J41" s="14">
        <f t="shared" si="7"/>
        <v>351821</v>
      </c>
      <c r="K41" s="13">
        <f t="shared" si="13"/>
        <v>6.250002220590245E-2</v>
      </c>
      <c r="L41" s="14">
        <f t="shared" si="9"/>
        <v>143334</v>
      </c>
      <c r="M41" s="13">
        <f t="shared" si="14"/>
        <v>6.249980923112064E-2</v>
      </c>
      <c r="N41" s="14">
        <f t="shared" si="8"/>
        <v>338790</v>
      </c>
      <c r="O41" s="13">
        <f t="shared" si="15"/>
        <v>6.2499907760105389E-2</v>
      </c>
      <c r="P41" s="14">
        <f t="shared" si="0"/>
        <v>22151685</v>
      </c>
      <c r="Q41" s="13">
        <f t="shared" si="10"/>
        <v>6.249998501101639E-2</v>
      </c>
    </row>
    <row r="42" spans="2:17" x14ac:dyDescent="0.3">
      <c r="B42" s="18">
        <v>43504</v>
      </c>
      <c r="C42" s="4">
        <f t="shared" si="1"/>
        <v>6</v>
      </c>
      <c r="D42" s="14">
        <v>7896424</v>
      </c>
      <c r="E42" s="14">
        <v>5922318</v>
      </c>
      <c r="F42" s="14">
        <v>2412796</v>
      </c>
      <c r="G42" s="14">
        <v>5702973</v>
      </c>
      <c r="H42" s="14">
        <f t="shared" si="11"/>
        <v>469094</v>
      </c>
      <c r="I42" s="13">
        <f t="shared" si="12"/>
        <v>6.3157823874797625E-2</v>
      </c>
      <c r="J42" s="14">
        <f t="shared" si="7"/>
        <v>351821</v>
      </c>
      <c r="K42" s="13">
        <f t="shared" si="13"/>
        <v>6.3157919302353038E-2</v>
      </c>
      <c r="L42" s="14">
        <f t="shared" si="9"/>
        <v>143334</v>
      </c>
      <c r="M42" s="13">
        <f t="shared" si="14"/>
        <v>6.3157699930644462E-2</v>
      </c>
      <c r="N42" s="14">
        <f t="shared" si="8"/>
        <v>338790</v>
      </c>
      <c r="O42" s="13">
        <f t="shared" si="15"/>
        <v>6.3157800544836107E-2</v>
      </c>
      <c r="P42" s="14">
        <f t="shared" si="0"/>
        <v>21934511</v>
      </c>
      <c r="Q42" s="13">
        <f t="shared" si="10"/>
        <v>6.315782994058794E-2</v>
      </c>
    </row>
    <row r="43" spans="2:17" x14ac:dyDescent="0.3">
      <c r="B43" s="18">
        <v>43505</v>
      </c>
      <c r="C43" s="4">
        <f t="shared" si="1"/>
        <v>7</v>
      </c>
      <c r="D43" s="14">
        <v>15837104</v>
      </c>
      <c r="E43" s="14">
        <v>11877828</v>
      </c>
      <c r="F43" s="14">
        <v>4839115</v>
      </c>
      <c r="G43" s="14">
        <v>11437908</v>
      </c>
      <c r="H43" s="14">
        <f t="shared" si="11"/>
        <v>161604</v>
      </c>
      <c r="I43" s="13">
        <f t="shared" si="12"/>
        <v>1.030933622531971E-2</v>
      </c>
      <c r="J43" s="14">
        <f t="shared" si="7"/>
        <v>121203</v>
      </c>
      <c r="K43" s="13">
        <f t="shared" si="13"/>
        <v>1.030933622531971E-2</v>
      </c>
      <c r="L43" s="14">
        <f t="shared" si="9"/>
        <v>49379</v>
      </c>
      <c r="M43" s="13">
        <f t="shared" si="14"/>
        <v>1.0309336464473295E-2</v>
      </c>
      <c r="N43" s="14">
        <f t="shared" si="8"/>
        <v>116713</v>
      </c>
      <c r="O43" s="13">
        <f t="shared" si="15"/>
        <v>1.0309247389520326E-2</v>
      </c>
      <c r="P43" s="14">
        <f t="shared" si="0"/>
        <v>43991955</v>
      </c>
      <c r="Q43" s="13">
        <f t="shared" si="10"/>
        <v>1.0309313154317934E-2</v>
      </c>
    </row>
    <row r="44" spans="2:17" x14ac:dyDescent="0.3">
      <c r="B44" s="18">
        <v>43506</v>
      </c>
      <c r="C44" s="4">
        <f t="shared" si="1"/>
        <v>1</v>
      </c>
      <c r="D44" s="14">
        <v>16645119</v>
      </c>
      <c r="E44" s="14">
        <v>12483839</v>
      </c>
      <c r="F44" s="14">
        <v>5086008</v>
      </c>
      <c r="G44" s="14">
        <v>12021475</v>
      </c>
      <c r="H44" s="14">
        <f t="shared" si="11"/>
        <v>484809</v>
      </c>
      <c r="I44" s="13">
        <f t="shared" si="12"/>
        <v>2.999998143599969E-2</v>
      </c>
      <c r="J44" s="14">
        <f t="shared" si="7"/>
        <v>363607</v>
      </c>
      <c r="K44" s="13">
        <f t="shared" si="13"/>
        <v>3.0000003300266753E-2</v>
      </c>
      <c r="L44" s="14">
        <f t="shared" si="9"/>
        <v>148136</v>
      </c>
      <c r="M44" s="13">
        <f t="shared" si="14"/>
        <v>2.9999967597377886E-2</v>
      </c>
      <c r="N44" s="14">
        <f t="shared" si="8"/>
        <v>350140</v>
      </c>
      <c r="O44" s="13">
        <f t="shared" si="15"/>
        <v>2.9999995715999983E-2</v>
      </c>
      <c r="P44" s="14">
        <f t="shared" si="0"/>
        <v>46236441</v>
      </c>
      <c r="Q44" s="13">
        <f t="shared" si="10"/>
        <v>2.9999989529903681E-2</v>
      </c>
    </row>
    <row r="45" spans="2:17" x14ac:dyDescent="0.3">
      <c r="B45" s="18">
        <v>43507</v>
      </c>
      <c r="C45" s="4">
        <f t="shared" si="1"/>
        <v>2</v>
      </c>
      <c r="D45" s="14">
        <v>8052789</v>
      </c>
      <c r="E45" s="14">
        <v>6039592</v>
      </c>
      <c r="F45" s="14">
        <v>2460574</v>
      </c>
      <c r="G45" s="14">
        <v>5815903</v>
      </c>
      <c r="H45" s="14">
        <f t="shared" si="11"/>
        <v>390912</v>
      </c>
      <c r="I45" s="13">
        <f t="shared" si="12"/>
        <v>5.1020396177072547E-2</v>
      </c>
      <c r="J45" s="14">
        <f t="shared" si="7"/>
        <v>293184</v>
      </c>
      <c r="K45" s="13">
        <f t="shared" si="13"/>
        <v>5.1020393957407872E-2</v>
      </c>
      <c r="L45" s="14">
        <f t="shared" si="9"/>
        <v>119445</v>
      </c>
      <c r="M45" s="13">
        <f t="shared" si="14"/>
        <v>5.1020255611715637E-2</v>
      </c>
      <c r="N45" s="14">
        <f t="shared" si="8"/>
        <v>282325</v>
      </c>
      <c r="O45" s="13">
        <f t="shared" si="15"/>
        <v>5.1020334402081202E-2</v>
      </c>
      <c r="P45" s="14">
        <f t="shared" si="0"/>
        <v>22368858</v>
      </c>
      <c r="Q45" s="13">
        <f t="shared" si="10"/>
        <v>5.1020364054076506E-2</v>
      </c>
    </row>
    <row r="46" spans="2:17" x14ac:dyDescent="0.3">
      <c r="B46" s="18">
        <v>43508</v>
      </c>
      <c r="C46" s="4">
        <f t="shared" si="1"/>
        <v>3</v>
      </c>
      <c r="D46" s="14">
        <v>8209154</v>
      </c>
      <c r="E46" s="14">
        <v>6156866</v>
      </c>
      <c r="F46" s="14">
        <v>2508352</v>
      </c>
      <c r="G46" s="14">
        <v>5928833</v>
      </c>
      <c r="H46" s="14">
        <f t="shared" si="11"/>
        <v>156365</v>
      </c>
      <c r="I46" s="13">
        <f t="shared" si="12"/>
        <v>1.9417496223979036E-2</v>
      </c>
      <c r="J46" s="14">
        <f t="shared" si="7"/>
        <v>117274</v>
      </c>
      <c r="K46" s="13">
        <f t="shared" si="13"/>
        <v>1.9417536813745029E-2</v>
      </c>
      <c r="L46" s="14">
        <f t="shared" si="9"/>
        <v>47778</v>
      </c>
      <c r="M46" s="13">
        <f t="shared" si="14"/>
        <v>1.9417420488065051E-2</v>
      </c>
      <c r="N46" s="14">
        <f t="shared" si="8"/>
        <v>112930</v>
      </c>
      <c r="O46" s="13">
        <f t="shared" si="15"/>
        <v>1.9417449018664934E-2</v>
      </c>
      <c r="P46" s="14">
        <f t="shared" si="0"/>
        <v>22803205</v>
      </c>
      <c r="Q46" s="13">
        <f t="shared" si="10"/>
        <v>1.9417486578885645E-2</v>
      </c>
    </row>
    <row r="47" spans="2:17" x14ac:dyDescent="0.3">
      <c r="B47" s="18">
        <v>43509</v>
      </c>
      <c r="C47" s="4">
        <f t="shared" si="1"/>
        <v>4</v>
      </c>
      <c r="D47" s="14">
        <v>7818242</v>
      </c>
      <c r="E47" s="14">
        <v>5863681</v>
      </c>
      <c r="F47" s="14">
        <v>2388907</v>
      </c>
      <c r="G47" s="14">
        <v>5646508</v>
      </c>
      <c r="H47" s="14">
        <f t="shared" si="11"/>
        <v>390912</v>
      </c>
      <c r="I47" s="13">
        <f t="shared" si="12"/>
        <v>5.2631564774959561E-2</v>
      </c>
      <c r="J47" s="14">
        <f t="shared" si="7"/>
        <v>293184</v>
      </c>
      <c r="K47" s="13">
        <f t="shared" si="13"/>
        <v>5.2631569499094866E-2</v>
      </c>
      <c r="L47" s="14">
        <f t="shared" si="9"/>
        <v>119445</v>
      </c>
      <c r="M47" s="13">
        <f t="shared" si="14"/>
        <v>5.2631416608870385E-2</v>
      </c>
      <c r="N47" s="14">
        <f t="shared" si="8"/>
        <v>282325</v>
      </c>
      <c r="O47" s="13">
        <f t="shared" si="15"/>
        <v>5.2631500454030089E-2</v>
      </c>
      <c r="P47" s="14">
        <f t="shared" si="0"/>
        <v>21717338</v>
      </c>
      <c r="Q47" s="13">
        <f t="shared" si="10"/>
        <v>5.2631533028763E-2</v>
      </c>
    </row>
    <row r="48" spans="2:17" x14ac:dyDescent="0.3">
      <c r="B48" s="18">
        <v>43510</v>
      </c>
      <c r="C48" s="4">
        <f t="shared" si="1"/>
        <v>5</v>
      </c>
      <c r="D48" s="14">
        <v>7740060</v>
      </c>
      <c r="E48" s="14">
        <v>5805045</v>
      </c>
      <c r="F48" s="14">
        <v>2365018</v>
      </c>
      <c r="G48" s="14">
        <v>5590043</v>
      </c>
      <c r="H48" s="14">
        <f t="shared" si="11"/>
        <v>-234547</v>
      </c>
      <c r="I48" s="13">
        <f t="shared" si="12"/>
        <v>-2.9411731512286488E-2</v>
      </c>
      <c r="J48" s="14">
        <f t="shared" si="7"/>
        <v>-175910</v>
      </c>
      <c r="K48" s="13">
        <f t="shared" si="13"/>
        <v>-2.9411690942332758E-2</v>
      </c>
      <c r="L48" s="14">
        <f t="shared" si="9"/>
        <v>-71667</v>
      </c>
      <c r="M48" s="13">
        <f t="shared" si="14"/>
        <v>-2.9411680213076385E-2</v>
      </c>
      <c r="N48" s="14">
        <f t="shared" si="8"/>
        <v>-169395</v>
      </c>
      <c r="O48" s="13">
        <f t="shared" si="15"/>
        <v>-2.9411723852223126E-2</v>
      </c>
      <c r="P48" s="14">
        <f t="shared" si="0"/>
        <v>21500166</v>
      </c>
      <c r="Q48" s="13">
        <f t="shared" si="10"/>
        <v>-2.9411712923870126E-2</v>
      </c>
    </row>
    <row r="49" spans="2:17" x14ac:dyDescent="0.3">
      <c r="B49" s="18">
        <v>43511</v>
      </c>
      <c r="C49" s="4">
        <f t="shared" si="1"/>
        <v>6</v>
      </c>
      <c r="D49" s="14">
        <v>7740060</v>
      </c>
      <c r="E49" s="14">
        <v>5805045</v>
      </c>
      <c r="F49" s="14">
        <v>2365018</v>
      </c>
      <c r="G49" s="14">
        <v>5590043</v>
      </c>
      <c r="H49" s="14">
        <f t="shared" si="11"/>
        <v>-156364</v>
      </c>
      <c r="I49" s="13">
        <f t="shared" si="12"/>
        <v>-1.9801874873993541E-2</v>
      </c>
      <c r="J49" s="14">
        <f t="shared" si="7"/>
        <v>-117273</v>
      </c>
      <c r="K49" s="13">
        <f t="shared" si="13"/>
        <v>-1.9801874873993541E-2</v>
      </c>
      <c r="L49" s="14">
        <f t="shared" si="9"/>
        <v>-47778</v>
      </c>
      <c r="M49" s="13">
        <f t="shared" si="14"/>
        <v>-1.9801922748545642E-2</v>
      </c>
      <c r="N49" s="14">
        <f t="shared" si="8"/>
        <v>-112930</v>
      </c>
      <c r="O49" s="13">
        <f t="shared" si="15"/>
        <v>-1.9801952420255176E-2</v>
      </c>
      <c r="P49" s="14">
        <f t="shared" si="0"/>
        <v>21500166</v>
      </c>
      <c r="Q49" s="13">
        <f t="shared" si="10"/>
        <v>-1.9801900302222397E-2</v>
      </c>
    </row>
    <row r="50" spans="2:17" x14ac:dyDescent="0.3">
      <c r="B50" s="18">
        <v>43512</v>
      </c>
      <c r="C50" s="4">
        <f t="shared" si="1"/>
        <v>7</v>
      </c>
      <c r="D50" s="14">
        <v>16483516</v>
      </c>
      <c r="E50" s="14">
        <v>12362637</v>
      </c>
      <c r="F50" s="14">
        <v>5036630</v>
      </c>
      <c r="G50" s="14">
        <v>11904761</v>
      </c>
      <c r="H50" s="14">
        <f t="shared" si="11"/>
        <v>646412</v>
      </c>
      <c r="I50" s="13">
        <f t="shared" si="12"/>
        <v>4.0816300758017343E-2</v>
      </c>
      <c r="J50" s="14">
        <f t="shared" si="7"/>
        <v>484809</v>
      </c>
      <c r="K50" s="13">
        <f t="shared" si="13"/>
        <v>4.0816300758017343E-2</v>
      </c>
      <c r="L50" s="14">
        <f t="shared" si="9"/>
        <v>197515</v>
      </c>
      <c r="M50" s="13">
        <f t="shared" si="14"/>
        <v>4.0816347617281368E-2</v>
      </c>
      <c r="N50" s="14">
        <f t="shared" si="8"/>
        <v>466853</v>
      </c>
      <c r="O50" s="13">
        <f t="shared" si="15"/>
        <v>4.0816292629736184E-2</v>
      </c>
      <c r="P50" s="14">
        <f t="shared" si="0"/>
        <v>45787544</v>
      </c>
      <c r="Q50" s="13">
        <f t="shared" si="10"/>
        <v>4.0816303799183329E-2</v>
      </c>
    </row>
    <row r="51" spans="2:17" x14ac:dyDescent="0.3">
      <c r="B51" s="18">
        <v>43513</v>
      </c>
      <c r="C51" s="4">
        <f t="shared" si="1"/>
        <v>1</v>
      </c>
      <c r="D51" s="14">
        <v>16321913</v>
      </c>
      <c r="E51" s="14">
        <v>12241435</v>
      </c>
      <c r="F51" s="14">
        <v>4987251</v>
      </c>
      <c r="G51" s="14">
        <v>11788048</v>
      </c>
      <c r="H51" s="14">
        <f t="shared" si="11"/>
        <v>-323206</v>
      </c>
      <c r="I51" s="13">
        <f t="shared" si="12"/>
        <v>-1.941746406258793E-2</v>
      </c>
      <c r="J51" s="14">
        <f t="shared" si="7"/>
        <v>-242404</v>
      </c>
      <c r="K51" s="13">
        <f t="shared" si="13"/>
        <v>-1.9417424399657879E-2</v>
      </c>
      <c r="L51" s="14">
        <f t="shared" si="9"/>
        <v>-98757</v>
      </c>
      <c r="M51" s="13">
        <f t="shared" si="14"/>
        <v>-1.9417389827149356E-2</v>
      </c>
      <c r="N51" s="14">
        <f t="shared" si="8"/>
        <v>-233427</v>
      </c>
      <c r="O51" s="13">
        <f t="shared" si="15"/>
        <v>-1.9417500764257301E-2</v>
      </c>
      <c r="P51" s="14">
        <f t="shared" si="0"/>
        <v>45338647</v>
      </c>
      <c r="Q51" s="13">
        <f t="shared" si="10"/>
        <v>-1.9417454730133787E-2</v>
      </c>
    </row>
    <row r="52" spans="2:17" x14ac:dyDescent="0.3">
      <c r="B52" s="18">
        <v>43514</v>
      </c>
      <c r="C52" s="4">
        <f t="shared" si="1"/>
        <v>2</v>
      </c>
      <c r="D52" s="14">
        <v>7818242</v>
      </c>
      <c r="E52" s="14">
        <v>5863681</v>
      </c>
      <c r="F52" s="14">
        <v>2388907</v>
      </c>
      <c r="G52" s="14">
        <v>5646508</v>
      </c>
      <c r="H52" s="14">
        <f t="shared" si="11"/>
        <v>-234547</v>
      </c>
      <c r="I52" s="13">
        <f t="shared" si="12"/>
        <v>-2.9126182245679089E-2</v>
      </c>
      <c r="J52" s="14">
        <f t="shared" si="7"/>
        <v>-175911</v>
      </c>
      <c r="K52" s="13">
        <f t="shared" si="13"/>
        <v>-2.9126305220617543E-2</v>
      </c>
      <c r="L52" s="14">
        <f t="shared" si="9"/>
        <v>-71667</v>
      </c>
      <c r="M52" s="13">
        <f t="shared" si="14"/>
        <v>-2.9126130732097466E-2</v>
      </c>
      <c r="N52" s="14">
        <f t="shared" si="8"/>
        <v>-169395</v>
      </c>
      <c r="O52" s="13">
        <f t="shared" si="15"/>
        <v>-2.912617352799729E-2</v>
      </c>
      <c r="P52" s="14">
        <f t="shared" si="0"/>
        <v>21717338</v>
      </c>
      <c r="Q52" s="13">
        <f t="shared" si="10"/>
        <v>-2.9126207515823954E-2</v>
      </c>
    </row>
    <row r="53" spans="2:17" x14ac:dyDescent="0.3">
      <c r="B53" s="20">
        <v>43515</v>
      </c>
      <c r="C53" s="16">
        <f t="shared" si="1"/>
        <v>3</v>
      </c>
      <c r="D53" s="21">
        <v>7896424</v>
      </c>
      <c r="E53" s="21">
        <v>5922318</v>
      </c>
      <c r="F53" s="21">
        <v>2412796</v>
      </c>
      <c r="G53" s="21">
        <v>5702973</v>
      </c>
      <c r="H53" s="21">
        <f t="shared" si="11"/>
        <v>-312730</v>
      </c>
      <c r="I53" s="22">
        <f t="shared" si="12"/>
        <v>-3.8095277540170391E-2</v>
      </c>
      <c r="J53" s="21">
        <f t="shared" si="7"/>
        <v>-234548</v>
      </c>
      <c r="K53" s="22">
        <f t="shared" si="13"/>
        <v>-3.8095355656595387E-2</v>
      </c>
      <c r="L53" s="21">
        <f t="shared" si="9"/>
        <v>-95556</v>
      </c>
      <c r="M53" s="22">
        <f t="shared" si="14"/>
        <v>-3.8095131783736913E-2</v>
      </c>
      <c r="N53" s="21">
        <f t="shared" si="8"/>
        <v>-225860</v>
      </c>
      <c r="O53" s="22">
        <f t="shared" si="15"/>
        <v>-3.8095186691883498E-2</v>
      </c>
      <c r="P53" s="21">
        <f t="shared" si="0"/>
        <v>21934511</v>
      </c>
      <c r="Q53" s="22">
        <f t="shared" si="10"/>
        <v>-3.8095258977849822E-2</v>
      </c>
    </row>
    <row r="54" spans="2:17" x14ac:dyDescent="0.3">
      <c r="B54" s="18">
        <v>43516</v>
      </c>
      <c r="C54" s="4">
        <f t="shared" si="1"/>
        <v>4</v>
      </c>
      <c r="D54" s="14">
        <v>7974607</v>
      </c>
      <c r="E54" s="14">
        <v>5980955</v>
      </c>
      <c r="F54" s="14">
        <v>2436685</v>
      </c>
      <c r="G54" s="14">
        <v>5759438</v>
      </c>
      <c r="H54" s="14">
        <f t="shared" si="11"/>
        <v>156365</v>
      </c>
      <c r="I54" s="13">
        <f t="shared" si="12"/>
        <v>2.0000020464958856E-2</v>
      </c>
      <c r="J54" s="14">
        <f t="shared" si="7"/>
        <v>117274</v>
      </c>
      <c r="K54" s="13">
        <f t="shared" si="13"/>
        <v>2.0000064805708151E-2</v>
      </c>
      <c r="L54" s="14">
        <f t="shared" si="9"/>
        <v>47778</v>
      </c>
      <c r="M54" s="13">
        <f t="shared" si="14"/>
        <v>1.9999941395793197E-2</v>
      </c>
      <c r="N54" s="14">
        <f t="shared" si="8"/>
        <v>112930</v>
      </c>
      <c r="O54" s="13">
        <f t="shared" si="15"/>
        <v>1.9999971663902771E-2</v>
      </c>
      <c r="P54" s="14">
        <f t="shared" si="0"/>
        <v>22151685</v>
      </c>
      <c r="Q54" s="13">
        <f t="shared" si="10"/>
        <v>2.000001105107807E-2</v>
      </c>
    </row>
    <row r="55" spans="2:17" x14ac:dyDescent="0.3">
      <c r="B55" s="18">
        <v>43517</v>
      </c>
      <c r="C55" s="4">
        <f t="shared" si="1"/>
        <v>5</v>
      </c>
      <c r="D55" s="14">
        <v>7505512</v>
      </c>
      <c r="E55" s="14">
        <v>5629134</v>
      </c>
      <c r="F55" s="14">
        <v>2293351</v>
      </c>
      <c r="G55" s="14">
        <v>5420648</v>
      </c>
      <c r="H55" s="14">
        <f t="shared" si="11"/>
        <v>-234548</v>
      </c>
      <c r="I55" s="13">
        <f t="shared" si="12"/>
        <v>-3.0303124265186554E-2</v>
      </c>
      <c r="J55" s="14">
        <f t="shared" si="7"/>
        <v>-175911</v>
      </c>
      <c r="K55" s="13">
        <f t="shared" si="13"/>
        <v>-3.0303124265186554E-2</v>
      </c>
      <c r="L55" s="14">
        <f t="shared" si="9"/>
        <v>-71667</v>
      </c>
      <c r="M55" s="13">
        <f t="shared" si="14"/>
        <v>-3.0302940611868445E-2</v>
      </c>
      <c r="N55" s="14">
        <f t="shared" si="8"/>
        <v>-169395</v>
      </c>
      <c r="O55" s="13">
        <f t="shared" si="15"/>
        <v>-3.0302986935878629E-2</v>
      </c>
      <c r="P55" s="14">
        <f t="shared" si="0"/>
        <v>20848645</v>
      </c>
      <c r="Q55" s="13">
        <f t="shared" si="10"/>
        <v>-3.0303068357704799E-2</v>
      </c>
    </row>
    <row r="56" spans="2:17" x14ac:dyDescent="0.3">
      <c r="B56" s="18">
        <v>43518</v>
      </c>
      <c r="C56" s="4">
        <f t="shared" si="1"/>
        <v>6</v>
      </c>
      <c r="D56" s="14">
        <v>7974607</v>
      </c>
      <c r="E56" s="14">
        <v>5980955</v>
      </c>
      <c r="F56" s="14">
        <v>2436685</v>
      </c>
      <c r="G56" s="14">
        <v>5759438</v>
      </c>
      <c r="H56" s="14">
        <f t="shared" si="11"/>
        <v>234547</v>
      </c>
      <c r="I56" s="13">
        <f t="shared" si="12"/>
        <v>3.0302995067221783E-2</v>
      </c>
      <c r="J56" s="14">
        <f t="shared" si="7"/>
        <v>175910</v>
      </c>
      <c r="K56" s="13">
        <f t="shared" si="13"/>
        <v>3.0302952001233452E-2</v>
      </c>
      <c r="L56" s="14">
        <f t="shared" si="9"/>
        <v>71667</v>
      </c>
      <c r="M56" s="13">
        <f t="shared" si="14"/>
        <v>3.0302940611868445E-2</v>
      </c>
      <c r="N56" s="14">
        <f t="shared" si="8"/>
        <v>169395</v>
      </c>
      <c r="O56" s="13">
        <f t="shared" si="15"/>
        <v>3.0302986935878629E-2</v>
      </c>
      <c r="P56" s="14">
        <f t="shared" si="0"/>
        <v>22151685</v>
      </c>
      <c r="Q56" s="13">
        <f t="shared" si="10"/>
        <v>3.0302975335167126E-2</v>
      </c>
    </row>
    <row r="57" spans="2:17" x14ac:dyDescent="0.3">
      <c r="B57" s="18">
        <v>43519</v>
      </c>
      <c r="C57" s="4">
        <f t="shared" si="1"/>
        <v>7</v>
      </c>
      <c r="D57" s="14">
        <v>15513897</v>
      </c>
      <c r="E57" s="14">
        <v>11635423</v>
      </c>
      <c r="F57" s="14">
        <v>4740357</v>
      </c>
      <c r="G57" s="14">
        <v>11204481</v>
      </c>
      <c r="H57" s="14">
        <f t="shared" si="11"/>
        <v>-969619</v>
      </c>
      <c r="I57" s="13">
        <f t="shared" si="12"/>
        <v>-5.8823554392157584E-2</v>
      </c>
      <c r="J57" s="14">
        <f t="shared" si="7"/>
        <v>-727214</v>
      </c>
      <c r="K57" s="13">
        <f t="shared" si="13"/>
        <v>-5.8823534169934799E-2</v>
      </c>
      <c r="L57" s="14">
        <f t="shared" si="9"/>
        <v>-296273</v>
      </c>
      <c r="M57" s="13">
        <f t="shared" si="14"/>
        <v>-5.8823657882353886E-2</v>
      </c>
      <c r="N57" s="14">
        <f t="shared" si="8"/>
        <v>-700280</v>
      </c>
      <c r="O57" s="13">
        <f t="shared" si="15"/>
        <v>-5.8823524470587807E-2</v>
      </c>
      <c r="P57" s="14">
        <f t="shared" si="0"/>
        <v>43094158</v>
      </c>
      <c r="Q57" s="13">
        <f t="shared" si="10"/>
        <v>-5.8823552536471535E-2</v>
      </c>
    </row>
    <row r="58" spans="2:17" x14ac:dyDescent="0.3">
      <c r="B58" s="18">
        <v>43520</v>
      </c>
      <c r="C58" s="4">
        <f t="shared" si="1"/>
        <v>1</v>
      </c>
      <c r="D58" s="14">
        <v>15998707</v>
      </c>
      <c r="E58" s="14">
        <v>11999030</v>
      </c>
      <c r="F58" s="14">
        <v>4888493</v>
      </c>
      <c r="G58" s="14">
        <v>11554621</v>
      </c>
      <c r="H58" s="14">
        <f t="shared" si="11"/>
        <v>-323206</v>
      </c>
      <c r="I58" s="13">
        <f t="shared" si="12"/>
        <v>-1.9801968065875641E-2</v>
      </c>
      <c r="J58" s="14">
        <f t="shared" si="7"/>
        <v>-242405</v>
      </c>
      <c r="K58" s="13">
        <f t="shared" si="13"/>
        <v>-1.9802008506355717E-2</v>
      </c>
      <c r="L58" s="14">
        <f t="shared" si="9"/>
        <v>-98758</v>
      </c>
      <c r="M58" s="13">
        <f t="shared" si="14"/>
        <v>-1.980209137258182E-2</v>
      </c>
      <c r="N58" s="14">
        <f t="shared" si="8"/>
        <v>-233427</v>
      </c>
      <c r="O58" s="13">
        <f t="shared" si="15"/>
        <v>-1.980200623546835E-2</v>
      </c>
      <c r="P58" s="14">
        <f t="shared" si="0"/>
        <v>44440851</v>
      </c>
      <c r="Q58" s="13">
        <f t="shared" si="10"/>
        <v>-1.9802002472636637E-2</v>
      </c>
    </row>
    <row r="59" spans="2:17" x14ac:dyDescent="0.3">
      <c r="B59" s="18">
        <v>43521</v>
      </c>
      <c r="C59" s="4">
        <f t="shared" si="1"/>
        <v>2</v>
      </c>
      <c r="D59" s="14">
        <v>7583695</v>
      </c>
      <c r="E59" s="14">
        <v>5687771</v>
      </c>
      <c r="F59" s="14">
        <v>2317240</v>
      </c>
      <c r="G59" s="14">
        <v>5477113</v>
      </c>
      <c r="H59" s="14">
        <f t="shared" si="11"/>
        <v>-234547</v>
      </c>
      <c r="I59" s="13">
        <f t="shared" si="12"/>
        <v>-2.9999966744442053E-2</v>
      </c>
      <c r="J59" s="14">
        <f t="shared" si="7"/>
        <v>-175910</v>
      </c>
      <c r="K59" s="13">
        <f t="shared" si="13"/>
        <v>-2.9999926667224952E-2</v>
      </c>
      <c r="L59" s="14">
        <f t="shared" si="9"/>
        <v>-71667</v>
      </c>
      <c r="M59" s="13">
        <f t="shared" si="14"/>
        <v>-2.9999912093689685E-2</v>
      </c>
      <c r="N59" s="14">
        <f t="shared" si="8"/>
        <v>-169395</v>
      </c>
      <c r="O59" s="13">
        <f t="shared" si="15"/>
        <v>-2.9999957495854046E-2</v>
      </c>
      <c r="P59" s="14">
        <f t="shared" si="0"/>
        <v>21065819</v>
      </c>
      <c r="Q59" s="13">
        <f t="shared" si="10"/>
        <v>-2.9999947507378666E-2</v>
      </c>
    </row>
    <row r="60" spans="2:17" x14ac:dyDescent="0.3">
      <c r="B60" s="20">
        <v>43522</v>
      </c>
      <c r="C60" s="16">
        <f t="shared" si="1"/>
        <v>3</v>
      </c>
      <c r="D60" s="21">
        <v>8052789</v>
      </c>
      <c r="E60" s="21">
        <v>6039592</v>
      </c>
      <c r="F60" s="21">
        <v>2460574</v>
      </c>
      <c r="G60" s="21">
        <v>5815903</v>
      </c>
      <c r="H60" s="21">
        <f t="shared" si="11"/>
        <v>156365</v>
      </c>
      <c r="I60" s="22">
        <f t="shared" si="12"/>
        <v>1.9802001513596457E-2</v>
      </c>
      <c r="J60" s="21">
        <f t="shared" si="7"/>
        <v>117274</v>
      </c>
      <c r="K60" s="22">
        <f t="shared" si="13"/>
        <v>1.9802043726797613E-2</v>
      </c>
      <c r="L60" s="21">
        <f t="shared" si="9"/>
        <v>47778</v>
      </c>
      <c r="M60" s="22">
        <f t="shared" si="14"/>
        <v>1.9801922748545753E-2</v>
      </c>
      <c r="N60" s="21">
        <f t="shared" si="8"/>
        <v>112930</v>
      </c>
      <c r="O60" s="22">
        <f t="shared" si="15"/>
        <v>1.9801952420255287E-2</v>
      </c>
      <c r="P60" s="21">
        <f t="shared" si="0"/>
        <v>22368858</v>
      </c>
      <c r="Q60" s="22">
        <f t="shared" si="10"/>
        <v>1.980199148273698E-2</v>
      </c>
    </row>
    <row r="61" spans="2:17" x14ac:dyDescent="0.3">
      <c r="B61" s="18">
        <v>43523</v>
      </c>
      <c r="C61" s="4">
        <f t="shared" si="1"/>
        <v>4</v>
      </c>
      <c r="D61" s="14">
        <v>7740060</v>
      </c>
      <c r="E61" s="14">
        <v>5805045</v>
      </c>
      <c r="F61" s="14">
        <v>2365018</v>
      </c>
      <c r="G61" s="14">
        <v>5590043</v>
      </c>
      <c r="H61" s="14">
        <f t="shared" si="11"/>
        <v>-234547</v>
      </c>
      <c r="I61" s="13">
        <f t="shared" si="12"/>
        <v>-2.9411731512286488E-2</v>
      </c>
      <c r="J61" s="14">
        <f t="shared" si="7"/>
        <v>-175910</v>
      </c>
      <c r="K61" s="13">
        <f t="shared" si="13"/>
        <v>-2.9411690942332758E-2</v>
      </c>
      <c r="L61" s="14">
        <f t="shared" si="9"/>
        <v>-71667</v>
      </c>
      <c r="M61" s="13">
        <f t="shared" si="14"/>
        <v>-2.9411680213076385E-2</v>
      </c>
      <c r="N61" s="14">
        <f t="shared" si="8"/>
        <v>-169395</v>
      </c>
      <c r="O61" s="13">
        <f t="shared" si="15"/>
        <v>-2.9411723852223126E-2</v>
      </c>
      <c r="P61" s="14">
        <f t="shared" si="0"/>
        <v>21500166</v>
      </c>
      <c r="Q61" s="13">
        <f t="shared" si="10"/>
        <v>-2.9411712923870126E-2</v>
      </c>
    </row>
    <row r="62" spans="2:17" x14ac:dyDescent="0.3">
      <c r="B62" s="20">
        <v>43524</v>
      </c>
      <c r="C62" s="16">
        <f t="shared" si="1"/>
        <v>5</v>
      </c>
      <c r="D62" s="21">
        <v>8130972</v>
      </c>
      <c r="E62" s="21">
        <v>6098229</v>
      </c>
      <c r="F62" s="21">
        <v>2484463</v>
      </c>
      <c r="G62" s="21">
        <v>5872368</v>
      </c>
      <c r="H62" s="21">
        <f t="shared" si="11"/>
        <v>625460</v>
      </c>
      <c r="I62" s="22">
        <f t="shared" si="12"/>
        <v>8.3333422156942838E-2</v>
      </c>
      <c r="J62" s="21">
        <f t="shared" si="7"/>
        <v>469095</v>
      </c>
      <c r="K62" s="22">
        <f t="shared" si="13"/>
        <v>8.3333422156942838E-2</v>
      </c>
      <c r="L62" s="21">
        <f t="shared" si="9"/>
        <v>191112</v>
      </c>
      <c r="M62" s="22">
        <f t="shared" si="14"/>
        <v>8.3333078974827668E-2</v>
      </c>
      <c r="N62" s="21">
        <f t="shared" si="8"/>
        <v>451720</v>
      </c>
      <c r="O62" s="22">
        <f t="shared" si="15"/>
        <v>8.3333210346807185E-2</v>
      </c>
      <c r="P62" s="21">
        <f t="shared" si="0"/>
        <v>22586032</v>
      </c>
      <c r="Q62" s="22">
        <f t="shared" si="10"/>
        <v>8.3333329336271023E-2</v>
      </c>
    </row>
    <row r="63" spans="2:17" x14ac:dyDescent="0.3">
      <c r="B63" s="18">
        <v>43525</v>
      </c>
      <c r="C63" s="4">
        <f t="shared" si="1"/>
        <v>6</v>
      </c>
      <c r="D63" s="14">
        <v>8052789</v>
      </c>
      <c r="E63" s="14">
        <v>6039592</v>
      </c>
      <c r="F63" s="14">
        <v>2460574</v>
      </c>
      <c r="G63" s="14">
        <v>5815903</v>
      </c>
      <c r="H63" s="14">
        <f t="shared" si="11"/>
        <v>78182</v>
      </c>
      <c r="I63" s="13">
        <f t="shared" si="12"/>
        <v>9.803868704752583E-3</v>
      </c>
      <c r="J63" s="14">
        <f t="shared" si="7"/>
        <v>58637</v>
      </c>
      <c r="K63" s="13">
        <f t="shared" si="13"/>
        <v>9.8039527132371962E-3</v>
      </c>
      <c r="L63" s="14">
        <f t="shared" si="9"/>
        <v>23889</v>
      </c>
      <c r="M63" s="13">
        <f t="shared" si="14"/>
        <v>9.8038934043587211E-3</v>
      </c>
      <c r="N63" s="14">
        <f t="shared" si="8"/>
        <v>56465</v>
      </c>
      <c r="O63" s="13">
        <f t="shared" si="15"/>
        <v>9.803907950741042E-3</v>
      </c>
      <c r="P63" s="14">
        <f t="shared" si="0"/>
        <v>22368858</v>
      </c>
      <c r="Q63" s="13">
        <f t="shared" si="10"/>
        <v>9.8039043079567456E-3</v>
      </c>
    </row>
    <row r="64" spans="2:17" x14ac:dyDescent="0.3">
      <c r="B64" s="20">
        <v>43526</v>
      </c>
      <c r="C64" s="16">
        <f t="shared" si="1"/>
        <v>7</v>
      </c>
      <c r="D64" s="21">
        <v>16806722</v>
      </c>
      <c r="E64" s="21">
        <v>12605042</v>
      </c>
      <c r="F64" s="21">
        <v>5135387</v>
      </c>
      <c r="G64" s="21">
        <v>12138188</v>
      </c>
      <c r="H64" s="21">
        <f t="shared" si="11"/>
        <v>1292825</v>
      </c>
      <c r="I64" s="22">
        <f t="shared" si="12"/>
        <v>8.3333349447917593E-2</v>
      </c>
      <c r="J64" s="21">
        <f t="shared" si="7"/>
        <v>969619</v>
      </c>
      <c r="K64" s="22">
        <f t="shared" si="13"/>
        <v>8.3333369143519853E-2</v>
      </c>
      <c r="L64" s="21">
        <f t="shared" si="9"/>
        <v>395030</v>
      </c>
      <c r="M64" s="22">
        <f t="shared" si="14"/>
        <v>8.3333386071977378E-2</v>
      </c>
      <c r="N64" s="21">
        <f t="shared" si="8"/>
        <v>933707</v>
      </c>
      <c r="O64" s="22">
        <f t="shared" si="15"/>
        <v>8.3333355645834883E-2</v>
      </c>
      <c r="P64" s="21">
        <f t="shared" si="0"/>
        <v>46685339</v>
      </c>
      <c r="Q64" s="22">
        <f t="shared" si="10"/>
        <v>8.3333360405835055E-2</v>
      </c>
    </row>
    <row r="65" spans="2:17" x14ac:dyDescent="0.3">
      <c r="B65" s="18">
        <v>43527</v>
      </c>
      <c r="C65" s="4">
        <f t="shared" si="1"/>
        <v>1</v>
      </c>
      <c r="D65" s="14">
        <v>15837104</v>
      </c>
      <c r="E65" s="14">
        <v>11877828</v>
      </c>
      <c r="F65" s="14">
        <v>4839115</v>
      </c>
      <c r="G65" s="14">
        <v>11437908</v>
      </c>
      <c r="H65" s="14">
        <f t="shared" si="11"/>
        <v>-161603</v>
      </c>
      <c r="I65" s="13">
        <f t="shared" si="12"/>
        <v>-1.0101003787368557E-2</v>
      </c>
      <c r="J65" s="14">
        <f t="shared" si="7"/>
        <v>-121202</v>
      </c>
      <c r="K65" s="13">
        <f t="shared" si="13"/>
        <v>-1.010098316280561E-2</v>
      </c>
      <c r="L65" s="14">
        <f t="shared" si="9"/>
        <v>-49378</v>
      </c>
      <c r="M65" s="13">
        <f t="shared" si="14"/>
        <v>-1.0100863394915338E-2</v>
      </c>
      <c r="N65" s="14">
        <f t="shared" si="8"/>
        <v>-116713</v>
      </c>
      <c r="O65" s="13">
        <f t="shared" si="15"/>
        <v>-1.0100980378326518E-2</v>
      </c>
      <c r="P65" s="14">
        <f t="shared" si="0"/>
        <v>43991955</v>
      </c>
      <c r="Q65" s="13">
        <f t="shared" si="10"/>
        <v>-1.0100976689217722E-2</v>
      </c>
    </row>
    <row r="66" spans="2:17" x14ac:dyDescent="0.3">
      <c r="B66" s="18">
        <v>43528</v>
      </c>
      <c r="C66" s="4">
        <f t="shared" si="1"/>
        <v>2</v>
      </c>
      <c r="D66" s="14">
        <v>7818242</v>
      </c>
      <c r="E66" s="14">
        <v>5863681</v>
      </c>
      <c r="F66" s="14">
        <v>2388907</v>
      </c>
      <c r="G66" s="14">
        <v>5646508</v>
      </c>
      <c r="H66" s="14">
        <f t="shared" si="11"/>
        <v>234547</v>
      </c>
      <c r="I66" s="13">
        <f t="shared" si="12"/>
        <v>3.0927799707134884E-2</v>
      </c>
      <c r="J66" s="14">
        <f t="shared" si="7"/>
        <v>175910</v>
      </c>
      <c r="K66" s="13">
        <f t="shared" si="13"/>
        <v>3.0927757112584109E-2</v>
      </c>
      <c r="L66" s="14">
        <f t="shared" si="9"/>
        <v>71667</v>
      </c>
      <c r="M66" s="13">
        <f t="shared" si="14"/>
        <v>3.0927741623655747E-2</v>
      </c>
      <c r="N66" s="14">
        <f t="shared" si="8"/>
        <v>169395</v>
      </c>
      <c r="O66" s="13">
        <f t="shared" si="15"/>
        <v>3.0927789877623457E-2</v>
      </c>
      <c r="P66" s="14">
        <f t="shared" si="0"/>
        <v>21717338</v>
      </c>
      <c r="Q66" s="13">
        <f t="shared" si="10"/>
        <v>3.0927779261751054E-2</v>
      </c>
    </row>
    <row r="67" spans="2:17" x14ac:dyDescent="0.3">
      <c r="B67" s="18">
        <v>43529</v>
      </c>
      <c r="C67" s="4">
        <f t="shared" si="1"/>
        <v>3</v>
      </c>
      <c r="D67" s="14">
        <v>7818242</v>
      </c>
      <c r="E67" s="14">
        <v>5863681</v>
      </c>
      <c r="F67" s="14">
        <v>2388907</v>
      </c>
      <c r="G67" s="14">
        <v>5646508</v>
      </c>
      <c r="H67" s="14">
        <f t="shared" si="11"/>
        <v>-234547</v>
      </c>
      <c r="I67" s="13">
        <f t="shared" si="12"/>
        <v>-2.9126182245679089E-2</v>
      </c>
      <c r="J67" s="14">
        <f t="shared" si="7"/>
        <v>-175911</v>
      </c>
      <c r="K67" s="13">
        <f t="shared" si="13"/>
        <v>-2.9126305220617543E-2</v>
      </c>
      <c r="L67" s="14">
        <f t="shared" si="9"/>
        <v>-71667</v>
      </c>
      <c r="M67" s="13">
        <f t="shared" si="14"/>
        <v>-2.9126130732097466E-2</v>
      </c>
      <c r="N67" s="14">
        <f t="shared" si="8"/>
        <v>-169395</v>
      </c>
      <c r="O67" s="13">
        <f t="shared" si="15"/>
        <v>-2.912617352799729E-2</v>
      </c>
      <c r="P67" s="14">
        <f t="shared" si="0"/>
        <v>21717338</v>
      </c>
      <c r="Q67" s="13">
        <f t="shared" si="10"/>
        <v>-2.9126207515823954E-2</v>
      </c>
    </row>
    <row r="68" spans="2:17" x14ac:dyDescent="0.3">
      <c r="B68" s="18">
        <v>43530</v>
      </c>
      <c r="C68" s="4">
        <f t="shared" si="1"/>
        <v>4</v>
      </c>
      <c r="D68" s="14">
        <v>7583695</v>
      </c>
      <c r="E68" s="14">
        <v>5687771</v>
      </c>
      <c r="F68" s="14">
        <v>2317240</v>
      </c>
      <c r="G68" s="14">
        <v>5477113</v>
      </c>
      <c r="H68" s="14">
        <f t="shared" si="11"/>
        <v>-156365</v>
      </c>
      <c r="I68" s="13">
        <f t="shared" si="12"/>
        <v>-2.0202039777469372E-2</v>
      </c>
      <c r="J68" s="14">
        <f t="shared" si="7"/>
        <v>-117274</v>
      </c>
      <c r="K68" s="13">
        <f t="shared" si="13"/>
        <v>-2.0202082843457703E-2</v>
      </c>
      <c r="L68" s="14">
        <f t="shared" si="9"/>
        <v>-47778</v>
      </c>
      <c r="M68" s="13">
        <f t="shared" si="14"/>
        <v>-2.0201960407912334E-2</v>
      </c>
      <c r="N68" s="14">
        <f t="shared" si="8"/>
        <v>-112930</v>
      </c>
      <c r="O68" s="13">
        <f t="shared" si="15"/>
        <v>-2.0201991290585752E-2</v>
      </c>
      <c r="P68" s="14">
        <f t="shared" ref="P68:P131" si="16">SUM(D68:G68)</f>
        <v>21065819</v>
      </c>
      <c r="Q68" s="13">
        <f t="shared" si="10"/>
        <v>-2.0202030068046883E-2</v>
      </c>
    </row>
    <row r="69" spans="2:17" x14ac:dyDescent="0.3">
      <c r="B69" s="18">
        <v>43531</v>
      </c>
      <c r="C69" s="4">
        <f t="shared" ref="C69:C132" si="17">WEEKDAY(B69,1)</f>
        <v>5</v>
      </c>
      <c r="D69" s="14">
        <v>7818242</v>
      </c>
      <c r="E69" s="14">
        <v>5863681</v>
      </c>
      <c r="F69" s="14">
        <v>2388907</v>
      </c>
      <c r="G69" s="14">
        <v>5646508</v>
      </c>
      <c r="H69" s="14">
        <f t="shared" si="11"/>
        <v>-312730</v>
      </c>
      <c r="I69" s="13">
        <f t="shared" si="12"/>
        <v>-3.8461576303546519E-2</v>
      </c>
      <c r="J69" s="14">
        <f t="shared" si="7"/>
        <v>-234548</v>
      </c>
      <c r="K69" s="13">
        <f t="shared" si="13"/>
        <v>-3.8461658294563827E-2</v>
      </c>
      <c r="L69" s="14">
        <f t="shared" si="9"/>
        <v>-95556</v>
      </c>
      <c r="M69" s="13">
        <f t="shared" si="14"/>
        <v>-3.8461430095759086E-2</v>
      </c>
      <c r="N69" s="14">
        <f t="shared" si="8"/>
        <v>-225860</v>
      </c>
      <c r="O69" s="13">
        <f t="shared" si="15"/>
        <v>-3.8461486064905959E-2</v>
      </c>
      <c r="P69" s="14">
        <f t="shared" si="16"/>
        <v>21717338</v>
      </c>
      <c r="Q69" s="13">
        <f t="shared" si="10"/>
        <v>-3.8461558896224046E-2</v>
      </c>
    </row>
    <row r="70" spans="2:17" x14ac:dyDescent="0.3">
      <c r="B70" s="18">
        <v>43532</v>
      </c>
      <c r="C70" s="4">
        <f t="shared" si="17"/>
        <v>6</v>
      </c>
      <c r="D70" s="14">
        <v>7818242</v>
      </c>
      <c r="E70" s="14">
        <v>5863681</v>
      </c>
      <c r="F70" s="14">
        <v>2388907</v>
      </c>
      <c r="G70" s="14">
        <v>5646508</v>
      </c>
      <c r="H70" s="14">
        <f t="shared" si="11"/>
        <v>-234547</v>
      </c>
      <c r="I70" s="13">
        <f t="shared" si="12"/>
        <v>-2.9126182245679089E-2</v>
      </c>
      <c r="J70" s="14">
        <f t="shared" si="7"/>
        <v>-175911</v>
      </c>
      <c r="K70" s="13">
        <f t="shared" si="13"/>
        <v>-2.9126305220617543E-2</v>
      </c>
      <c r="L70" s="14">
        <f t="shared" si="9"/>
        <v>-71667</v>
      </c>
      <c r="M70" s="13">
        <f t="shared" si="14"/>
        <v>-2.9126130732097466E-2</v>
      </c>
      <c r="N70" s="14">
        <f t="shared" si="8"/>
        <v>-169395</v>
      </c>
      <c r="O70" s="13">
        <f t="shared" si="15"/>
        <v>-2.912617352799729E-2</v>
      </c>
      <c r="P70" s="14">
        <f t="shared" si="16"/>
        <v>21717338</v>
      </c>
      <c r="Q70" s="13">
        <f t="shared" si="10"/>
        <v>-2.9126207515823954E-2</v>
      </c>
    </row>
    <row r="71" spans="2:17" x14ac:dyDescent="0.3">
      <c r="B71" s="20">
        <v>43533</v>
      </c>
      <c r="C71" s="16">
        <f t="shared" si="17"/>
        <v>7</v>
      </c>
      <c r="D71" s="21">
        <v>16806722</v>
      </c>
      <c r="E71" s="21">
        <v>12605042</v>
      </c>
      <c r="F71" s="21">
        <v>5135387</v>
      </c>
      <c r="G71" s="21">
        <v>12138188</v>
      </c>
      <c r="H71" s="21">
        <f t="shared" si="11"/>
        <v>0</v>
      </c>
      <c r="I71" s="22">
        <f t="shared" si="12"/>
        <v>0</v>
      </c>
      <c r="J71" s="21">
        <f t="shared" si="7"/>
        <v>0</v>
      </c>
      <c r="K71" s="22">
        <f t="shared" si="13"/>
        <v>0</v>
      </c>
      <c r="L71" s="21">
        <f t="shared" si="9"/>
        <v>0</v>
      </c>
      <c r="M71" s="22">
        <f t="shared" si="14"/>
        <v>0</v>
      </c>
      <c r="N71" s="21">
        <f t="shared" si="8"/>
        <v>0</v>
      </c>
      <c r="O71" s="22">
        <f t="shared" si="15"/>
        <v>0</v>
      </c>
      <c r="P71" s="21">
        <f t="shared" si="16"/>
        <v>46685339</v>
      </c>
      <c r="Q71" s="22">
        <f t="shared" si="10"/>
        <v>0</v>
      </c>
    </row>
    <row r="72" spans="2:17" x14ac:dyDescent="0.3">
      <c r="B72" s="18">
        <v>43534</v>
      </c>
      <c r="C72" s="4">
        <f t="shared" si="17"/>
        <v>1</v>
      </c>
      <c r="D72" s="14">
        <v>16645119</v>
      </c>
      <c r="E72" s="14">
        <v>12483839</v>
      </c>
      <c r="F72" s="14">
        <v>5086008</v>
      </c>
      <c r="G72" s="14">
        <v>12021475</v>
      </c>
      <c r="H72" s="14">
        <f t="shared" si="11"/>
        <v>808015</v>
      </c>
      <c r="I72" s="13">
        <f t="shared" si="12"/>
        <v>5.1020375947521623E-2</v>
      </c>
      <c r="J72" s="14">
        <f t="shared" si="7"/>
        <v>606011</v>
      </c>
      <c r="K72" s="13">
        <f t="shared" si="13"/>
        <v>5.1020354899902642E-2</v>
      </c>
      <c r="L72" s="14">
        <f t="shared" si="9"/>
        <v>246893</v>
      </c>
      <c r="M72" s="13">
        <f t="shared" si="14"/>
        <v>5.1020279534584212E-2</v>
      </c>
      <c r="N72" s="14">
        <f t="shared" si="8"/>
        <v>583567</v>
      </c>
      <c r="O72" s="13">
        <f t="shared" si="15"/>
        <v>5.102043135860157E-2</v>
      </c>
      <c r="P72" s="14">
        <f t="shared" si="16"/>
        <v>46236441</v>
      </c>
      <c r="Q72" s="13">
        <f t="shared" si="10"/>
        <v>5.1020374066121921E-2</v>
      </c>
    </row>
    <row r="73" spans="2:17" x14ac:dyDescent="0.3">
      <c r="B73" s="18">
        <v>43535</v>
      </c>
      <c r="C73" s="4">
        <f t="shared" si="17"/>
        <v>2</v>
      </c>
      <c r="D73" s="14">
        <v>7661877</v>
      </c>
      <c r="E73" s="14">
        <v>5746408</v>
      </c>
      <c r="F73" s="14">
        <v>2341129</v>
      </c>
      <c r="G73" s="14">
        <v>5533578</v>
      </c>
      <c r="H73" s="14">
        <f t="shared" si="11"/>
        <v>-156365</v>
      </c>
      <c r="I73" s="13">
        <f t="shared" si="12"/>
        <v>-2.0000020464958745E-2</v>
      </c>
      <c r="J73" s="14">
        <f t="shared" si="7"/>
        <v>-117273</v>
      </c>
      <c r="K73" s="13">
        <f t="shared" si="13"/>
        <v>-1.9999894264370766E-2</v>
      </c>
      <c r="L73" s="14">
        <f t="shared" si="9"/>
        <v>-47778</v>
      </c>
      <c r="M73" s="13">
        <f t="shared" si="14"/>
        <v>-1.9999941395793086E-2</v>
      </c>
      <c r="N73" s="14">
        <f t="shared" si="8"/>
        <v>-112930</v>
      </c>
      <c r="O73" s="13">
        <f t="shared" si="15"/>
        <v>-1.9999971663902771E-2</v>
      </c>
      <c r="P73" s="14">
        <f t="shared" si="16"/>
        <v>21282992</v>
      </c>
      <c r="Q73" s="13">
        <f t="shared" si="10"/>
        <v>-1.9999965004919074E-2</v>
      </c>
    </row>
    <row r="74" spans="2:17" x14ac:dyDescent="0.3">
      <c r="B74" s="18">
        <v>43536</v>
      </c>
      <c r="C74" s="4">
        <f t="shared" si="17"/>
        <v>3</v>
      </c>
      <c r="D74" s="14">
        <v>7740060</v>
      </c>
      <c r="E74" s="14">
        <v>5805045</v>
      </c>
      <c r="F74" s="14">
        <v>2365018</v>
      </c>
      <c r="G74" s="14">
        <v>5590043</v>
      </c>
      <c r="H74" s="14">
        <f t="shared" si="11"/>
        <v>-78182</v>
      </c>
      <c r="I74" s="13">
        <f t="shared" si="12"/>
        <v>-9.9999462794833072E-3</v>
      </c>
      <c r="J74" s="14">
        <f t="shared" si="7"/>
        <v>-58636</v>
      </c>
      <c r="K74" s="13">
        <f t="shared" si="13"/>
        <v>-9.9998618615166901E-3</v>
      </c>
      <c r="L74" s="14">
        <f t="shared" si="9"/>
        <v>-23889</v>
      </c>
      <c r="M74" s="13">
        <f t="shared" si="14"/>
        <v>-9.9999706978965985E-3</v>
      </c>
      <c r="N74" s="14">
        <f t="shared" si="8"/>
        <v>-56465</v>
      </c>
      <c r="O74" s="13">
        <f t="shared" si="15"/>
        <v>-9.9999858319513857E-3</v>
      </c>
      <c r="P74" s="14">
        <f t="shared" si="16"/>
        <v>21500166</v>
      </c>
      <c r="Q74" s="13">
        <f t="shared" si="10"/>
        <v>-9.9999364563004844E-3</v>
      </c>
    </row>
    <row r="75" spans="2:17" x14ac:dyDescent="0.3">
      <c r="B75" s="18">
        <v>43537</v>
      </c>
      <c r="C75" s="4">
        <f t="shared" si="17"/>
        <v>4</v>
      </c>
      <c r="D75" s="14">
        <v>7818242</v>
      </c>
      <c r="E75" s="14">
        <v>5863681</v>
      </c>
      <c r="F75" s="14">
        <v>2388907</v>
      </c>
      <c r="G75" s="14">
        <v>5646508</v>
      </c>
      <c r="H75" s="14">
        <f t="shared" si="11"/>
        <v>234547</v>
      </c>
      <c r="I75" s="13">
        <f t="shared" si="12"/>
        <v>3.0927799707134884E-2</v>
      </c>
      <c r="J75" s="14">
        <f t="shared" si="7"/>
        <v>175910</v>
      </c>
      <c r="K75" s="13">
        <f t="shared" si="13"/>
        <v>3.0927757112584109E-2</v>
      </c>
      <c r="L75" s="14">
        <f t="shared" si="9"/>
        <v>71667</v>
      </c>
      <c r="M75" s="13">
        <f t="shared" si="14"/>
        <v>3.0927741623655747E-2</v>
      </c>
      <c r="N75" s="14">
        <f t="shared" si="8"/>
        <v>169395</v>
      </c>
      <c r="O75" s="13">
        <f t="shared" si="15"/>
        <v>3.0927789877623457E-2</v>
      </c>
      <c r="P75" s="14">
        <f t="shared" si="16"/>
        <v>21717338</v>
      </c>
      <c r="Q75" s="13">
        <f t="shared" si="10"/>
        <v>3.0927779261751054E-2</v>
      </c>
    </row>
    <row r="76" spans="2:17" x14ac:dyDescent="0.3">
      <c r="B76" s="18">
        <v>43538</v>
      </c>
      <c r="C76" s="4">
        <f t="shared" si="17"/>
        <v>5</v>
      </c>
      <c r="D76" s="14">
        <v>8209154</v>
      </c>
      <c r="E76" s="14">
        <v>6156866</v>
      </c>
      <c r="F76" s="14">
        <v>2508352</v>
      </c>
      <c r="G76" s="14">
        <v>5928833</v>
      </c>
      <c r="H76" s="14">
        <f t="shared" si="11"/>
        <v>390912</v>
      </c>
      <c r="I76" s="13">
        <f t="shared" si="12"/>
        <v>4.9999987209400798E-2</v>
      </c>
      <c r="J76" s="14">
        <f t="shared" ref="J76:J139" si="18">E76-E69</f>
        <v>293185</v>
      </c>
      <c r="K76" s="13">
        <f t="shared" si="13"/>
        <v>5.0000162014270488E-2</v>
      </c>
      <c r="L76" s="14">
        <f t="shared" si="9"/>
        <v>119445</v>
      </c>
      <c r="M76" s="13">
        <f t="shared" si="14"/>
        <v>4.9999853489482771E-2</v>
      </c>
      <c r="N76" s="14">
        <f t="shared" ref="N76:N139" si="19">G76-G69</f>
        <v>282325</v>
      </c>
      <c r="O76" s="13">
        <f t="shared" si="15"/>
        <v>4.9999929159756817E-2</v>
      </c>
      <c r="P76" s="14">
        <f t="shared" si="16"/>
        <v>22803205</v>
      </c>
      <c r="Q76" s="13">
        <f t="shared" si="10"/>
        <v>5.0000004604615844E-2</v>
      </c>
    </row>
    <row r="77" spans="2:17" x14ac:dyDescent="0.3">
      <c r="B77" s="18">
        <v>43539</v>
      </c>
      <c r="C77" s="4">
        <f t="shared" si="17"/>
        <v>6</v>
      </c>
      <c r="D77" s="14">
        <v>7740060</v>
      </c>
      <c r="E77" s="14">
        <v>5805045</v>
      </c>
      <c r="F77" s="14">
        <v>2365018</v>
      </c>
      <c r="G77" s="14">
        <v>5590043</v>
      </c>
      <c r="H77" s="14">
        <f t="shared" si="11"/>
        <v>-78182</v>
      </c>
      <c r="I77" s="13">
        <f t="shared" si="12"/>
        <v>-9.9999462794833072E-3</v>
      </c>
      <c r="J77" s="14">
        <f t="shared" si="18"/>
        <v>-58636</v>
      </c>
      <c r="K77" s="13">
        <f t="shared" si="13"/>
        <v>-9.9998618615166901E-3</v>
      </c>
      <c r="L77" s="14">
        <f t="shared" ref="L77:L140" si="20">F77-F70</f>
        <v>-23889</v>
      </c>
      <c r="M77" s="13">
        <f t="shared" si="14"/>
        <v>-9.9999706978965985E-3</v>
      </c>
      <c r="N77" s="14">
        <f t="shared" si="19"/>
        <v>-56465</v>
      </c>
      <c r="O77" s="13">
        <f t="shared" si="15"/>
        <v>-9.9999858319513857E-3</v>
      </c>
      <c r="P77" s="14">
        <f t="shared" si="16"/>
        <v>21500166</v>
      </c>
      <c r="Q77" s="13">
        <f t="shared" ref="Q77:Q140" si="21">(P77/P70)-1</f>
        <v>-9.9999364563004844E-3</v>
      </c>
    </row>
    <row r="78" spans="2:17" x14ac:dyDescent="0.3">
      <c r="B78" s="18">
        <v>43540</v>
      </c>
      <c r="C78" s="4">
        <f t="shared" si="17"/>
        <v>7</v>
      </c>
      <c r="D78" s="14">
        <v>15352294</v>
      </c>
      <c r="E78" s="14">
        <v>11514221</v>
      </c>
      <c r="F78" s="14">
        <v>4690978</v>
      </c>
      <c r="G78" s="14">
        <v>11087768</v>
      </c>
      <c r="H78" s="14">
        <f t="shared" ref="H78:H141" si="22">D78-D71</f>
        <v>-1454428</v>
      </c>
      <c r="I78" s="13">
        <f t="shared" si="12"/>
        <v>-8.6538469548077201E-2</v>
      </c>
      <c r="J78" s="14">
        <f t="shared" si="18"/>
        <v>-1090821</v>
      </c>
      <c r="K78" s="13">
        <f t="shared" si="13"/>
        <v>-8.6538466115384627E-2</v>
      </c>
      <c r="L78" s="14">
        <f t="shared" si="20"/>
        <v>-444409</v>
      </c>
      <c r="M78" s="13">
        <f t="shared" si="14"/>
        <v>-8.6538560774484963E-2</v>
      </c>
      <c r="N78" s="14">
        <f t="shared" si="19"/>
        <v>-1050420</v>
      </c>
      <c r="O78" s="13">
        <f t="shared" si="15"/>
        <v>-8.6538452032543955E-2</v>
      </c>
      <c r="P78" s="14">
        <f t="shared" si="16"/>
        <v>42645261</v>
      </c>
      <c r="Q78" s="13">
        <f t="shared" si="21"/>
        <v>-8.6538474102115903E-2</v>
      </c>
    </row>
    <row r="79" spans="2:17" x14ac:dyDescent="0.3">
      <c r="B79" s="18">
        <v>43541</v>
      </c>
      <c r="C79" s="4">
        <f t="shared" si="17"/>
        <v>1</v>
      </c>
      <c r="D79" s="14">
        <v>15352294</v>
      </c>
      <c r="E79" s="14">
        <v>11514221</v>
      </c>
      <c r="F79" s="14">
        <v>4690978</v>
      </c>
      <c r="G79" s="14">
        <v>11087768</v>
      </c>
      <c r="H79" s="14">
        <f t="shared" si="22"/>
        <v>-1292825</v>
      </c>
      <c r="I79" s="13">
        <f t="shared" ref="I79:I142" si="23">(D79/D72)-1</f>
        <v>-7.7669916328023891E-2</v>
      </c>
      <c r="J79" s="14">
        <f t="shared" si="18"/>
        <v>-969618</v>
      </c>
      <c r="K79" s="13">
        <f t="shared" ref="K79:K142" si="24">(E79/E72)-1</f>
        <v>-7.7669857805759857E-2</v>
      </c>
      <c r="L79" s="14">
        <f t="shared" si="20"/>
        <v>-395030</v>
      </c>
      <c r="M79" s="13">
        <f t="shared" ref="M79:M142" si="25">(F79/F72)-1</f>
        <v>-7.7669952544313747E-2</v>
      </c>
      <c r="N79" s="14">
        <f t="shared" si="19"/>
        <v>-933707</v>
      </c>
      <c r="O79" s="13">
        <f t="shared" ref="O79:O142" si="26">(G79/G72)-1</f>
        <v>-7.7669919872561444E-2</v>
      </c>
      <c r="P79" s="14">
        <f t="shared" si="16"/>
        <v>42645261</v>
      </c>
      <c r="Q79" s="13">
        <f t="shared" si="21"/>
        <v>-7.7669905432383946E-2</v>
      </c>
    </row>
    <row r="80" spans="2:17" x14ac:dyDescent="0.3">
      <c r="B80" s="18">
        <v>43542</v>
      </c>
      <c r="C80" s="4">
        <f t="shared" si="17"/>
        <v>2</v>
      </c>
      <c r="D80" s="14">
        <v>8052789</v>
      </c>
      <c r="E80" s="14">
        <v>6039592</v>
      </c>
      <c r="F80" s="14">
        <v>2460574</v>
      </c>
      <c r="G80" s="14">
        <v>5815903</v>
      </c>
      <c r="H80" s="14">
        <f t="shared" si="22"/>
        <v>390912</v>
      </c>
      <c r="I80" s="13">
        <f t="shared" si="23"/>
        <v>5.1020396177072547E-2</v>
      </c>
      <c r="J80" s="14">
        <f t="shared" si="18"/>
        <v>293184</v>
      </c>
      <c r="K80" s="13">
        <f t="shared" si="24"/>
        <v>5.1020393957407872E-2</v>
      </c>
      <c r="L80" s="14">
        <f t="shared" si="20"/>
        <v>119445</v>
      </c>
      <c r="M80" s="13">
        <f t="shared" si="25"/>
        <v>5.1020255611715637E-2</v>
      </c>
      <c r="N80" s="14">
        <f t="shared" si="19"/>
        <v>282325</v>
      </c>
      <c r="O80" s="13">
        <f t="shared" si="26"/>
        <v>5.1020334402081202E-2</v>
      </c>
      <c r="P80" s="14">
        <f t="shared" si="16"/>
        <v>22368858</v>
      </c>
      <c r="Q80" s="13">
        <f t="shared" si="21"/>
        <v>5.1020364054076506E-2</v>
      </c>
    </row>
    <row r="81" spans="2:17" x14ac:dyDescent="0.3">
      <c r="B81" s="20">
        <v>43543</v>
      </c>
      <c r="C81" s="16">
        <f t="shared" si="17"/>
        <v>3</v>
      </c>
      <c r="D81" s="21">
        <v>7896424</v>
      </c>
      <c r="E81" s="21">
        <v>5922318</v>
      </c>
      <c r="F81" s="21">
        <v>2412796</v>
      </c>
      <c r="G81" s="21">
        <v>5702973</v>
      </c>
      <c r="H81" s="21">
        <f t="shared" si="22"/>
        <v>156364</v>
      </c>
      <c r="I81" s="22">
        <f t="shared" si="23"/>
        <v>2.0201910579504601E-2</v>
      </c>
      <c r="J81" s="21">
        <f t="shared" si="18"/>
        <v>117273</v>
      </c>
      <c r="K81" s="22">
        <f t="shared" si="24"/>
        <v>2.0201910579504601E-2</v>
      </c>
      <c r="L81" s="21">
        <f t="shared" si="20"/>
        <v>47778</v>
      </c>
      <c r="M81" s="22">
        <f t="shared" si="25"/>
        <v>2.0201960407912223E-2</v>
      </c>
      <c r="N81" s="21">
        <f t="shared" si="19"/>
        <v>112930</v>
      </c>
      <c r="O81" s="22">
        <f t="shared" si="26"/>
        <v>2.0201991290585752E-2</v>
      </c>
      <c r="P81" s="21">
        <f t="shared" si="16"/>
        <v>21934511</v>
      </c>
      <c r="Q81" s="22">
        <f t="shared" si="21"/>
        <v>2.0201937045509322E-2</v>
      </c>
    </row>
    <row r="82" spans="2:17" x14ac:dyDescent="0.3">
      <c r="B82" s="18">
        <v>43544</v>
      </c>
      <c r="C82" s="4">
        <f t="shared" si="17"/>
        <v>4</v>
      </c>
      <c r="D82" s="14">
        <v>7661877</v>
      </c>
      <c r="E82" s="14">
        <v>5746408</v>
      </c>
      <c r="F82" s="14">
        <v>2341129</v>
      </c>
      <c r="G82" s="14">
        <v>5533578</v>
      </c>
      <c r="H82" s="14">
        <f t="shared" si="22"/>
        <v>-156365</v>
      </c>
      <c r="I82" s="13">
        <f t="shared" si="23"/>
        <v>-2.0000020464958745E-2</v>
      </c>
      <c r="J82" s="14">
        <f t="shared" si="18"/>
        <v>-117273</v>
      </c>
      <c r="K82" s="13">
        <f t="shared" si="24"/>
        <v>-1.9999894264370766E-2</v>
      </c>
      <c r="L82" s="14">
        <f t="shared" si="20"/>
        <v>-47778</v>
      </c>
      <c r="M82" s="13">
        <f t="shared" si="25"/>
        <v>-1.9999941395793086E-2</v>
      </c>
      <c r="N82" s="14">
        <f t="shared" si="19"/>
        <v>-112930</v>
      </c>
      <c r="O82" s="13">
        <f t="shared" si="26"/>
        <v>-1.9999971663902771E-2</v>
      </c>
      <c r="P82" s="14">
        <f t="shared" si="16"/>
        <v>21282992</v>
      </c>
      <c r="Q82" s="13">
        <f t="shared" si="21"/>
        <v>-1.9999965004919074E-2</v>
      </c>
    </row>
    <row r="83" spans="2:17" x14ac:dyDescent="0.3">
      <c r="B83" s="18">
        <v>43545</v>
      </c>
      <c r="C83" s="4">
        <f t="shared" si="17"/>
        <v>5</v>
      </c>
      <c r="D83" s="14">
        <v>7818242</v>
      </c>
      <c r="E83" s="14">
        <v>5863681</v>
      </c>
      <c r="F83" s="14">
        <v>2388907</v>
      </c>
      <c r="G83" s="14">
        <v>5646508</v>
      </c>
      <c r="H83" s="14">
        <f t="shared" si="22"/>
        <v>-390912</v>
      </c>
      <c r="I83" s="13">
        <f t="shared" si="23"/>
        <v>-4.7619036017596983E-2</v>
      </c>
      <c r="J83" s="14">
        <f t="shared" si="18"/>
        <v>-293185</v>
      </c>
      <c r="K83" s="13">
        <f t="shared" si="24"/>
        <v>-4.7619194570744261E-2</v>
      </c>
      <c r="L83" s="14">
        <f t="shared" si="20"/>
        <v>-119445</v>
      </c>
      <c r="M83" s="13">
        <f t="shared" si="25"/>
        <v>-4.7618914729671169E-2</v>
      </c>
      <c r="N83" s="14">
        <f t="shared" si="19"/>
        <v>-282325</v>
      </c>
      <c r="O83" s="13">
        <f t="shared" si="26"/>
        <v>-4.7618983364854484E-2</v>
      </c>
      <c r="P83" s="14">
        <f t="shared" si="16"/>
        <v>21717338</v>
      </c>
      <c r="Q83" s="13">
        <f t="shared" si="21"/>
        <v>-4.7619051795569911E-2</v>
      </c>
    </row>
    <row r="84" spans="2:17" x14ac:dyDescent="0.3">
      <c r="B84" s="18">
        <v>43546</v>
      </c>
      <c r="C84" s="4">
        <f t="shared" si="17"/>
        <v>6</v>
      </c>
      <c r="D84" s="14">
        <v>7583695</v>
      </c>
      <c r="E84" s="14">
        <v>5687771</v>
      </c>
      <c r="F84" s="14">
        <v>2317240</v>
      </c>
      <c r="G84" s="14">
        <v>5477113</v>
      </c>
      <c r="H84" s="14">
        <f t="shared" si="22"/>
        <v>-156365</v>
      </c>
      <c r="I84" s="13">
        <f t="shared" si="23"/>
        <v>-2.0202039777469372E-2</v>
      </c>
      <c r="J84" s="14">
        <f t="shared" si="18"/>
        <v>-117274</v>
      </c>
      <c r="K84" s="13">
        <f t="shared" si="24"/>
        <v>-2.0202082843457703E-2</v>
      </c>
      <c r="L84" s="14">
        <f t="shared" si="20"/>
        <v>-47778</v>
      </c>
      <c r="M84" s="13">
        <f t="shared" si="25"/>
        <v>-2.0201960407912334E-2</v>
      </c>
      <c r="N84" s="14">
        <f t="shared" si="19"/>
        <v>-112930</v>
      </c>
      <c r="O84" s="13">
        <f t="shared" si="26"/>
        <v>-2.0201991290585752E-2</v>
      </c>
      <c r="P84" s="14">
        <f t="shared" si="16"/>
        <v>21065819</v>
      </c>
      <c r="Q84" s="13">
        <f t="shared" si="21"/>
        <v>-2.0202030068046883E-2</v>
      </c>
    </row>
    <row r="85" spans="2:17" x14ac:dyDescent="0.3">
      <c r="B85" s="18">
        <v>43547</v>
      </c>
      <c r="C85" s="4">
        <f t="shared" si="17"/>
        <v>7</v>
      </c>
      <c r="D85" s="14">
        <v>15998707</v>
      </c>
      <c r="E85" s="14">
        <v>11999030</v>
      </c>
      <c r="F85" s="14">
        <v>4888493</v>
      </c>
      <c r="G85" s="14">
        <v>11554621</v>
      </c>
      <c r="H85" s="14">
        <f t="shared" si="22"/>
        <v>646413</v>
      </c>
      <c r="I85" s="13">
        <f t="shared" si="23"/>
        <v>4.2105303611303935E-2</v>
      </c>
      <c r="J85" s="14">
        <f t="shared" si="18"/>
        <v>484809</v>
      </c>
      <c r="K85" s="13">
        <f t="shared" si="24"/>
        <v>4.2105236646057032E-2</v>
      </c>
      <c r="L85" s="14">
        <f t="shared" si="20"/>
        <v>197515</v>
      </c>
      <c r="M85" s="13">
        <f t="shared" si="25"/>
        <v>4.210529232923288E-2</v>
      </c>
      <c r="N85" s="14">
        <f t="shared" si="19"/>
        <v>466853</v>
      </c>
      <c r="O85" s="13">
        <f t="shared" si="26"/>
        <v>4.2105228031466657E-2</v>
      </c>
      <c r="P85" s="14">
        <f t="shared" si="16"/>
        <v>44440851</v>
      </c>
      <c r="Q85" s="13">
        <f t="shared" si="21"/>
        <v>4.2105264638900852E-2</v>
      </c>
    </row>
    <row r="86" spans="2:17" x14ac:dyDescent="0.3">
      <c r="B86" s="20">
        <v>43548</v>
      </c>
      <c r="C86" s="16">
        <f t="shared" si="17"/>
        <v>1</v>
      </c>
      <c r="D86" s="21">
        <v>16321913</v>
      </c>
      <c r="E86" s="21">
        <v>12241435</v>
      </c>
      <c r="F86" s="21">
        <v>4987251</v>
      </c>
      <c r="G86" s="21">
        <v>11788048</v>
      </c>
      <c r="H86" s="21">
        <f t="shared" si="22"/>
        <v>969619</v>
      </c>
      <c r="I86" s="22">
        <f t="shared" si="23"/>
        <v>6.3157922848533277E-2</v>
      </c>
      <c r="J86" s="21">
        <f t="shared" si="18"/>
        <v>727214</v>
      </c>
      <c r="K86" s="22">
        <f t="shared" si="24"/>
        <v>6.3157898393647383E-2</v>
      </c>
      <c r="L86" s="21">
        <f t="shared" si="20"/>
        <v>296273</v>
      </c>
      <c r="M86" s="22">
        <f t="shared" si="25"/>
        <v>6.3158045081430858E-2</v>
      </c>
      <c r="N86" s="21">
        <f t="shared" si="19"/>
        <v>700280</v>
      </c>
      <c r="O86" s="22">
        <f t="shared" si="26"/>
        <v>6.3157887141938707E-2</v>
      </c>
      <c r="P86" s="21">
        <f t="shared" si="16"/>
        <v>45338647</v>
      </c>
      <c r="Q86" s="22">
        <f t="shared" si="21"/>
        <v>6.3157920407615809E-2</v>
      </c>
    </row>
    <row r="87" spans="2:17" x14ac:dyDescent="0.3">
      <c r="B87" s="18">
        <v>43549</v>
      </c>
      <c r="C87" s="4">
        <f t="shared" si="17"/>
        <v>2</v>
      </c>
      <c r="D87" s="14">
        <v>8052789</v>
      </c>
      <c r="E87" s="14">
        <v>6039592</v>
      </c>
      <c r="F87" s="14">
        <v>2460574</v>
      </c>
      <c r="G87" s="14">
        <v>5815903</v>
      </c>
      <c r="H87" s="14">
        <f t="shared" si="22"/>
        <v>0</v>
      </c>
      <c r="I87" s="13">
        <f t="shared" si="23"/>
        <v>0</v>
      </c>
      <c r="J87" s="14">
        <f t="shared" si="18"/>
        <v>0</v>
      </c>
      <c r="K87" s="13">
        <f t="shared" si="24"/>
        <v>0</v>
      </c>
      <c r="L87" s="14">
        <f t="shared" si="20"/>
        <v>0</v>
      </c>
      <c r="M87" s="13">
        <f t="shared" si="25"/>
        <v>0</v>
      </c>
      <c r="N87" s="14">
        <f t="shared" si="19"/>
        <v>0</v>
      </c>
      <c r="O87" s="13">
        <f t="shared" si="26"/>
        <v>0</v>
      </c>
      <c r="P87" s="14">
        <f t="shared" si="16"/>
        <v>22368858</v>
      </c>
      <c r="Q87" s="13">
        <f t="shared" si="21"/>
        <v>0</v>
      </c>
    </row>
    <row r="88" spans="2:17" x14ac:dyDescent="0.3">
      <c r="B88" s="20">
        <v>43550</v>
      </c>
      <c r="C88" s="16">
        <f t="shared" si="17"/>
        <v>3</v>
      </c>
      <c r="D88" s="21">
        <v>7505512</v>
      </c>
      <c r="E88" s="21">
        <v>5629134</v>
      </c>
      <c r="F88" s="21">
        <v>2293351</v>
      </c>
      <c r="G88" s="21">
        <v>5420648</v>
      </c>
      <c r="H88" s="21">
        <f t="shared" si="22"/>
        <v>-390912</v>
      </c>
      <c r="I88" s="22">
        <f t="shared" si="23"/>
        <v>-4.9504940464189851E-2</v>
      </c>
      <c r="J88" s="21">
        <f t="shared" si="18"/>
        <v>-293184</v>
      </c>
      <c r="K88" s="22">
        <f t="shared" si="24"/>
        <v>-4.9504940464189851E-2</v>
      </c>
      <c r="L88" s="21">
        <f t="shared" si="20"/>
        <v>-119445</v>
      </c>
      <c r="M88" s="22">
        <f t="shared" si="25"/>
        <v>-4.950480687136416E-2</v>
      </c>
      <c r="N88" s="21">
        <f t="shared" si="19"/>
        <v>-282325</v>
      </c>
      <c r="O88" s="22">
        <f t="shared" si="26"/>
        <v>-4.9504881050637994E-2</v>
      </c>
      <c r="P88" s="21">
        <f t="shared" si="16"/>
        <v>20848645</v>
      </c>
      <c r="Q88" s="22">
        <f t="shared" si="21"/>
        <v>-4.950491032145643E-2</v>
      </c>
    </row>
    <row r="89" spans="2:17" x14ac:dyDescent="0.3">
      <c r="B89" s="18">
        <v>43551</v>
      </c>
      <c r="C89" s="4">
        <f t="shared" si="17"/>
        <v>4</v>
      </c>
      <c r="D89" s="14">
        <v>7505512</v>
      </c>
      <c r="E89" s="14">
        <v>5629134</v>
      </c>
      <c r="F89" s="14">
        <v>2293351</v>
      </c>
      <c r="G89" s="14">
        <v>5420648</v>
      </c>
      <c r="H89" s="14">
        <f t="shared" si="22"/>
        <v>-156365</v>
      </c>
      <c r="I89" s="13">
        <f t="shared" si="23"/>
        <v>-2.0408184574093213E-2</v>
      </c>
      <c r="J89" s="14">
        <f t="shared" si="18"/>
        <v>-117274</v>
      </c>
      <c r="K89" s="13">
        <f t="shared" si="24"/>
        <v>-2.0408227191664796E-2</v>
      </c>
      <c r="L89" s="14">
        <f t="shared" si="20"/>
        <v>-47778</v>
      </c>
      <c r="M89" s="13">
        <f t="shared" si="25"/>
        <v>-2.0408102244686255E-2</v>
      </c>
      <c r="N89" s="14">
        <f t="shared" si="19"/>
        <v>-112930</v>
      </c>
      <c r="O89" s="13">
        <f t="shared" si="26"/>
        <v>-2.0408133760832503E-2</v>
      </c>
      <c r="P89" s="14">
        <f t="shared" si="16"/>
        <v>20848645</v>
      </c>
      <c r="Q89" s="13">
        <f t="shared" si="21"/>
        <v>-2.0408173813155628E-2</v>
      </c>
    </row>
    <row r="90" spans="2:17" x14ac:dyDescent="0.3">
      <c r="B90" s="18">
        <v>43552</v>
      </c>
      <c r="C90" s="4">
        <f t="shared" si="17"/>
        <v>5</v>
      </c>
      <c r="D90" s="14">
        <v>7740060</v>
      </c>
      <c r="E90" s="14">
        <v>5805045</v>
      </c>
      <c r="F90" s="14">
        <v>2365018</v>
      </c>
      <c r="G90" s="14">
        <v>5590043</v>
      </c>
      <c r="H90" s="14">
        <f t="shared" si="22"/>
        <v>-78182</v>
      </c>
      <c r="I90" s="13">
        <f t="shared" si="23"/>
        <v>-9.9999462794833072E-3</v>
      </c>
      <c r="J90" s="14">
        <f t="shared" si="18"/>
        <v>-58636</v>
      </c>
      <c r="K90" s="13">
        <f t="shared" si="24"/>
        <v>-9.9998618615166901E-3</v>
      </c>
      <c r="L90" s="14">
        <f t="shared" si="20"/>
        <v>-23889</v>
      </c>
      <c r="M90" s="13">
        <f t="shared" si="25"/>
        <v>-9.9999706978965985E-3</v>
      </c>
      <c r="N90" s="14">
        <f t="shared" si="19"/>
        <v>-56465</v>
      </c>
      <c r="O90" s="13">
        <f t="shared" si="26"/>
        <v>-9.9999858319513857E-3</v>
      </c>
      <c r="P90" s="14">
        <f t="shared" si="16"/>
        <v>21500166</v>
      </c>
      <c r="Q90" s="13">
        <f t="shared" si="21"/>
        <v>-9.9999364563004844E-3</v>
      </c>
    </row>
    <row r="91" spans="2:17" x14ac:dyDescent="0.3">
      <c r="B91" s="18">
        <v>43553</v>
      </c>
      <c r="C91" s="4">
        <f t="shared" si="17"/>
        <v>6</v>
      </c>
      <c r="D91" s="14">
        <v>8209154</v>
      </c>
      <c r="E91" s="14">
        <v>6156866</v>
      </c>
      <c r="F91" s="14">
        <v>2508352</v>
      </c>
      <c r="G91" s="14">
        <v>5928833</v>
      </c>
      <c r="H91" s="14">
        <f t="shared" si="22"/>
        <v>625459</v>
      </c>
      <c r="I91" s="13">
        <f t="shared" si="23"/>
        <v>8.2474176506307284E-2</v>
      </c>
      <c r="J91" s="14">
        <f t="shared" si="18"/>
        <v>469095</v>
      </c>
      <c r="K91" s="13">
        <f t="shared" si="24"/>
        <v>8.247431199322186E-2</v>
      </c>
      <c r="L91" s="14">
        <f t="shared" si="20"/>
        <v>191112</v>
      </c>
      <c r="M91" s="13">
        <f t="shared" si="25"/>
        <v>8.2473977663081843E-2</v>
      </c>
      <c r="N91" s="14">
        <f t="shared" si="19"/>
        <v>451720</v>
      </c>
      <c r="O91" s="13">
        <f t="shared" si="26"/>
        <v>8.2474106340329367E-2</v>
      </c>
      <c r="P91" s="14">
        <f t="shared" si="16"/>
        <v>22803205</v>
      </c>
      <c r="Q91" s="13">
        <f t="shared" si="21"/>
        <v>8.247417297186499E-2</v>
      </c>
    </row>
    <row r="92" spans="2:17" x14ac:dyDescent="0.3">
      <c r="B92" s="18">
        <v>43554</v>
      </c>
      <c r="C92" s="4">
        <f t="shared" si="17"/>
        <v>7</v>
      </c>
      <c r="D92" s="14">
        <v>16160310</v>
      </c>
      <c r="E92" s="14">
        <v>12120232</v>
      </c>
      <c r="F92" s="14">
        <v>4937872</v>
      </c>
      <c r="G92" s="14">
        <v>11671335</v>
      </c>
      <c r="H92" s="14">
        <f t="shared" si="22"/>
        <v>161603</v>
      </c>
      <c r="I92" s="13">
        <f t="shared" si="23"/>
        <v>1.0101003787368557E-2</v>
      </c>
      <c r="J92" s="14">
        <f t="shared" si="18"/>
        <v>121202</v>
      </c>
      <c r="K92" s="13">
        <f t="shared" si="24"/>
        <v>1.010098316280561E-2</v>
      </c>
      <c r="L92" s="14">
        <f t="shared" si="20"/>
        <v>49379</v>
      </c>
      <c r="M92" s="13">
        <f t="shared" si="25"/>
        <v>1.0101067956934884E-2</v>
      </c>
      <c r="N92" s="14">
        <f t="shared" si="19"/>
        <v>116714</v>
      </c>
      <c r="O92" s="13">
        <f t="shared" si="26"/>
        <v>1.0101066923787538E-2</v>
      </c>
      <c r="P92" s="14">
        <f t="shared" si="16"/>
        <v>44889749</v>
      </c>
      <c r="Q92" s="13">
        <f t="shared" si="21"/>
        <v>1.0101021692856316E-2</v>
      </c>
    </row>
    <row r="93" spans="2:17" x14ac:dyDescent="0.3">
      <c r="B93" s="18">
        <v>43555</v>
      </c>
      <c r="C93" s="4">
        <f t="shared" si="17"/>
        <v>1</v>
      </c>
      <c r="D93" s="14">
        <v>15352294</v>
      </c>
      <c r="E93" s="14">
        <v>11514221</v>
      </c>
      <c r="F93" s="14">
        <v>4690978</v>
      </c>
      <c r="G93" s="14">
        <v>11087768</v>
      </c>
      <c r="H93" s="14">
        <f t="shared" si="22"/>
        <v>-969619</v>
      </c>
      <c r="I93" s="13">
        <f t="shared" si="23"/>
        <v>-5.9405965464955024E-2</v>
      </c>
      <c r="J93" s="14">
        <f t="shared" si="18"/>
        <v>-727214</v>
      </c>
      <c r="K93" s="13">
        <f t="shared" si="24"/>
        <v>-5.9405943829297758E-2</v>
      </c>
      <c r="L93" s="14">
        <f t="shared" si="20"/>
        <v>-296273</v>
      </c>
      <c r="M93" s="13">
        <f t="shared" si="25"/>
        <v>-5.9406073606481757E-2</v>
      </c>
      <c r="N93" s="14">
        <f t="shared" si="19"/>
        <v>-700280</v>
      </c>
      <c r="O93" s="13">
        <f t="shared" si="26"/>
        <v>-5.940593387471782E-2</v>
      </c>
      <c r="P93" s="14">
        <f t="shared" si="16"/>
        <v>42645261</v>
      </c>
      <c r="Q93" s="13">
        <f t="shared" si="21"/>
        <v>-5.9405963305433462E-2</v>
      </c>
    </row>
    <row r="94" spans="2:17" x14ac:dyDescent="0.3">
      <c r="B94" s="18">
        <v>43556</v>
      </c>
      <c r="C94" s="4">
        <f t="shared" si="17"/>
        <v>2</v>
      </c>
      <c r="D94" s="14">
        <v>7583695</v>
      </c>
      <c r="E94" s="14">
        <v>5687771</v>
      </c>
      <c r="F94" s="14">
        <v>2317240</v>
      </c>
      <c r="G94" s="14">
        <v>5477113</v>
      </c>
      <c r="H94" s="14">
        <f t="shared" si="22"/>
        <v>-469094</v>
      </c>
      <c r="I94" s="13">
        <f t="shared" si="23"/>
        <v>-5.8252364491358177E-2</v>
      </c>
      <c r="J94" s="14">
        <f t="shared" si="18"/>
        <v>-351821</v>
      </c>
      <c r="K94" s="13">
        <f t="shared" si="24"/>
        <v>-5.8252444867136766E-2</v>
      </c>
      <c r="L94" s="14">
        <f t="shared" si="20"/>
        <v>-143334</v>
      </c>
      <c r="M94" s="13">
        <f t="shared" si="25"/>
        <v>-5.8252261464194932E-2</v>
      </c>
      <c r="N94" s="14">
        <f t="shared" si="19"/>
        <v>-338790</v>
      </c>
      <c r="O94" s="13">
        <f t="shared" si="26"/>
        <v>-5.825234705599458E-2</v>
      </c>
      <c r="P94" s="14">
        <f t="shared" si="16"/>
        <v>21065819</v>
      </c>
      <c r="Q94" s="13">
        <f t="shared" si="21"/>
        <v>-5.8252370326638991E-2</v>
      </c>
    </row>
    <row r="95" spans="2:17" x14ac:dyDescent="0.3">
      <c r="B95" s="18">
        <v>43557</v>
      </c>
      <c r="C95" s="4">
        <f t="shared" si="17"/>
        <v>3</v>
      </c>
      <c r="D95" s="14">
        <v>8209154</v>
      </c>
      <c r="E95" s="14">
        <v>6156866</v>
      </c>
      <c r="F95" s="14">
        <v>2508352</v>
      </c>
      <c r="G95" s="14">
        <v>5928833</v>
      </c>
      <c r="H95" s="14">
        <f t="shared" si="22"/>
        <v>703642</v>
      </c>
      <c r="I95" s="13">
        <f t="shared" si="23"/>
        <v>9.3750033308853453E-2</v>
      </c>
      <c r="J95" s="14">
        <f t="shared" si="18"/>
        <v>527732</v>
      </c>
      <c r="K95" s="13">
        <f t="shared" si="24"/>
        <v>9.3750122132463032E-2</v>
      </c>
      <c r="L95" s="14">
        <f t="shared" si="20"/>
        <v>215001</v>
      </c>
      <c r="M95" s="13">
        <f t="shared" si="25"/>
        <v>9.3749713846681182E-2</v>
      </c>
      <c r="N95" s="14">
        <f t="shared" si="19"/>
        <v>508185</v>
      </c>
      <c r="O95" s="13">
        <f t="shared" si="26"/>
        <v>9.3749861640158194E-2</v>
      </c>
      <c r="P95" s="14">
        <f t="shared" si="16"/>
        <v>22803205</v>
      </c>
      <c r="Q95" s="13">
        <f t="shared" si="21"/>
        <v>9.3749977516524474E-2</v>
      </c>
    </row>
    <row r="96" spans="2:17" x14ac:dyDescent="0.3">
      <c r="B96" s="18">
        <v>43558</v>
      </c>
      <c r="C96" s="4">
        <f t="shared" si="17"/>
        <v>4</v>
      </c>
      <c r="D96" s="14">
        <v>8052789</v>
      </c>
      <c r="E96" s="14">
        <v>6039592</v>
      </c>
      <c r="F96" s="14">
        <v>2460574</v>
      </c>
      <c r="G96" s="14">
        <v>5815903</v>
      </c>
      <c r="H96" s="14">
        <f t="shared" si="22"/>
        <v>547277</v>
      </c>
      <c r="I96" s="13">
        <f t="shared" si="23"/>
        <v>7.2916677769617744E-2</v>
      </c>
      <c r="J96" s="14">
        <f t="shared" si="18"/>
        <v>410458</v>
      </c>
      <c r="K96" s="13">
        <f t="shared" si="24"/>
        <v>7.2916722181422644E-2</v>
      </c>
      <c r="L96" s="14">
        <f t="shared" si="20"/>
        <v>167223</v>
      </c>
      <c r="M96" s="13">
        <f t="shared" si="25"/>
        <v>7.2916444102974154E-2</v>
      </c>
      <c r="N96" s="14">
        <f t="shared" si="19"/>
        <v>395255</v>
      </c>
      <c r="O96" s="13">
        <f t="shared" si="26"/>
        <v>7.2916559053456398E-2</v>
      </c>
      <c r="P96" s="14">
        <f t="shared" si="16"/>
        <v>22368858</v>
      </c>
      <c r="Q96" s="13">
        <f t="shared" si="21"/>
        <v>7.2916633191269842E-2</v>
      </c>
    </row>
    <row r="97" spans="2:17" x14ac:dyDescent="0.3">
      <c r="B97" s="20">
        <v>43559</v>
      </c>
      <c r="C97" s="16">
        <f t="shared" si="17"/>
        <v>5</v>
      </c>
      <c r="D97" s="21">
        <v>7974607</v>
      </c>
      <c r="E97" s="21">
        <v>5980955</v>
      </c>
      <c r="F97" s="21">
        <v>2436685</v>
      </c>
      <c r="G97" s="21">
        <v>5759438</v>
      </c>
      <c r="H97" s="21">
        <f t="shared" si="22"/>
        <v>234547</v>
      </c>
      <c r="I97" s="22">
        <f t="shared" si="23"/>
        <v>3.0302995067221783E-2</v>
      </c>
      <c r="J97" s="21">
        <f t="shared" si="18"/>
        <v>175910</v>
      </c>
      <c r="K97" s="22">
        <f t="shared" si="24"/>
        <v>3.0302952001233452E-2</v>
      </c>
      <c r="L97" s="21">
        <f t="shared" si="20"/>
        <v>71667</v>
      </c>
      <c r="M97" s="22">
        <f t="shared" si="25"/>
        <v>3.0302940611868445E-2</v>
      </c>
      <c r="N97" s="21">
        <f t="shared" si="19"/>
        <v>169395</v>
      </c>
      <c r="O97" s="22">
        <f t="shared" si="26"/>
        <v>3.0302986935878629E-2</v>
      </c>
      <c r="P97" s="21">
        <f t="shared" si="16"/>
        <v>22151685</v>
      </c>
      <c r="Q97" s="22">
        <f t="shared" si="21"/>
        <v>3.0302975335167126E-2</v>
      </c>
    </row>
    <row r="98" spans="2:17" x14ac:dyDescent="0.3">
      <c r="B98" s="18">
        <v>43560</v>
      </c>
      <c r="C98" s="4">
        <f t="shared" si="17"/>
        <v>6</v>
      </c>
      <c r="D98" s="14">
        <v>8130972</v>
      </c>
      <c r="E98" s="14">
        <v>6098229</v>
      </c>
      <c r="F98" s="14">
        <v>2484463</v>
      </c>
      <c r="G98" s="14">
        <v>5872368</v>
      </c>
      <c r="H98" s="14">
        <f t="shared" si="22"/>
        <v>-78182</v>
      </c>
      <c r="I98" s="13">
        <f t="shared" si="23"/>
        <v>-9.5237584774265915E-3</v>
      </c>
      <c r="J98" s="14">
        <f t="shared" si="18"/>
        <v>-58637</v>
      </c>
      <c r="K98" s="13">
        <f t="shared" si="24"/>
        <v>-9.5238389141488744E-3</v>
      </c>
      <c r="L98" s="14">
        <f t="shared" si="20"/>
        <v>-23889</v>
      </c>
      <c r="M98" s="13">
        <f t="shared" si="25"/>
        <v>-9.523782945934256E-3</v>
      </c>
      <c r="N98" s="14">
        <f t="shared" si="19"/>
        <v>-56465</v>
      </c>
      <c r="O98" s="13">
        <f t="shared" si="26"/>
        <v>-9.5237966729708745E-3</v>
      </c>
      <c r="P98" s="14">
        <f t="shared" si="16"/>
        <v>22586032</v>
      </c>
      <c r="Q98" s="13">
        <f t="shared" si="21"/>
        <v>-9.5237928177200892E-3</v>
      </c>
    </row>
    <row r="99" spans="2:17" x14ac:dyDescent="0.3">
      <c r="B99" s="18">
        <v>43561</v>
      </c>
      <c r="C99" s="4">
        <f t="shared" si="17"/>
        <v>7</v>
      </c>
      <c r="D99" s="14">
        <v>16806722</v>
      </c>
      <c r="E99" s="14">
        <v>12605042</v>
      </c>
      <c r="F99" s="14">
        <v>5135387</v>
      </c>
      <c r="G99" s="14">
        <v>12138188</v>
      </c>
      <c r="H99" s="14">
        <f t="shared" si="22"/>
        <v>646412</v>
      </c>
      <c r="I99" s="13">
        <f t="shared" si="23"/>
        <v>3.9999975247999586E-2</v>
      </c>
      <c r="J99" s="14">
        <f t="shared" si="18"/>
        <v>484810</v>
      </c>
      <c r="K99" s="13">
        <f t="shared" si="24"/>
        <v>4.0000059404803556E-2</v>
      </c>
      <c r="L99" s="14">
        <f t="shared" si="20"/>
        <v>197515</v>
      </c>
      <c r="M99" s="13">
        <f t="shared" si="25"/>
        <v>4.0000024301966475E-2</v>
      </c>
      <c r="N99" s="14">
        <f t="shared" si="19"/>
        <v>466853</v>
      </c>
      <c r="O99" s="13">
        <f t="shared" si="26"/>
        <v>3.9999965727999465E-2</v>
      </c>
      <c r="P99" s="14">
        <f t="shared" si="16"/>
        <v>46685339</v>
      </c>
      <c r="Q99" s="13">
        <f t="shared" si="21"/>
        <v>4.0000000891072141E-2</v>
      </c>
    </row>
    <row r="100" spans="2:17" x14ac:dyDescent="0.3">
      <c r="B100" s="18">
        <v>43562</v>
      </c>
      <c r="C100" s="4">
        <f t="shared" si="17"/>
        <v>1</v>
      </c>
      <c r="D100" s="14">
        <v>15513897</v>
      </c>
      <c r="E100" s="14">
        <v>11635423</v>
      </c>
      <c r="F100" s="14">
        <v>4740357</v>
      </c>
      <c r="G100" s="14">
        <v>11204481</v>
      </c>
      <c r="H100" s="14">
        <f t="shared" si="22"/>
        <v>161603</v>
      </c>
      <c r="I100" s="13">
        <f t="shared" si="23"/>
        <v>1.052630961861456E-2</v>
      </c>
      <c r="J100" s="14">
        <f t="shared" si="18"/>
        <v>121202</v>
      </c>
      <c r="K100" s="13">
        <f t="shared" si="24"/>
        <v>1.052628744923334E-2</v>
      </c>
      <c r="L100" s="14">
        <f t="shared" si="20"/>
        <v>49379</v>
      </c>
      <c r="M100" s="13">
        <f t="shared" si="25"/>
        <v>1.0526376376098989E-2</v>
      </c>
      <c r="N100" s="14">
        <f t="shared" si="19"/>
        <v>116713</v>
      </c>
      <c r="O100" s="13">
        <f t="shared" si="26"/>
        <v>1.0526284460497415E-2</v>
      </c>
      <c r="P100" s="14">
        <f t="shared" si="16"/>
        <v>43094158</v>
      </c>
      <c r="Q100" s="13">
        <f t="shared" si="21"/>
        <v>1.0526304435092948E-2</v>
      </c>
    </row>
    <row r="101" spans="2:17" x14ac:dyDescent="0.3">
      <c r="B101" s="18">
        <v>43563</v>
      </c>
      <c r="C101" s="4">
        <f t="shared" si="17"/>
        <v>2</v>
      </c>
      <c r="D101" s="14">
        <v>7740060</v>
      </c>
      <c r="E101" s="14">
        <v>5805045</v>
      </c>
      <c r="F101" s="14">
        <v>2365018</v>
      </c>
      <c r="G101" s="14">
        <v>5590043</v>
      </c>
      <c r="H101" s="14">
        <f t="shared" si="22"/>
        <v>156365</v>
      </c>
      <c r="I101" s="13">
        <f t="shared" si="23"/>
        <v>2.0618577092037516E-2</v>
      </c>
      <c r="J101" s="14">
        <f t="shared" si="18"/>
        <v>117274</v>
      </c>
      <c r="K101" s="13">
        <f t="shared" si="24"/>
        <v>2.0618621952255056E-2</v>
      </c>
      <c r="L101" s="14">
        <f t="shared" si="20"/>
        <v>47778</v>
      </c>
      <c r="M101" s="13">
        <f t="shared" si="25"/>
        <v>2.0618494415770572E-2</v>
      </c>
      <c r="N101" s="14">
        <f t="shared" si="19"/>
        <v>112930</v>
      </c>
      <c r="O101" s="13">
        <f t="shared" si="26"/>
        <v>2.0618526585082231E-2</v>
      </c>
      <c r="P101" s="14">
        <f t="shared" si="16"/>
        <v>21500166</v>
      </c>
      <c r="Q101" s="13">
        <f t="shared" si="21"/>
        <v>2.0618566978098496E-2</v>
      </c>
    </row>
    <row r="102" spans="2:17" x14ac:dyDescent="0.3">
      <c r="B102" s="18">
        <v>43564</v>
      </c>
      <c r="C102" s="4">
        <f t="shared" si="17"/>
        <v>3</v>
      </c>
      <c r="D102" s="14">
        <v>7818242</v>
      </c>
      <c r="E102" s="14">
        <v>5863681</v>
      </c>
      <c r="F102" s="14">
        <v>2388907</v>
      </c>
      <c r="G102" s="14">
        <v>5646508</v>
      </c>
      <c r="H102" s="14">
        <f t="shared" si="22"/>
        <v>-390912</v>
      </c>
      <c r="I102" s="13">
        <f t="shared" si="23"/>
        <v>-4.7619036017596983E-2</v>
      </c>
      <c r="J102" s="14">
        <f t="shared" si="18"/>
        <v>-293185</v>
      </c>
      <c r="K102" s="13">
        <f t="shared" si="24"/>
        <v>-4.7619194570744261E-2</v>
      </c>
      <c r="L102" s="14">
        <f t="shared" si="20"/>
        <v>-119445</v>
      </c>
      <c r="M102" s="13">
        <f t="shared" si="25"/>
        <v>-4.7618914729671169E-2</v>
      </c>
      <c r="N102" s="14">
        <f t="shared" si="19"/>
        <v>-282325</v>
      </c>
      <c r="O102" s="13">
        <f t="shared" si="26"/>
        <v>-4.7618983364854484E-2</v>
      </c>
      <c r="P102" s="14">
        <f t="shared" si="16"/>
        <v>21717338</v>
      </c>
      <c r="Q102" s="13">
        <f t="shared" si="21"/>
        <v>-4.7619051795569911E-2</v>
      </c>
    </row>
    <row r="103" spans="2:17" x14ac:dyDescent="0.3">
      <c r="B103" s="18">
        <v>43565</v>
      </c>
      <c r="C103" s="4">
        <f t="shared" si="17"/>
        <v>4</v>
      </c>
      <c r="D103" s="14">
        <v>7740060</v>
      </c>
      <c r="E103" s="14">
        <v>5805045</v>
      </c>
      <c r="F103" s="14">
        <v>2365018</v>
      </c>
      <c r="G103" s="14">
        <v>5590043</v>
      </c>
      <c r="H103" s="14">
        <f t="shared" si="22"/>
        <v>-312729</v>
      </c>
      <c r="I103" s="13">
        <f t="shared" si="23"/>
        <v>-3.8834868267379141E-2</v>
      </c>
      <c r="J103" s="14">
        <f t="shared" si="18"/>
        <v>-234547</v>
      </c>
      <c r="K103" s="13">
        <f t="shared" si="24"/>
        <v>-3.8834908053391737E-2</v>
      </c>
      <c r="L103" s="14">
        <f t="shared" si="20"/>
        <v>-95556</v>
      </c>
      <c r="M103" s="13">
        <f t="shared" si="25"/>
        <v>-3.8834840976129992E-2</v>
      </c>
      <c r="N103" s="14">
        <f t="shared" si="19"/>
        <v>-225860</v>
      </c>
      <c r="O103" s="13">
        <f t="shared" si="26"/>
        <v>-3.8834898037329757E-2</v>
      </c>
      <c r="P103" s="14">
        <f t="shared" si="16"/>
        <v>21500166</v>
      </c>
      <c r="Q103" s="13">
        <f t="shared" si="21"/>
        <v>-3.8834883747753235E-2</v>
      </c>
    </row>
    <row r="104" spans="2:17" x14ac:dyDescent="0.3">
      <c r="B104" s="20">
        <v>43566</v>
      </c>
      <c r="C104" s="16">
        <f t="shared" si="17"/>
        <v>5</v>
      </c>
      <c r="D104" s="21">
        <v>7427330</v>
      </c>
      <c r="E104" s="21">
        <v>5570497</v>
      </c>
      <c r="F104" s="21">
        <v>2269462</v>
      </c>
      <c r="G104" s="21">
        <v>5364183</v>
      </c>
      <c r="H104" s="21">
        <f t="shared" si="22"/>
        <v>-547277</v>
      </c>
      <c r="I104" s="22">
        <f t="shared" si="23"/>
        <v>-6.8627457127354408E-2</v>
      </c>
      <c r="J104" s="21">
        <f t="shared" si="18"/>
        <v>-410458</v>
      </c>
      <c r="K104" s="22">
        <f t="shared" si="24"/>
        <v>-6.8627501795281876E-2</v>
      </c>
      <c r="L104" s="21">
        <f t="shared" si="20"/>
        <v>-167223</v>
      </c>
      <c r="M104" s="22">
        <f t="shared" si="25"/>
        <v>-6.8627253830511492E-2</v>
      </c>
      <c r="N104" s="21">
        <f t="shared" si="19"/>
        <v>-395255</v>
      </c>
      <c r="O104" s="22">
        <f t="shared" si="26"/>
        <v>-6.8627355655187183E-2</v>
      </c>
      <c r="P104" s="21">
        <f t="shared" si="16"/>
        <v>20631472</v>
      </c>
      <c r="Q104" s="22">
        <f t="shared" si="21"/>
        <v>-6.8627420442282427E-2</v>
      </c>
    </row>
    <row r="105" spans="2:17" x14ac:dyDescent="0.3">
      <c r="B105" s="20">
        <v>43567</v>
      </c>
      <c r="C105" s="16">
        <f t="shared" si="17"/>
        <v>6</v>
      </c>
      <c r="D105" s="21">
        <v>7427330</v>
      </c>
      <c r="E105" s="21">
        <v>5570497</v>
      </c>
      <c r="F105" s="21">
        <v>2269462</v>
      </c>
      <c r="G105" s="21">
        <v>5364183</v>
      </c>
      <c r="H105" s="21">
        <f t="shared" si="22"/>
        <v>-703642</v>
      </c>
      <c r="I105" s="22">
        <f t="shared" si="23"/>
        <v>-8.6538485189716519E-2</v>
      </c>
      <c r="J105" s="21">
        <f t="shared" si="18"/>
        <v>-527732</v>
      </c>
      <c r="K105" s="22">
        <f t="shared" si="24"/>
        <v>-8.6538567180733938E-2</v>
      </c>
      <c r="L105" s="21">
        <f t="shared" si="20"/>
        <v>-215001</v>
      </c>
      <c r="M105" s="22">
        <f t="shared" si="25"/>
        <v>-8.6538217715457999E-2</v>
      </c>
      <c r="N105" s="21">
        <f t="shared" si="19"/>
        <v>-508185</v>
      </c>
      <c r="O105" s="22">
        <f t="shared" si="26"/>
        <v>-8.6538343646038518E-2</v>
      </c>
      <c r="P105" s="21">
        <f t="shared" si="16"/>
        <v>20631472</v>
      </c>
      <c r="Q105" s="22">
        <f t="shared" si="21"/>
        <v>-8.6538441103775954E-2</v>
      </c>
    </row>
    <row r="106" spans="2:17" x14ac:dyDescent="0.3">
      <c r="B106" s="18">
        <v>43568</v>
      </c>
      <c r="C106" s="4">
        <f t="shared" si="17"/>
        <v>7</v>
      </c>
      <c r="D106" s="14">
        <v>15513897</v>
      </c>
      <c r="E106" s="14">
        <v>11635423</v>
      </c>
      <c r="F106" s="14">
        <v>4740357</v>
      </c>
      <c r="G106" s="14">
        <v>11204481</v>
      </c>
      <c r="H106" s="14">
        <f t="shared" si="22"/>
        <v>-1292825</v>
      </c>
      <c r="I106" s="13">
        <f t="shared" si="23"/>
        <v>-7.6923090653846726E-2</v>
      </c>
      <c r="J106" s="14">
        <f t="shared" si="18"/>
        <v>-969619</v>
      </c>
      <c r="K106" s="13">
        <f t="shared" si="24"/>
        <v>-7.6923107435897475E-2</v>
      </c>
      <c r="L106" s="14">
        <f t="shared" si="20"/>
        <v>-395030</v>
      </c>
      <c r="M106" s="13">
        <f t="shared" si="25"/>
        <v>-7.6923121860144161E-2</v>
      </c>
      <c r="N106" s="14">
        <f t="shared" si="19"/>
        <v>-933707</v>
      </c>
      <c r="O106" s="13">
        <f t="shared" si="26"/>
        <v>-7.69230959349122E-2</v>
      </c>
      <c r="P106" s="14">
        <f t="shared" si="16"/>
        <v>43094158</v>
      </c>
      <c r="Q106" s="13">
        <f t="shared" si="21"/>
        <v>-7.6923099990770072E-2</v>
      </c>
    </row>
    <row r="107" spans="2:17" x14ac:dyDescent="0.3">
      <c r="B107" s="18">
        <v>43569</v>
      </c>
      <c r="C107" s="4">
        <f t="shared" si="17"/>
        <v>1</v>
      </c>
      <c r="D107" s="14">
        <v>16806722</v>
      </c>
      <c r="E107" s="14">
        <v>12605042</v>
      </c>
      <c r="F107" s="14">
        <v>5135387</v>
      </c>
      <c r="G107" s="14">
        <v>12138188</v>
      </c>
      <c r="H107" s="14">
        <f t="shared" si="22"/>
        <v>1292825</v>
      </c>
      <c r="I107" s="13">
        <f t="shared" si="23"/>
        <v>8.3333349447917593E-2</v>
      </c>
      <c r="J107" s="14">
        <f t="shared" si="18"/>
        <v>969619</v>
      </c>
      <c r="K107" s="13">
        <f t="shared" si="24"/>
        <v>8.3333369143519853E-2</v>
      </c>
      <c r="L107" s="14">
        <f t="shared" si="20"/>
        <v>395030</v>
      </c>
      <c r="M107" s="13">
        <f t="shared" si="25"/>
        <v>8.3333386071977378E-2</v>
      </c>
      <c r="N107" s="14">
        <f t="shared" si="19"/>
        <v>933707</v>
      </c>
      <c r="O107" s="13">
        <f t="shared" si="26"/>
        <v>8.3333355645834883E-2</v>
      </c>
      <c r="P107" s="14">
        <f t="shared" si="16"/>
        <v>46685339</v>
      </c>
      <c r="Q107" s="13">
        <f t="shared" si="21"/>
        <v>8.3333360405835055E-2</v>
      </c>
    </row>
    <row r="108" spans="2:17" x14ac:dyDescent="0.3">
      <c r="B108" s="18">
        <v>43570</v>
      </c>
      <c r="C108" s="4">
        <f t="shared" si="17"/>
        <v>2</v>
      </c>
      <c r="D108" s="14">
        <v>7583695</v>
      </c>
      <c r="E108" s="14">
        <v>5687771</v>
      </c>
      <c r="F108" s="14">
        <v>2317240</v>
      </c>
      <c r="G108" s="14">
        <v>5477113</v>
      </c>
      <c r="H108" s="14">
        <f t="shared" si="22"/>
        <v>-156365</v>
      </c>
      <c r="I108" s="13">
        <f t="shared" si="23"/>
        <v>-2.0202039777469372E-2</v>
      </c>
      <c r="J108" s="14">
        <f t="shared" si="18"/>
        <v>-117274</v>
      </c>
      <c r="K108" s="13">
        <f t="shared" si="24"/>
        <v>-2.0202082843457703E-2</v>
      </c>
      <c r="L108" s="14">
        <f t="shared" si="20"/>
        <v>-47778</v>
      </c>
      <c r="M108" s="13">
        <f t="shared" si="25"/>
        <v>-2.0201960407912334E-2</v>
      </c>
      <c r="N108" s="14">
        <f t="shared" si="19"/>
        <v>-112930</v>
      </c>
      <c r="O108" s="13">
        <f t="shared" si="26"/>
        <v>-2.0201991290585752E-2</v>
      </c>
      <c r="P108" s="14">
        <f t="shared" si="16"/>
        <v>21065819</v>
      </c>
      <c r="Q108" s="13">
        <f t="shared" si="21"/>
        <v>-2.0202030068046883E-2</v>
      </c>
    </row>
    <row r="109" spans="2:17" x14ac:dyDescent="0.3">
      <c r="B109" s="18">
        <v>43571</v>
      </c>
      <c r="C109" s="4">
        <f t="shared" si="17"/>
        <v>3</v>
      </c>
      <c r="D109" s="14">
        <v>8130972</v>
      </c>
      <c r="E109" s="14">
        <v>6098229</v>
      </c>
      <c r="F109" s="14">
        <v>2484463</v>
      </c>
      <c r="G109" s="14">
        <v>5872368</v>
      </c>
      <c r="H109" s="14">
        <f t="shared" si="22"/>
        <v>312730</v>
      </c>
      <c r="I109" s="13">
        <f t="shared" si="23"/>
        <v>4.0000040929917491E-2</v>
      </c>
      <c r="J109" s="14">
        <f t="shared" si="18"/>
        <v>234548</v>
      </c>
      <c r="K109" s="13">
        <f t="shared" si="24"/>
        <v>4.0000129611416524E-2</v>
      </c>
      <c r="L109" s="14">
        <f t="shared" si="20"/>
        <v>95556</v>
      </c>
      <c r="M109" s="13">
        <f t="shared" si="25"/>
        <v>3.9999882791586172E-2</v>
      </c>
      <c r="N109" s="14">
        <f t="shared" si="19"/>
        <v>225860</v>
      </c>
      <c r="O109" s="13">
        <f t="shared" si="26"/>
        <v>3.9999943327805543E-2</v>
      </c>
      <c r="P109" s="14">
        <f t="shared" si="16"/>
        <v>22586032</v>
      </c>
      <c r="Q109" s="13">
        <f t="shared" si="21"/>
        <v>4.0000022102156363E-2</v>
      </c>
    </row>
    <row r="110" spans="2:17" x14ac:dyDescent="0.3">
      <c r="B110" s="18">
        <v>43572</v>
      </c>
      <c r="C110" s="4">
        <f t="shared" si="17"/>
        <v>4</v>
      </c>
      <c r="D110" s="14">
        <v>7896424</v>
      </c>
      <c r="E110" s="14">
        <v>5922318</v>
      </c>
      <c r="F110" s="14">
        <v>2412796</v>
      </c>
      <c r="G110" s="14">
        <v>5702973</v>
      </c>
      <c r="H110" s="14">
        <f t="shared" si="22"/>
        <v>156364</v>
      </c>
      <c r="I110" s="13">
        <f t="shared" si="23"/>
        <v>2.0201910579504601E-2</v>
      </c>
      <c r="J110" s="14">
        <f t="shared" si="18"/>
        <v>117273</v>
      </c>
      <c r="K110" s="13">
        <f t="shared" si="24"/>
        <v>2.0201910579504601E-2</v>
      </c>
      <c r="L110" s="14">
        <f t="shared" si="20"/>
        <v>47778</v>
      </c>
      <c r="M110" s="13">
        <f t="shared" si="25"/>
        <v>2.0201960407912223E-2</v>
      </c>
      <c r="N110" s="14">
        <f t="shared" si="19"/>
        <v>112930</v>
      </c>
      <c r="O110" s="13">
        <f t="shared" si="26"/>
        <v>2.0201991290585752E-2</v>
      </c>
      <c r="P110" s="14">
        <f t="shared" si="16"/>
        <v>21934511</v>
      </c>
      <c r="Q110" s="13">
        <f t="shared" si="21"/>
        <v>2.0201937045509322E-2</v>
      </c>
    </row>
    <row r="111" spans="2:17" x14ac:dyDescent="0.3">
      <c r="B111" s="20">
        <v>43573</v>
      </c>
      <c r="C111" s="16">
        <f t="shared" si="17"/>
        <v>5</v>
      </c>
      <c r="D111" s="21">
        <v>8209154</v>
      </c>
      <c r="E111" s="21">
        <v>6156866</v>
      </c>
      <c r="F111" s="21">
        <v>2508352</v>
      </c>
      <c r="G111" s="21">
        <v>5928833</v>
      </c>
      <c r="H111" s="21">
        <f t="shared" si="22"/>
        <v>781824</v>
      </c>
      <c r="I111" s="22">
        <f t="shared" si="23"/>
        <v>0.10526312954991912</v>
      </c>
      <c r="J111" s="21">
        <f t="shared" si="18"/>
        <v>586369</v>
      </c>
      <c r="K111" s="22">
        <f t="shared" si="24"/>
        <v>0.10526331851538551</v>
      </c>
      <c r="L111" s="21">
        <f t="shared" si="20"/>
        <v>238890</v>
      </c>
      <c r="M111" s="22">
        <f t="shared" si="25"/>
        <v>0.10526283321774055</v>
      </c>
      <c r="N111" s="21">
        <f t="shared" si="19"/>
        <v>564650</v>
      </c>
      <c r="O111" s="22">
        <f t="shared" si="26"/>
        <v>0.10526300090805996</v>
      </c>
      <c r="P111" s="21">
        <f t="shared" si="16"/>
        <v>22803205</v>
      </c>
      <c r="Q111" s="22">
        <f t="shared" si="21"/>
        <v>0.10526311452716519</v>
      </c>
    </row>
    <row r="112" spans="2:17" x14ac:dyDescent="0.3">
      <c r="B112" s="20">
        <v>43574</v>
      </c>
      <c r="C112" s="16">
        <f t="shared" si="17"/>
        <v>6</v>
      </c>
      <c r="D112" s="21">
        <v>7974607</v>
      </c>
      <c r="E112" s="21">
        <v>5980955</v>
      </c>
      <c r="F112" s="21">
        <v>2436685</v>
      </c>
      <c r="G112" s="21">
        <v>5759438</v>
      </c>
      <c r="H112" s="21">
        <f t="shared" si="22"/>
        <v>547277</v>
      </c>
      <c r="I112" s="22">
        <f t="shared" si="23"/>
        <v>7.3684217612520309E-2</v>
      </c>
      <c r="J112" s="21">
        <f t="shared" si="18"/>
        <v>410458</v>
      </c>
      <c r="K112" s="22">
        <f t="shared" si="24"/>
        <v>7.3684269105611211E-2</v>
      </c>
      <c r="L112" s="21">
        <f t="shared" si="20"/>
        <v>167223</v>
      </c>
      <c r="M112" s="22">
        <f t="shared" si="25"/>
        <v>7.3683983252418317E-2</v>
      </c>
      <c r="N112" s="21">
        <f t="shared" si="19"/>
        <v>395255</v>
      </c>
      <c r="O112" s="22">
        <f t="shared" si="26"/>
        <v>7.3684100635641903E-2</v>
      </c>
      <c r="P112" s="21">
        <f t="shared" si="16"/>
        <v>22151685</v>
      </c>
      <c r="Q112" s="22">
        <f t="shared" si="21"/>
        <v>7.3684175322051626E-2</v>
      </c>
    </row>
    <row r="113" spans="2:17" x14ac:dyDescent="0.3">
      <c r="B113" s="18">
        <v>43575</v>
      </c>
      <c r="C113" s="4">
        <f t="shared" si="17"/>
        <v>7</v>
      </c>
      <c r="D113" s="14">
        <v>15998707</v>
      </c>
      <c r="E113" s="14">
        <v>11999030</v>
      </c>
      <c r="F113" s="14">
        <v>4888493</v>
      </c>
      <c r="G113" s="14">
        <v>11554621</v>
      </c>
      <c r="H113" s="14">
        <f t="shared" si="22"/>
        <v>484810</v>
      </c>
      <c r="I113" s="13">
        <f t="shared" si="23"/>
        <v>3.1250046329429626E-2</v>
      </c>
      <c r="J113" s="14">
        <f t="shared" si="18"/>
        <v>363607</v>
      </c>
      <c r="K113" s="13">
        <f t="shared" si="24"/>
        <v>3.1250002685764056E-2</v>
      </c>
      <c r="L113" s="14">
        <f t="shared" si="20"/>
        <v>148136</v>
      </c>
      <c r="M113" s="13">
        <f t="shared" si="25"/>
        <v>3.1249967038347481E-2</v>
      </c>
      <c r="N113" s="14">
        <f t="shared" si="19"/>
        <v>350140</v>
      </c>
      <c r="O113" s="13">
        <f t="shared" si="26"/>
        <v>3.1249997210937241E-2</v>
      </c>
      <c r="P113" s="14">
        <f t="shared" si="16"/>
        <v>44440851</v>
      </c>
      <c r="Q113" s="13">
        <f t="shared" si="21"/>
        <v>3.1250013052813275E-2</v>
      </c>
    </row>
    <row r="114" spans="2:17" x14ac:dyDescent="0.3">
      <c r="B114" s="18">
        <v>43576</v>
      </c>
      <c r="C114" s="4">
        <f t="shared" si="17"/>
        <v>1</v>
      </c>
      <c r="D114" s="14">
        <v>16806722</v>
      </c>
      <c r="E114" s="14">
        <v>12605042</v>
      </c>
      <c r="F114" s="14">
        <v>5135387</v>
      </c>
      <c r="G114" s="14">
        <v>12138188</v>
      </c>
      <c r="H114" s="14">
        <f t="shared" si="22"/>
        <v>0</v>
      </c>
      <c r="I114" s="13">
        <f t="shared" si="23"/>
        <v>0</v>
      </c>
      <c r="J114" s="14">
        <f t="shared" si="18"/>
        <v>0</v>
      </c>
      <c r="K114" s="13">
        <f t="shared" si="24"/>
        <v>0</v>
      </c>
      <c r="L114" s="14">
        <f t="shared" si="20"/>
        <v>0</v>
      </c>
      <c r="M114" s="13">
        <f t="shared" si="25"/>
        <v>0</v>
      </c>
      <c r="N114" s="14">
        <f t="shared" si="19"/>
        <v>0</v>
      </c>
      <c r="O114" s="13">
        <f t="shared" si="26"/>
        <v>0</v>
      </c>
      <c r="P114" s="14">
        <f t="shared" si="16"/>
        <v>46685339</v>
      </c>
      <c r="Q114" s="13">
        <f t="shared" si="21"/>
        <v>0</v>
      </c>
    </row>
    <row r="115" spans="2:17" x14ac:dyDescent="0.3">
      <c r="B115" s="18">
        <v>43577</v>
      </c>
      <c r="C115" s="4">
        <f t="shared" si="17"/>
        <v>2</v>
      </c>
      <c r="D115" s="14">
        <v>7505512</v>
      </c>
      <c r="E115" s="14">
        <v>5629134</v>
      </c>
      <c r="F115" s="14">
        <v>2293351</v>
      </c>
      <c r="G115" s="14">
        <v>5420648</v>
      </c>
      <c r="H115" s="14">
        <f t="shared" si="22"/>
        <v>-78183</v>
      </c>
      <c r="I115" s="13">
        <f t="shared" si="23"/>
        <v>-1.0309354476940369E-2</v>
      </c>
      <c r="J115" s="14">
        <f t="shared" si="18"/>
        <v>-58637</v>
      </c>
      <c r="K115" s="13">
        <f t="shared" si="24"/>
        <v>-1.0309310976127528E-2</v>
      </c>
      <c r="L115" s="14">
        <f t="shared" si="20"/>
        <v>-23889</v>
      </c>
      <c r="M115" s="13">
        <f t="shared" si="25"/>
        <v>-1.0309247207885286E-2</v>
      </c>
      <c r="N115" s="14">
        <f t="shared" si="19"/>
        <v>-56465</v>
      </c>
      <c r="O115" s="13">
        <f t="shared" si="26"/>
        <v>-1.0309263292541115E-2</v>
      </c>
      <c r="P115" s="14">
        <f t="shared" si="16"/>
        <v>20848645</v>
      </c>
      <c r="Q115" s="13">
        <f t="shared" si="21"/>
        <v>-1.0309307224181552E-2</v>
      </c>
    </row>
    <row r="116" spans="2:17" x14ac:dyDescent="0.3">
      <c r="B116" s="18">
        <v>43578</v>
      </c>
      <c r="C116" s="4">
        <f t="shared" si="17"/>
        <v>3</v>
      </c>
      <c r="D116" s="14">
        <v>7427330</v>
      </c>
      <c r="E116" s="14">
        <v>5570497</v>
      </c>
      <c r="F116" s="14">
        <v>2269462</v>
      </c>
      <c r="G116" s="14">
        <v>5364183</v>
      </c>
      <c r="H116" s="14">
        <f t="shared" si="22"/>
        <v>-703642</v>
      </c>
      <c r="I116" s="13">
        <f t="shared" si="23"/>
        <v>-8.6538485189716519E-2</v>
      </c>
      <c r="J116" s="14">
        <f t="shared" si="18"/>
        <v>-527732</v>
      </c>
      <c r="K116" s="13">
        <f t="shared" si="24"/>
        <v>-8.6538567180733938E-2</v>
      </c>
      <c r="L116" s="14">
        <f t="shared" si="20"/>
        <v>-215001</v>
      </c>
      <c r="M116" s="13">
        <f t="shared" si="25"/>
        <v>-8.6538217715457999E-2</v>
      </c>
      <c r="N116" s="14">
        <f t="shared" si="19"/>
        <v>-508185</v>
      </c>
      <c r="O116" s="13">
        <f t="shared" si="26"/>
        <v>-8.6538343646038518E-2</v>
      </c>
      <c r="P116" s="14">
        <f t="shared" si="16"/>
        <v>20631472</v>
      </c>
      <c r="Q116" s="13">
        <f t="shared" si="21"/>
        <v>-8.6538441103775954E-2</v>
      </c>
    </row>
    <row r="117" spans="2:17" x14ac:dyDescent="0.3">
      <c r="B117" s="18">
        <v>43579</v>
      </c>
      <c r="C117" s="4">
        <f t="shared" si="17"/>
        <v>4</v>
      </c>
      <c r="D117" s="14">
        <v>7818242</v>
      </c>
      <c r="E117" s="14">
        <v>5863681</v>
      </c>
      <c r="F117" s="14">
        <v>2388907</v>
      </c>
      <c r="G117" s="14">
        <v>5646508</v>
      </c>
      <c r="H117" s="14">
        <f t="shared" si="22"/>
        <v>-78182</v>
      </c>
      <c r="I117" s="13">
        <f t="shared" si="23"/>
        <v>-9.9009374369968262E-3</v>
      </c>
      <c r="J117" s="14">
        <f t="shared" si="18"/>
        <v>-58637</v>
      </c>
      <c r="K117" s="13">
        <f t="shared" si="24"/>
        <v>-9.9010218633988067E-3</v>
      </c>
      <c r="L117" s="14">
        <f t="shared" si="20"/>
        <v>-23889</v>
      </c>
      <c r="M117" s="13">
        <f t="shared" si="25"/>
        <v>-9.9009613742728764E-3</v>
      </c>
      <c r="N117" s="14">
        <f t="shared" si="19"/>
        <v>-56465</v>
      </c>
      <c r="O117" s="13">
        <f t="shared" si="26"/>
        <v>-9.9009762101276433E-3</v>
      </c>
      <c r="P117" s="14">
        <f t="shared" si="16"/>
        <v>21717338</v>
      </c>
      <c r="Q117" s="13">
        <f t="shared" si="21"/>
        <v>-9.9009729462398166E-3</v>
      </c>
    </row>
    <row r="118" spans="2:17" x14ac:dyDescent="0.3">
      <c r="B118" s="20">
        <v>43580</v>
      </c>
      <c r="C118" s="16">
        <f t="shared" si="17"/>
        <v>5</v>
      </c>
      <c r="D118" s="21">
        <v>8209154</v>
      </c>
      <c r="E118" s="21">
        <v>6156866</v>
      </c>
      <c r="F118" s="21">
        <v>2508352</v>
      </c>
      <c r="G118" s="21">
        <v>5928833</v>
      </c>
      <c r="H118" s="21">
        <f t="shared" si="22"/>
        <v>0</v>
      </c>
      <c r="I118" s="22">
        <f t="shared" si="23"/>
        <v>0</v>
      </c>
      <c r="J118" s="21">
        <f t="shared" si="18"/>
        <v>0</v>
      </c>
      <c r="K118" s="22">
        <f t="shared" si="24"/>
        <v>0</v>
      </c>
      <c r="L118" s="21">
        <f t="shared" si="20"/>
        <v>0</v>
      </c>
      <c r="M118" s="22">
        <f t="shared" si="25"/>
        <v>0</v>
      </c>
      <c r="N118" s="21">
        <f t="shared" si="19"/>
        <v>0</v>
      </c>
      <c r="O118" s="22">
        <f t="shared" si="26"/>
        <v>0</v>
      </c>
      <c r="P118" s="21">
        <f t="shared" si="16"/>
        <v>22803205</v>
      </c>
      <c r="Q118" s="22">
        <f t="shared" si="21"/>
        <v>0</v>
      </c>
    </row>
    <row r="119" spans="2:17" x14ac:dyDescent="0.3">
      <c r="B119" s="18">
        <v>43581</v>
      </c>
      <c r="C119" s="4">
        <f t="shared" si="17"/>
        <v>6</v>
      </c>
      <c r="D119" s="14">
        <v>7974607</v>
      </c>
      <c r="E119" s="14">
        <v>5980955</v>
      </c>
      <c r="F119" s="14">
        <v>2436685</v>
      </c>
      <c r="G119" s="14">
        <v>5759438</v>
      </c>
      <c r="H119" s="14">
        <f t="shared" si="22"/>
        <v>0</v>
      </c>
      <c r="I119" s="13">
        <f t="shared" si="23"/>
        <v>0</v>
      </c>
      <c r="J119" s="14">
        <f t="shared" si="18"/>
        <v>0</v>
      </c>
      <c r="K119" s="13">
        <f t="shared" si="24"/>
        <v>0</v>
      </c>
      <c r="L119" s="14">
        <f t="shared" si="20"/>
        <v>0</v>
      </c>
      <c r="M119" s="13">
        <f t="shared" si="25"/>
        <v>0</v>
      </c>
      <c r="N119" s="14">
        <f t="shared" si="19"/>
        <v>0</v>
      </c>
      <c r="O119" s="13">
        <f t="shared" si="26"/>
        <v>0</v>
      </c>
      <c r="P119" s="14">
        <f t="shared" si="16"/>
        <v>22151685</v>
      </c>
      <c r="Q119" s="13">
        <f t="shared" si="21"/>
        <v>0</v>
      </c>
    </row>
    <row r="120" spans="2:17" x14ac:dyDescent="0.3">
      <c r="B120" s="18">
        <v>43582</v>
      </c>
      <c r="C120" s="4">
        <f t="shared" si="17"/>
        <v>7</v>
      </c>
      <c r="D120" s="14">
        <v>16968325</v>
      </c>
      <c r="E120" s="14">
        <v>12726244</v>
      </c>
      <c r="F120" s="14">
        <v>5184766</v>
      </c>
      <c r="G120" s="14">
        <v>12254901</v>
      </c>
      <c r="H120" s="14">
        <f t="shared" si="22"/>
        <v>969618</v>
      </c>
      <c r="I120" s="13">
        <f t="shared" si="23"/>
        <v>6.0606022724211339E-2</v>
      </c>
      <c r="J120" s="14">
        <f t="shared" si="18"/>
        <v>727214</v>
      </c>
      <c r="K120" s="13">
        <f t="shared" si="24"/>
        <v>6.0606065656974017E-2</v>
      </c>
      <c r="L120" s="14">
        <f t="shared" si="20"/>
        <v>296273</v>
      </c>
      <c r="M120" s="13">
        <f t="shared" si="25"/>
        <v>6.0606203179589313E-2</v>
      </c>
      <c r="N120" s="14">
        <f t="shared" si="19"/>
        <v>700280</v>
      </c>
      <c r="O120" s="13">
        <f t="shared" si="26"/>
        <v>6.060605536088115E-2</v>
      </c>
      <c r="P120" s="14">
        <f t="shared" si="16"/>
        <v>47134236</v>
      </c>
      <c r="Q120" s="13">
        <f t="shared" si="21"/>
        <v>6.0606062651680448E-2</v>
      </c>
    </row>
    <row r="121" spans="2:17" x14ac:dyDescent="0.3">
      <c r="B121" s="18">
        <v>43583</v>
      </c>
      <c r="C121" s="4">
        <f t="shared" si="17"/>
        <v>1</v>
      </c>
      <c r="D121" s="14">
        <v>16645119</v>
      </c>
      <c r="E121" s="14">
        <v>12483839</v>
      </c>
      <c r="F121" s="14">
        <v>5086008</v>
      </c>
      <c r="G121" s="14">
        <v>12021475</v>
      </c>
      <c r="H121" s="14">
        <f t="shared" si="22"/>
        <v>-161603</v>
      </c>
      <c r="I121" s="13">
        <f t="shared" si="23"/>
        <v>-9.6153788942305862E-3</v>
      </c>
      <c r="J121" s="14">
        <f t="shared" si="18"/>
        <v>-121203</v>
      </c>
      <c r="K121" s="13">
        <f t="shared" si="24"/>
        <v>-9.6154380128206096E-3</v>
      </c>
      <c r="L121" s="14">
        <f t="shared" si="20"/>
        <v>-49379</v>
      </c>
      <c r="M121" s="13">
        <f t="shared" si="25"/>
        <v>-9.6154389143408014E-3</v>
      </c>
      <c r="N121" s="14">
        <f t="shared" si="19"/>
        <v>-116713</v>
      </c>
      <c r="O121" s="13">
        <f t="shared" si="26"/>
        <v>-9.6153560976317554E-3</v>
      </c>
      <c r="P121" s="14">
        <f t="shared" si="16"/>
        <v>46236441</v>
      </c>
      <c r="Q121" s="13">
        <f t="shared" si="21"/>
        <v>-9.6153955313466044E-3</v>
      </c>
    </row>
    <row r="122" spans="2:17" x14ac:dyDescent="0.3">
      <c r="B122" s="18">
        <v>43584</v>
      </c>
      <c r="C122" s="4">
        <f t="shared" si="17"/>
        <v>2</v>
      </c>
      <c r="D122" s="14">
        <v>7427330</v>
      </c>
      <c r="E122" s="14">
        <v>5570497</v>
      </c>
      <c r="F122" s="14">
        <v>2269462</v>
      </c>
      <c r="G122" s="14">
        <v>5364183</v>
      </c>
      <c r="H122" s="14">
        <f t="shared" si="22"/>
        <v>-78182</v>
      </c>
      <c r="I122" s="13">
        <f t="shared" si="23"/>
        <v>-1.0416611151910726E-2</v>
      </c>
      <c r="J122" s="14">
        <f t="shared" si="18"/>
        <v>-58637</v>
      </c>
      <c r="K122" s="13">
        <f t="shared" si="24"/>
        <v>-1.0416699975520194E-2</v>
      </c>
      <c r="L122" s="14">
        <f t="shared" si="20"/>
        <v>-23889</v>
      </c>
      <c r="M122" s="13">
        <f t="shared" si="25"/>
        <v>-1.0416634871853403E-2</v>
      </c>
      <c r="N122" s="14">
        <f t="shared" si="19"/>
        <v>-56465</v>
      </c>
      <c r="O122" s="13">
        <f t="shared" si="26"/>
        <v>-1.0416651293350898E-2</v>
      </c>
      <c r="P122" s="14">
        <f t="shared" si="16"/>
        <v>20631472</v>
      </c>
      <c r="Q122" s="13">
        <f t="shared" si="21"/>
        <v>-1.0416648180253452E-2</v>
      </c>
    </row>
    <row r="123" spans="2:17" x14ac:dyDescent="0.3">
      <c r="B123" s="18">
        <v>43585</v>
      </c>
      <c r="C123" s="4">
        <f t="shared" si="17"/>
        <v>3</v>
      </c>
      <c r="D123" s="14">
        <v>7583695</v>
      </c>
      <c r="E123" s="14">
        <v>5687771</v>
      </c>
      <c r="F123" s="14">
        <v>2317240</v>
      </c>
      <c r="G123" s="14">
        <v>5477113</v>
      </c>
      <c r="H123" s="14">
        <f t="shared" si="22"/>
        <v>156365</v>
      </c>
      <c r="I123" s="13">
        <f t="shared" si="23"/>
        <v>2.1052652837560748E-2</v>
      </c>
      <c r="J123" s="14">
        <f t="shared" si="18"/>
        <v>117274</v>
      </c>
      <c r="K123" s="13">
        <f t="shared" si="24"/>
        <v>2.1052699606516345E-2</v>
      </c>
      <c r="L123" s="14">
        <f t="shared" si="20"/>
        <v>47778</v>
      </c>
      <c r="M123" s="13">
        <f t="shared" si="25"/>
        <v>2.1052566643548154E-2</v>
      </c>
      <c r="N123" s="14">
        <f t="shared" si="19"/>
        <v>112930</v>
      </c>
      <c r="O123" s="13">
        <f t="shared" si="26"/>
        <v>2.1052600181612036E-2</v>
      </c>
      <c r="P123" s="14">
        <f t="shared" si="16"/>
        <v>21065819</v>
      </c>
      <c r="Q123" s="13">
        <f t="shared" si="21"/>
        <v>2.1052642293288626E-2</v>
      </c>
    </row>
    <row r="124" spans="2:17" x14ac:dyDescent="0.3">
      <c r="B124" s="18">
        <v>43586</v>
      </c>
      <c r="C124" s="4">
        <f t="shared" si="17"/>
        <v>4</v>
      </c>
      <c r="D124" s="14">
        <v>8209154</v>
      </c>
      <c r="E124" s="14">
        <v>6156866</v>
      </c>
      <c r="F124" s="14">
        <v>2508352</v>
      </c>
      <c r="G124" s="14">
        <v>5928833</v>
      </c>
      <c r="H124" s="14">
        <f t="shared" si="22"/>
        <v>390912</v>
      </c>
      <c r="I124" s="13">
        <f t="shared" si="23"/>
        <v>4.9999987209400798E-2</v>
      </c>
      <c r="J124" s="14">
        <f t="shared" si="18"/>
        <v>293185</v>
      </c>
      <c r="K124" s="13">
        <f t="shared" si="24"/>
        <v>5.0000162014270488E-2</v>
      </c>
      <c r="L124" s="14">
        <f t="shared" si="20"/>
        <v>119445</v>
      </c>
      <c r="M124" s="13">
        <f t="shared" si="25"/>
        <v>4.9999853489482771E-2</v>
      </c>
      <c r="N124" s="14">
        <f t="shared" si="19"/>
        <v>282325</v>
      </c>
      <c r="O124" s="13">
        <f t="shared" si="26"/>
        <v>4.9999929159756817E-2</v>
      </c>
      <c r="P124" s="14">
        <f t="shared" si="16"/>
        <v>22803205</v>
      </c>
      <c r="Q124" s="13">
        <f t="shared" si="21"/>
        <v>5.0000004604615844E-2</v>
      </c>
    </row>
    <row r="125" spans="2:17" x14ac:dyDescent="0.3">
      <c r="B125" s="18">
        <v>43587</v>
      </c>
      <c r="C125" s="4">
        <f t="shared" si="17"/>
        <v>5</v>
      </c>
      <c r="D125" s="14">
        <v>7661877</v>
      </c>
      <c r="E125" s="14">
        <v>5746408</v>
      </c>
      <c r="F125" s="14">
        <v>2341129</v>
      </c>
      <c r="G125" s="14">
        <v>5533578</v>
      </c>
      <c r="H125" s="14">
        <f t="shared" si="22"/>
        <v>-547277</v>
      </c>
      <c r="I125" s="13">
        <f t="shared" si="23"/>
        <v>-6.6666674787682179E-2</v>
      </c>
      <c r="J125" s="14">
        <f t="shared" si="18"/>
        <v>-410458</v>
      </c>
      <c r="K125" s="13">
        <f t="shared" si="24"/>
        <v>-6.6666709978745686E-2</v>
      </c>
      <c r="L125" s="14">
        <f t="shared" si="20"/>
        <v>-167223</v>
      </c>
      <c r="M125" s="13">
        <f t="shared" si="25"/>
        <v>-6.666648062153957E-2</v>
      </c>
      <c r="N125" s="14">
        <f t="shared" si="19"/>
        <v>-395255</v>
      </c>
      <c r="O125" s="13">
        <f t="shared" si="26"/>
        <v>-6.6666576710796233E-2</v>
      </c>
      <c r="P125" s="14">
        <f t="shared" si="16"/>
        <v>21282992</v>
      </c>
      <c r="Q125" s="13">
        <f t="shared" si="21"/>
        <v>-6.6666637431010201E-2</v>
      </c>
    </row>
    <row r="126" spans="2:17" x14ac:dyDescent="0.3">
      <c r="B126" s="18">
        <v>43588</v>
      </c>
      <c r="C126" s="4">
        <f t="shared" si="17"/>
        <v>6</v>
      </c>
      <c r="D126" s="14">
        <v>7505512</v>
      </c>
      <c r="E126" s="14">
        <v>5629134</v>
      </c>
      <c r="F126" s="14">
        <v>2293351</v>
      </c>
      <c r="G126" s="14">
        <v>5420648</v>
      </c>
      <c r="H126" s="14">
        <f t="shared" si="22"/>
        <v>-469095</v>
      </c>
      <c r="I126" s="13">
        <f t="shared" si="23"/>
        <v>-5.8823588422601936E-2</v>
      </c>
      <c r="J126" s="14">
        <f t="shared" si="18"/>
        <v>-351821</v>
      </c>
      <c r="K126" s="13">
        <f t="shared" si="24"/>
        <v>-5.8823549082044568E-2</v>
      </c>
      <c r="L126" s="14">
        <f t="shared" si="20"/>
        <v>-143334</v>
      </c>
      <c r="M126" s="13">
        <f t="shared" si="25"/>
        <v>-5.8823360426152771E-2</v>
      </c>
      <c r="N126" s="14">
        <f t="shared" si="19"/>
        <v>-338790</v>
      </c>
      <c r="O126" s="13">
        <f t="shared" si="26"/>
        <v>-5.8823447704446141E-2</v>
      </c>
      <c r="P126" s="14">
        <f t="shared" si="16"/>
        <v>20848645</v>
      </c>
      <c r="Q126" s="13">
        <f t="shared" si="21"/>
        <v>-5.8823516134325682E-2</v>
      </c>
    </row>
    <row r="127" spans="2:17" x14ac:dyDescent="0.3">
      <c r="B127" s="18">
        <v>43589</v>
      </c>
      <c r="C127" s="4">
        <f t="shared" si="17"/>
        <v>7</v>
      </c>
      <c r="D127" s="14">
        <v>15513897</v>
      </c>
      <c r="E127" s="14">
        <v>11635423</v>
      </c>
      <c r="F127" s="14">
        <v>4740357</v>
      </c>
      <c r="G127" s="14">
        <v>11204481</v>
      </c>
      <c r="H127" s="14">
        <f t="shared" si="22"/>
        <v>-1454428</v>
      </c>
      <c r="I127" s="13">
        <f t="shared" si="23"/>
        <v>-8.5714294133333757E-2</v>
      </c>
      <c r="J127" s="14">
        <f t="shared" si="18"/>
        <v>-1090821</v>
      </c>
      <c r="K127" s="13">
        <f t="shared" si="24"/>
        <v>-8.5714292449523999E-2</v>
      </c>
      <c r="L127" s="14">
        <f t="shared" si="20"/>
        <v>-444409</v>
      </c>
      <c r="M127" s="13">
        <f t="shared" si="25"/>
        <v>-8.5714379395328555E-2</v>
      </c>
      <c r="N127" s="14">
        <f t="shared" si="19"/>
        <v>-1050420</v>
      </c>
      <c r="O127" s="13">
        <f t="shared" si="26"/>
        <v>-8.5714278719999482E-2</v>
      </c>
      <c r="P127" s="14">
        <f t="shared" si="16"/>
        <v>43094158</v>
      </c>
      <c r="Q127" s="13">
        <f t="shared" si="21"/>
        <v>-8.5714299050057785E-2</v>
      </c>
    </row>
    <row r="128" spans="2:17" x14ac:dyDescent="0.3">
      <c r="B128" s="18">
        <v>43590</v>
      </c>
      <c r="C128" s="4">
        <f t="shared" si="17"/>
        <v>1</v>
      </c>
      <c r="D128" s="14">
        <v>15837104</v>
      </c>
      <c r="E128" s="14">
        <v>11877828</v>
      </c>
      <c r="F128" s="14">
        <v>4839115</v>
      </c>
      <c r="G128" s="14">
        <v>11437908</v>
      </c>
      <c r="H128" s="14">
        <f t="shared" si="22"/>
        <v>-808015</v>
      </c>
      <c r="I128" s="13">
        <f t="shared" si="23"/>
        <v>-4.8543660156469937E-2</v>
      </c>
      <c r="J128" s="14">
        <f t="shared" si="18"/>
        <v>-606011</v>
      </c>
      <c r="K128" s="13">
        <f t="shared" si="24"/>
        <v>-4.8543641102708923E-2</v>
      </c>
      <c r="L128" s="14">
        <f t="shared" si="20"/>
        <v>-246893</v>
      </c>
      <c r="M128" s="13">
        <f t="shared" si="25"/>
        <v>-4.8543572876802443E-2</v>
      </c>
      <c r="N128" s="14">
        <f t="shared" si="19"/>
        <v>-583567</v>
      </c>
      <c r="O128" s="13">
        <f t="shared" si="26"/>
        <v>-4.8543710318409317E-2</v>
      </c>
      <c r="P128" s="14">
        <f t="shared" si="16"/>
        <v>43991955</v>
      </c>
      <c r="Q128" s="13">
        <f t="shared" si="21"/>
        <v>-4.8543658453296556E-2</v>
      </c>
    </row>
    <row r="129" spans="2:17" x14ac:dyDescent="0.3">
      <c r="B129" s="18">
        <v>43591</v>
      </c>
      <c r="C129" s="4">
        <f t="shared" si="17"/>
        <v>2</v>
      </c>
      <c r="D129" s="14">
        <v>7818242</v>
      </c>
      <c r="E129" s="14">
        <v>5863681</v>
      </c>
      <c r="F129" s="14">
        <v>2388907</v>
      </c>
      <c r="G129" s="14">
        <v>5646508</v>
      </c>
      <c r="H129" s="14">
        <f t="shared" si="22"/>
        <v>390912</v>
      </c>
      <c r="I129" s="13">
        <f t="shared" si="23"/>
        <v>5.2631564774959561E-2</v>
      </c>
      <c r="J129" s="14">
        <f t="shared" si="18"/>
        <v>293184</v>
      </c>
      <c r="K129" s="13">
        <f t="shared" si="24"/>
        <v>5.2631569499094866E-2</v>
      </c>
      <c r="L129" s="14">
        <f t="shared" si="20"/>
        <v>119445</v>
      </c>
      <c r="M129" s="13">
        <f t="shared" si="25"/>
        <v>5.2631416608870385E-2</v>
      </c>
      <c r="N129" s="14">
        <f t="shared" si="19"/>
        <v>282325</v>
      </c>
      <c r="O129" s="13">
        <f t="shared" si="26"/>
        <v>5.2631500454030089E-2</v>
      </c>
      <c r="P129" s="14">
        <f t="shared" si="16"/>
        <v>21717338</v>
      </c>
      <c r="Q129" s="13">
        <f t="shared" si="21"/>
        <v>5.2631533028763E-2</v>
      </c>
    </row>
    <row r="130" spans="2:17" x14ac:dyDescent="0.3">
      <c r="B130" s="18">
        <v>43592</v>
      </c>
      <c r="C130" s="4">
        <f t="shared" si="17"/>
        <v>3</v>
      </c>
      <c r="D130" s="14">
        <v>7974607</v>
      </c>
      <c r="E130" s="14">
        <v>5980955</v>
      </c>
      <c r="F130" s="14">
        <v>2436685</v>
      </c>
      <c r="G130" s="14">
        <v>5759438</v>
      </c>
      <c r="H130" s="14">
        <f t="shared" si="22"/>
        <v>390912</v>
      </c>
      <c r="I130" s="13">
        <f t="shared" si="23"/>
        <v>5.15463767991724E-2</v>
      </c>
      <c r="J130" s="14">
        <f t="shared" si="18"/>
        <v>293184</v>
      </c>
      <c r="K130" s="13">
        <f t="shared" si="24"/>
        <v>5.1546379064839387E-2</v>
      </c>
      <c r="L130" s="14">
        <f t="shared" si="20"/>
        <v>119445</v>
      </c>
      <c r="M130" s="13">
        <f t="shared" si="25"/>
        <v>5.1546236039426319E-2</v>
      </c>
      <c r="N130" s="14">
        <f t="shared" si="19"/>
        <v>282325</v>
      </c>
      <c r="O130" s="13">
        <f t="shared" si="26"/>
        <v>5.154631646270591E-2</v>
      </c>
      <c r="P130" s="14">
        <f t="shared" si="16"/>
        <v>22151685</v>
      </c>
      <c r="Q130" s="13">
        <f t="shared" si="21"/>
        <v>5.154634623984955E-2</v>
      </c>
    </row>
    <row r="131" spans="2:17" x14ac:dyDescent="0.3">
      <c r="B131" s="18">
        <v>43593</v>
      </c>
      <c r="C131" s="4">
        <f t="shared" si="17"/>
        <v>4</v>
      </c>
      <c r="D131" s="14">
        <v>8209154</v>
      </c>
      <c r="E131" s="14">
        <v>6156866</v>
      </c>
      <c r="F131" s="14">
        <v>2508352</v>
      </c>
      <c r="G131" s="14">
        <v>5928833</v>
      </c>
      <c r="H131" s="14">
        <f t="shared" si="22"/>
        <v>0</v>
      </c>
      <c r="I131" s="13">
        <f t="shared" si="23"/>
        <v>0</v>
      </c>
      <c r="J131" s="14">
        <f t="shared" si="18"/>
        <v>0</v>
      </c>
      <c r="K131" s="13">
        <f t="shared" si="24"/>
        <v>0</v>
      </c>
      <c r="L131" s="14">
        <f t="shared" si="20"/>
        <v>0</v>
      </c>
      <c r="M131" s="13">
        <f t="shared" si="25"/>
        <v>0</v>
      </c>
      <c r="N131" s="14">
        <f t="shared" si="19"/>
        <v>0</v>
      </c>
      <c r="O131" s="13">
        <f t="shared" si="26"/>
        <v>0</v>
      </c>
      <c r="P131" s="14">
        <f t="shared" si="16"/>
        <v>22803205</v>
      </c>
      <c r="Q131" s="13">
        <f t="shared" si="21"/>
        <v>0</v>
      </c>
    </row>
    <row r="132" spans="2:17" x14ac:dyDescent="0.3">
      <c r="B132" s="18">
        <v>43594</v>
      </c>
      <c r="C132" s="4">
        <f t="shared" si="17"/>
        <v>5</v>
      </c>
      <c r="D132" s="14">
        <v>7583695</v>
      </c>
      <c r="E132" s="14">
        <v>5687771</v>
      </c>
      <c r="F132" s="14">
        <v>2317240</v>
      </c>
      <c r="G132" s="14">
        <v>5477113</v>
      </c>
      <c r="H132" s="14">
        <f t="shared" si="22"/>
        <v>-78182</v>
      </c>
      <c r="I132" s="13">
        <f t="shared" si="23"/>
        <v>-1.0204027028886009E-2</v>
      </c>
      <c r="J132" s="14">
        <f t="shared" si="18"/>
        <v>-58637</v>
      </c>
      <c r="K132" s="13">
        <f t="shared" si="24"/>
        <v>-1.0204113595832398E-2</v>
      </c>
      <c r="L132" s="14">
        <f t="shared" si="20"/>
        <v>-23889</v>
      </c>
      <c r="M132" s="13">
        <f t="shared" si="25"/>
        <v>-1.0204051122343127E-2</v>
      </c>
      <c r="N132" s="14">
        <f t="shared" si="19"/>
        <v>-56465</v>
      </c>
      <c r="O132" s="13">
        <f t="shared" si="26"/>
        <v>-1.0204066880416196E-2</v>
      </c>
      <c r="P132" s="14">
        <f t="shared" ref="P132:P195" si="27">SUM(D132:G132)</f>
        <v>21065819</v>
      </c>
      <c r="Q132" s="13">
        <f t="shared" si="21"/>
        <v>-1.020406341364033E-2</v>
      </c>
    </row>
    <row r="133" spans="2:17" x14ac:dyDescent="0.3">
      <c r="B133" s="18">
        <v>43595</v>
      </c>
      <c r="C133" s="4">
        <f t="shared" ref="C133:C196" si="28">WEEKDAY(B133,1)</f>
        <v>6</v>
      </c>
      <c r="D133" s="14">
        <v>7583695</v>
      </c>
      <c r="E133" s="14">
        <v>5687771</v>
      </c>
      <c r="F133" s="14">
        <v>2317240</v>
      </c>
      <c r="G133" s="14">
        <v>5477113</v>
      </c>
      <c r="H133" s="14">
        <f t="shared" si="22"/>
        <v>78183</v>
      </c>
      <c r="I133" s="13">
        <f t="shared" si="23"/>
        <v>1.0416744387324872E-2</v>
      </c>
      <c r="J133" s="14">
        <f t="shared" si="18"/>
        <v>58637</v>
      </c>
      <c r="K133" s="13">
        <f t="shared" si="24"/>
        <v>1.0416699975520194E-2</v>
      </c>
      <c r="L133" s="14">
        <f t="shared" si="20"/>
        <v>23889</v>
      </c>
      <c r="M133" s="13">
        <f t="shared" si="25"/>
        <v>1.0416634871853514E-2</v>
      </c>
      <c r="N133" s="14">
        <f t="shared" si="19"/>
        <v>56465</v>
      </c>
      <c r="O133" s="13">
        <f t="shared" si="26"/>
        <v>1.0416651293351009E-2</v>
      </c>
      <c r="P133" s="14">
        <f t="shared" si="27"/>
        <v>21065819</v>
      </c>
      <c r="Q133" s="13">
        <f t="shared" si="21"/>
        <v>1.0416696145001181E-2</v>
      </c>
    </row>
    <row r="134" spans="2:17" x14ac:dyDescent="0.3">
      <c r="B134" s="18">
        <v>43596</v>
      </c>
      <c r="C134" s="4">
        <f t="shared" si="28"/>
        <v>7</v>
      </c>
      <c r="D134" s="14">
        <v>16483516</v>
      </c>
      <c r="E134" s="14">
        <v>12362637</v>
      </c>
      <c r="F134" s="14">
        <v>5036630</v>
      </c>
      <c r="G134" s="14">
        <v>11904761</v>
      </c>
      <c r="H134" s="14">
        <f t="shared" si="22"/>
        <v>969619</v>
      </c>
      <c r="I134" s="13">
        <f t="shared" si="23"/>
        <v>6.2500028200522362E-2</v>
      </c>
      <c r="J134" s="14">
        <f t="shared" si="18"/>
        <v>727214</v>
      </c>
      <c r="K134" s="13">
        <f t="shared" si="24"/>
        <v>6.2500005371527889E-2</v>
      </c>
      <c r="L134" s="14">
        <f t="shared" si="20"/>
        <v>296273</v>
      </c>
      <c r="M134" s="13">
        <f t="shared" si="25"/>
        <v>6.2500145031270771E-2</v>
      </c>
      <c r="N134" s="14">
        <f t="shared" si="19"/>
        <v>700280</v>
      </c>
      <c r="O134" s="13">
        <f t="shared" si="26"/>
        <v>6.2499994421874705E-2</v>
      </c>
      <c r="P134" s="14">
        <f t="shared" si="27"/>
        <v>45787544</v>
      </c>
      <c r="Q134" s="13">
        <f t="shared" si="21"/>
        <v>6.2500026105626771E-2</v>
      </c>
    </row>
    <row r="135" spans="2:17" x14ac:dyDescent="0.3">
      <c r="B135" s="18">
        <v>43597</v>
      </c>
      <c r="C135" s="4">
        <f t="shared" si="28"/>
        <v>1</v>
      </c>
      <c r="D135" s="14">
        <v>15352294</v>
      </c>
      <c r="E135" s="14">
        <v>11514221</v>
      </c>
      <c r="F135" s="14">
        <v>4690978</v>
      </c>
      <c r="G135" s="14">
        <v>11087768</v>
      </c>
      <c r="H135" s="14">
        <f t="shared" si="22"/>
        <v>-484810</v>
      </c>
      <c r="I135" s="13">
        <f t="shared" si="23"/>
        <v>-3.061228871137045E-2</v>
      </c>
      <c r="J135" s="14">
        <f t="shared" si="18"/>
        <v>-363607</v>
      </c>
      <c r="K135" s="13">
        <f t="shared" si="24"/>
        <v>-3.0612246616132155E-2</v>
      </c>
      <c r="L135" s="14">
        <f t="shared" si="20"/>
        <v>-148137</v>
      </c>
      <c r="M135" s="13">
        <f t="shared" si="25"/>
        <v>-3.061241569997819E-2</v>
      </c>
      <c r="N135" s="14">
        <f t="shared" si="19"/>
        <v>-350140</v>
      </c>
      <c r="O135" s="13">
        <f t="shared" si="26"/>
        <v>-3.0612241329445955E-2</v>
      </c>
      <c r="P135" s="14">
        <f t="shared" si="27"/>
        <v>42645261</v>
      </c>
      <c r="Q135" s="13">
        <f t="shared" si="21"/>
        <v>-3.061227899510266E-2</v>
      </c>
    </row>
    <row r="136" spans="2:17" x14ac:dyDescent="0.3">
      <c r="B136" s="18">
        <v>43598</v>
      </c>
      <c r="C136" s="4">
        <f t="shared" si="28"/>
        <v>2</v>
      </c>
      <c r="D136" s="14">
        <v>7505512</v>
      </c>
      <c r="E136" s="14">
        <v>5629134</v>
      </c>
      <c r="F136" s="14">
        <v>2293351</v>
      </c>
      <c r="G136" s="14">
        <v>5420648</v>
      </c>
      <c r="H136" s="14">
        <f t="shared" si="22"/>
        <v>-312730</v>
      </c>
      <c r="I136" s="13">
        <f t="shared" si="23"/>
        <v>-4.0000040929917491E-2</v>
      </c>
      <c r="J136" s="14">
        <f t="shared" si="18"/>
        <v>-234547</v>
      </c>
      <c r="K136" s="13">
        <f t="shared" si="24"/>
        <v>-3.9999959070079028E-2</v>
      </c>
      <c r="L136" s="14">
        <f t="shared" si="20"/>
        <v>-95556</v>
      </c>
      <c r="M136" s="13">
        <f t="shared" si="25"/>
        <v>-3.9999882791586283E-2</v>
      </c>
      <c r="N136" s="14">
        <f t="shared" si="19"/>
        <v>-225860</v>
      </c>
      <c r="O136" s="13">
        <f t="shared" si="26"/>
        <v>-3.9999943327805432E-2</v>
      </c>
      <c r="P136" s="14">
        <f t="shared" si="27"/>
        <v>20848645</v>
      </c>
      <c r="Q136" s="13">
        <f t="shared" si="21"/>
        <v>-3.9999976055997255E-2</v>
      </c>
    </row>
    <row r="137" spans="2:17" x14ac:dyDescent="0.3">
      <c r="B137" s="18">
        <v>43599</v>
      </c>
      <c r="C137" s="4">
        <f t="shared" si="28"/>
        <v>3</v>
      </c>
      <c r="D137" s="14">
        <v>8209154</v>
      </c>
      <c r="E137" s="14">
        <v>6156866</v>
      </c>
      <c r="F137" s="14">
        <v>2508352</v>
      </c>
      <c r="G137" s="14">
        <v>5928833</v>
      </c>
      <c r="H137" s="14">
        <f t="shared" si="22"/>
        <v>234547</v>
      </c>
      <c r="I137" s="13">
        <f t="shared" si="23"/>
        <v>2.9411731512286376E-2</v>
      </c>
      <c r="J137" s="14">
        <f t="shared" si="18"/>
        <v>175911</v>
      </c>
      <c r="K137" s="13">
        <f t="shared" si="24"/>
        <v>2.9411858139711811E-2</v>
      </c>
      <c r="L137" s="14">
        <f t="shared" si="20"/>
        <v>71667</v>
      </c>
      <c r="M137" s="13">
        <f t="shared" si="25"/>
        <v>2.9411680213076385E-2</v>
      </c>
      <c r="N137" s="14">
        <f t="shared" si="19"/>
        <v>169395</v>
      </c>
      <c r="O137" s="13">
        <f t="shared" si="26"/>
        <v>2.9411723852223126E-2</v>
      </c>
      <c r="P137" s="14">
        <f t="shared" si="27"/>
        <v>22803205</v>
      </c>
      <c r="Q137" s="13">
        <f t="shared" si="21"/>
        <v>2.9411758067162896E-2</v>
      </c>
    </row>
    <row r="138" spans="2:17" x14ac:dyDescent="0.3">
      <c r="B138" s="18">
        <v>43600</v>
      </c>
      <c r="C138" s="4">
        <f t="shared" si="28"/>
        <v>4</v>
      </c>
      <c r="D138" s="14">
        <v>7896424</v>
      </c>
      <c r="E138" s="14">
        <v>5922318</v>
      </c>
      <c r="F138" s="14">
        <v>2412796</v>
      </c>
      <c r="G138" s="14">
        <v>5702973</v>
      </c>
      <c r="H138" s="14">
        <f t="shared" si="22"/>
        <v>-312730</v>
      </c>
      <c r="I138" s="13">
        <f t="shared" si="23"/>
        <v>-3.8095277540170391E-2</v>
      </c>
      <c r="J138" s="14">
        <f t="shared" si="18"/>
        <v>-234548</v>
      </c>
      <c r="K138" s="13">
        <f t="shared" si="24"/>
        <v>-3.8095355656595387E-2</v>
      </c>
      <c r="L138" s="14">
        <f t="shared" si="20"/>
        <v>-95556</v>
      </c>
      <c r="M138" s="13">
        <f t="shared" si="25"/>
        <v>-3.8095131783736913E-2</v>
      </c>
      <c r="N138" s="14">
        <f t="shared" si="19"/>
        <v>-225860</v>
      </c>
      <c r="O138" s="13">
        <f t="shared" si="26"/>
        <v>-3.8095186691883498E-2</v>
      </c>
      <c r="P138" s="14">
        <f t="shared" si="27"/>
        <v>21934511</v>
      </c>
      <c r="Q138" s="13">
        <f t="shared" si="21"/>
        <v>-3.8095258977849822E-2</v>
      </c>
    </row>
    <row r="139" spans="2:17" x14ac:dyDescent="0.3">
      <c r="B139" s="18">
        <v>43601</v>
      </c>
      <c r="C139" s="4">
        <f t="shared" si="28"/>
        <v>5</v>
      </c>
      <c r="D139" s="14">
        <v>7583695</v>
      </c>
      <c r="E139" s="14">
        <v>5687771</v>
      </c>
      <c r="F139" s="14">
        <v>2317240</v>
      </c>
      <c r="G139" s="14">
        <v>5477113</v>
      </c>
      <c r="H139" s="14">
        <f t="shared" si="22"/>
        <v>0</v>
      </c>
      <c r="I139" s="13">
        <f t="shared" si="23"/>
        <v>0</v>
      </c>
      <c r="J139" s="14">
        <f t="shared" si="18"/>
        <v>0</v>
      </c>
      <c r="K139" s="13">
        <f t="shared" si="24"/>
        <v>0</v>
      </c>
      <c r="L139" s="14">
        <f t="shared" si="20"/>
        <v>0</v>
      </c>
      <c r="M139" s="13">
        <f t="shared" si="25"/>
        <v>0</v>
      </c>
      <c r="N139" s="14">
        <f t="shared" si="19"/>
        <v>0</v>
      </c>
      <c r="O139" s="13">
        <f t="shared" si="26"/>
        <v>0</v>
      </c>
      <c r="P139" s="14">
        <f t="shared" si="27"/>
        <v>21065819</v>
      </c>
      <c r="Q139" s="13">
        <f t="shared" si="21"/>
        <v>0</v>
      </c>
    </row>
    <row r="140" spans="2:17" x14ac:dyDescent="0.3">
      <c r="B140" s="18">
        <v>43602</v>
      </c>
      <c r="C140" s="4">
        <f t="shared" si="28"/>
        <v>6</v>
      </c>
      <c r="D140" s="14">
        <v>7427330</v>
      </c>
      <c r="E140" s="14">
        <v>5570497</v>
      </c>
      <c r="F140" s="14">
        <v>2269462</v>
      </c>
      <c r="G140" s="14">
        <v>5364183</v>
      </c>
      <c r="H140" s="14">
        <f t="shared" si="22"/>
        <v>-156365</v>
      </c>
      <c r="I140" s="13">
        <f t="shared" si="23"/>
        <v>-2.0618577092037627E-2</v>
      </c>
      <c r="J140" s="14">
        <f t="shared" ref="J140:J203" si="29">E140-E133</f>
        <v>-117274</v>
      </c>
      <c r="K140" s="13">
        <f t="shared" si="24"/>
        <v>-2.0618621952255056E-2</v>
      </c>
      <c r="L140" s="14">
        <f t="shared" si="20"/>
        <v>-47778</v>
      </c>
      <c r="M140" s="13">
        <f t="shared" si="25"/>
        <v>-2.0618494415770461E-2</v>
      </c>
      <c r="N140" s="14">
        <f t="shared" ref="N140:N203" si="30">G140-G133</f>
        <v>-112930</v>
      </c>
      <c r="O140" s="13">
        <f t="shared" si="26"/>
        <v>-2.0618526585082342E-2</v>
      </c>
      <c r="P140" s="14">
        <f t="shared" si="27"/>
        <v>20631472</v>
      </c>
      <c r="Q140" s="13">
        <f t="shared" si="21"/>
        <v>-2.0618566978098496E-2</v>
      </c>
    </row>
    <row r="141" spans="2:17" x14ac:dyDescent="0.3">
      <c r="B141" s="18">
        <v>43603</v>
      </c>
      <c r="C141" s="4">
        <f t="shared" si="28"/>
        <v>7</v>
      </c>
      <c r="D141" s="14">
        <v>16160310</v>
      </c>
      <c r="E141" s="14">
        <v>12120232</v>
      </c>
      <c r="F141" s="14">
        <v>4937872</v>
      </c>
      <c r="G141" s="14">
        <v>11671335</v>
      </c>
      <c r="H141" s="14">
        <f t="shared" si="22"/>
        <v>-323206</v>
      </c>
      <c r="I141" s="13">
        <f t="shared" si="23"/>
        <v>-1.9607831241829743E-2</v>
      </c>
      <c r="J141" s="14">
        <f t="shared" si="29"/>
        <v>-242405</v>
      </c>
      <c r="K141" s="13">
        <f t="shared" si="24"/>
        <v>-1.9607871686275313E-2</v>
      </c>
      <c r="L141" s="14">
        <f t="shared" ref="L141:L204" si="31">F141-F134</f>
        <v>-98758</v>
      </c>
      <c r="M141" s="13">
        <f t="shared" si="25"/>
        <v>-1.9607952142603247E-2</v>
      </c>
      <c r="N141" s="14">
        <f t="shared" si="30"/>
        <v>-233426</v>
      </c>
      <c r="O141" s="13">
        <f t="shared" si="26"/>
        <v>-1.9607785490191709E-2</v>
      </c>
      <c r="P141" s="14">
        <f t="shared" si="27"/>
        <v>44889749</v>
      </c>
      <c r="Q141" s="13">
        <f t="shared" ref="Q141:Q204" si="32">(P141/P134)-1</f>
        <v>-1.9607843565490168E-2</v>
      </c>
    </row>
    <row r="142" spans="2:17" x14ac:dyDescent="0.3">
      <c r="B142" s="18">
        <v>43604</v>
      </c>
      <c r="C142" s="4">
        <f t="shared" si="28"/>
        <v>1</v>
      </c>
      <c r="D142" s="14">
        <v>16968325</v>
      </c>
      <c r="E142" s="14">
        <v>12726244</v>
      </c>
      <c r="F142" s="14">
        <v>5184766</v>
      </c>
      <c r="G142" s="14">
        <v>12254901</v>
      </c>
      <c r="H142" s="14">
        <f t="shared" ref="H142:H205" si="33">D142-D135</f>
        <v>1616031</v>
      </c>
      <c r="I142" s="13">
        <f t="shared" si="23"/>
        <v>0.10526316132299196</v>
      </c>
      <c r="J142" s="14">
        <f t="shared" si="29"/>
        <v>1212023</v>
      </c>
      <c r="K142" s="13">
        <f t="shared" si="24"/>
        <v>0.10526313503970441</v>
      </c>
      <c r="L142" s="14">
        <f t="shared" si="31"/>
        <v>493788</v>
      </c>
      <c r="M142" s="13">
        <f t="shared" si="25"/>
        <v>0.10526333741066352</v>
      </c>
      <c r="N142" s="14">
        <f t="shared" si="30"/>
        <v>1167133</v>
      </c>
      <c r="O142" s="13">
        <f t="shared" si="26"/>
        <v>0.10526311517340559</v>
      </c>
      <c r="P142" s="14">
        <f t="shared" si="27"/>
        <v>47134236</v>
      </c>
      <c r="Q142" s="13">
        <f t="shared" si="32"/>
        <v>0.10526316159725235</v>
      </c>
    </row>
    <row r="143" spans="2:17" x14ac:dyDescent="0.3">
      <c r="B143" s="18">
        <v>43605</v>
      </c>
      <c r="C143" s="4">
        <f t="shared" si="28"/>
        <v>2</v>
      </c>
      <c r="D143" s="14">
        <v>8052789</v>
      </c>
      <c r="E143" s="14">
        <v>6039592</v>
      </c>
      <c r="F143" s="14">
        <v>2460574</v>
      </c>
      <c r="G143" s="14">
        <v>5815903</v>
      </c>
      <c r="H143" s="14">
        <f t="shared" si="33"/>
        <v>547277</v>
      </c>
      <c r="I143" s="13">
        <f t="shared" ref="I143:I206" si="34">(D143/D136)-1</f>
        <v>7.2916677769617744E-2</v>
      </c>
      <c r="J143" s="14">
        <f t="shared" si="29"/>
        <v>410458</v>
      </c>
      <c r="K143" s="13">
        <f t="shared" ref="K143:K206" si="35">(E143/E136)-1</f>
        <v>7.2916722181422644E-2</v>
      </c>
      <c r="L143" s="14">
        <f t="shared" si="31"/>
        <v>167223</v>
      </c>
      <c r="M143" s="13">
        <f t="shared" ref="M143:M206" si="36">(F143/F136)-1</f>
        <v>7.2916444102974154E-2</v>
      </c>
      <c r="N143" s="14">
        <f t="shared" si="30"/>
        <v>395255</v>
      </c>
      <c r="O143" s="13">
        <f t="shared" ref="O143:O206" si="37">(G143/G136)-1</f>
        <v>7.2916559053456398E-2</v>
      </c>
      <c r="P143" s="14">
        <f t="shared" si="27"/>
        <v>22368858</v>
      </c>
      <c r="Q143" s="13">
        <f t="shared" si="32"/>
        <v>7.2916633191269842E-2</v>
      </c>
    </row>
    <row r="144" spans="2:17" x14ac:dyDescent="0.3">
      <c r="B144" s="18">
        <v>43606</v>
      </c>
      <c r="C144" s="4">
        <f t="shared" si="28"/>
        <v>3</v>
      </c>
      <c r="D144" s="14">
        <v>8052789</v>
      </c>
      <c r="E144" s="14">
        <v>6039592</v>
      </c>
      <c r="F144" s="14">
        <v>2460574</v>
      </c>
      <c r="G144" s="14">
        <v>5815903</v>
      </c>
      <c r="H144" s="14">
        <f t="shared" si="33"/>
        <v>-156365</v>
      </c>
      <c r="I144" s="13">
        <f t="shared" si="34"/>
        <v>-1.9047638770085196E-2</v>
      </c>
      <c r="J144" s="14">
        <f t="shared" si="29"/>
        <v>-117274</v>
      </c>
      <c r="K144" s="13">
        <f t="shared" si="35"/>
        <v>-1.9047677828297749E-2</v>
      </c>
      <c r="L144" s="14">
        <f t="shared" si="31"/>
        <v>-47778</v>
      </c>
      <c r="M144" s="13">
        <f t="shared" si="36"/>
        <v>-1.9047565891868401E-2</v>
      </c>
      <c r="N144" s="14">
        <f t="shared" si="30"/>
        <v>-112930</v>
      </c>
      <c r="O144" s="13">
        <f t="shared" si="37"/>
        <v>-1.9047593345941749E-2</v>
      </c>
      <c r="P144" s="14">
        <f t="shared" si="27"/>
        <v>22368858</v>
      </c>
      <c r="Q144" s="13">
        <f t="shared" si="32"/>
        <v>-1.9047629488924911E-2</v>
      </c>
    </row>
    <row r="145" spans="2:17" x14ac:dyDescent="0.3">
      <c r="B145" s="18">
        <v>43607</v>
      </c>
      <c r="C145" s="4">
        <f t="shared" si="28"/>
        <v>4</v>
      </c>
      <c r="D145" s="14">
        <v>7896424</v>
      </c>
      <c r="E145" s="14">
        <v>5922318</v>
      </c>
      <c r="F145" s="14">
        <v>2412796</v>
      </c>
      <c r="G145" s="14">
        <v>5702973</v>
      </c>
      <c r="H145" s="14">
        <f t="shared" si="33"/>
        <v>0</v>
      </c>
      <c r="I145" s="13">
        <f t="shared" si="34"/>
        <v>0</v>
      </c>
      <c r="J145" s="14">
        <f t="shared" si="29"/>
        <v>0</v>
      </c>
      <c r="K145" s="13">
        <f t="shared" si="35"/>
        <v>0</v>
      </c>
      <c r="L145" s="14">
        <f t="shared" si="31"/>
        <v>0</v>
      </c>
      <c r="M145" s="13">
        <f t="shared" si="36"/>
        <v>0</v>
      </c>
      <c r="N145" s="14">
        <f t="shared" si="30"/>
        <v>0</v>
      </c>
      <c r="O145" s="13">
        <f t="shared" si="37"/>
        <v>0</v>
      </c>
      <c r="P145" s="14">
        <f t="shared" si="27"/>
        <v>21934511</v>
      </c>
      <c r="Q145" s="13">
        <f t="shared" si="32"/>
        <v>0</v>
      </c>
    </row>
    <row r="146" spans="2:17" x14ac:dyDescent="0.3">
      <c r="B146" s="18">
        <v>43608</v>
      </c>
      <c r="C146" s="4">
        <f t="shared" si="28"/>
        <v>5</v>
      </c>
      <c r="D146" s="14">
        <v>7583695</v>
      </c>
      <c r="E146" s="14">
        <v>5687771</v>
      </c>
      <c r="F146" s="14">
        <v>2317240</v>
      </c>
      <c r="G146" s="14">
        <v>5477113</v>
      </c>
      <c r="H146" s="14">
        <f t="shared" si="33"/>
        <v>0</v>
      </c>
      <c r="I146" s="13">
        <f t="shared" si="34"/>
        <v>0</v>
      </c>
      <c r="J146" s="14">
        <f t="shared" si="29"/>
        <v>0</v>
      </c>
      <c r="K146" s="13">
        <f t="shared" si="35"/>
        <v>0</v>
      </c>
      <c r="L146" s="14">
        <f t="shared" si="31"/>
        <v>0</v>
      </c>
      <c r="M146" s="13">
        <f t="shared" si="36"/>
        <v>0</v>
      </c>
      <c r="N146" s="14">
        <f t="shared" si="30"/>
        <v>0</v>
      </c>
      <c r="O146" s="13">
        <f t="shared" si="37"/>
        <v>0</v>
      </c>
      <c r="P146" s="14">
        <f t="shared" si="27"/>
        <v>21065819</v>
      </c>
      <c r="Q146" s="13">
        <f t="shared" si="32"/>
        <v>0</v>
      </c>
    </row>
    <row r="147" spans="2:17" x14ac:dyDescent="0.3">
      <c r="B147" s="18">
        <v>43609</v>
      </c>
      <c r="C147" s="4">
        <f t="shared" si="28"/>
        <v>6</v>
      </c>
      <c r="D147" s="14">
        <v>8052789</v>
      </c>
      <c r="E147" s="14">
        <v>6039592</v>
      </c>
      <c r="F147" s="14">
        <v>2460574</v>
      </c>
      <c r="G147" s="14">
        <v>5815903</v>
      </c>
      <c r="H147" s="14">
        <f t="shared" si="33"/>
        <v>625459</v>
      </c>
      <c r="I147" s="13">
        <f t="shared" si="34"/>
        <v>8.4210476712358373E-2</v>
      </c>
      <c r="J147" s="14">
        <f t="shared" si="29"/>
        <v>469095</v>
      </c>
      <c r="K147" s="13">
        <f t="shared" si="35"/>
        <v>8.4210618908869384E-2</v>
      </c>
      <c r="L147" s="14">
        <f t="shared" si="31"/>
        <v>191112</v>
      </c>
      <c r="M147" s="13">
        <f t="shared" si="36"/>
        <v>8.4210266574192394E-2</v>
      </c>
      <c r="N147" s="14">
        <f t="shared" si="30"/>
        <v>451720</v>
      </c>
      <c r="O147" s="13">
        <f t="shared" si="37"/>
        <v>8.421040072644792E-2</v>
      </c>
      <c r="P147" s="14">
        <f t="shared" si="27"/>
        <v>22368858</v>
      </c>
      <c r="Q147" s="13">
        <f t="shared" si="32"/>
        <v>8.4210472233876565E-2</v>
      </c>
    </row>
    <row r="148" spans="2:17" x14ac:dyDescent="0.3">
      <c r="B148" s="18">
        <v>43610</v>
      </c>
      <c r="C148" s="4">
        <f t="shared" si="28"/>
        <v>7</v>
      </c>
      <c r="D148" s="14">
        <v>16968325</v>
      </c>
      <c r="E148" s="14">
        <v>12726244</v>
      </c>
      <c r="F148" s="14">
        <v>5184766</v>
      </c>
      <c r="G148" s="14">
        <v>12254901</v>
      </c>
      <c r="H148" s="14">
        <f t="shared" si="33"/>
        <v>808015</v>
      </c>
      <c r="I148" s="13">
        <f t="shared" si="34"/>
        <v>4.9999969059999483E-2</v>
      </c>
      <c r="J148" s="14">
        <f t="shared" si="29"/>
        <v>606012</v>
      </c>
      <c r="K148" s="13">
        <f t="shared" si="35"/>
        <v>5.0000033002668642E-2</v>
      </c>
      <c r="L148" s="14">
        <f t="shared" si="31"/>
        <v>246894</v>
      </c>
      <c r="M148" s="13">
        <f t="shared" si="36"/>
        <v>5.0000081006555064E-2</v>
      </c>
      <c r="N148" s="14">
        <f t="shared" si="30"/>
        <v>583566</v>
      </c>
      <c r="O148" s="13">
        <f t="shared" si="37"/>
        <v>4.9999935739998946E-2</v>
      </c>
      <c r="P148" s="14">
        <f t="shared" si="27"/>
        <v>47134236</v>
      </c>
      <c r="Q148" s="13">
        <f t="shared" si="32"/>
        <v>4.9999989975439529E-2</v>
      </c>
    </row>
    <row r="149" spans="2:17" x14ac:dyDescent="0.3">
      <c r="B149" s="18">
        <v>43611</v>
      </c>
      <c r="C149" s="4">
        <f t="shared" si="28"/>
        <v>1</v>
      </c>
      <c r="D149" s="14">
        <v>16968325</v>
      </c>
      <c r="E149" s="14">
        <v>12726244</v>
      </c>
      <c r="F149" s="14">
        <v>5184766</v>
      </c>
      <c r="G149" s="14">
        <v>12254901</v>
      </c>
      <c r="H149" s="14">
        <f t="shared" si="33"/>
        <v>0</v>
      </c>
      <c r="I149" s="13">
        <f t="shared" si="34"/>
        <v>0</v>
      </c>
      <c r="J149" s="14">
        <f t="shared" si="29"/>
        <v>0</v>
      </c>
      <c r="K149" s="13">
        <f t="shared" si="35"/>
        <v>0</v>
      </c>
      <c r="L149" s="14">
        <f t="shared" si="31"/>
        <v>0</v>
      </c>
      <c r="M149" s="13">
        <f t="shared" si="36"/>
        <v>0</v>
      </c>
      <c r="N149" s="14">
        <f t="shared" si="30"/>
        <v>0</v>
      </c>
      <c r="O149" s="13">
        <f t="shared" si="37"/>
        <v>0</v>
      </c>
      <c r="P149" s="14">
        <f t="shared" si="27"/>
        <v>47134236</v>
      </c>
      <c r="Q149" s="13">
        <f t="shared" si="32"/>
        <v>0</v>
      </c>
    </row>
    <row r="150" spans="2:17" x14ac:dyDescent="0.3">
      <c r="B150" s="18">
        <v>43612</v>
      </c>
      <c r="C150" s="4">
        <f t="shared" si="28"/>
        <v>2</v>
      </c>
      <c r="D150" s="14">
        <v>7583695</v>
      </c>
      <c r="E150" s="14">
        <v>5687771</v>
      </c>
      <c r="F150" s="14">
        <v>2317240</v>
      </c>
      <c r="G150" s="14">
        <v>5477113</v>
      </c>
      <c r="H150" s="14">
        <f t="shared" si="33"/>
        <v>-469094</v>
      </c>
      <c r="I150" s="13">
        <f t="shared" si="34"/>
        <v>-5.8252364491358177E-2</v>
      </c>
      <c r="J150" s="14">
        <f t="shared" si="29"/>
        <v>-351821</v>
      </c>
      <c r="K150" s="13">
        <f t="shared" si="35"/>
        <v>-5.8252444867136766E-2</v>
      </c>
      <c r="L150" s="14">
        <f t="shared" si="31"/>
        <v>-143334</v>
      </c>
      <c r="M150" s="13">
        <f t="shared" si="36"/>
        <v>-5.8252261464194932E-2</v>
      </c>
      <c r="N150" s="14">
        <f t="shared" si="30"/>
        <v>-338790</v>
      </c>
      <c r="O150" s="13">
        <f t="shared" si="37"/>
        <v>-5.825234705599458E-2</v>
      </c>
      <c r="P150" s="14">
        <f t="shared" si="27"/>
        <v>21065819</v>
      </c>
      <c r="Q150" s="13">
        <f t="shared" si="32"/>
        <v>-5.8252370326638991E-2</v>
      </c>
    </row>
    <row r="151" spans="2:17" x14ac:dyDescent="0.3">
      <c r="B151" s="18">
        <v>43613</v>
      </c>
      <c r="C151" s="4">
        <f t="shared" si="28"/>
        <v>3</v>
      </c>
      <c r="D151" s="14">
        <v>8130972</v>
      </c>
      <c r="E151" s="14">
        <v>6098229</v>
      </c>
      <c r="F151" s="14">
        <v>2484463</v>
      </c>
      <c r="G151" s="14">
        <v>5872368</v>
      </c>
      <c r="H151" s="14">
        <f t="shared" si="33"/>
        <v>78183</v>
      </c>
      <c r="I151" s="13">
        <f t="shared" si="34"/>
        <v>9.7088102022790945E-3</v>
      </c>
      <c r="J151" s="14">
        <f t="shared" si="29"/>
        <v>58637</v>
      </c>
      <c r="K151" s="13">
        <f t="shared" si="35"/>
        <v>9.7087684068726254E-3</v>
      </c>
      <c r="L151" s="14">
        <f t="shared" si="31"/>
        <v>23889</v>
      </c>
      <c r="M151" s="13">
        <f t="shared" si="36"/>
        <v>9.7087102440325257E-3</v>
      </c>
      <c r="N151" s="14">
        <f t="shared" si="30"/>
        <v>56465</v>
      </c>
      <c r="O151" s="13">
        <f t="shared" si="37"/>
        <v>9.708724509332356E-3</v>
      </c>
      <c r="P151" s="14">
        <f t="shared" si="27"/>
        <v>22586032</v>
      </c>
      <c r="Q151" s="13">
        <f t="shared" si="32"/>
        <v>9.7087656419474477E-3</v>
      </c>
    </row>
    <row r="152" spans="2:17" x14ac:dyDescent="0.3">
      <c r="B152" s="18">
        <v>43614</v>
      </c>
      <c r="C152" s="4">
        <f t="shared" si="28"/>
        <v>4</v>
      </c>
      <c r="D152" s="14">
        <v>7427330</v>
      </c>
      <c r="E152" s="14">
        <v>5570497</v>
      </c>
      <c r="F152" s="14">
        <v>2269462</v>
      </c>
      <c r="G152" s="14">
        <v>5364183</v>
      </c>
      <c r="H152" s="14">
        <f t="shared" si="33"/>
        <v>-469094</v>
      </c>
      <c r="I152" s="13">
        <f t="shared" si="34"/>
        <v>-5.9405877901186677E-2</v>
      </c>
      <c r="J152" s="14">
        <f t="shared" si="29"/>
        <v>-351821</v>
      </c>
      <c r="K152" s="13">
        <f t="shared" si="35"/>
        <v>-5.9405962327588657E-2</v>
      </c>
      <c r="L152" s="14">
        <f t="shared" si="31"/>
        <v>-143334</v>
      </c>
      <c r="M152" s="13">
        <f t="shared" si="36"/>
        <v>-5.9405768245637036E-2</v>
      </c>
      <c r="N152" s="14">
        <f t="shared" si="30"/>
        <v>-338790</v>
      </c>
      <c r="O152" s="13">
        <f t="shared" si="37"/>
        <v>-5.9405857260765527E-2</v>
      </c>
      <c r="P152" s="14">
        <f t="shared" si="27"/>
        <v>20631472</v>
      </c>
      <c r="Q152" s="13">
        <f t="shared" si="32"/>
        <v>-5.9405883267696247E-2</v>
      </c>
    </row>
    <row r="153" spans="2:17" x14ac:dyDescent="0.3">
      <c r="B153" s="18">
        <v>43615</v>
      </c>
      <c r="C153" s="4">
        <f t="shared" si="28"/>
        <v>5</v>
      </c>
      <c r="D153" s="14">
        <v>7740060</v>
      </c>
      <c r="E153" s="14">
        <v>5805045</v>
      </c>
      <c r="F153" s="14">
        <v>2365018</v>
      </c>
      <c r="G153" s="14">
        <v>5590043</v>
      </c>
      <c r="H153" s="14">
        <f t="shared" si="33"/>
        <v>156365</v>
      </c>
      <c r="I153" s="13">
        <f t="shared" si="34"/>
        <v>2.0618577092037516E-2</v>
      </c>
      <c r="J153" s="14">
        <f t="shared" si="29"/>
        <v>117274</v>
      </c>
      <c r="K153" s="13">
        <f t="shared" si="35"/>
        <v>2.0618621952255056E-2</v>
      </c>
      <c r="L153" s="14">
        <f t="shared" si="31"/>
        <v>47778</v>
      </c>
      <c r="M153" s="13">
        <f t="shared" si="36"/>
        <v>2.0618494415770572E-2</v>
      </c>
      <c r="N153" s="14">
        <f t="shared" si="30"/>
        <v>112930</v>
      </c>
      <c r="O153" s="13">
        <f t="shared" si="37"/>
        <v>2.0618526585082231E-2</v>
      </c>
      <c r="P153" s="14">
        <f t="shared" si="27"/>
        <v>21500166</v>
      </c>
      <c r="Q153" s="13">
        <f t="shared" si="32"/>
        <v>2.0618566978098496E-2</v>
      </c>
    </row>
    <row r="154" spans="2:17" x14ac:dyDescent="0.3">
      <c r="B154" s="18">
        <v>43616</v>
      </c>
      <c r="C154" s="4">
        <f t="shared" si="28"/>
        <v>6</v>
      </c>
      <c r="D154" s="14">
        <v>8052789</v>
      </c>
      <c r="E154" s="14">
        <v>6039592</v>
      </c>
      <c r="F154" s="14">
        <v>2460574</v>
      </c>
      <c r="G154" s="14">
        <v>5815903</v>
      </c>
      <c r="H154" s="14">
        <f t="shared" si="33"/>
        <v>0</v>
      </c>
      <c r="I154" s="13">
        <f t="shared" si="34"/>
        <v>0</v>
      </c>
      <c r="J154" s="14">
        <f t="shared" si="29"/>
        <v>0</v>
      </c>
      <c r="K154" s="13">
        <f t="shared" si="35"/>
        <v>0</v>
      </c>
      <c r="L154" s="14">
        <f t="shared" si="31"/>
        <v>0</v>
      </c>
      <c r="M154" s="13">
        <f t="shared" si="36"/>
        <v>0</v>
      </c>
      <c r="N154" s="14">
        <f t="shared" si="30"/>
        <v>0</v>
      </c>
      <c r="O154" s="13">
        <f t="shared" si="37"/>
        <v>0</v>
      </c>
      <c r="P154" s="14">
        <f t="shared" si="27"/>
        <v>22368858</v>
      </c>
      <c r="Q154" s="13">
        <f t="shared" si="32"/>
        <v>0</v>
      </c>
    </row>
    <row r="155" spans="2:17" x14ac:dyDescent="0.3">
      <c r="B155" s="18">
        <v>43617</v>
      </c>
      <c r="C155" s="4">
        <f t="shared" si="28"/>
        <v>7</v>
      </c>
      <c r="D155" s="14">
        <v>16806722</v>
      </c>
      <c r="E155" s="14">
        <v>12605042</v>
      </c>
      <c r="F155" s="14">
        <v>5135387</v>
      </c>
      <c r="G155" s="14">
        <v>12138188</v>
      </c>
      <c r="H155" s="14">
        <f t="shared" si="33"/>
        <v>-161603</v>
      </c>
      <c r="I155" s="13">
        <f t="shared" si="34"/>
        <v>-9.5238039111108508E-3</v>
      </c>
      <c r="J155" s="14">
        <f t="shared" si="29"/>
        <v>-121202</v>
      </c>
      <c r="K155" s="13">
        <f t="shared" si="35"/>
        <v>-9.523784079575992E-3</v>
      </c>
      <c r="L155" s="14">
        <f t="shared" si="31"/>
        <v>-49379</v>
      </c>
      <c r="M155" s="13">
        <f t="shared" si="36"/>
        <v>-9.5238627934220998E-3</v>
      </c>
      <c r="N155" s="14">
        <f t="shared" si="30"/>
        <v>-116713</v>
      </c>
      <c r="O155" s="13">
        <f t="shared" si="37"/>
        <v>-9.5237815466644449E-3</v>
      </c>
      <c r="P155" s="14">
        <f t="shared" si="27"/>
        <v>46685339</v>
      </c>
      <c r="Q155" s="13">
        <f t="shared" si="32"/>
        <v>-9.5237992188946796E-3</v>
      </c>
    </row>
    <row r="156" spans="2:17" x14ac:dyDescent="0.3">
      <c r="B156" s="18">
        <v>43618</v>
      </c>
      <c r="C156" s="4">
        <f t="shared" si="28"/>
        <v>1</v>
      </c>
      <c r="D156" s="14">
        <v>15675500</v>
      </c>
      <c r="E156" s="14">
        <v>11756625</v>
      </c>
      <c r="F156" s="14">
        <v>4789736</v>
      </c>
      <c r="G156" s="14">
        <v>11321195</v>
      </c>
      <c r="H156" s="14">
        <f t="shared" si="33"/>
        <v>-1292825</v>
      </c>
      <c r="I156" s="13">
        <f t="shared" si="34"/>
        <v>-7.6190490222222906E-2</v>
      </c>
      <c r="J156" s="14">
        <f t="shared" si="29"/>
        <v>-969619</v>
      </c>
      <c r="K156" s="13">
        <f t="shared" si="35"/>
        <v>-7.6190508369948007E-2</v>
      </c>
      <c r="L156" s="14">
        <f t="shared" si="31"/>
        <v>-395030</v>
      </c>
      <c r="M156" s="13">
        <f t="shared" si="36"/>
        <v>-7.6190516601906455E-2</v>
      </c>
      <c r="N156" s="14">
        <f t="shared" si="30"/>
        <v>-933706</v>
      </c>
      <c r="O156" s="13">
        <f t="shared" si="37"/>
        <v>-7.6190415573328618E-2</v>
      </c>
      <c r="P156" s="14">
        <f t="shared" si="27"/>
        <v>43543056</v>
      </c>
      <c r="Q156" s="13">
        <f t="shared" si="32"/>
        <v>-7.6190478615162038E-2</v>
      </c>
    </row>
    <row r="157" spans="2:17" x14ac:dyDescent="0.3">
      <c r="B157" s="18">
        <v>43619</v>
      </c>
      <c r="C157" s="4">
        <f t="shared" si="28"/>
        <v>2</v>
      </c>
      <c r="D157" s="14">
        <v>7740060</v>
      </c>
      <c r="E157" s="14">
        <v>5805045</v>
      </c>
      <c r="F157" s="14">
        <v>2365018</v>
      </c>
      <c r="G157" s="14">
        <v>5590043</v>
      </c>
      <c r="H157" s="14">
        <f t="shared" si="33"/>
        <v>156365</v>
      </c>
      <c r="I157" s="13">
        <f t="shared" si="34"/>
        <v>2.0618577092037516E-2</v>
      </c>
      <c r="J157" s="14">
        <f t="shared" si="29"/>
        <v>117274</v>
      </c>
      <c r="K157" s="13">
        <f t="shared" si="35"/>
        <v>2.0618621952255056E-2</v>
      </c>
      <c r="L157" s="14">
        <f t="shared" si="31"/>
        <v>47778</v>
      </c>
      <c r="M157" s="13">
        <f t="shared" si="36"/>
        <v>2.0618494415770572E-2</v>
      </c>
      <c r="N157" s="14">
        <f t="shared" si="30"/>
        <v>112930</v>
      </c>
      <c r="O157" s="13">
        <f t="shared" si="37"/>
        <v>2.0618526585082231E-2</v>
      </c>
      <c r="P157" s="14">
        <f t="shared" si="27"/>
        <v>21500166</v>
      </c>
      <c r="Q157" s="13">
        <f t="shared" si="32"/>
        <v>2.0618566978098496E-2</v>
      </c>
    </row>
    <row r="158" spans="2:17" x14ac:dyDescent="0.3">
      <c r="B158" s="18">
        <v>43620</v>
      </c>
      <c r="C158" s="4">
        <f t="shared" si="28"/>
        <v>3</v>
      </c>
      <c r="D158" s="14">
        <v>8052789</v>
      </c>
      <c r="E158" s="14">
        <v>6039592</v>
      </c>
      <c r="F158" s="14">
        <v>2460574</v>
      </c>
      <c r="G158" s="14">
        <v>5815903</v>
      </c>
      <c r="H158" s="14">
        <f t="shared" si="33"/>
        <v>-78183</v>
      </c>
      <c r="I158" s="13">
        <f t="shared" si="34"/>
        <v>-9.6154555691496668E-3</v>
      </c>
      <c r="J158" s="14">
        <f t="shared" si="29"/>
        <v>-58637</v>
      </c>
      <c r="K158" s="13">
        <f t="shared" si="35"/>
        <v>-9.6154145736410124E-3</v>
      </c>
      <c r="L158" s="14">
        <f t="shared" si="31"/>
        <v>-23889</v>
      </c>
      <c r="M158" s="13">
        <f t="shared" si="36"/>
        <v>-9.615357523939827E-3</v>
      </c>
      <c r="N158" s="14">
        <f t="shared" si="30"/>
        <v>-56465</v>
      </c>
      <c r="O158" s="13">
        <f t="shared" si="37"/>
        <v>-9.6153715162264897E-3</v>
      </c>
      <c r="P158" s="14">
        <f t="shared" si="27"/>
        <v>22368858</v>
      </c>
      <c r="Q158" s="13">
        <f t="shared" si="32"/>
        <v>-9.6154118616319506E-3</v>
      </c>
    </row>
    <row r="159" spans="2:17" x14ac:dyDescent="0.3">
      <c r="B159" s="18">
        <v>43621</v>
      </c>
      <c r="C159" s="4">
        <f t="shared" si="28"/>
        <v>4</v>
      </c>
      <c r="D159" s="14">
        <v>8052789</v>
      </c>
      <c r="E159" s="14">
        <v>6039592</v>
      </c>
      <c r="F159" s="14">
        <v>2460574</v>
      </c>
      <c r="G159" s="14">
        <v>5815903</v>
      </c>
      <c r="H159" s="14">
        <f t="shared" si="33"/>
        <v>625459</v>
      </c>
      <c r="I159" s="13">
        <f t="shared" si="34"/>
        <v>8.4210476712358373E-2</v>
      </c>
      <c r="J159" s="14">
        <f t="shared" si="29"/>
        <v>469095</v>
      </c>
      <c r="K159" s="13">
        <f t="shared" si="35"/>
        <v>8.4210618908869384E-2</v>
      </c>
      <c r="L159" s="14">
        <f t="shared" si="31"/>
        <v>191112</v>
      </c>
      <c r="M159" s="13">
        <f t="shared" si="36"/>
        <v>8.4210266574192394E-2</v>
      </c>
      <c r="N159" s="14">
        <f t="shared" si="30"/>
        <v>451720</v>
      </c>
      <c r="O159" s="13">
        <f t="shared" si="37"/>
        <v>8.421040072644792E-2</v>
      </c>
      <c r="P159" s="14">
        <f t="shared" si="27"/>
        <v>22368858</v>
      </c>
      <c r="Q159" s="13">
        <f t="shared" si="32"/>
        <v>8.4210472233876565E-2</v>
      </c>
    </row>
    <row r="160" spans="2:17" x14ac:dyDescent="0.3">
      <c r="B160" s="18">
        <v>43622</v>
      </c>
      <c r="C160" s="4">
        <f t="shared" si="28"/>
        <v>5</v>
      </c>
      <c r="D160" s="14">
        <v>8052789</v>
      </c>
      <c r="E160" s="14">
        <v>6039592</v>
      </c>
      <c r="F160" s="14">
        <v>2460574</v>
      </c>
      <c r="G160" s="14">
        <v>5815903</v>
      </c>
      <c r="H160" s="14">
        <f t="shared" si="33"/>
        <v>312729</v>
      </c>
      <c r="I160" s="13">
        <f t="shared" si="34"/>
        <v>4.0403950356973972E-2</v>
      </c>
      <c r="J160" s="14">
        <f t="shared" si="29"/>
        <v>234547</v>
      </c>
      <c r="K160" s="13">
        <f t="shared" si="35"/>
        <v>4.0403993422962303E-2</v>
      </c>
      <c r="L160" s="14">
        <f t="shared" si="31"/>
        <v>95556</v>
      </c>
      <c r="M160" s="13">
        <f t="shared" si="36"/>
        <v>4.0403920815824668E-2</v>
      </c>
      <c r="N160" s="14">
        <f t="shared" si="30"/>
        <v>225860</v>
      </c>
      <c r="O160" s="13">
        <f t="shared" si="37"/>
        <v>4.0403982581171505E-2</v>
      </c>
      <c r="P160" s="14">
        <f t="shared" si="27"/>
        <v>22368858</v>
      </c>
      <c r="Q160" s="13">
        <f t="shared" si="32"/>
        <v>4.0403967113556316E-2</v>
      </c>
    </row>
    <row r="161" spans="2:17" x14ac:dyDescent="0.3">
      <c r="B161" s="18">
        <v>43623</v>
      </c>
      <c r="C161" s="4">
        <f t="shared" si="28"/>
        <v>6</v>
      </c>
      <c r="D161" s="14">
        <v>7583695</v>
      </c>
      <c r="E161" s="14">
        <v>5687771</v>
      </c>
      <c r="F161" s="14">
        <v>2317240</v>
      </c>
      <c r="G161" s="14">
        <v>5477113</v>
      </c>
      <c r="H161" s="14">
        <f t="shared" si="33"/>
        <v>-469094</v>
      </c>
      <c r="I161" s="13">
        <f t="shared" si="34"/>
        <v>-5.8252364491358177E-2</v>
      </c>
      <c r="J161" s="14">
        <f t="shared" si="29"/>
        <v>-351821</v>
      </c>
      <c r="K161" s="13">
        <f t="shared" si="35"/>
        <v>-5.8252444867136766E-2</v>
      </c>
      <c r="L161" s="14">
        <f t="shared" si="31"/>
        <v>-143334</v>
      </c>
      <c r="M161" s="13">
        <f t="shared" si="36"/>
        <v>-5.8252261464194932E-2</v>
      </c>
      <c r="N161" s="14">
        <f t="shared" si="30"/>
        <v>-338790</v>
      </c>
      <c r="O161" s="13">
        <f t="shared" si="37"/>
        <v>-5.825234705599458E-2</v>
      </c>
      <c r="P161" s="14">
        <f t="shared" si="27"/>
        <v>21065819</v>
      </c>
      <c r="Q161" s="13">
        <f t="shared" si="32"/>
        <v>-5.8252370326638991E-2</v>
      </c>
    </row>
    <row r="162" spans="2:17" x14ac:dyDescent="0.3">
      <c r="B162" s="18">
        <v>43624</v>
      </c>
      <c r="C162" s="4">
        <f t="shared" si="28"/>
        <v>7</v>
      </c>
      <c r="D162" s="14">
        <v>15352294</v>
      </c>
      <c r="E162" s="14">
        <v>11514221</v>
      </c>
      <c r="F162" s="14">
        <v>4690978</v>
      </c>
      <c r="G162" s="14">
        <v>11087768</v>
      </c>
      <c r="H162" s="14">
        <f t="shared" si="33"/>
        <v>-1454428</v>
      </c>
      <c r="I162" s="13">
        <f t="shared" si="34"/>
        <v>-8.6538469548077201E-2</v>
      </c>
      <c r="J162" s="14">
        <f t="shared" si="29"/>
        <v>-1090821</v>
      </c>
      <c r="K162" s="13">
        <f t="shared" si="35"/>
        <v>-8.6538466115384627E-2</v>
      </c>
      <c r="L162" s="14">
        <f t="shared" si="31"/>
        <v>-444409</v>
      </c>
      <c r="M162" s="13">
        <f t="shared" si="36"/>
        <v>-8.6538560774484963E-2</v>
      </c>
      <c r="N162" s="14">
        <f t="shared" si="30"/>
        <v>-1050420</v>
      </c>
      <c r="O162" s="13">
        <f t="shared" si="37"/>
        <v>-8.6538452032543955E-2</v>
      </c>
      <c r="P162" s="14">
        <f t="shared" si="27"/>
        <v>42645261</v>
      </c>
      <c r="Q162" s="13">
        <f t="shared" si="32"/>
        <v>-8.6538474102115903E-2</v>
      </c>
    </row>
    <row r="163" spans="2:17" x14ac:dyDescent="0.3">
      <c r="B163" s="18">
        <v>43625</v>
      </c>
      <c r="C163" s="4">
        <f t="shared" si="28"/>
        <v>1</v>
      </c>
      <c r="D163" s="14">
        <v>16160310</v>
      </c>
      <c r="E163" s="14">
        <v>12120232</v>
      </c>
      <c r="F163" s="14">
        <v>4937872</v>
      </c>
      <c r="G163" s="14">
        <v>11671335</v>
      </c>
      <c r="H163" s="14">
        <f t="shared" si="33"/>
        <v>484810</v>
      </c>
      <c r="I163" s="13">
        <f t="shared" si="34"/>
        <v>3.0927881088322451E-2</v>
      </c>
      <c r="J163" s="14">
        <f t="shared" si="29"/>
        <v>363607</v>
      </c>
      <c r="K163" s="13">
        <f t="shared" si="35"/>
        <v>3.0927838559110299E-2</v>
      </c>
      <c r="L163" s="14">
        <f t="shared" si="31"/>
        <v>148136</v>
      </c>
      <c r="M163" s="13">
        <f t="shared" si="36"/>
        <v>3.0927800613645529E-2</v>
      </c>
      <c r="N163" s="14">
        <f t="shared" si="30"/>
        <v>350140</v>
      </c>
      <c r="O163" s="13">
        <f t="shared" si="37"/>
        <v>3.0927830498458819E-2</v>
      </c>
      <c r="P163" s="14">
        <f t="shared" si="27"/>
        <v>44889749</v>
      </c>
      <c r="Q163" s="13">
        <f t="shared" si="32"/>
        <v>3.0927847599856007E-2</v>
      </c>
    </row>
    <row r="164" spans="2:17" x14ac:dyDescent="0.3">
      <c r="B164" s="18">
        <v>43626</v>
      </c>
      <c r="C164" s="4">
        <f t="shared" si="28"/>
        <v>2</v>
      </c>
      <c r="D164" s="14">
        <v>7896424</v>
      </c>
      <c r="E164" s="14">
        <v>5922318</v>
      </c>
      <c r="F164" s="14">
        <v>2412796</v>
      </c>
      <c r="G164" s="14">
        <v>5702973</v>
      </c>
      <c r="H164" s="14">
        <f t="shared" si="33"/>
        <v>156364</v>
      </c>
      <c r="I164" s="13">
        <f t="shared" si="34"/>
        <v>2.0201910579504601E-2</v>
      </c>
      <c r="J164" s="14">
        <f t="shared" si="29"/>
        <v>117273</v>
      </c>
      <c r="K164" s="13">
        <f t="shared" si="35"/>
        <v>2.0201910579504601E-2</v>
      </c>
      <c r="L164" s="14">
        <f t="shared" si="31"/>
        <v>47778</v>
      </c>
      <c r="M164" s="13">
        <f t="shared" si="36"/>
        <v>2.0201960407912223E-2</v>
      </c>
      <c r="N164" s="14">
        <f t="shared" si="30"/>
        <v>112930</v>
      </c>
      <c r="O164" s="13">
        <f t="shared" si="37"/>
        <v>2.0201991290585752E-2</v>
      </c>
      <c r="P164" s="14">
        <f t="shared" si="27"/>
        <v>21934511</v>
      </c>
      <c r="Q164" s="13">
        <f t="shared" si="32"/>
        <v>2.0201937045509322E-2</v>
      </c>
    </row>
    <row r="165" spans="2:17" x14ac:dyDescent="0.3">
      <c r="B165" s="18">
        <v>43627</v>
      </c>
      <c r="C165" s="4">
        <f t="shared" si="28"/>
        <v>3</v>
      </c>
      <c r="D165" s="14">
        <v>8052789</v>
      </c>
      <c r="E165" s="14">
        <v>6039592</v>
      </c>
      <c r="F165" s="14">
        <v>2460574</v>
      </c>
      <c r="G165" s="14">
        <v>5815903</v>
      </c>
      <c r="H165" s="14">
        <f t="shared" si="33"/>
        <v>0</v>
      </c>
      <c r="I165" s="13">
        <f t="shared" si="34"/>
        <v>0</v>
      </c>
      <c r="J165" s="14">
        <f t="shared" si="29"/>
        <v>0</v>
      </c>
      <c r="K165" s="13">
        <f t="shared" si="35"/>
        <v>0</v>
      </c>
      <c r="L165" s="14">
        <f t="shared" si="31"/>
        <v>0</v>
      </c>
      <c r="M165" s="13">
        <f t="shared" si="36"/>
        <v>0</v>
      </c>
      <c r="N165" s="14">
        <f t="shared" si="30"/>
        <v>0</v>
      </c>
      <c r="O165" s="13">
        <f t="shared" si="37"/>
        <v>0</v>
      </c>
      <c r="P165" s="14">
        <f t="shared" si="27"/>
        <v>22368858</v>
      </c>
      <c r="Q165" s="13">
        <f t="shared" si="32"/>
        <v>0</v>
      </c>
    </row>
    <row r="166" spans="2:17" x14ac:dyDescent="0.3">
      <c r="B166" s="18">
        <v>43628</v>
      </c>
      <c r="C166" s="4">
        <f t="shared" si="28"/>
        <v>4</v>
      </c>
      <c r="D166" s="14">
        <v>7896424</v>
      </c>
      <c r="E166" s="14">
        <v>5922318</v>
      </c>
      <c r="F166" s="14">
        <v>2412796</v>
      </c>
      <c r="G166" s="14">
        <v>5702973</v>
      </c>
      <c r="H166" s="14">
        <f t="shared" si="33"/>
        <v>-156365</v>
      </c>
      <c r="I166" s="13">
        <f t="shared" si="34"/>
        <v>-1.9417496223979036E-2</v>
      </c>
      <c r="J166" s="14">
        <f t="shared" si="29"/>
        <v>-117274</v>
      </c>
      <c r="K166" s="13">
        <f t="shared" si="35"/>
        <v>-1.9417536813745029E-2</v>
      </c>
      <c r="L166" s="14">
        <f t="shared" si="31"/>
        <v>-47778</v>
      </c>
      <c r="M166" s="13">
        <f t="shared" si="36"/>
        <v>-1.941742048806494E-2</v>
      </c>
      <c r="N166" s="14">
        <f t="shared" si="30"/>
        <v>-112930</v>
      </c>
      <c r="O166" s="13">
        <f t="shared" si="37"/>
        <v>-1.9417449018664823E-2</v>
      </c>
      <c r="P166" s="14">
        <f t="shared" si="27"/>
        <v>21934511</v>
      </c>
      <c r="Q166" s="13">
        <f t="shared" si="32"/>
        <v>-1.9417486578885645E-2</v>
      </c>
    </row>
    <row r="167" spans="2:17" x14ac:dyDescent="0.3">
      <c r="B167" s="18">
        <v>43629</v>
      </c>
      <c r="C167" s="4">
        <f t="shared" si="28"/>
        <v>5</v>
      </c>
      <c r="D167" s="14">
        <v>7818242</v>
      </c>
      <c r="E167" s="14">
        <v>5863681</v>
      </c>
      <c r="F167" s="14">
        <v>2388907</v>
      </c>
      <c r="G167" s="14">
        <v>5646508</v>
      </c>
      <c r="H167" s="14">
        <f t="shared" si="33"/>
        <v>-234547</v>
      </c>
      <c r="I167" s="13">
        <f t="shared" si="34"/>
        <v>-2.9126182245679089E-2</v>
      </c>
      <c r="J167" s="14">
        <f t="shared" si="29"/>
        <v>-175911</v>
      </c>
      <c r="K167" s="13">
        <f t="shared" si="35"/>
        <v>-2.9126305220617543E-2</v>
      </c>
      <c r="L167" s="14">
        <f t="shared" si="31"/>
        <v>-71667</v>
      </c>
      <c r="M167" s="13">
        <f t="shared" si="36"/>
        <v>-2.9126130732097466E-2</v>
      </c>
      <c r="N167" s="14">
        <f t="shared" si="30"/>
        <v>-169395</v>
      </c>
      <c r="O167" s="13">
        <f t="shared" si="37"/>
        <v>-2.912617352799729E-2</v>
      </c>
      <c r="P167" s="14">
        <f t="shared" si="27"/>
        <v>21717338</v>
      </c>
      <c r="Q167" s="13">
        <f t="shared" si="32"/>
        <v>-2.9126207515823954E-2</v>
      </c>
    </row>
    <row r="168" spans="2:17" x14ac:dyDescent="0.3">
      <c r="B168" s="18">
        <v>43630</v>
      </c>
      <c r="C168" s="4">
        <f t="shared" si="28"/>
        <v>6</v>
      </c>
      <c r="D168" s="14">
        <v>8052789</v>
      </c>
      <c r="E168" s="14">
        <v>6039592</v>
      </c>
      <c r="F168" s="14">
        <v>2460574</v>
      </c>
      <c r="G168" s="14">
        <v>5815903</v>
      </c>
      <c r="H168" s="14">
        <f t="shared" si="33"/>
        <v>469094</v>
      </c>
      <c r="I168" s="13">
        <f t="shared" si="34"/>
        <v>6.1855599414269768E-2</v>
      </c>
      <c r="J168" s="14">
        <f t="shared" si="29"/>
        <v>351821</v>
      </c>
      <c r="K168" s="13">
        <f t="shared" si="35"/>
        <v>6.1855690040966804E-2</v>
      </c>
      <c r="L168" s="14">
        <f t="shared" si="31"/>
        <v>143334</v>
      </c>
      <c r="M168" s="13">
        <f t="shared" si="36"/>
        <v>6.1855483247311493E-2</v>
      </c>
      <c r="N168" s="14">
        <f t="shared" si="30"/>
        <v>338790</v>
      </c>
      <c r="O168" s="13">
        <f t="shared" si="37"/>
        <v>6.1855579755246914E-2</v>
      </c>
      <c r="P168" s="14">
        <f t="shared" si="27"/>
        <v>22368858</v>
      </c>
      <c r="Q168" s="13">
        <f t="shared" si="32"/>
        <v>6.1855605993766494E-2</v>
      </c>
    </row>
    <row r="169" spans="2:17" x14ac:dyDescent="0.3">
      <c r="B169" s="18">
        <v>43631</v>
      </c>
      <c r="C169" s="4">
        <f t="shared" si="28"/>
        <v>7</v>
      </c>
      <c r="D169" s="14">
        <v>15998707</v>
      </c>
      <c r="E169" s="14">
        <v>11999030</v>
      </c>
      <c r="F169" s="14">
        <v>4888493</v>
      </c>
      <c r="G169" s="14">
        <v>11554621</v>
      </c>
      <c r="H169" s="14">
        <f t="shared" si="33"/>
        <v>646413</v>
      </c>
      <c r="I169" s="13">
        <f t="shared" si="34"/>
        <v>4.2105303611303935E-2</v>
      </c>
      <c r="J169" s="14">
        <f t="shared" si="29"/>
        <v>484809</v>
      </c>
      <c r="K169" s="13">
        <f t="shared" si="35"/>
        <v>4.2105236646057032E-2</v>
      </c>
      <c r="L169" s="14">
        <f t="shared" si="31"/>
        <v>197515</v>
      </c>
      <c r="M169" s="13">
        <f t="shared" si="36"/>
        <v>4.210529232923288E-2</v>
      </c>
      <c r="N169" s="14">
        <f t="shared" si="30"/>
        <v>466853</v>
      </c>
      <c r="O169" s="13">
        <f t="shared" si="37"/>
        <v>4.2105228031466657E-2</v>
      </c>
      <c r="P169" s="14">
        <f t="shared" si="27"/>
        <v>44440851</v>
      </c>
      <c r="Q169" s="13">
        <f t="shared" si="32"/>
        <v>4.2105264638900852E-2</v>
      </c>
    </row>
    <row r="170" spans="2:17" x14ac:dyDescent="0.3">
      <c r="B170" s="18">
        <v>43632</v>
      </c>
      <c r="C170" s="4">
        <f t="shared" si="28"/>
        <v>1</v>
      </c>
      <c r="D170" s="14">
        <v>16483516</v>
      </c>
      <c r="E170" s="14">
        <v>12362637</v>
      </c>
      <c r="F170" s="14">
        <v>5036630</v>
      </c>
      <c r="G170" s="14">
        <v>11904761</v>
      </c>
      <c r="H170" s="14">
        <f t="shared" si="33"/>
        <v>323206</v>
      </c>
      <c r="I170" s="13">
        <f t="shared" si="34"/>
        <v>1.9999987623999793E-2</v>
      </c>
      <c r="J170" s="14">
        <f t="shared" si="29"/>
        <v>242405</v>
      </c>
      <c r="K170" s="13">
        <f t="shared" si="35"/>
        <v>2.0000029702401667E-2</v>
      </c>
      <c r="L170" s="14">
        <f t="shared" si="31"/>
        <v>98758</v>
      </c>
      <c r="M170" s="13">
        <f t="shared" si="36"/>
        <v>2.0000113409177178E-2</v>
      </c>
      <c r="N170" s="14">
        <f t="shared" si="30"/>
        <v>233426</v>
      </c>
      <c r="O170" s="13">
        <f t="shared" si="37"/>
        <v>1.9999940023998963E-2</v>
      </c>
      <c r="P170" s="14">
        <f t="shared" si="27"/>
        <v>45787544</v>
      </c>
      <c r="Q170" s="13">
        <f t="shared" si="32"/>
        <v>2.000000044553607E-2</v>
      </c>
    </row>
    <row r="171" spans="2:17" x14ac:dyDescent="0.3">
      <c r="B171" s="18">
        <v>43633</v>
      </c>
      <c r="C171" s="4">
        <f t="shared" si="28"/>
        <v>2</v>
      </c>
      <c r="D171" s="14">
        <v>8130972</v>
      </c>
      <c r="E171" s="14">
        <v>6098229</v>
      </c>
      <c r="F171" s="14">
        <v>2484463</v>
      </c>
      <c r="G171" s="14">
        <v>5872368</v>
      </c>
      <c r="H171" s="14">
        <f t="shared" si="33"/>
        <v>234548</v>
      </c>
      <c r="I171" s="13">
        <f t="shared" si="34"/>
        <v>2.9703065590196198E-2</v>
      </c>
      <c r="J171" s="14">
        <f t="shared" si="29"/>
        <v>175911</v>
      </c>
      <c r="K171" s="13">
        <f t="shared" si="35"/>
        <v>2.9703065590196198E-2</v>
      </c>
      <c r="L171" s="14">
        <f t="shared" si="31"/>
        <v>71667</v>
      </c>
      <c r="M171" s="13">
        <f t="shared" si="36"/>
        <v>2.9702884122818407E-2</v>
      </c>
      <c r="N171" s="14">
        <f t="shared" si="30"/>
        <v>169395</v>
      </c>
      <c r="O171" s="13">
        <f t="shared" si="37"/>
        <v>2.9702928630382708E-2</v>
      </c>
      <c r="P171" s="14">
        <f t="shared" si="27"/>
        <v>22586032</v>
      </c>
      <c r="Q171" s="13">
        <f t="shared" si="32"/>
        <v>2.9703010019234144E-2</v>
      </c>
    </row>
    <row r="172" spans="2:17" x14ac:dyDescent="0.3">
      <c r="B172" s="18">
        <v>43634</v>
      </c>
      <c r="C172" s="4">
        <f t="shared" si="28"/>
        <v>3</v>
      </c>
      <c r="D172" s="14">
        <v>7583695</v>
      </c>
      <c r="E172" s="14">
        <v>5687771</v>
      </c>
      <c r="F172" s="14">
        <v>2317240</v>
      </c>
      <c r="G172" s="14">
        <v>5477113</v>
      </c>
      <c r="H172" s="14">
        <f t="shared" si="33"/>
        <v>-469094</v>
      </c>
      <c r="I172" s="13">
        <f t="shared" si="34"/>
        <v>-5.8252364491358177E-2</v>
      </c>
      <c r="J172" s="14">
        <f t="shared" si="29"/>
        <v>-351821</v>
      </c>
      <c r="K172" s="13">
        <f t="shared" si="35"/>
        <v>-5.8252444867136766E-2</v>
      </c>
      <c r="L172" s="14">
        <f t="shared" si="31"/>
        <v>-143334</v>
      </c>
      <c r="M172" s="13">
        <f t="shared" si="36"/>
        <v>-5.8252261464194932E-2</v>
      </c>
      <c r="N172" s="14">
        <f t="shared" si="30"/>
        <v>-338790</v>
      </c>
      <c r="O172" s="13">
        <f t="shared" si="37"/>
        <v>-5.825234705599458E-2</v>
      </c>
      <c r="P172" s="14">
        <f t="shared" si="27"/>
        <v>21065819</v>
      </c>
      <c r="Q172" s="13">
        <f t="shared" si="32"/>
        <v>-5.8252370326638991E-2</v>
      </c>
    </row>
    <row r="173" spans="2:17" x14ac:dyDescent="0.3">
      <c r="B173" s="18">
        <v>43635</v>
      </c>
      <c r="C173" s="4">
        <f t="shared" si="28"/>
        <v>4</v>
      </c>
      <c r="D173" s="14">
        <v>7974607</v>
      </c>
      <c r="E173" s="14">
        <v>5980955</v>
      </c>
      <c r="F173" s="14">
        <v>2436685</v>
      </c>
      <c r="G173" s="14">
        <v>5759438</v>
      </c>
      <c r="H173" s="14">
        <f t="shared" si="33"/>
        <v>78183</v>
      </c>
      <c r="I173" s="13">
        <f t="shared" si="34"/>
        <v>9.9010640765997415E-3</v>
      </c>
      <c r="J173" s="14">
        <f t="shared" si="29"/>
        <v>58637</v>
      </c>
      <c r="K173" s="13">
        <f t="shared" si="35"/>
        <v>9.9010218633988067E-3</v>
      </c>
      <c r="L173" s="14">
        <f t="shared" si="31"/>
        <v>23889</v>
      </c>
      <c r="M173" s="13">
        <f t="shared" si="36"/>
        <v>9.9009613742728764E-3</v>
      </c>
      <c r="N173" s="14">
        <f t="shared" si="30"/>
        <v>56465</v>
      </c>
      <c r="O173" s="13">
        <f t="shared" si="37"/>
        <v>9.9009762101276433E-3</v>
      </c>
      <c r="P173" s="14">
        <f t="shared" si="27"/>
        <v>22151685</v>
      </c>
      <c r="Q173" s="13">
        <f t="shared" si="32"/>
        <v>9.9010185364971637E-3</v>
      </c>
    </row>
    <row r="174" spans="2:17" x14ac:dyDescent="0.3">
      <c r="B174" s="20">
        <v>43636</v>
      </c>
      <c r="C174" s="16">
        <f t="shared" si="28"/>
        <v>5</v>
      </c>
      <c r="D174" s="21">
        <v>3674574</v>
      </c>
      <c r="E174" s="21">
        <v>2755930</v>
      </c>
      <c r="F174" s="21">
        <v>1122786</v>
      </c>
      <c r="G174" s="21">
        <v>2653859</v>
      </c>
      <c r="H174" s="21">
        <f t="shared" si="33"/>
        <v>-4143668</v>
      </c>
      <c r="I174" s="22">
        <f t="shared" si="34"/>
        <v>-0.52999996674444205</v>
      </c>
      <c r="J174" s="21">
        <f t="shared" si="29"/>
        <v>-3107751</v>
      </c>
      <c r="K174" s="22">
        <f t="shared" si="35"/>
        <v>-0.53000001193789359</v>
      </c>
      <c r="L174" s="21">
        <f t="shared" si="31"/>
        <v>-1266121</v>
      </c>
      <c r="M174" s="22">
        <f t="shared" si="36"/>
        <v>-0.53000012139442854</v>
      </c>
      <c r="N174" s="21">
        <f t="shared" si="30"/>
        <v>-2992649</v>
      </c>
      <c r="O174" s="22">
        <f t="shared" si="37"/>
        <v>-0.52999995749585405</v>
      </c>
      <c r="P174" s="21">
        <f t="shared" si="27"/>
        <v>10207149</v>
      </c>
      <c r="Q174" s="22">
        <f t="shared" si="32"/>
        <v>-0.52999999355353777</v>
      </c>
    </row>
    <row r="175" spans="2:17" x14ac:dyDescent="0.3">
      <c r="B175" s="18">
        <v>43637</v>
      </c>
      <c r="C175" s="4">
        <f t="shared" si="28"/>
        <v>6</v>
      </c>
      <c r="D175" s="14">
        <v>7583695</v>
      </c>
      <c r="E175" s="14">
        <v>5687771</v>
      </c>
      <c r="F175" s="14">
        <v>2317240</v>
      </c>
      <c r="G175" s="14">
        <v>5477113</v>
      </c>
      <c r="H175" s="14">
        <f t="shared" si="33"/>
        <v>-469094</v>
      </c>
      <c r="I175" s="13">
        <f t="shared" si="34"/>
        <v>-5.8252364491358177E-2</v>
      </c>
      <c r="J175" s="14">
        <f t="shared" si="29"/>
        <v>-351821</v>
      </c>
      <c r="K175" s="13">
        <f t="shared" si="35"/>
        <v>-5.8252444867136766E-2</v>
      </c>
      <c r="L175" s="14">
        <f t="shared" si="31"/>
        <v>-143334</v>
      </c>
      <c r="M175" s="13">
        <f t="shared" si="36"/>
        <v>-5.8252261464194932E-2</v>
      </c>
      <c r="N175" s="14">
        <f t="shared" si="30"/>
        <v>-338790</v>
      </c>
      <c r="O175" s="13">
        <f t="shared" si="37"/>
        <v>-5.825234705599458E-2</v>
      </c>
      <c r="P175" s="14">
        <f t="shared" si="27"/>
        <v>21065819</v>
      </c>
      <c r="Q175" s="13">
        <f t="shared" si="32"/>
        <v>-5.8252370326638991E-2</v>
      </c>
    </row>
    <row r="176" spans="2:17" x14ac:dyDescent="0.3">
      <c r="B176" s="18">
        <v>43638</v>
      </c>
      <c r="C176" s="4">
        <f t="shared" si="28"/>
        <v>7</v>
      </c>
      <c r="D176" s="14">
        <v>16160310</v>
      </c>
      <c r="E176" s="14">
        <v>12120232</v>
      </c>
      <c r="F176" s="14">
        <v>4937872</v>
      </c>
      <c r="G176" s="14">
        <v>11671335</v>
      </c>
      <c r="H176" s="14">
        <f t="shared" si="33"/>
        <v>161603</v>
      </c>
      <c r="I176" s="13">
        <f t="shared" si="34"/>
        <v>1.0101003787368557E-2</v>
      </c>
      <c r="J176" s="14">
        <f t="shared" si="29"/>
        <v>121202</v>
      </c>
      <c r="K176" s="13">
        <f t="shared" si="35"/>
        <v>1.010098316280561E-2</v>
      </c>
      <c r="L176" s="14">
        <f t="shared" si="31"/>
        <v>49379</v>
      </c>
      <c r="M176" s="13">
        <f t="shared" si="36"/>
        <v>1.0101067956934884E-2</v>
      </c>
      <c r="N176" s="14">
        <f t="shared" si="30"/>
        <v>116714</v>
      </c>
      <c r="O176" s="13">
        <f t="shared" si="37"/>
        <v>1.0101066923787538E-2</v>
      </c>
      <c r="P176" s="14">
        <f t="shared" si="27"/>
        <v>44889749</v>
      </c>
      <c r="Q176" s="13">
        <f t="shared" si="32"/>
        <v>1.0101021692856316E-2</v>
      </c>
    </row>
    <row r="177" spans="2:17" x14ac:dyDescent="0.3">
      <c r="B177" s="18">
        <v>43639</v>
      </c>
      <c r="C177" s="4">
        <f t="shared" si="28"/>
        <v>1</v>
      </c>
      <c r="D177" s="14">
        <v>15675500</v>
      </c>
      <c r="E177" s="14">
        <v>11756625</v>
      </c>
      <c r="F177" s="14">
        <v>4789736</v>
      </c>
      <c r="G177" s="14">
        <v>11321195</v>
      </c>
      <c r="H177" s="14">
        <f t="shared" si="33"/>
        <v>-808016</v>
      </c>
      <c r="I177" s="13">
        <f t="shared" si="34"/>
        <v>-4.9019638771242713E-2</v>
      </c>
      <c r="J177" s="14">
        <f t="shared" si="29"/>
        <v>-606012</v>
      </c>
      <c r="K177" s="13">
        <f t="shared" si="35"/>
        <v>-4.9019638771242713E-2</v>
      </c>
      <c r="L177" s="14">
        <f t="shared" si="31"/>
        <v>-246894</v>
      </c>
      <c r="M177" s="13">
        <f t="shared" si="36"/>
        <v>-4.9019681811052207E-2</v>
      </c>
      <c r="N177" s="14">
        <f t="shared" si="30"/>
        <v>-583566</v>
      </c>
      <c r="O177" s="13">
        <f t="shared" si="37"/>
        <v>-4.9019547725485668E-2</v>
      </c>
      <c r="P177" s="14">
        <f t="shared" si="27"/>
        <v>43543056</v>
      </c>
      <c r="Q177" s="13">
        <f t="shared" si="32"/>
        <v>-4.9019619833725936E-2</v>
      </c>
    </row>
    <row r="178" spans="2:17" x14ac:dyDescent="0.3">
      <c r="B178" s="18">
        <v>43640</v>
      </c>
      <c r="C178" s="4">
        <f t="shared" si="28"/>
        <v>2</v>
      </c>
      <c r="D178" s="14">
        <v>7661877</v>
      </c>
      <c r="E178" s="14">
        <v>5746408</v>
      </c>
      <c r="F178" s="14">
        <v>2341129</v>
      </c>
      <c r="G178" s="14">
        <v>5533578</v>
      </c>
      <c r="H178" s="14">
        <f t="shared" si="33"/>
        <v>-469095</v>
      </c>
      <c r="I178" s="13">
        <f t="shared" si="34"/>
        <v>-5.7692364455319778E-2</v>
      </c>
      <c r="J178" s="14">
        <f t="shared" si="29"/>
        <v>-351821</v>
      </c>
      <c r="K178" s="13">
        <f t="shared" si="35"/>
        <v>-5.7692323459811012E-2</v>
      </c>
      <c r="L178" s="14">
        <f t="shared" si="31"/>
        <v>-143334</v>
      </c>
      <c r="M178" s="13">
        <f t="shared" si="36"/>
        <v>-5.769214514363874E-2</v>
      </c>
      <c r="N178" s="14">
        <f t="shared" si="30"/>
        <v>-338790</v>
      </c>
      <c r="O178" s="13">
        <f t="shared" si="37"/>
        <v>-5.7692229097359049E-2</v>
      </c>
      <c r="P178" s="14">
        <f t="shared" si="27"/>
        <v>21282992</v>
      </c>
      <c r="Q178" s="13">
        <f t="shared" si="32"/>
        <v>-5.7692294069183969E-2</v>
      </c>
    </row>
    <row r="179" spans="2:17" x14ac:dyDescent="0.3">
      <c r="B179" s="18">
        <v>43641</v>
      </c>
      <c r="C179" s="4">
        <f t="shared" si="28"/>
        <v>3</v>
      </c>
      <c r="D179" s="14">
        <v>8130972</v>
      </c>
      <c r="E179" s="14">
        <v>6098229</v>
      </c>
      <c r="F179" s="14">
        <v>2484463</v>
      </c>
      <c r="G179" s="14">
        <v>5872368</v>
      </c>
      <c r="H179" s="14">
        <f t="shared" si="33"/>
        <v>547277</v>
      </c>
      <c r="I179" s="13">
        <f t="shared" si="34"/>
        <v>7.2164953891209915E-2</v>
      </c>
      <c r="J179" s="14">
        <f t="shared" si="29"/>
        <v>410458</v>
      </c>
      <c r="K179" s="13">
        <f t="shared" si="35"/>
        <v>7.2165001017094443E-2</v>
      </c>
      <c r="L179" s="14">
        <f t="shared" si="31"/>
        <v>167223</v>
      </c>
      <c r="M179" s="13">
        <f t="shared" si="36"/>
        <v>7.2164730455196668E-2</v>
      </c>
      <c r="N179" s="14">
        <f t="shared" si="30"/>
        <v>395255</v>
      </c>
      <c r="O179" s="13">
        <f t="shared" si="37"/>
        <v>7.2164843047788141E-2</v>
      </c>
      <c r="P179" s="14">
        <f t="shared" si="27"/>
        <v>22586032</v>
      </c>
      <c r="Q179" s="13">
        <f t="shared" si="32"/>
        <v>7.2164913217948046E-2</v>
      </c>
    </row>
    <row r="180" spans="2:17" x14ac:dyDescent="0.3">
      <c r="B180" s="18">
        <v>43642</v>
      </c>
      <c r="C180" s="4">
        <f t="shared" si="28"/>
        <v>4</v>
      </c>
      <c r="D180" s="14">
        <v>8052789</v>
      </c>
      <c r="E180" s="14">
        <v>6039592</v>
      </c>
      <c r="F180" s="14">
        <v>2460574</v>
      </c>
      <c r="G180" s="14">
        <v>5815903</v>
      </c>
      <c r="H180" s="14">
        <f t="shared" si="33"/>
        <v>78182</v>
      </c>
      <c r="I180" s="13">
        <f t="shared" si="34"/>
        <v>9.803868704752583E-3</v>
      </c>
      <c r="J180" s="14">
        <f t="shared" si="29"/>
        <v>58637</v>
      </c>
      <c r="K180" s="13">
        <f t="shared" si="35"/>
        <v>9.8039527132371962E-3</v>
      </c>
      <c r="L180" s="14">
        <f t="shared" si="31"/>
        <v>23889</v>
      </c>
      <c r="M180" s="13">
        <f t="shared" si="36"/>
        <v>9.8038934043587211E-3</v>
      </c>
      <c r="N180" s="14">
        <f t="shared" si="30"/>
        <v>56465</v>
      </c>
      <c r="O180" s="13">
        <f t="shared" si="37"/>
        <v>9.803907950741042E-3</v>
      </c>
      <c r="P180" s="14">
        <f t="shared" si="27"/>
        <v>22368858</v>
      </c>
      <c r="Q180" s="13">
        <f t="shared" si="32"/>
        <v>9.8039043079567456E-3</v>
      </c>
    </row>
    <row r="181" spans="2:17" x14ac:dyDescent="0.3">
      <c r="B181" s="20">
        <v>43643</v>
      </c>
      <c r="C181" s="16">
        <f t="shared" si="28"/>
        <v>5</v>
      </c>
      <c r="D181" s="21">
        <v>8052789</v>
      </c>
      <c r="E181" s="21">
        <v>6039592</v>
      </c>
      <c r="F181" s="21">
        <v>2460574</v>
      </c>
      <c r="G181" s="21">
        <v>5815903</v>
      </c>
      <c r="H181" s="21">
        <f t="shared" si="33"/>
        <v>4378215</v>
      </c>
      <c r="I181" s="22">
        <f t="shared" si="34"/>
        <v>1.1914891358835065</v>
      </c>
      <c r="J181" s="21">
        <f t="shared" si="29"/>
        <v>3283662</v>
      </c>
      <c r="K181" s="22">
        <f t="shared" si="35"/>
        <v>1.1914896241921964</v>
      </c>
      <c r="L181" s="21">
        <f t="shared" si="31"/>
        <v>1337788</v>
      </c>
      <c r="M181" s="22">
        <f t="shared" si="36"/>
        <v>1.1914897406985836</v>
      </c>
      <c r="N181" s="21">
        <f t="shared" si="30"/>
        <v>3162044</v>
      </c>
      <c r="O181" s="22">
        <f t="shared" si="37"/>
        <v>1.1914890730818781</v>
      </c>
      <c r="P181" s="21">
        <f t="shared" si="27"/>
        <v>22368858</v>
      </c>
      <c r="Q181" s="22">
        <f t="shared" si="32"/>
        <v>1.1914893179280521</v>
      </c>
    </row>
    <row r="182" spans="2:17" x14ac:dyDescent="0.3">
      <c r="B182" s="18">
        <v>43644</v>
      </c>
      <c r="C182" s="4">
        <f t="shared" si="28"/>
        <v>6</v>
      </c>
      <c r="D182" s="14">
        <v>7661877</v>
      </c>
      <c r="E182" s="14">
        <v>5746408</v>
      </c>
      <c r="F182" s="14">
        <v>2341129</v>
      </c>
      <c r="G182" s="14">
        <v>5533578</v>
      </c>
      <c r="H182" s="14">
        <f t="shared" si="33"/>
        <v>78182</v>
      </c>
      <c r="I182" s="13">
        <f t="shared" si="34"/>
        <v>1.0309222615097369E-2</v>
      </c>
      <c r="J182" s="14">
        <f t="shared" si="29"/>
        <v>58637</v>
      </c>
      <c r="K182" s="13">
        <f t="shared" si="35"/>
        <v>1.0309310976127639E-2</v>
      </c>
      <c r="L182" s="14">
        <f t="shared" si="31"/>
        <v>23889</v>
      </c>
      <c r="M182" s="13">
        <f t="shared" si="36"/>
        <v>1.0309247207885175E-2</v>
      </c>
      <c r="N182" s="14">
        <f t="shared" si="30"/>
        <v>56465</v>
      </c>
      <c r="O182" s="13">
        <f t="shared" si="37"/>
        <v>1.0309263292541226E-2</v>
      </c>
      <c r="P182" s="14">
        <f t="shared" si="27"/>
        <v>21282992</v>
      </c>
      <c r="Q182" s="13">
        <f t="shared" si="32"/>
        <v>1.0309259753916944E-2</v>
      </c>
    </row>
    <row r="183" spans="2:17" x14ac:dyDescent="0.3">
      <c r="B183" s="18">
        <v>43645</v>
      </c>
      <c r="C183" s="4">
        <f t="shared" si="28"/>
        <v>7</v>
      </c>
      <c r="D183" s="14">
        <v>16806722</v>
      </c>
      <c r="E183" s="14">
        <v>12605042</v>
      </c>
      <c r="F183" s="14">
        <v>5135387</v>
      </c>
      <c r="G183" s="14">
        <v>12138188</v>
      </c>
      <c r="H183" s="14">
        <f t="shared" si="33"/>
        <v>646412</v>
      </c>
      <c r="I183" s="13">
        <f t="shared" si="34"/>
        <v>3.9999975247999586E-2</v>
      </c>
      <c r="J183" s="14">
        <f t="shared" si="29"/>
        <v>484810</v>
      </c>
      <c r="K183" s="13">
        <f t="shared" si="35"/>
        <v>4.0000059404803556E-2</v>
      </c>
      <c r="L183" s="14">
        <f t="shared" si="31"/>
        <v>197515</v>
      </c>
      <c r="M183" s="13">
        <f t="shared" si="36"/>
        <v>4.0000024301966475E-2</v>
      </c>
      <c r="N183" s="14">
        <f t="shared" si="30"/>
        <v>466853</v>
      </c>
      <c r="O183" s="13">
        <f t="shared" si="37"/>
        <v>3.9999965727999465E-2</v>
      </c>
      <c r="P183" s="14">
        <f t="shared" si="27"/>
        <v>46685339</v>
      </c>
      <c r="Q183" s="13">
        <f t="shared" si="32"/>
        <v>4.0000000891072141E-2</v>
      </c>
    </row>
    <row r="184" spans="2:17" x14ac:dyDescent="0.3">
      <c r="B184" s="18">
        <v>43646</v>
      </c>
      <c r="C184" s="4">
        <f t="shared" si="28"/>
        <v>1</v>
      </c>
      <c r="D184" s="14">
        <v>15837104</v>
      </c>
      <c r="E184" s="14">
        <v>11877828</v>
      </c>
      <c r="F184" s="14">
        <v>4839115</v>
      </c>
      <c r="G184" s="14">
        <v>11437908</v>
      </c>
      <c r="H184" s="14">
        <f t="shared" si="33"/>
        <v>161604</v>
      </c>
      <c r="I184" s="13">
        <f t="shared" si="34"/>
        <v>1.030933622531971E-2</v>
      </c>
      <c r="J184" s="14">
        <f t="shared" si="29"/>
        <v>121203</v>
      </c>
      <c r="K184" s="13">
        <f t="shared" si="35"/>
        <v>1.030933622531971E-2</v>
      </c>
      <c r="L184" s="14">
        <f t="shared" si="31"/>
        <v>49379</v>
      </c>
      <c r="M184" s="13">
        <f t="shared" si="36"/>
        <v>1.0309336464473295E-2</v>
      </c>
      <c r="N184" s="14">
        <f t="shared" si="30"/>
        <v>116713</v>
      </c>
      <c r="O184" s="13">
        <f t="shared" si="37"/>
        <v>1.0309247389520326E-2</v>
      </c>
      <c r="P184" s="14">
        <f t="shared" si="27"/>
        <v>43991955</v>
      </c>
      <c r="Q184" s="13">
        <f t="shared" si="32"/>
        <v>1.0309313154317934E-2</v>
      </c>
    </row>
    <row r="185" spans="2:17" x14ac:dyDescent="0.3">
      <c r="B185" s="18">
        <v>43647</v>
      </c>
      <c r="C185" s="4">
        <f t="shared" si="28"/>
        <v>2</v>
      </c>
      <c r="D185" s="14">
        <v>7740060</v>
      </c>
      <c r="E185" s="14">
        <v>5805045</v>
      </c>
      <c r="F185" s="14">
        <v>2365018</v>
      </c>
      <c r="G185" s="14">
        <v>5590043</v>
      </c>
      <c r="H185" s="14">
        <f t="shared" si="33"/>
        <v>78183</v>
      </c>
      <c r="I185" s="13">
        <f t="shared" si="34"/>
        <v>1.0204157545207204E-2</v>
      </c>
      <c r="J185" s="14">
        <f t="shared" si="29"/>
        <v>58637</v>
      </c>
      <c r="K185" s="13">
        <f t="shared" si="35"/>
        <v>1.0204113595832398E-2</v>
      </c>
      <c r="L185" s="14">
        <f t="shared" si="31"/>
        <v>23889</v>
      </c>
      <c r="M185" s="13">
        <f t="shared" si="36"/>
        <v>1.0204051122343127E-2</v>
      </c>
      <c r="N185" s="14">
        <f t="shared" si="30"/>
        <v>56465</v>
      </c>
      <c r="O185" s="13">
        <f t="shared" si="37"/>
        <v>1.0204066880416196E-2</v>
      </c>
      <c r="P185" s="14">
        <f t="shared" si="27"/>
        <v>21500166</v>
      </c>
      <c r="Q185" s="13">
        <f t="shared" si="32"/>
        <v>1.0204110399515187E-2</v>
      </c>
    </row>
    <row r="186" spans="2:17" x14ac:dyDescent="0.3">
      <c r="B186" s="18">
        <v>43648</v>
      </c>
      <c r="C186" s="4">
        <f t="shared" si="28"/>
        <v>3</v>
      </c>
      <c r="D186" s="14">
        <v>7896424</v>
      </c>
      <c r="E186" s="14">
        <v>5922318</v>
      </c>
      <c r="F186" s="14">
        <v>2412796</v>
      </c>
      <c r="G186" s="14">
        <v>5702973</v>
      </c>
      <c r="H186" s="14">
        <f t="shared" si="33"/>
        <v>-234548</v>
      </c>
      <c r="I186" s="13">
        <f t="shared" si="34"/>
        <v>-2.8846243720922926E-2</v>
      </c>
      <c r="J186" s="14">
        <f t="shared" si="29"/>
        <v>-175911</v>
      </c>
      <c r="K186" s="13">
        <f t="shared" si="35"/>
        <v>-2.8846243720922926E-2</v>
      </c>
      <c r="L186" s="14">
        <f t="shared" si="31"/>
        <v>-71667</v>
      </c>
      <c r="M186" s="13">
        <f t="shared" si="36"/>
        <v>-2.884607257181937E-2</v>
      </c>
      <c r="N186" s="14">
        <f t="shared" si="30"/>
        <v>-169395</v>
      </c>
      <c r="O186" s="13">
        <f t="shared" si="37"/>
        <v>-2.8846114548679469E-2</v>
      </c>
      <c r="P186" s="14">
        <f t="shared" si="27"/>
        <v>21934511</v>
      </c>
      <c r="Q186" s="13">
        <f t="shared" si="32"/>
        <v>-2.8846191309743974E-2</v>
      </c>
    </row>
    <row r="187" spans="2:17" x14ac:dyDescent="0.3">
      <c r="B187" s="18">
        <v>43649</v>
      </c>
      <c r="C187" s="4">
        <f t="shared" si="28"/>
        <v>4</v>
      </c>
      <c r="D187" s="14">
        <v>7974607</v>
      </c>
      <c r="E187" s="14">
        <v>5980955</v>
      </c>
      <c r="F187" s="14">
        <v>2436685</v>
      </c>
      <c r="G187" s="14">
        <v>5759438</v>
      </c>
      <c r="H187" s="14">
        <f t="shared" si="33"/>
        <v>-78182</v>
      </c>
      <c r="I187" s="13">
        <f t="shared" si="34"/>
        <v>-9.7086860217000526E-3</v>
      </c>
      <c r="J187" s="14">
        <f t="shared" si="29"/>
        <v>-58637</v>
      </c>
      <c r="K187" s="13">
        <f t="shared" si="35"/>
        <v>-9.7087684068725144E-3</v>
      </c>
      <c r="L187" s="14">
        <f t="shared" si="31"/>
        <v>-23889</v>
      </c>
      <c r="M187" s="13">
        <f t="shared" si="36"/>
        <v>-9.7087102440325257E-3</v>
      </c>
      <c r="N187" s="14">
        <f t="shared" si="30"/>
        <v>-56465</v>
      </c>
      <c r="O187" s="13">
        <f t="shared" si="37"/>
        <v>-9.708724509332467E-3</v>
      </c>
      <c r="P187" s="14">
        <f t="shared" si="27"/>
        <v>22151685</v>
      </c>
      <c r="Q187" s="13">
        <f t="shared" si="32"/>
        <v>-9.7087209369383087E-3</v>
      </c>
    </row>
    <row r="188" spans="2:17" x14ac:dyDescent="0.3">
      <c r="B188" s="18">
        <v>43650</v>
      </c>
      <c r="C188" s="4">
        <f t="shared" si="28"/>
        <v>5</v>
      </c>
      <c r="D188" s="14">
        <v>8052789</v>
      </c>
      <c r="E188" s="14">
        <v>6039592</v>
      </c>
      <c r="F188" s="14">
        <v>2460574</v>
      </c>
      <c r="G188" s="14">
        <v>5815903</v>
      </c>
      <c r="H188" s="14">
        <f t="shared" si="33"/>
        <v>0</v>
      </c>
      <c r="I188" s="13">
        <f t="shared" si="34"/>
        <v>0</v>
      </c>
      <c r="J188" s="14">
        <f t="shared" si="29"/>
        <v>0</v>
      </c>
      <c r="K188" s="13">
        <f t="shared" si="35"/>
        <v>0</v>
      </c>
      <c r="L188" s="14">
        <f t="shared" si="31"/>
        <v>0</v>
      </c>
      <c r="M188" s="13">
        <f t="shared" si="36"/>
        <v>0</v>
      </c>
      <c r="N188" s="14">
        <f t="shared" si="30"/>
        <v>0</v>
      </c>
      <c r="O188" s="13">
        <f t="shared" si="37"/>
        <v>0</v>
      </c>
      <c r="P188" s="14">
        <f t="shared" si="27"/>
        <v>22368858</v>
      </c>
      <c r="Q188" s="13">
        <f t="shared" si="32"/>
        <v>0</v>
      </c>
    </row>
    <row r="189" spans="2:17" x14ac:dyDescent="0.3">
      <c r="B189" s="18">
        <v>43651</v>
      </c>
      <c r="C189" s="4">
        <f t="shared" si="28"/>
        <v>6</v>
      </c>
      <c r="D189" s="14">
        <v>7427330</v>
      </c>
      <c r="E189" s="14">
        <v>5570497</v>
      </c>
      <c r="F189" s="14">
        <v>2269462</v>
      </c>
      <c r="G189" s="14">
        <v>5364183</v>
      </c>
      <c r="H189" s="14">
        <f t="shared" si="33"/>
        <v>-234547</v>
      </c>
      <c r="I189" s="13">
        <f t="shared" si="34"/>
        <v>-3.0612211602979222E-2</v>
      </c>
      <c r="J189" s="14">
        <f t="shared" si="29"/>
        <v>-175911</v>
      </c>
      <c r="K189" s="13">
        <f t="shared" si="35"/>
        <v>-3.0612340787497194E-2</v>
      </c>
      <c r="L189" s="14">
        <f t="shared" si="31"/>
        <v>-71667</v>
      </c>
      <c r="M189" s="13">
        <f t="shared" si="36"/>
        <v>-3.0612153367029271E-2</v>
      </c>
      <c r="N189" s="14">
        <f t="shared" si="30"/>
        <v>-169395</v>
      </c>
      <c r="O189" s="13">
        <f t="shared" si="37"/>
        <v>-3.0612200641248699E-2</v>
      </c>
      <c r="P189" s="14">
        <f t="shared" si="27"/>
        <v>20631472</v>
      </c>
      <c r="Q189" s="13">
        <f t="shared" si="32"/>
        <v>-3.0612237226795957E-2</v>
      </c>
    </row>
    <row r="190" spans="2:17" x14ac:dyDescent="0.3">
      <c r="B190" s="18">
        <v>43652</v>
      </c>
      <c r="C190" s="4">
        <f t="shared" si="28"/>
        <v>7</v>
      </c>
      <c r="D190" s="14">
        <v>16160310</v>
      </c>
      <c r="E190" s="14">
        <v>12120232</v>
      </c>
      <c r="F190" s="14">
        <v>4937872</v>
      </c>
      <c r="G190" s="14">
        <v>11671335</v>
      </c>
      <c r="H190" s="14">
        <f t="shared" si="33"/>
        <v>-646412</v>
      </c>
      <c r="I190" s="13">
        <f t="shared" si="34"/>
        <v>-3.8461515576922123E-2</v>
      </c>
      <c r="J190" s="14">
        <f t="shared" si="29"/>
        <v>-484810</v>
      </c>
      <c r="K190" s="13">
        <f t="shared" si="35"/>
        <v>-3.8461593384615411E-2</v>
      </c>
      <c r="L190" s="14">
        <f t="shared" si="31"/>
        <v>-197515</v>
      </c>
      <c r="M190" s="13">
        <f t="shared" si="36"/>
        <v>-3.8461560930072025E-2</v>
      </c>
      <c r="N190" s="14">
        <f t="shared" si="30"/>
        <v>-466853</v>
      </c>
      <c r="O190" s="13">
        <f t="shared" si="37"/>
        <v>-3.846150677514637E-2</v>
      </c>
      <c r="P190" s="14">
        <f t="shared" si="27"/>
        <v>44889749</v>
      </c>
      <c r="Q190" s="13">
        <f t="shared" si="32"/>
        <v>-3.8461539285384649E-2</v>
      </c>
    </row>
    <row r="191" spans="2:17" x14ac:dyDescent="0.3">
      <c r="B191" s="18">
        <v>43653</v>
      </c>
      <c r="C191" s="4">
        <f t="shared" si="28"/>
        <v>1</v>
      </c>
      <c r="D191" s="14">
        <v>15675500</v>
      </c>
      <c r="E191" s="14">
        <v>11756625</v>
      </c>
      <c r="F191" s="14">
        <v>4789736</v>
      </c>
      <c r="G191" s="14">
        <v>11321195</v>
      </c>
      <c r="H191" s="14">
        <f t="shared" si="33"/>
        <v>-161604</v>
      </c>
      <c r="I191" s="13">
        <f t="shared" si="34"/>
        <v>-1.0204138332361778E-2</v>
      </c>
      <c r="J191" s="14">
        <f t="shared" si="29"/>
        <v>-121203</v>
      </c>
      <c r="K191" s="13">
        <f t="shared" si="35"/>
        <v>-1.0204138332361778E-2</v>
      </c>
      <c r="L191" s="14">
        <f t="shared" si="31"/>
        <v>-49379</v>
      </c>
      <c r="M191" s="13">
        <f t="shared" si="36"/>
        <v>-1.020413856665936E-2</v>
      </c>
      <c r="N191" s="14">
        <f t="shared" si="30"/>
        <v>-116713</v>
      </c>
      <c r="O191" s="13">
        <f t="shared" si="37"/>
        <v>-1.0204051300290229E-2</v>
      </c>
      <c r="P191" s="14">
        <f t="shared" si="27"/>
        <v>43543056</v>
      </c>
      <c r="Q191" s="13">
        <f t="shared" si="32"/>
        <v>-1.0204115729796515E-2</v>
      </c>
    </row>
    <row r="192" spans="2:17" x14ac:dyDescent="0.3">
      <c r="B192" s="18">
        <v>43654</v>
      </c>
      <c r="C192" s="4">
        <f t="shared" si="28"/>
        <v>2</v>
      </c>
      <c r="D192" s="14">
        <v>7661877</v>
      </c>
      <c r="E192" s="14">
        <v>5746408</v>
      </c>
      <c r="F192" s="14">
        <v>2341129</v>
      </c>
      <c r="G192" s="14">
        <v>5533578</v>
      </c>
      <c r="H192" s="14">
        <f t="shared" si="33"/>
        <v>-78183</v>
      </c>
      <c r="I192" s="13">
        <f t="shared" si="34"/>
        <v>-1.0101084487717182E-2</v>
      </c>
      <c r="J192" s="14">
        <f t="shared" si="29"/>
        <v>-58637</v>
      </c>
      <c r="K192" s="13">
        <f t="shared" si="35"/>
        <v>-1.0101041421728851E-2</v>
      </c>
      <c r="L192" s="14">
        <f t="shared" si="31"/>
        <v>-23889</v>
      </c>
      <c r="M192" s="13">
        <f t="shared" si="36"/>
        <v>-1.0100980203956111E-2</v>
      </c>
      <c r="N192" s="14">
        <f t="shared" si="30"/>
        <v>-56465</v>
      </c>
      <c r="O192" s="13">
        <f t="shared" si="37"/>
        <v>-1.0100995645292876E-2</v>
      </c>
      <c r="P192" s="14">
        <f t="shared" si="27"/>
        <v>21282992</v>
      </c>
      <c r="Q192" s="13">
        <f t="shared" si="32"/>
        <v>-1.0101038289657804E-2</v>
      </c>
    </row>
    <row r="193" spans="2:17" x14ac:dyDescent="0.3">
      <c r="B193" s="18">
        <v>43655</v>
      </c>
      <c r="C193" s="4">
        <f t="shared" si="28"/>
        <v>3</v>
      </c>
      <c r="D193" s="14">
        <v>8209154</v>
      </c>
      <c r="E193" s="14">
        <v>6156866</v>
      </c>
      <c r="F193" s="14">
        <v>2508352</v>
      </c>
      <c r="G193" s="14">
        <v>5928833</v>
      </c>
      <c r="H193" s="14">
        <f t="shared" si="33"/>
        <v>312730</v>
      </c>
      <c r="I193" s="13">
        <f t="shared" si="34"/>
        <v>3.9604003027193135E-2</v>
      </c>
      <c r="J193" s="14">
        <f t="shared" si="29"/>
        <v>234548</v>
      </c>
      <c r="K193" s="13">
        <f t="shared" si="35"/>
        <v>3.9604087453595005E-2</v>
      </c>
      <c r="L193" s="14">
        <f t="shared" si="31"/>
        <v>95556</v>
      </c>
      <c r="M193" s="13">
        <f t="shared" si="36"/>
        <v>3.9603845497091283E-2</v>
      </c>
      <c r="N193" s="14">
        <f t="shared" si="30"/>
        <v>225860</v>
      </c>
      <c r="O193" s="13">
        <f t="shared" si="37"/>
        <v>3.9603904840510351E-2</v>
      </c>
      <c r="P193" s="14">
        <f t="shared" si="27"/>
        <v>22803205</v>
      </c>
      <c r="Q193" s="13">
        <f t="shared" si="32"/>
        <v>3.9603982965473961E-2</v>
      </c>
    </row>
    <row r="194" spans="2:17" x14ac:dyDescent="0.3">
      <c r="B194" s="18">
        <v>43656</v>
      </c>
      <c r="C194" s="4">
        <f t="shared" si="28"/>
        <v>4</v>
      </c>
      <c r="D194" s="14">
        <v>8209154</v>
      </c>
      <c r="E194" s="14">
        <v>6156866</v>
      </c>
      <c r="F194" s="14">
        <v>2508352</v>
      </c>
      <c r="G194" s="14">
        <v>5928833</v>
      </c>
      <c r="H194" s="14">
        <f t="shared" si="33"/>
        <v>234547</v>
      </c>
      <c r="I194" s="13">
        <f t="shared" si="34"/>
        <v>2.9411731512286376E-2</v>
      </c>
      <c r="J194" s="14">
        <f t="shared" si="29"/>
        <v>175911</v>
      </c>
      <c r="K194" s="13">
        <f t="shared" si="35"/>
        <v>2.9411858139711811E-2</v>
      </c>
      <c r="L194" s="14">
        <f t="shared" si="31"/>
        <v>71667</v>
      </c>
      <c r="M194" s="13">
        <f t="shared" si="36"/>
        <v>2.9411680213076385E-2</v>
      </c>
      <c r="N194" s="14">
        <f t="shared" si="30"/>
        <v>169395</v>
      </c>
      <c r="O194" s="13">
        <f t="shared" si="37"/>
        <v>2.9411723852223126E-2</v>
      </c>
      <c r="P194" s="14">
        <f t="shared" si="27"/>
        <v>22803205</v>
      </c>
      <c r="Q194" s="13">
        <f t="shared" si="32"/>
        <v>2.9411758067162896E-2</v>
      </c>
    </row>
    <row r="195" spans="2:17" x14ac:dyDescent="0.3">
      <c r="B195" s="18">
        <v>43657</v>
      </c>
      <c r="C195" s="4">
        <f t="shared" si="28"/>
        <v>5</v>
      </c>
      <c r="D195" s="14">
        <v>7740060</v>
      </c>
      <c r="E195" s="14">
        <v>5805045</v>
      </c>
      <c r="F195" s="14">
        <v>2365018</v>
      </c>
      <c r="G195" s="14">
        <v>5590043</v>
      </c>
      <c r="H195" s="14">
        <f t="shared" si="33"/>
        <v>-312729</v>
      </c>
      <c r="I195" s="13">
        <f t="shared" si="34"/>
        <v>-3.8834868267379141E-2</v>
      </c>
      <c r="J195" s="14">
        <f t="shared" si="29"/>
        <v>-234547</v>
      </c>
      <c r="K195" s="13">
        <f t="shared" si="35"/>
        <v>-3.8834908053391737E-2</v>
      </c>
      <c r="L195" s="14">
        <f t="shared" si="31"/>
        <v>-95556</v>
      </c>
      <c r="M195" s="13">
        <f t="shared" si="36"/>
        <v>-3.8834840976129992E-2</v>
      </c>
      <c r="N195" s="14">
        <f t="shared" si="30"/>
        <v>-225860</v>
      </c>
      <c r="O195" s="13">
        <f t="shared" si="37"/>
        <v>-3.8834898037329757E-2</v>
      </c>
      <c r="P195" s="14">
        <f t="shared" si="27"/>
        <v>21500166</v>
      </c>
      <c r="Q195" s="13">
        <f t="shared" si="32"/>
        <v>-3.8834883747753235E-2</v>
      </c>
    </row>
    <row r="196" spans="2:17" x14ac:dyDescent="0.3">
      <c r="B196" s="18">
        <v>43658</v>
      </c>
      <c r="C196" s="4">
        <f t="shared" si="28"/>
        <v>6</v>
      </c>
      <c r="D196" s="14">
        <v>7505512</v>
      </c>
      <c r="E196" s="14">
        <v>5629134</v>
      </c>
      <c r="F196" s="14">
        <v>2293351</v>
      </c>
      <c r="G196" s="14">
        <v>5420648</v>
      </c>
      <c r="H196" s="14">
        <f t="shared" si="33"/>
        <v>78182</v>
      </c>
      <c r="I196" s="13">
        <f t="shared" si="34"/>
        <v>1.0526259099838065E-2</v>
      </c>
      <c r="J196" s="14">
        <f t="shared" si="29"/>
        <v>58637</v>
      </c>
      <c r="K196" s="13">
        <f t="shared" si="35"/>
        <v>1.0526349803258173E-2</v>
      </c>
      <c r="L196" s="14">
        <f t="shared" si="31"/>
        <v>23889</v>
      </c>
      <c r="M196" s="13">
        <f t="shared" si="36"/>
        <v>1.0526283321774077E-2</v>
      </c>
      <c r="N196" s="14">
        <f t="shared" si="30"/>
        <v>56465</v>
      </c>
      <c r="O196" s="13">
        <f t="shared" si="37"/>
        <v>1.0526300090806018E-2</v>
      </c>
      <c r="P196" s="14">
        <f t="shared" ref="P196:P259" si="38">SUM(D196:G196)</f>
        <v>20848645</v>
      </c>
      <c r="Q196" s="13">
        <f t="shared" si="32"/>
        <v>1.0526296911824717E-2</v>
      </c>
    </row>
    <row r="197" spans="2:17" x14ac:dyDescent="0.3">
      <c r="B197" s="18">
        <v>43659</v>
      </c>
      <c r="C197" s="4">
        <f t="shared" ref="C197:C260" si="39">WEEKDAY(B197,1)</f>
        <v>7</v>
      </c>
      <c r="D197" s="14">
        <v>16160310</v>
      </c>
      <c r="E197" s="14">
        <v>12120232</v>
      </c>
      <c r="F197" s="14">
        <v>4937872</v>
      </c>
      <c r="G197" s="14">
        <v>11671335</v>
      </c>
      <c r="H197" s="14">
        <f t="shared" si="33"/>
        <v>0</v>
      </c>
      <c r="I197" s="13">
        <f t="shared" si="34"/>
        <v>0</v>
      </c>
      <c r="J197" s="14">
        <f t="shared" si="29"/>
        <v>0</v>
      </c>
      <c r="K197" s="13">
        <f t="shared" si="35"/>
        <v>0</v>
      </c>
      <c r="L197" s="14">
        <f t="shared" si="31"/>
        <v>0</v>
      </c>
      <c r="M197" s="13">
        <f t="shared" si="36"/>
        <v>0</v>
      </c>
      <c r="N197" s="14">
        <f t="shared" si="30"/>
        <v>0</v>
      </c>
      <c r="O197" s="13">
        <f t="shared" si="37"/>
        <v>0</v>
      </c>
      <c r="P197" s="14">
        <f t="shared" si="38"/>
        <v>44889749</v>
      </c>
      <c r="Q197" s="13">
        <f t="shared" si="32"/>
        <v>0</v>
      </c>
    </row>
    <row r="198" spans="2:17" x14ac:dyDescent="0.3">
      <c r="B198" s="18">
        <v>43660</v>
      </c>
      <c r="C198" s="4">
        <f t="shared" si="39"/>
        <v>1</v>
      </c>
      <c r="D198" s="14">
        <v>15513897</v>
      </c>
      <c r="E198" s="14">
        <v>11635423</v>
      </c>
      <c r="F198" s="14">
        <v>4740357</v>
      </c>
      <c r="G198" s="14">
        <v>11204481</v>
      </c>
      <c r="H198" s="14">
        <f t="shared" si="33"/>
        <v>-161603</v>
      </c>
      <c r="I198" s="13">
        <f t="shared" si="34"/>
        <v>-1.0309272431501371E-2</v>
      </c>
      <c r="J198" s="14">
        <f t="shared" si="29"/>
        <v>-121202</v>
      </c>
      <c r="K198" s="13">
        <f t="shared" si="35"/>
        <v>-1.0309251166895295E-2</v>
      </c>
      <c r="L198" s="14">
        <f t="shared" si="31"/>
        <v>-49379</v>
      </c>
      <c r="M198" s="13">
        <f t="shared" si="36"/>
        <v>-1.0309336464473184E-2</v>
      </c>
      <c r="N198" s="14">
        <f t="shared" si="30"/>
        <v>-116714</v>
      </c>
      <c r="O198" s="13">
        <f t="shared" si="37"/>
        <v>-1.0309335719418278E-2</v>
      </c>
      <c r="P198" s="14">
        <f t="shared" si="38"/>
        <v>43094158</v>
      </c>
      <c r="Q198" s="13">
        <f t="shared" si="32"/>
        <v>-1.0309290188543541E-2</v>
      </c>
    </row>
    <row r="199" spans="2:17" x14ac:dyDescent="0.3">
      <c r="B199" s="18">
        <v>43661</v>
      </c>
      <c r="C199" s="4">
        <f t="shared" si="39"/>
        <v>2</v>
      </c>
      <c r="D199" s="14">
        <v>7740060</v>
      </c>
      <c r="E199" s="14">
        <v>5805045</v>
      </c>
      <c r="F199" s="14">
        <v>2365018</v>
      </c>
      <c r="G199" s="14">
        <v>5590043</v>
      </c>
      <c r="H199" s="14">
        <f t="shared" si="33"/>
        <v>78183</v>
      </c>
      <c r="I199" s="13">
        <f t="shared" si="34"/>
        <v>1.0204157545207204E-2</v>
      </c>
      <c r="J199" s="14">
        <f t="shared" si="29"/>
        <v>58637</v>
      </c>
      <c r="K199" s="13">
        <f t="shared" si="35"/>
        <v>1.0204113595832398E-2</v>
      </c>
      <c r="L199" s="14">
        <f t="shared" si="31"/>
        <v>23889</v>
      </c>
      <c r="M199" s="13">
        <f t="shared" si="36"/>
        <v>1.0204051122343127E-2</v>
      </c>
      <c r="N199" s="14">
        <f t="shared" si="30"/>
        <v>56465</v>
      </c>
      <c r="O199" s="13">
        <f t="shared" si="37"/>
        <v>1.0204066880416196E-2</v>
      </c>
      <c r="P199" s="14">
        <f t="shared" si="38"/>
        <v>21500166</v>
      </c>
      <c r="Q199" s="13">
        <f t="shared" si="32"/>
        <v>1.0204110399515187E-2</v>
      </c>
    </row>
    <row r="200" spans="2:17" x14ac:dyDescent="0.3">
      <c r="B200" s="20">
        <v>43662</v>
      </c>
      <c r="C200" s="16">
        <f t="shared" si="39"/>
        <v>3</v>
      </c>
      <c r="D200" s="21">
        <v>7427330</v>
      </c>
      <c r="E200" s="21">
        <v>5570497</v>
      </c>
      <c r="F200" s="21">
        <v>2269462</v>
      </c>
      <c r="G200" s="21">
        <v>5364183</v>
      </c>
      <c r="H200" s="21">
        <f t="shared" si="33"/>
        <v>-781824</v>
      </c>
      <c r="I200" s="22">
        <f t="shared" si="34"/>
        <v>-9.5238072035193855E-2</v>
      </c>
      <c r="J200" s="21">
        <f t="shared" si="29"/>
        <v>-586369</v>
      </c>
      <c r="K200" s="22">
        <f t="shared" si="35"/>
        <v>-9.5238226721192198E-2</v>
      </c>
      <c r="L200" s="21">
        <f t="shared" si="31"/>
        <v>-238890</v>
      </c>
      <c r="M200" s="22">
        <f t="shared" si="36"/>
        <v>-9.5237829459342227E-2</v>
      </c>
      <c r="N200" s="21">
        <f t="shared" si="30"/>
        <v>-564650</v>
      </c>
      <c r="O200" s="22">
        <f t="shared" si="37"/>
        <v>-9.5237966729708856E-2</v>
      </c>
      <c r="P200" s="21">
        <f t="shared" si="38"/>
        <v>20631472</v>
      </c>
      <c r="Q200" s="22">
        <f t="shared" si="32"/>
        <v>-9.5238059737655312E-2</v>
      </c>
    </row>
    <row r="201" spans="2:17" x14ac:dyDescent="0.3">
      <c r="B201" s="18">
        <v>43663</v>
      </c>
      <c r="C201" s="4">
        <f t="shared" si="39"/>
        <v>4</v>
      </c>
      <c r="D201" s="14">
        <v>7740060</v>
      </c>
      <c r="E201" s="14">
        <v>5805045</v>
      </c>
      <c r="F201" s="14">
        <v>2365018</v>
      </c>
      <c r="G201" s="14">
        <v>5590043</v>
      </c>
      <c r="H201" s="14">
        <f t="shared" si="33"/>
        <v>-469094</v>
      </c>
      <c r="I201" s="13">
        <f t="shared" si="34"/>
        <v>-5.7142794495023463E-2</v>
      </c>
      <c r="J201" s="14">
        <f t="shared" si="29"/>
        <v>-351821</v>
      </c>
      <c r="K201" s="13">
        <f t="shared" si="35"/>
        <v>-5.7142871064596812E-2</v>
      </c>
      <c r="L201" s="14">
        <f t="shared" si="31"/>
        <v>-143334</v>
      </c>
      <c r="M201" s="13">
        <f t="shared" si="36"/>
        <v>-5.7142697675605314E-2</v>
      </c>
      <c r="N201" s="14">
        <f t="shared" si="30"/>
        <v>-338790</v>
      </c>
      <c r="O201" s="13">
        <f t="shared" si="37"/>
        <v>-5.7142780037825358E-2</v>
      </c>
      <c r="P201" s="14">
        <f t="shared" si="38"/>
        <v>21500166</v>
      </c>
      <c r="Q201" s="13">
        <f t="shared" si="32"/>
        <v>-5.714280075980549E-2</v>
      </c>
    </row>
    <row r="202" spans="2:17" x14ac:dyDescent="0.3">
      <c r="B202" s="18">
        <v>43664</v>
      </c>
      <c r="C202" s="4">
        <f t="shared" si="39"/>
        <v>5</v>
      </c>
      <c r="D202" s="14">
        <v>7974607</v>
      </c>
      <c r="E202" s="14">
        <v>5980955</v>
      </c>
      <c r="F202" s="14">
        <v>2436685</v>
      </c>
      <c r="G202" s="14">
        <v>5759438</v>
      </c>
      <c r="H202" s="14">
        <f t="shared" si="33"/>
        <v>234547</v>
      </c>
      <c r="I202" s="13">
        <f t="shared" si="34"/>
        <v>3.0302995067221783E-2</v>
      </c>
      <c r="J202" s="14">
        <f t="shared" si="29"/>
        <v>175910</v>
      </c>
      <c r="K202" s="13">
        <f t="shared" si="35"/>
        <v>3.0302952001233452E-2</v>
      </c>
      <c r="L202" s="14">
        <f t="shared" si="31"/>
        <v>71667</v>
      </c>
      <c r="M202" s="13">
        <f t="shared" si="36"/>
        <v>3.0302940611868445E-2</v>
      </c>
      <c r="N202" s="14">
        <f t="shared" si="30"/>
        <v>169395</v>
      </c>
      <c r="O202" s="13">
        <f t="shared" si="37"/>
        <v>3.0302986935878629E-2</v>
      </c>
      <c r="P202" s="14">
        <f t="shared" si="38"/>
        <v>22151685</v>
      </c>
      <c r="Q202" s="13">
        <f t="shared" si="32"/>
        <v>3.0302975335167126E-2</v>
      </c>
    </row>
    <row r="203" spans="2:17" x14ac:dyDescent="0.3">
      <c r="B203" s="18">
        <v>43665</v>
      </c>
      <c r="C203" s="4">
        <f t="shared" si="39"/>
        <v>6</v>
      </c>
      <c r="D203" s="14">
        <v>8130972</v>
      </c>
      <c r="E203" s="14">
        <v>6098229</v>
      </c>
      <c r="F203" s="14">
        <v>2484463</v>
      </c>
      <c r="G203" s="14">
        <v>5872368</v>
      </c>
      <c r="H203" s="14">
        <f t="shared" si="33"/>
        <v>625460</v>
      </c>
      <c r="I203" s="13">
        <f t="shared" si="34"/>
        <v>8.3333422156942838E-2</v>
      </c>
      <c r="J203" s="14">
        <f t="shared" si="29"/>
        <v>469095</v>
      </c>
      <c r="K203" s="13">
        <f t="shared" si="35"/>
        <v>8.3333422156942838E-2</v>
      </c>
      <c r="L203" s="14">
        <f t="shared" si="31"/>
        <v>191112</v>
      </c>
      <c r="M203" s="13">
        <f t="shared" si="36"/>
        <v>8.3333078974827668E-2</v>
      </c>
      <c r="N203" s="14">
        <f t="shared" si="30"/>
        <v>451720</v>
      </c>
      <c r="O203" s="13">
        <f t="shared" si="37"/>
        <v>8.3333210346807185E-2</v>
      </c>
      <c r="P203" s="14">
        <f t="shared" si="38"/>
        <v>22586032</v>
      </c>
      <c r="Q203" s="13">
        <f t="shared" si="32"/>
        <v>8.3333329336271023E-2</v>
      </c>
    </row>
    <row r="204" spans="2:17" x14ac:dyDescent="0.3">
      <c r="B204" s="18">
        <v>43666</v>
      </c>
      <c r="C204" s="4">
        <f t="shared" si="39"/>
        <v>7</v>
      </c>
      <c r="D204" s="14">
        <v>15998707</v>
      </c>
      <c r="E204" s="14">
        <v>11999030</v>
      </c>
      <c r="F204" s="14">
        <v>4888493</v>
      </c>
      <c r="G204" s="14">
        <v>11554621</v>
      </c>
      <c r="H204" s="14">
        <f t="shared" si="33"/>
        <v>-161603</v>
      </c>
      <c r="I204" s="13">
        <f t="shared" si="34"/>
        <v>-9.9999938119998966E-3</v>
      </c>
      <c r="J204" s="14">
        <f t="shared" ref="J204:J267" si="40">E204-E197</f>
        <v>-121202</v>
      </c>
      <c r="K204" s="13">
        <f t="shared" si="35"/>
        <v>-9.9999735978650861E-3</v>
      </c>
      <c r="L204" s="14">
        <f t="shared" si="31"/>
        <v>-49379</v>
      </c>
      <c r="M204" s="13">
        <f t="shared" si="36"/>
        <v>-1.0000056704588589E-2</v>
      </c>
      <c r="N204" s="14">
        <f t="shared" ref="N204:N267" si="41">G204-G197</f>
        <v>-116714</v>
      </c>
      <c r="O204" s="13">
        <f t="shared" si="37"/>
        <v>-1.0000055692000909E-2</v>
      </c>
      <c r="P204" s="14">
        <f t="shared" si="38"/>
        <v>44440851</v>
      </c>
      <c r="Q204" s="13">
        <f t="shared" si="32"/>
        <v>-1.0000011361168459E-2</v>
      </c>
    </row>
    <row r="205" spans="2:17" x14ac:dyDescent="0.3">
      <c r="B205" s="18">
        <v>43667</v>
      </c>
      <c r="C205" s="4">
        <f t="shared" si="39"/>
        <v>1</v>
      </c>
      <c r="D205" s="14">
        <v>15352294</v>
      </c>
      <c r="E205" s="14">
        <v>11514221</v>
      </c>
      <c r="F205" s="14">
        <v>4690978</v>
      </c>
      <c r="G205" s="14">
        <v>11087768</v>
      </c>
      <c r="H205" s="14">
        <f t="shared" si="33"/>
        <v>-161603</v>
      </c>
      <c r="I205" s="13">
        <f t="shared" si="34"/>
        <v>-1.0416660623697616E-2</v>
      </c>
      <c r="J205" s="14">
        <f t="shared" si="40"/>
        <v>-121202</v>
      </c>
      <c r="K205" s="13">
        <f t="shared" si="35"/>
        <v>-1.0416638913772203E-2</v>
      </c>
      <c r="L205" s="14">
        <f t="shared" ref="L205:L268" si="42">F205-F198</f>
        <v>-49379</v>
      </c>
      <c r="M205" s="13">
        <f t="shared" si="36"/>
        <v>-1.0416725997641096E-2</v>
      </c>
      <c r="N205" s="14">
        <f t="shared" si="41"/>
        <v>-116713</v>
      </c>
      <c r="O205" s="13">
        <f t="shared" si="37"/>
        <v>-1.0416635986976952E-2</v>
      </c>
      <c r="P205" s="14">
        <f t="shared" si="38"/>
        <v>42645261</v>
      </c>
      <c r="Q205" s="13">
        <f t="shared" ref="Q205:Q268" si="43">(P205/P198)-1</f>
        <v>-1.0416655547603404E-2</v>
      </c>
    </row>
    <row r="206" spans="2:17" x14ac:dyDescent="0.3">
      <c r="B206" s="18">
        <v>43668</v>
      </c>
      <c r="C206" s="4">
        <f t="shared" si="39"/>
        <v>2</v>
      </c>
      <c r="D206" s="14">
        <v>7740060</v>
      </c>
      <c r="E206" s="14">
        <v>5805045</v>
      </c>
      <c r="F206" s="14">
        <v>2365018</v>
      </c>
      <c r="G206" s="14">
        <v>5590043</v>
      </c>
      <c r="H206" s="14">
        <f t="shared" ref="H206:H269" si="44">D206-D199</f>
        <v>0</v>
      </c>
      <c r="I206" s="13">
        <f t="shared" si="34"/>
        <v>0</v>
      </c>
      <c r="J206" s="14">
        <f t="shared" si="40"/>
        <v>0</v>
      </c>
      <c r="K206" s="13">
        <f t="shared" si="35"/>
        <v>0</v>
      </c>
      <c r="L206" s="14">
        <f t="shared" si="42"/>
        <v>0</v>
      </c>
      <c r="M206" s="13">
        <f t="shared" si="36"/>
        <v>0</v>
      </c>
      <c r="N206" s="14">
        <f t="shared" si="41"/>
        <v>0</v>
      </c>
      <c r="O206" s="13">
        <f t="shared" si="37"/>
        <v>0</v>
      </c>
      <c r="P206" s="14">
        <f t="shared" si="38"/>
        <v>21500166</v>
      </c>
      <c r="Q206" s="13">
        <f t="shared" si="43"/>
        <v>0</v>
      </c>
    </row>
    <row r="207" spans="2:17" x14ac:dyDescent="0.3">
      <c r="B207" s="20">
        <v>43669</v>
      </c>
      <c r="C207" s="16">
        <f t="shared" si="39"/>
        <v>3</v>
      </c>
      <c r="D207" s="21">
        <v>7661877</v>
      </c>
      <c r="E207" s="21">
        <v>5746408</v>
      </c>
      <c r="F207" s="21">
        <v>2341129</v>
      </c>
      <c r="G207" s="21">
        <v>5533578</v>
      </c>
      <c r="H207" s="21">
        <f t="shared" si="44"/>
        <v>234547</v>
      </c>
      <c r="I207" s="22">
        <f t="shared" ref="I207:I270" si="45">(D207/D200)-1</f>
        <v>3.1578911937398813E-2</v>
      </c>
      <c r="J207" s="21">
        <f t="shared" si="40"/>
        <v>175911</v>
      </c>
      <c r="K207" s="22">
        <f t="shared" ref="K207:K270" si="46">(E207/E200)-1</f>
        <v>3.1579049409774296E-2</v>
      </c>
      <c r="L207" s="21">
        <f t="shared" si="42"/>
        <v>71667</v>
      </c>
      <c r="M207" s="22">
        <f t="shared" ref="M207:M270" si="47">(F207/F200)-1</f>
        <v>3.1578849965322231E-2</v>
      </c>
      <c r="N207" s="21">
        <f t="shared" si="41"/>
        <v>169395</v>
      </c>
      <c r="O207" s="22">
        <f t="shared" ref="O207:O270" si="48">(G207/G200)-1</f>
        <v>3.1578900272418053E-2</v>
      </c>
      <c r="P207" s="21">
        <f t="shared" si="38"/>
        <v>21282992</v>
      </c>
      <c r="Q207" s="22">
        <f t="shared" si="43"/>
        <v>3.1578939205113343E-2</v>
      </c>
    </row>
    <row r="208" spans="2:17" x14ac:dyDescent="0.3">
      <c r="B208" s="18">
        <v>43670</v>
      </c>
      <c r="C208" s="4">
        <f t="shared" si="39"/>
        <v>4</v>
      </c>
      <c r="D208" s="14">
        <v>7896424</v>
      </c>
      <c r="E208" s="14">
        <v>5922318</v>
      </c>
      <c r="F208" s="14">
        <v>2412796</v>
      </c>
      <c r="G208" s="14">
        <v>5702973</v>
      </c>
      <c r="H208" s="14">
        <f t="shared" si="44"/>
        <v>156364</v>
      </c>
      <c r="I208" s="13">
        <f t="shared" si="45"/>
        <v>2.0201910579504601E-2</v>
      </c>
      <c r="J208" s="14">
        <f t="shared" si="40"/>
        <v>117273</v>
      </c>
      <c r="K208" s="13">
        <f t="shared" si="46"/>
        <v>2.0201910579504601E-2</v>
      </c>
      <c r="L208" s="14">
        <f t="shared" si="42"/>
        <v>47778</v>
      </c>
      <c r="M208" s="13">
        <f t="shared" si="47"/>
        <v>2.0201960407912223E-2</v>
      </c>
      <c r="N208" s="14">
        <f t="shared" si="41"/>
        <v>112930</v>
      </c>
      <c r="O208" s="13">
        <f t="shared" si="48"/>
        <v>2.0201991290585752E-2</v>
      </c>
      <c r="P208" s="14">
        <f t="shared" si="38"/>
        <v>21934511</v>
      </c>
      <c r="Q208" s="13">
        <f t="shared" si="43"/>
        <v>2.0201937045509322E-2</v>
      </c>
    </row>
    <row r="209" spans="2:17" x14ac:dyDescent="0.3">
      <c r="B209" s="18">
        <v>43671</v>
      </c>
      <c r="C209" s="4">
        <f t="shared" si="39"/>
        <v>5</v>
      </c>
      <c r="D209" s="14">
        <v>7427330</v>
      </c>
      <c r="E209" s="14">
        <v>5570497</v>
      </c>
      <c r="F209" s="14">
        <v>2269462</v>
      </c>
      <c r="G209" s="14">
        <v>5364183</v>
      </c>
      <c r="H209" s="14">
        <f t="shared" si="44"/>
        <v>-547277</v>
      </c>
      <c r="I209" s="13">
        <f t="shared" si="45"/>
        <v>-6.8627457127354408E-2</v>
      </c>
      <c r="J209" s="14">
        <f t="shared" si="40"/>
        <v>-410458</v>
      </c>
      <c r="K209" s="13">
        <f t="shared" si="46"/>
        <v>-6.8627501795281876E-2</v>
      </c>
      <c r="L209" s="14">
        <f t="shared" si="42"/>
        <v>-167223</v>
      </c>
      <c r="M209" s="13">
        <f t="shared" si="47"/>
        <v>-6.8627253830511492E-2</v>
      </c>
      <c r="N209" s="14">
        <f t="shared" si="41"/>
        <v>-395255</v>
      </c>
      <c r="O209" s="13">
        <f t="shared" si="48"/>
        <v>-6.8627355655187183E-2</v>
      </c>
      <c r="P209" s="14">
        <f t="shared" si="38"/>
        <v>20631472</v>
      </c>
      <c r="Q209" s="13">
        <f t="shared" si="43"/>
        <v>-6.8627420442282427E-2</v>
      </c>
    </row>
    <row r="210" spans="2:17" x14ac:dyDescent="0.3">
      <c r="B210" s="18">
        <v>43672</v>
      </c>
      <c r="C210" s="4">
        <f t="shared" si="39"/>
        <v>6</v>
      </c>
      <c r="D210" s="14">
        <v>7583695</v>
      </c>
      <c r="E210" s="14">
        <v>5687771</v>
      </c>
      <c r="F210" s="14">
        <v>2317240</v>
      </c>
      <c r="G210" s="14">
        <v>5477113</v>
      </c>
      <c r="H210" s="14">
        <f t="shared" si="44"/>
        <v>-547277</v>
      </c>
      <c r="I210" s="13">
        <f t="shared" si="45"/>
        <v>-6.7307697037943259E-2</v>
      </c>
      <c r="J210" s="14">
        <f t="shared" si="40"/>
        <v>-410458</v>
      </c>
      <c r="K210" s="13">
        <f t="shared" si="46"/>
        <v>-6.7307738033452025E-2</v>
      </c>
      <c r="L210" s="14">
        <f t="shared" si="42"/>
        <v>-167223</v>
      </c>
      <c r="M210" s="13">
        <f t="shared" si="47"/>
        <v>-6.7307502667578456E-2</v>
      </c>
      <c r="N210" s="14">
        <f t="shared" si="41"/>
        <v>-395255</v>
      </c>
      <c r="O210" s="13">
        <f t="shared" si="48"/>
        <v>-6.7307600613585539E-2</v>
      </c>
      <c r="P210" s="14">
        <f t="shared" si="38"/>
        <v>21065819</v>
      </c>
      <c r="Q210" s="13">
        <f t="shared" si="43"/>
        <v>-6.7307661655664042E-2</v>
      </c>
    </row>
    <row r="211" spans="2:17" x14ac:dyDescent="0.3">
      <c r="B211" s="18">
        <v>43673</v>
      </c>
      <c r="C211" s="4">
        <f t="shared" si="39"/>
        <v>7</v>
      </c>
      <c r="D211" s="14">
        <v>16160310</v>
      </c>
      <c r="E211" s="14">
        <v>12120232</v>
      </c>
      <c r="F211" s="14">
        <v>4937872</v>
      </c>
      <c r="G211" s="14">
        <v>11671335</v>
      </c>
      <c r="H211" s="14">
        <f t="shared" si="44"/>
        <v>161603</v>
      </c>
      <c r="I211" s="13">
        <f t="shared" si="45"/>
        <v>1.0101003787368557E-2</v>
      </c>
      <c r="J211" s="14">
        <f t="shared" si="40"/>
        <v>121202</v>
      </c>
      <c r="K211" s="13">
        <f t="shared" si="46"/>
        <v>1.010098316280561E-2</v>
      </c>
      <c r="L211" s="14">
        <f t="shared" si="42"/>
        <v>49379</v>
      </c>
      <c r="M211" s="13">
        <f t="shared" si="47"/>
        <v>1.0101067956934884E-2</v>
      </c>
      <c r="N211" s="14">
        <f t="shared" si="41"/>
        <v>116714</v>
      </c>
      <c r="O211" s="13">
        <f t="shared" si="48"/>
        <v>1.0101066923787538E-2</v>
      </c>
      <c r="P211" s="14">
        <f t="shared" si="38"/>
        <v>44889749</v>
      </c>
      <c r="Q211" s="13">
        <f t="shared" si="43"/>
        <v>1.0101021692856316E-2</v>
      </c>
    </row>
    <row r="212" spans="2:17" x14ac:dyDescent="0.3">
      <c r="B212" s="18">
        <v>43674</v>
      </c>
      <c r="C212" s="4">
        <f t="shared" si="39"/>
        <v>1</v>
      </c>
      <c r="D212" s="14">
        <v>15675500</v>
      </c>
      <c r="E212" s="14">
        <v>11756625</v>
      </c>
      <c r="F212" s="14">
        <v>4789736</v>
      </c>
      <c r="G212" s="14">
        <v>11321195</v>
      </c>
      <c r="H212" s="14">
        <f t="shared" si="44"/>
        <v>323206</v>
      </c>
      <c r="I212" s="13">
        <f t="shared" si="45"/>
        <v>2.1052619237229342E-2</v>
      </c>
      <c r="J212" s="14">
        <f t="shared" si="40"/>
        <v>242404</v>
      </c>
      <c r="K212" s="13">
        <f t="shared" si="46"/>
        <v>2.1052574898466903E-2</v>
      </c>
      <c r="L212" s="14">
        <f t="shared" si="42"/>
        <v>98758</v>
      </c>
      <c r="M212" s="13">
        <f t="shared" si="47"/>
        <v>2.1052752752197978E-2</v>
      </c>
      <c r="N212" s="14">
        <f t="shared" si="41"/>
        <v>233427</v>
      </c>
      <c r="O212" s="13">
        <f t="shared" si="48"/>
        <v>2.105265911047205E-2</v>
      </c>
      <c r="P212" s="14">
        <f t="shared" si="38"/>
        <v>43543056</v>
      </c>
      <c r="Q212" s="13">
        <f t="shared" si="43"/>
        <v>2.1052632319450426E-2</v>
      </c>
    </row>
    <row r="213" spans="2:17" x14ac:dyDescent="0.3">
      <c r="B213" s="18">
        <v>43675</v>
      </c>
      <c r="C213" s="4">
        <f t="shared" si="39"/>
        <v>2</v>
      </c>
      <c r="D213" s="14">
        <v>7740060</v>
      </c>
      <c r="E213" s="14">
        <v>5805045</v>
      </c>
      <c r="F213" s="14">
        <v>2365018</v>
      </c>
      <c r="G213" s="14">
        <v>5590043</v>
      </c>
      <c r="H213" s="14">
        <f t="shared" si="44"/>
        <v>0</v>
      </c>
      <c r="I213" s="13">
        <f t="shared" si="45"/>
        <v>0</v>
      </c>
      <c r="J213" s="14">
        <f t="shared" si="40"/>
        <v>0</v>
      </c>
      <c r="K213" s="13">
        <f t="shared" si="46"/>
        <v>0</v>
      </c>
      <c r="L213" s="14">
        <f t="shared" si="42"/>
        <v>0</v>
      </c>
      <c r="M213" s="13">
        <f t="shared" si="47"/>
        <v>0</v>
      </c>
      <c r="N213" s="14">
        <f t="shared" si="41"/>
        <v>0</v>
      </c>
      <c r="O213" s="13">
        <f t="shared" si="48"/>
        <v>0</v>
      </c>
      <c r="P213" s="14">
        <f t="shared" si="38"/>
        <v>21500166</v>
      </c>
      <c r="Q213" s="13">
        <f t="shared" si="43"/>
        <v>0</v>
      </c>
    </row>
    <row r="214" spans="2:17" x14ac:dyDescent="0.3">
      <c r="B214" s="18">
        <v>43676</v>
      </c>
      <c r="C214" s="4">
        <f t="shared" si="39"/>
        <v>3</v>
      </c>
      <c r="D214" s="14">
        <v>7505512</v>
      </c>
      <c r="E214" s="14">
        <v>5629134</v>
      </c>
      <c r="F214" s="14">
        <v>2293351</v>
      </c>
      <c r="G214" s="14">
        <v>5420648</v>
      </c>
      <c r="H214" s="14">
        <f t="shared" si="44"/>
        <v>-156365</v>
      </c>
      <c r="I214" s="13">
        <f t="shared" si="45"/>
        <v>-2.0408184574093213E-2</v>
      </c>
      <c r="J214" s="14">
        <f t="shared" si="40"/>
        <v>-117274</v>
      </c>
      <c r="K214" s="13">
        <f t="shared" si="46"/>
        <v>-2.0408227191664796E-2</v>
      </c>
      <c r="L214" s="14">
        <f t="shared" si="42"/>
        <v>-47778</v>
      </c>
      <c r="M214" s="13">
        <f t="shared" si="47"/>
        <v>-2.0408102244686255E-2</v>
      </c>
      <c r="N214" s="14">
        <f t="shared" si="41"/>
        <v>-112930</v>
      </c>
      <c r="O214" s="13">
        <f t="shared" si="48"/>
        <v>-2.0408133760832503E-2</v>
      </c>
      <c r="P214" s="14">
        <f t="shared" si="38"/>
        <v>20848645</v>
      </c>
      <c r="Q214" s="13">
        <f t="shared" si="43"/>
        <v>-2.0408173813155628E-2</v>
      </c>
    </row>
    <row r="215" spans="2:17" x14ac:dyDescent="0.3">
      <c r="B215" s="18">
        <v>43677</v>
      </c>
      <c r="C215" s="4">
        <f t="shared" si="39"/>
        <v>4</v>
      </c>
      <c r="D215" s="14">
        <v>8052789</v>
      </c>
      <c r="E215" s="14">
        <v>6039592</v>
      </c>
      <c r="F215" s="14">
        <v>2460574</v>
      </c>
      <c r="G215" s="14">
        <v>5815903</v>
      </c>
      <c r="H215" s="14">
        <f t="shared" si="44"/>
        <v>156365</v>
      </c>
      <c r="I215" s="13">
        <f t="shared" si="45"/>
        <v>1.9802001513596457E-2</v>
      </c>
      <c r="J215" s="14">
        <f t="shared" si="40"/>
        <v>117274</v>
      </c>
      <c r="K215" s="13">
        <f t="shared" si="46"/>
        <v>1.9802043726797613E-2</v>
      </c>
      <c r="L215" s="14">
        <f t="shared" si="42"/>
        <v>47778</v>
      </c>
      <c r="M215" s="13">
        <f t="shared" si="47"/>
        <v>1.9801922748545753E-2</v>
      </c>
      <c r="N215" s="14">
        <f t="shared" si="41"/>
        <v>112930</v>
      </c>
      <c r="O215" s="13">
        <f t="shared" si="48"/>
        <v>1.9801952420255287E-2</v>
      </c>
      <c r="P215" s="14">
        <f t="shared" si="38"/>
        <v>22368858</v>
      </c>
      <c r="Q215" s="13">
        <f t="shared" si="43"/>
        <v>1.980199148273698E-2</v>
      </c>
    </row>
    <row r="216" spans="2:17" x14ac:dyDescent="0.3">
      <c r="B216" s="18">
        <v>43678</v>
      </c>
      <c r="C216" s="4">
        <f t="shared" si="39"/>
        <v>5</v>
      </c>
      <c r="D216" s="14">
        <v>7974607</v>
      </c>
      <c r="E216" s="14">
        <v>5980955</v>
      </c>
      <c r="F216" s="14">
        <v>2436685</v>
      </c>
      <c r="G216" s="14">
        <v>5759438</v>
      </c>
      <c r="H216" s="14">
        <f t="shared" si="44"/>
        <v>547277</v>
      </c>
      <c r="I216" s="13">
        <f t="shared" si="45"/>
        <v>7.3684217612520309E-2</v>
      </c>
      <c r="J216" s="14">
        <f t="shared" si="40"/>
        <v>410458</v>
      </c>
      <c r="K216" s="13">
        <f t="shared" si="46"/>
        <v>7.3684269105611211E-2</v>
      </c>
      <c r="L216" s="14">
        <f t="shared" si="42"/>
        <v>167223</v>
      </c>
      <c r="M216" s="13">
        <f t="shared" si="47"/>
        <v>7.3683983252418317E-2</v>
      </c>
      <c r="N216" s="14">
        <f t="shared" si="41"/>
        <v>395255</v>
      </c>
      <c r="O216" s="13">
        <f t="shared" si="48"/>
        <v>7.3684100635641903E-2</v>
      </c>
      <c r="P216" s="14">
        <f t="shared" si="38"/>
        <v>22151685</v>
      </c>
      <c r="Q216" s="13">
        <f t="shared" si="43"/>
        <v>7.3684175322051626E-2</v>
      </c>
    </row>
    <row r="217" spans="2:17" x14ac:dyDescent="0.3">
      <c r="B217" s="18">
        <v>43679</v>
      </c>
      <c r="C217" s="4">
        <f t="shared" si="39"/>
        <v>6</v>
      </c>
      <c r="D217" s="14">
        <v>8209154</v>
      </c>
      <c r="E217" s="14">
        <v>6156866</v>
      </c>
      <c r="F217" s="14">
        <v>2508352</v>
      </c>
      <c r="G217" s="14">
        <v>5928833</v>
      </c>
      <c r="H217" s="14">
        <f t="shared" si="44"/>
        <v>625459</v>
      </c>
      <c r="I217" s="13">
        <f t="shared" si="45"/>
        <v>8.2474176506307284E-2</v>
      </c>
      <c r="J217" s="14">
        <f t="shared" si="40"/>
        <v>469095</v>
      </c>
      <c r="K217" s="13">
        <f t="shared" si="46"/>
        <v>8.247431199322186E-2</v>
      </c>
      <c r="L217" s="14">
        <f t="shared" si="42"/>
        <v>191112</v>
      </c>
      <c r="M217" s="13">
        <f t="shared" si="47"/>
        <v>8.2473977663081843E-2</v>
      </c>
      <c r="N217" s="14">
        <f t="shared" si="41"/>
        <v>451720</v>
      </c>
      <c r="O217" s="13">
        <f t="shared" si="48"/>
        <v>8.2474106340329367E-2</v>
      </c>
      <c r="P217" s="14">
        <f t="shared" si="38"/>
        <v>22803205</v>
      </c>
      <c r="Q217" s="13">
        <f t="shared" si="43"/>
        <v>8.247417297186499E-2</v>
      </c>
    </row>
    <row r="218" spans="2:17" x14ac:dyDescent="0.3">
      <c r="B218" s="18">
        <v>43680</v>
      </c>
      <c r="C218" s="4">
        <f t="shared" si="39"/>
        <v>7</v>
      </c>
      <c r="D218" s="14">
        <v>16321913</v>
      </c>
      <c r="E218" s="14">
        <v>12241435</v>
      </c>
      <c r="F218" s="14">
        <v>4987251</v>
      </c>
      <c r="G218" s="14">
        <v>11788048</v>
      </c>
      <c r="H218" s="14">
        <f t="shared" si="44"/>
        <v>161603</v>
      </c>
      <c r="I218" s="13">
        <f t="shared" si="45"/>
        <v>9.9999938119998966E-3</v>
      </c>
      <c r="J218" s="14">
        <f t="shared" si="40"/>
        <v>121203</v>
      </c>
      <c r="K218" s="13">
        <f t="shared" si="46"/>
        <v>1.0000056104536581E-2</v>
      </c>
      <c r="L218" s="14">
        <f t="shared" si="42"/>
        <v>49379</v>
      </c>
      <c r="M218" s="13">
        <f t="shared" si="47"/>
        <v>1.0000056704588589E-2</v>
      </c>
      <c r="N218" s="14">
        <f t="shared" si="41"/>
        <v>116713</v>
      </c>
      <c r="O218" s="13">
        <f t="shared" si="48"/>
        <v>9.9999700119994817E-3</v>
      </c>
      <c r="P218" s="14">
        <f t="shared" si="38"/>
        <v>45338647</v>
      </c>
      <c r="Q218" s="13">
        <f t="shared" si="43"/>
        <v>1.0000011361168459E-2</v>
      </c>
    </row>
    <row r="219" spans="2:17" x14ac:dyDescent="0.3">
      <c r="B219" s="18">
        <v>43681</v>
      </c>
      <c r="C219" s="4">
        <f t="shared" si="39"/>
        <v>1</v>
      </c>
      <c r="D219" s="14">
        <v>15837104</v>
      </c>
      <c r="E219" s="14">
        <v>11877828</v>
      </c>
      <c r="F219" s="14">
        <v>4839115</v>
      </c>
      <c r="G219" s="14">
        <v>11437908</v>
      </c>
      <c r="H219" s="14">
        <f t="shared" si="44"/>
        <v>161604</v>
      </c>
      <c r="I219" s="13">
        <f t="shared" si="45"/>
        <v>1.030933622531971E-2</v>
      </c>
      <c r="J219" s="14">
        <f t="shared" si="40"/>
        <v>121203</v>
      </c>
      <c r="K219" s="13">
        <f t="shared" si="46"/>
        <v>1.030933622531971E-2</v>
      </c>
      <c r="L219" s="14">
        <f t="shared" si="42"/>
        <v>49379</v>
      </c>
      <c r="M219" s="13">
        <f t="shared" si="47"/>
        <v>1.0309336464473295E-2</v>
      </c>
      <c r="N219" s="14">
        <f t="shared" si="41"/>
        <v>116713</v>
      </c>
      <c r="O219" s="13">
        <f t="shared" si="48"/>
        <v>1.0309247389520326E-2</v>
      </c>
      <c r="P219" s="14">
        <f t="shared" si="38"/>
        <v>43991955</v>
      </c>
      <c r="Q219" s="13">
        <f t="shared" si="43"/>
        <v>1.0309313154317934E-2</v>
      </c>
    </row>
    <row r="220" spans="2:17" x14ac:dyDescent="0.3">
      <c r="B220" s="18">
        <v>43682</v>
      </c>
      <c r="C220" s="4">
        <f t="shared" si="39"/>
        <v>2</v>
      </c>
      <c r="D220" s="14">
        <v>8052789</v>
      </c>
      <c r="E220" s="14">
        <v>6039592</v>
      </c>
      <c r="F220" s="14">
        <v>2460574</v>
      </c>
      <c r="G220" s="14">
        <v>5815903</v>
      </c>
      <c r="H220" s="14">
        <f t="shared" si="44"/>
        <v>312729</v>
      </c>
      <c r="I220" s="13">
        <f t="shared" si="45"/>
        <v>4.0403950356973972E-2</v>
      </c>
      <c r="J220" s="14">
        <f t="shared" si="40"/>
        <v>234547</v>
      </c>
      <c r="K220" s="13">
        <f t="shared" si="46"/>
        <v>4.0403993422962303E-2</v>
      </c>
      <c r="L220" s="14">
        <f t="shared" si="42"/>
        <v>95556</v>
      </c>
      <c r="M220" s="13">
        <f t="shared" si="47"/>
        <v>4.0403920815824668E-2</v>
      </c>
      <c r="N220" s="14">
        <f t="shared" si="41"/>
        <v>225860</v>
      </c>
      <c r="O220" s="13">
        <f t="shared" si="48"/>
        <v>4.0403982581171505E-2</v>
      </c>
      <c r="P220" s="14">
        <f t="shared" si="38"/>
        <v>22368858</v>
      </c>
      <c r="Q220" s="13">
        <f t="shared" si="43"/>
        <v>4.0403967113556316E-2</v>
      </c>
    </row>
    <row r="221" spans="2:17" x14ac:dyDescent="0.3">
      <c r="B221" s="18">
        <v>43683</v>
      </c>
      <c r="C221" s="4">
        <f t="shared" si="39"/>
        <v>3</v>
      </c>
      <c r="D221" s="14">
        <v>8130972</v>
      </c>
      <c r="E221" s="14">
        <v>6098229</v>
      </c>
      <c r="F221" s="14">
        <v>2484463</v>
      </c>
      <c r="G221" s="14">
        <v>5872368</v>
      </c>
      <c r="H221" s="14">
        <f t="shared" si="44"/>
        <v>625460</v>
      </c>
      <c r="I221" s="13">
        <f t="shared" si="45"/>
        <v>8.3333422156942838E-2</v>
      </c>
      <c r="J221" s="14">
        <f t="shared" si="40"/>
        <v>469095</v>
      </c>
      <c r="K221" s="13">
        <f t="shared" si="46"/>
        <v>8.3333422156942838E-2</v>
      </c>
      <c r="L221" s="14">
        <f t="shared" si="42"/>
        <v>191112</v>
      </c>
      <c r="M221" s="13">
        <f t="shared" si="47"/>
        <v>8.3333078974827668E-2</v>
      </c>
      <c r="N221" s="14">
        <f t="shared" si="41"/>
        <v>451720</v>
      </c>
      <c r="O221" s="13">
        <f t="shared" si="48"/>
        <v>8.3333210346807185E-2</v>
      </c>
      <c r="P221" s="14">
        <f t="shared" si="38"/>
        <v>22586032</v>
      </c>
      <c r="Q221" s="13">
        <f t="shared" si="43"/>
        <v>8.3333329336271023E-2</v>
      </c>
    </row>
    <row r="222" spans="2:17" x14ac:dyDescent="0.3">
      <c r="B222" s="18">
        <v>43684</v>
      </c>
      <c r="C222" s="4">
        <f t="shared" si="39"/>
        <v>4</v>
      </c>
      <c r="D222" s="14">
        <v>8130972</v>
      </c>
      <c r="E222" s="14">
        <v>6098229</v>
      </c>
      <c r="F222" s="14">
        <v>2484463</v>
      </c>
      <c r="G222" s="14">
        <v>5872368</v>
      </c>
      <c r="H222" s="14">
        <f t="shared" si="44"/>
        <v>78183</v>
      </c>
      <c r="I222" s="13">
        <f t="shared" si="45"/>
        <v>9.7088102022790945E-3</v>
      </c>
      <c r="J222" s="14">
        <f t="shared" si="40"/>
        <v>58637</v>
      </c>
      <c r="K222" s="13">
        <f t="shared" si="46"/>
        <v>9.7087684068726254E-3</v>
      </c>
      <c r="L222" s="14">
        <f t="shared" si="42"/>
        <v>23889</v>
      </c>
      <c r="M222" s="13">
        <f t="shared" si="47"/>
        <v>9.7087102440325257E-3</v>
      </c>
      <c r="N222" s="14">
        <f t="shared" si="41"/>
        <v>56465</v>
      </c>
      <c r="O222" s="13">
        <f t="shared" si="48"/>
        <v>9.708724509332356E-3</v>
      </c>
      <c r="P222" s="14">
        <f t="shared" si="38"/>
        <v>22586032</v>
      </c>
      <c r="Q222" s="13">
        <f t="shared" si="43"/>
        <v>9.7087656419474477E-3</v>
      </c>
    </row>
    <row r="223" spans="2:17" x14ac:dyDescent="0.3">
      <c r="B223" s="18">
        <v>43685</v>
      </c>
      <c r="C223" s="4">
        <f t="shared" si="39"/>
        <v>5</v>
      </c>
      <c r="D223" s="14">
        <v>7505512</v>
      </c>
      <c r="E223" s="14">
        <v>5629134</v>
      </c>
      <c r="F223" s="14">
        <v>2293351</v>
      </c>
      <c r="G223" s="14">
        <v>5420648</v>
      </c>
      <c r="H223" s="14">
        <f t="shared" si="44"/>
        <v>-469095</v>
      </c>
      <c r="I223" s="13">
        <f t="shared" si="45"/>
        <v>-5.8823588422601936E-2</v>
      </c>
      <c r="J223" s="14">
        <f t="shared" si="40"/>
        <v>-351821</v>
      </c>
      <c r="K223" s="13">
        <f t="shared" si="46"/>
        <v>-5.8823549082044568E-2</v>
      </c>
      <c r="L223" s="14">
        <f t="shared" si="42"/>
        <v>-143334</v>
      </c>
      <c r="M223" s="13">
        <f t="shared" si="47"/>
        <v>-5.8823360426152771E-2</v>
      </c>
      <c r="N223" s="14">
        <f t="shared" si="41"/>
        <v>-338790</v>
      </c>
      <c r="O223" s="13">
        <f t="shared" si="48"/>
        <v>-5.8823447704446141E-2</v>
      </c>
      <c r="P223" s="14">
        <f t="shared" si="38"/>
        <v>20848645</v>
      </c>
      <c r="Q223" s="13">
        <f t="shared" si="43"/>
        <v>-5.8823516134325682E-2</v>
      </c>
    </row>
    <row r="224" spans="2:17" x14ac:dyDescent="0.3">
      <c r="B224" s="18">
        <v>43686</v>
      </c>
      <c r="C224" s="4">
        <f t="shared" si="39"/>
        <v>6</v>
      </c>
      <c r="D224" s="14">
        <v>8130972</v>
      </c>
      <c r="E224" s="14">
        <v>6098229</v>
      </c>
      <c r="F224" s="14">
        <v>2484463</v>
      </c>
      <c r="G224" s="14">
        <v>5872368</v>
      </c>
      <c r="H224" s="14">
        <f t="shared" si="44"/>
        <v>-78182</v>
      </c>
      <c r="I224" s="13">
        <f t="shared" si="45"/>
        <v>-9.5237584774265915E-3</v>
      </c>
      <c r="J224" s="14">
        <f t="shared" si="40"/>
        <v>-58637</v>
      </c>
      <c r="K224" s="13">
        <f t="shared" si="46"/>
        <v>-9.5238389141488744E-3</v>
      </c>
      <c r="L224" s="14">
        <f t="shared" si="42"/>
        <v>-23889</v>
      </c>
      <c r="M224" s="13">
        <f t="shared" si="47"/>
        <v>-9.523782945934256E-3</v>
      </c>
      <c r="N224" s="14">
        <f t="shared" si="41"/>
        <v>-56465</v>
      </c>
      <c r="O224" s="13">
        <f t="shared" si="48"/>
        <v>-9.5237966729708745E-3</v>
      </c>
      <c r="P224" s="14">
        <f t="shared" si="38"/>
        <v>22586032</v>
      </c>
      <c r="Q224" s="13">
        <f t="shared" si="43"/>
        <v>-9.5237928177200892E-3</v>
      </c>
    </row>
    <row r="225" spans="2:17" x14ac:dyDescent="0.3">
      <c r="B225" s="18">
        <v>43687</v>
      </c>
      <c r="C225" s="4">
        <f t="shared" si="39"/>
        <v>7</v>
      </c>
      <c r="D225" s="14">
        <v>16806722</v>
      </c>
      <c r="E225" s="14">
        <v>12605042</v>
      </c>
      <c r="F225" s="14">
        <v>5135387</v>
      </c>
      <c r="G225" s="14">
        <v>12138188</v>
      </c>
      <c r="H225" s="14">
        <f t="shared" si="44"/>
        <v>484809</v>
      </c>
      <c r="I225" s="13">
        <f t="shared" si="45"/>
        <v>2.9702952098813462E-2</v>
      </c>
      <c r="J225" s="14">
        <f t="shared" si="40"/>
        <v>363607</v>
      </c>
      <c r="K225" s="13">
        <f t="shared" si="46"/>
        <v>2.9702971914648879E-2</v>
      </c>
      <c r="L225" s="14">
        <f t="shared" si="42"/>
        <v>148136</v>
      </c>
      <c r="M225" s="13">
        <f t="shared" si="47"/>
        <v>2.9702936547609138E-2</v>
      </c>
      <c r="N225" s="14">
        <f t="shared" si="41"/>
        <v>350140</v>
      </c>
      <c r="O225" s="13">
        <f t="shared" si="48"/>
        <v>2.9702966937358966E-2</v>
      </c>
      <c r="P225" s="14">
        <f t="shared" si="38"/>
        <v>46685339</v>
      </c>
      <c r="Q225" s="13">
        <f t="shared" si="43"/>
        <v>2.9702959596478395E-2</v>
      </c>
    </row>
    <row r="226" spans="2:17" x14ac:dyDescent="0.3">
      <c r="B226" s="20">
        <v>43688</v>
      </c>
      <c r="C226" s="16">
        <f t="shared" si="39"/>
        <v>1</v>
      </c>
      <c r="D226" s="21">
        <v>15837104</v>
      </c>
      <c r="E226" s="21">
        <v>11877828</v>
      </c>
      <c r="F226" s="21">
        <v>4839115</v>
      </c>
      <c r="G226" s="21">
        <v>11437908</v>
      </c>
      <c r="H226" s="21">
        <f t="shared" si="44"/>
        <v>0</v>
      </c>
      <c r="I226" s="22">
        <f t="shared" si="45"/>
        <v>0</v>
      </c>
      <c r="J226" s="21">
        <f t="shared" si="40"/>
        <v>0</v>
      </c>
      <c r="K226" s="22">
        <f t="shared" si="46"/>
        <v>0</v>
      </c>
      <c r="L226" s="21">
        <f t="shared" si="42"/>
        <v>0</v>
      </c>
      <c r="M226" s="22">
        <f t="shared" si="47"/>
        <v>0</v>
      </c>
      <c r="N226" s="21">
        <f t="shared" si="41"/>
        <v>0</v>
      </c>
      <c r="O226" s="22">
        <f t="shared" si="48"/>
        <v>0</v>
      </c>
      <c r="P226" s="21">
        <f t="shared" si="38"/>
        <v>43991955</v>
      </c>
      <c r="Q226" s="22">
        <f t="shared" si="43"/>
        <v>0</v>
      </c>
    </row>
    <row r="227" spans="2:17" x14ac:dyDescent="0.3">
      <c r="B227" s="18">
        <v>43689</v>
      </c>
      <c r="C227" s="4">
        <f t="shared" si="39"/>
        <v>2</v>
      </c>
      <c r="D227" s="14">
        <v>7427330</v>
      </c>
      <c r="E227" s="14">
        <v>5570497</v>
      </c>
      <c r="F227" s="14">
        <v>2269462</v>
      </c>
      <c r="G227" s="14">
        <v>5364183</v>
      </c>
      <c r="H227" s="14">
        <f t="shared" si="44"/>
        <v>-625459</v>
      </c>
      <c r="I227" s="13">
        <f t="shared" si="45"/>
        <v>-7.7669860715337213E-2</v>
      </c>
      <c r="J227" s="14">
        <f t="shared" si="40"/>
        <v>-469095</v>
      </c>
      <c r="K227" s="13">
        <f t="shared" si="46"/>
        <v>-7.7669981680881794E-2</v>
      </c>
      <c r="L227" s="14">
        <f t="shared" si="42"/>
        <v>-191112</v>
      </c>
      <c r="M227" s="13">
        <f t="shared" si="47"/>
        <v>-7.7669681952259872E-2</v>
      </c>
      <c r="N227" s="14">
        <f t="shared" si="41"/>
        <v>-451720</v>
      </c>
      <c r="O227" s="13">
        <f t="shared" si="48"/>
        <v>-7.7669796074659403E-2</v>
      </c>
      <c r="P227" s="14">
        <f t="shared" si="38"/>
        <v>20631472</v>
      </c>
      <c r="Q227" s="13">
        <f t="shared" si="43"/>
        <v>-7.7669856905524637E-2</v>
      </c>
    </row>
    <row r="228" spans="2:17" x14ac:dyDescent="0.3">
      <c r="B228" s="18">
        <v>43690</v>
      </c>
      <c r="C228" s="4">
        <f t="shared" si="39"/>
        <v>3</v>
      </c>
      <c r="D228" s="14">
        <v>7505512</v>
      </c>
      <c r="E228" s="14">
        <v>5629134</v>
      </c>
      <c r="F228" s="14">
        <v>2293351</v>
      </c>
      <c r="G228" s="14">
        <v>5420648</v>
      </c>
      <c r="H228" s="14">
        <f t="shared" si="44"/>
        <v>-625460</v>
      </c>
      <c r="I228" s="13">
        <f t="shared" si="45"/>
        <v>-7.6923152607092926E-2</v>
      </c>
      <c r="J228" s="14">
        <f t="shared" si="40"/>
        <v>-469095</v>
      </c>
      <c r="K228" s="13">
        <f t="shared" si="46"/>
        <v>-7.6923152607092926E-2</v>
      </c>
      <c r="L228" s="14">
        <f t="shared" si="42"/>
        <v>-191112</v>
      </c>
      <c r="M228" s="13">
        <f t="shared" si="47"/>
        <v>-7.6922860191518283E-2</v>
      </c>
      <c r="N228" s="14">
        <f t="shared" si="41"/>
        <v>-451720</v>
      </c>
      <c r="O228" s="13">
        <f t="shared" si="48"/>
        <v>-7.6922972129812028E-2</v>
      </c>
      <c r="P228" s="14">
        <f t="shared" si="38"/>
        <v>20848645</v>
      </c>
      <c r="Q228" s="13">
        <f t="shared" si="43"/>
        <v>-7.6923073517295992E-2</v>
      </c>
    </row>
    <row r="229" spans="2:17" x14ac:dyDescent="0.3">
      <c r="B229" s="18">
        <v>43691</v>
      </c>
      <c r="C229" s="4">
        <f t="shared" si="39"/>
        <v>4</v>
      </c>
      <c r="D229" s="14">
        <v>8130972</v>
      </c>
      <c r="E229" s="14">
        <v>6098229</v>
      </c>
      <c r="F229" s="14">
        <v>2484463</v>
      </c>
      <c r="G229" s="14">
        <v>5872368</v>
      </c>
      <c r="H229" s="14">
        <f t="shared" si="44"/>
        <v>0</v>
      </c>
      <c r="I229" s="13">
        <f t="shared" si="45"/>
        <v>0</v>
      </c>
      <c r="J229" s="14">
        <f t="shared" si="40"/>
        <v>0</v>
      </c>
      <c r="K229" s="13">
        <f t="shared" si="46"/>
        <v>0</v>
      </c>
      <c r="L229" s="14">
        <f t="shared" si="42"/>
        <v>0</v>
      </c>
      <c r="M229" s="13">
        <f t="shared" si="47"/>
        <v>0</v>
      </c>
      <c r="N229" s="14">
        <f t="shared" si="41"/>
        <v>0</v>
      </c>
      <c r="O229" s="13">
        <f t="shared" si="48"/>
        <v>0</v>
      </c>
      <c r="P229" s="14">
        <f t="shared" si="38"/>
        <v>22586032</v>
      </c>
      <c r="Q229" s="13">
        <f t="shared" si="43"/>
        <v>0</v>
      </c>
    </row>
    <row r="230" spans="2:17" x14ac:dyDescent="0.3">
      <c r="B230" s="18">
        <v>43692</v>
      </c>
      <c r="C230" s="4">
        <f t="shared" si="39"/>
        <v>5</v>
      </c>
      <c r="D230" s="14">
        <v>7896424</v>
      </c>
      <c r="E230" s="14">
        <v>5922318</v>
      </c>
      <c r="F230" s="14">
        <v>2412796</v>
      </c>
      <c r="G230" s="14">
        <v>5702973</v>
      </c>
      <c r="H230" s="14">
        <f t="shared" si="44"/>
        <v>390912</v>
      </c>
      <c r="I230" s="13">
        <f t="shared" si="45"/>
        <v>5.2083322230382256E-2</v>
      </c>
      <c r="J230" s="14">
        <f t="shared" si="40"/>
        <v>293184</v>
      </c>
      <c r="K230" s="13">
        <f t="shared" si="46"/>
        <v>5.2083322230382256E-2</v>
      </c>
      <c r="L230" s="14">
        <f t="shared" si="42"/>
        <v>119445</v>
      </c>
      <c r="M230" s="13">
        <f t="shared" si="47"/>
        <v>5.2083174359267348E-2</v>
      </c>
      <c r="N230" s="14">
        <f t="shared" si="41"/>
        <v>282325</v>
      </c>
      <c r="O230" s="13">
        <f t="shared" si="48"/>
        <v>5.2083256466754602E-2</v>
      </c>
      <c r="P230" s="14">
        <f t="shared" si="38"/>
        <v>21934511</v>
      </c>
      <c r="Q230" s="13">
        <f t="shared" si="43"/>
        <v>5.2083288866014987E-2</v>
      </c>
    </row>
    <row r="231" spans="2:17" x14ac:dyDescent="0.3">
      <c r="B231" s="18">
        <v>43693</v>
      </c>
      <c r="C231" s="4">
        <f t="shared" si="39"/>
        <v>6</v>
      </c>
      <c r="D231" s="14">
        <v>7661877</v>
      </c>
      <c r="E231" s="14">
        <v>5746408</v>
      </c>
      <c r="F231" s="14">
        <v>2341129</v>
      </c>
      <c r="G231" s="14">
        <v>5533578</v>
      </c>
      <c r="H231" s="14">
        <f t="shared" si="44"/>
        <v>-469095</v>
      </c>
      <c r="I231" s="13">
        <f t="shared" si="45"/>
        <v>-5.7692364455319778E-2</v>
      </c>
      <c r="J231" s="14">
        <f t="shared" si="40"/>
        <v>-351821</v>
      </c>
      <c r="K231" s="13">
        <f t="shared" si="46"/>
        <v>-5.7692323459811012E-2</v>
      </c>
      <c r="L231" s="14">
        <f t="shared" si="42"/>
        <v>-143334</v>
      </c>
      <c r="M231" s="13">
        <f t="shared" si="47"/>
        <v>-5.769214514363874E-2</v>
      </c>
      <c r="N231" s="14">
        <f t="shared" si="41"/>
        <v>-338790</v>
      </c>
      <c r="O231" s="13">
        <f t="shared" si="48"/>
        <v>-5.7692229097359049E-2</v>
      </c>
      <c r="P231" s="14">
        <f t="shared" si="38"/>
        <v>21282992</v>
      </c>
      <c r="Q231" s="13">
        <f t="shared" si="43"/>
        <v>-5.7692294069183969E-2</v>
      </c>
    </row>
    <row r="232" spans="2:17" x14ac:dyDescent="0.3">
      <c r="B232" s="18">
        <v>43694</v>
      </c>
      <c r="C232" s="4">
        <f t="shared" si="39"/>
        <v>7</v>
      </c>
      <c r="D232" s="14">
        <v>16806722</v>
      </c>
      <c r="E232" s="14">
        <v>12605042</v>
      </c>
      <c r="F232" s="14">
        <v>5135387</v>
      </c>
      <c r="G232" s="14">
        <v>12138188</v>
      </c>
      <c r="H232" s="14">
        <f t="shared" si="44"/>
        <v>0</v>
      </c>
      <c r="I232" s="13">
        <f t="shared" si="45"/>
        <v>0</v>
      </c>
      <c r="J232" s="14">
        <f t="shared" si="40"/>
        <v>0</v>
      </c>
      <c r="K232" s="13">
        <f t="shared" si="46"/>
        <v>0</v>
      </c>
      <c r="L232" s="14">
        <f t="shared" si="42"/>
        <v>0</v>
      </c>
      <c r="M232" s="13">
        <f t="shared" si="47"/>
        <v>0</v>
      </c>
      <c r="N232" s="14">
        <f t="shared" si="41"/>
        <v>0</v>
      </c>
      <c r="O232" s="13">
        <f t="shared" si="48"/>
        <v>0</v>
      </c>
      <c r="P232" s="14">
        <f t="shared" si="38"/>
        <v>46685339</v>
      </c>
      <c r="Q232" s="13">
        <f t="shared" si="43"/>
        <v>0</v>
      </c>
    </row>
    <row r="233" spans="2:17" x14ac:dyDescent="0.3">
      <c r="B233" s="20">
        <v>43695</v>
      </c>
      <c r="C233" s="16">
        <f t="shared" si="39"/>
        <v>1</v>
      </c>
      <c r="D233" s="21">
        <v>16321913</v>
      </c>
      <c r="E233" s="21">
        <v>12241435</v>
      </c>
      <c r="F233" s="21">
        <v>4987251</v>
      </c>
      <c r="G233" s="21">
        <v>11788048</v>
      </c>
      <c r="H233" s="21">
        <f t="shared" si="44"/>
        <v>484809</v>
      </c>
      <c r="I233" s="22">
        <f t="shared" si="45"/>
        <v>3.0612225568513063E-2</v>
      </c>
      <c r="J233" s="21">
        <f t="shared" si="40"/>
        <v>363607</v>
      </c>
      <c r="K233" s="22">
        <f t="shared" si="46"/>
        <v>3.0612246616132266E-2</v>
      </c>
      <c r="L233" s="21">
        <f t="shared" si="42"/>
        <v>148136</v>
      </c>
      <c r="M233" s="22">
        <f t="shared" si="47"/>
        <v>3.0612209050621786E-2</v>
      </c>
      <c r="N233" s="21">
        <f t="shared" si="41"/>
        <v>350140</v>
      </c>
      <c r="O233" s="22">
        <f t="shared" si="48"/>
        <v>3.0612241329445844E-2</v>
      </c>
      <c r="P233" s="21">
        <f t="shared" si="38"/>
        <v>45338647</v>
      </c>
      <c r="Q233" s="22">
        <f t="shared" si="43"/>
        <v>3.0612233532244737E-2</v>
      </c>
    </row>
    <row r="234" spans="2:17" x14ac:dyDescent="0.3">
      <c r="B234" s="18">
        <v>43696</v>
      </c>
      <c r="C234" s="4">
        <f t="shared" si="39"/>
        <v>2</v>
      </c>
      <c r="D234" s="14">
        <v>7583695</v>
      </c>
      <c r="E234" s="14">
        <v>5687771</v>
      </c>
      <c r="F234" s="14">
        <v>2317240</v>
      </c>
      <c r="G234" s="14">
        <v>5477113</v>
      </c>
      <c r="H234" s="14">
        <f t="shared" si="44"/>
        <v>156365</v>
      </c>
      <c r="I234" s="13">
        <f t="shared" si="45"/>
        <v>2.1052652837560748E-2</v>
      </c>
      <c r="J234" s="14">
        <f t="shared" si="40"/>
        <v>117274</v>
      </c>
      <c r="K234" s="13">
        <f t="shared" si="46"/>
        <v>2.1052699606516345E-2</v>
      </c>
      <c r="L234" s="14">
        <f t="shared" si="42"/>
        <v>47778</v>
      </c>
      <c r="M234" s="13">
        <f t="shared" si="47"/>
        <v>2.1052566643548154E-2</v>
      </c>
      <c r="N234" s="14">
        <f t="shared" si="41"/>
        <v>112930</v>
      </c>
      <c r="O234" s="13">
        <f t="shared" si="48"/>
        <v>2.1052600181612036E-2</v>
      </c>
      <c r="P234" s="14">
        <f t="shared" si="38"/>
        <v>21065819</v>
      </c>
      <c r="Q234" s="13">
        <f t="shared" si="43"/>
        <v>2.1052642293288626E-2</v>
      </c>
    </row>
    <row r="235" spans="2:17" x14ac:dyDescent="0.3">
      <c r="B235" s="18">
        <v>43697</v>
      </c>
      <c r="C235" s="4">
        <f t="shared" si="39"/>
        <v>3</v>
      </c>
      <c r="D235" s="14">
        <v>7896424</v>
      </c>
      <c r="E235" s="14">
        <v>5922318</v>
      </c>
      <c r="F235" s="14">
        <v>2412796</v>
      </c>
      <c r="G235" s="14">
        <v>5702973</v>
      </c>
      <c r="H235" s="14">
        <f t="shared" si="44"/>
        <v>390912</v>
      </c>
      <c r="I235" s="13">
        <f t="shared" si="45"/>
        <v>5.2083322230382256E-2</v>
      </c>
      <c r="J235" s="14">
        <f t="shared" si="40"/>
        <v>293184</v>
      </c>
      <c r="K235" s="13">
        <f t="shared" si="46"/>
        <v>5.2083322230382256E-2</v>
      </c>
      <c r="L235" s="14">
        <f t="shared" si="42"/>
        <v>119445</v>
      </c>
      <c r="M235" s="13">
        <f t="shared" si="47"/>
        <v>5.2083174359267348E-2</v>
      </c>
      <c r="N235" s="14">
        <f t="shared" si="41"/>
        <v>282325</v>
      </c>
      <c r="O235" s="13">
        <f t="shared" si="48"/>
        <v>5.2083256466754602E-2</v>
      </c>
      <c r="P235" s="14">
        <f t="shared" si="38"/>
        <v>21934511</v>
      </c>
      <c r="Q235" s="13">
        <f t="shared" si="43"/>
        <v>5.2083288866014987E-2</v>
      </c>
    </row>
    <row r="236" spans="2:17" x14ac:dyDescent="0.3">
      <c r="B236" s="18">
        <v>43698</v>
      </c>
      <c r="C236" s="4">
        <f t="shared" si="39"/>
        <v>4</v>
      </c>
      <c r="D236" s="14">
        <v>8052789</v>
      </c>
      <c r="E236" s="14">
        <v>6039592</v>
      </c>
      <c r="F236" s="14">
        <v>2460574</v>
      </c>
      <c r="G236" s="14">
        <v>5815903</v>
      </c>
      <c r="H236" s="14">
        <f t="shared" si="44"/>
        <v>-78183</v>
      </c>
      <c r="I236" s="13">
        <f t="shared" si="45"/>
        <v>-9.6154555691496668E-3</v>
      </c>
      <c r="J236" s="14">
        <f t="shared" si="40"/>
        <v>-58637</v>
      </c>
      <c r="K236" s="13">
        <f t="shared" si="46"/>
        <v>-9.6154145736410124E-3</v>
      </c>
      <c r="L236" s="14">
        <f t="shared" si="42"/>
        <v>-23889</v>
      </c>
      <c r="M236" s="13">
        <f t="shared" si="47"/>
        <v>-9.615357523939827E-3</v>
      </c>
      <c r="N236" s="14">
        <f t="shared" si="41"/>
        <v>-56465</v>
      </c>
      <c r="O236" s="13">
        <f t="shared" si="48"/>
        <v>-9.6153715162264897E-3</v>
      </c>
      <c r="P236" s="14">
        <f t="shared" si="38"/>
        <v>22368858</v>
      </c>
      <c r="Q236" s="13">
        <f t="shared" si="43"/>
        <v>-9.6154118616319506E-3</v>
      </c>
    </row>
    <row r="237" spans="2:17" x14ac:dyDescent="0.3">
      <c r="B237" s="18">
        <v>43699</v>
      </c>
      <c r="C237" s="4">
        <f t="shared" si="39"/>
        <v>5</v>
      </c>
      <c r="D237" s="14">
        <v>7896424</v>
      </c>
      <c r="E237" s="14">
        <v>5922318</v>
      </c>
      <c r="F237" s="14">
        <v>2412796</v>
      </c>
      <c r="G237" s="14">
        <v>5702973</v>
      </c>
      <c r="H237" s="14">
        <f t="shared" si="44"/>
        <v>0</v>
      </c>
      <c r="I237" s="13">
        <f t="shared" si="45"/>
        <v>0</v>
      </c>
      <c r="J237" s="14">
        <f t="shared" si="40"/>
        <v>0</v>
      </c>
      <c r="K237" s="13">
        <f t="shared" si="46"/>
        <v>0</v>
      </c>
      <c r="L237" s="14">
        <f t="shared" si="42"/>
        <v>0</v>
      </c>
      <c r="M237" s="13">
        <f t="shared" si="47"/>
        <v>0</v>
      </c>
      <c r="N237" s="14">
        <f t="shared" si="41"/>
        <v>0</v>
      </c>
      <c r="O237" s="13">
        <f t="shared" si="48"/>
        <v>0</v>
      </c>
      <c r="P237" s="14">
        <f t="shared" si="38"/>
        <v>21934511</v>
      </c>
      <c r="Q237" s="13">
        <f t="shared" si="43"/>
        <v>0</v>
      </c>
    </row>
    <row r="238" spans="2:17" x14ac:dyDescent="0.3">
      <c r="B238" s="18">
        <v>43700</v>
      </c>
      <c r="C238" s="4">
        <f t="shared" si="39"/>
        <v>6</v>
      </c>
      <c r="D238" s="14">
        <v>7505512</v>
      </c>
      <c r="E238" s="14">
        <v>5629134</v>
      </c>
      <c r="F238" s="14">
        <v>2293351</v>
      </c>
      <c r="G238" s="14">
        <v>5420648</v>
      </c>
      <c r="H238" s="14">
        <f t="shared" si="44"/>
        <v>-156365</v>
      </c>
      <c r="I238" s="13">
        <f t="shared" si="45"/>
        <v>-2.0408184574093213E-2</v>
      </c>
      <c r="J238" s="14">
        <f t="shared" si="40"/>
        <v>-117274</v>
      </c>
      <c r="K238" s="13">
        <f t="shared" si="46"/>
        <v>-2.0408227191664796E-2</v>
      </c>
      <c r="L238" s="14">
        <f t="shared" si="42"/>
        <v>-47778</v>
      </c>
      <c r="M238" s="13">
        <f t="shared" si="47"/>
        <v>-2.0408102244686255E-2</v>
      </c>
      <c r="N238" s="14">
        <f t="shared" si="41"/>
        <v>-112930</v>
      </c>
      <c r="O238" s="13">
        <f t="shared" si="48"/>
        <v>-2.0408133760832503E-2</v>
      </c>
      <c r="P238" s="14">
        <f t="shared" si="38"/>
        <v>20848645</v>
      </c>
      <c r="Q238" s="13">
        <f t="shared" si="43"/>
        <v>-2.0408173813155628E-2</v>
      </c>
    </row>
    <row r="239" spans="2:17" x14ac:dyDescent="0.3">
      <c r="B239" s="18">
        <v>43701</v>
      </c>
      <c r="C239" s="4">
        <f t="shared" si="39"/>
        <v>7</v>
      </c>
      <c r="D239" s="14">
        <v>15513897</v>
      </c>
      <c r="E239" s="14">
        <v>11635423</v>
      </c>
      <c r="F239" s="14">
        <v>4740357</v>
      </c>
      <c r="G239" s="14">
        <v>11204481</v>
      </c>
      <c r="H239" s="14">
        <f t="shared" si="44"/>
        <v>-1292825</v>
      </c>
      <c r="I239" s="13">
        <f t="shared" si="45"/>
        <v>-7.6923090653846726E-2</v>
      </c>
      <c r="J239" s="14">
        <f t="shared" si="40"/>
        <v>-969619</v>
      </c>
      <c r="K239" s="13">
        <f t="shared" si="46"/>
        <v>-7.6923107435897475E-2</v>
      </c>
      <c r="L239" s="14">
        <f t="shared" si="42"/>
        <v>-395030</v>
      </c>
      <c r="M239" s="13">
        <f t="shared" si="47"/>
        <v>-7.6923121860144161E-2</v>
      </c>
      <c r="N239" s="14">
        <f t="shared" si="41"/>
        <v>-933707</v>
      </c>
      <c r="O239" s="13">
        <f t="shared" si="48"/>
        <v>-7.69230959349122E-2</v>
      </c>
      <c r="P239" s="14">
        <f t="shared" si="38"/>
        <v>43094158</v>
      </c>
      <c r="Q239" s="13">
        <f t="shared" si="43"/>
        <v>-7.6923099990770072E-2</v>
      </c>
    </row>
    <row r="240" spans="2:17" x14ac:dyDescent="0.3">
      <c r="B240" s="18">
        <v>43702</v>
      </c>
      <c r="C240" s="4">
        <f t="shared" si="39"/>
        <v>1</v>
      </c>
      <c r="D240" s="14">
        <v>15998707</v>
      </c>
      <c r="E240" s="14">
        <v>11999030</v>
      </c>
      <c r="F240" s="14">
        <v>4888493</v>
      </c>
      <c r="G240" s="14">
        <v>11554621</v>
      </c>
      <c r="H240" s="14">
        <f t="shared" si="44"/>
        <v>-323206</v>
      </c>
      <c r="I240" s="13">
        <f t="shared" si="45"/>
        <v>-1.9801968065875641E-2</v>
      </c>
      <c r="J240" s="14">
        <f t="shared" si="40"/>
        <v>-242405</v>
      </c>
      <c r="K240" s="13">
        <f t="shared" si="46"/>
        <v>-1.9802008506355717E-2</v>
      </c>
      <c r="L240" s="14">
        <f t="shared" si="42"/>
        <v>-98758</v>
      </c>
      <c r="M240" s="13">
        <f t="shared" si="47"/>
        <v>-1.980209137258182E-2</v>
      </c>
      <c r="N240" s="14">
        <f t="shared" si="41"/>
        <v>-233427</v>
      </c>
      <c r="O240" s="13">
        <f t="shared" si="48"/>
        <v>-1.980200623546835E-2</v>
      </c>
      <c r="P240" s="14">
        <f t="shared" si="38"/>
        <v>44440851</v>
      </c>
      <c r="Q240" s="13">
        <f t="shared" si="43"/>
        <v>-1.9802002472636637E-2</v>
      </c>
    </row>
    <row r="241" spans="2:17" x14ac:dyDescent="0.3">
      <c r="B241" s="18">
        <v>43703</v>
      </c>
      <c r="C241" s="4">
        <f t="shared" si="39"/>
        <v>2</v>
      </c>
      <c r="D241" s="14">
        <v>8052789</v>
      </c>
      <c r="E241" s="14">
        <v>6039592</v>
      </c>
      <c r="F241" s="14">
        <v>2460574</v>
      </c>
      <c r="G241" s="14">
        <v>5815903</v>
      </c>
      <c r="H241" s="14">
        <f t="shared" si="44"/>
        <v>469094</v>
      </c>
      <c r="I241" s="13">
        <f t="shared" si="45"/>
        <v>6.1855599414269768E-2</v>
      </c>
      <c r="J241" s="14">
        <f t="shared" si="40"/>
        <v>351821</v>
      </c>
      <c r="K241" s="13">
        <f t="shared" si="46"/>
        <v>6.1855690040966804E-2</v>
      </c>
      <c r="L241" s="14">
        <f t="shared" si="42"/>
        <v>143334</v>
      </c>
      <c r="M241" s="13">
        <f t="shared" si="47"/>
        <v>6.1855483247311493E-2</v>
      </c>
      <c r="N241" s="14">
        <f t="shared" si="41"/>
        <v>338790</v>
      </c>
      <c r="O241" s="13">
        <f t="shared" si="48"/>
        <v>6.1855579755246914E-2</v>
      </c>
      <c r="P241" s="14">
        <f t="shared" si="38"/>
        <v>22368858</v>
      </c>
      <c r="Q241" s="13">
        <f t="shared" si="43"/>
        <v>6.1855605993766494E-2</v>
      </c>
    </row>
    <row r="242" spans="2:17" x14ac:dyDescent="0.3">
      <c r="B242" s="18">
        <v>43704</v>
      </c>
      <c r="C242" s="4">
        <f t="shared" si="39"/>
        <v>3</v>
      </c>
      <c r="D242" s="14">
        <v>7505512</v>
      </c>
      <c r="E242" s="14">
        <v>5629134</v>
      </c>
      <c r="F242" s="14">
        <v>2293351</v>
      </c>
      <c r="G242" s="14">
        <v>5420648</v>
      </c>
      <c r="H242" s="14">
        <f t="shared" si="44"/>
        <v>-390912</v>
      </c>
      <c r="I242" s="13">
        <f t="shared" si="45"/>
        <v>-4.9504940464189851E-2</v>
      </c>
      <c r="J242" s="14">
        <f t="shared" si="40"/>
        <v>-293184</v>
      </c>
      <c r="K242" s="13">
        <f t="shared" si="46"/>
        <v>-4.9504940464189851E-2</v>
      </c>
      <c r="L242" s="14">
        <f t="shared" si="42"/>
        <v>-119445</v>
      </c>
      <c r="M242" s="13">
        <f t="shared" si="47"/>
        <v>-4.950480687136416E-2</v>
      </c>
      <c r="N242" s="14">
        <f t="shared" si="41"/>
        <v>-282325</v>
      </c>
      <c r="O242" s="13">
        <f t="shared" si="48"/>
        <v>-4.9504881050637994E-2</v>
      </c>
      <c r="P242" s="14">
        <f t="shared" si="38"/>
        <v>20848645</v>
      </c>
      <c r="Q242" s="13">
        <f t="shared" si="43"/>
        <v>-4.950491032145643E-2</v>
      </c>
    </row>
    <row r="243" spans="2:17" x14ac:dyDescent="0.3">
      <c r="B243" s="18">
        <v>43705</v>
      </c>
      <c r="C243" s="4">
        <f t="shared" si="39"/>
        <v>4</v>
      </c>
      <c r="D243" s="14">
        <v>7896424</v>
      </c>
      <c r="E243" s="14">
        <v>5922318</v>
      </c>
      <c r="F243" s="14">
        <v>2412796</v>
      </c>
      <c r="G243" s="14">
        <v>5702973</v>
      </c>
      <c r="H243" s="14">
        <f t="shared" si="44"/>
        <v>-156365</v>
      </c>
      <c r="I243" s="13">
        <f t="shared" si="45"/>
        <v>-1.9417496223979036E-2</v>
      </c>
      <c r="J243" s="14">
        <f t="shared" si="40"/>
        <v>-117274</v>
      </c>
      <c r="K243" s="13">
        <f t="shared" si="46"/>
        <v>-1.9417536813745029E-2</v>
      </c>
      <c r="L243" s="14">
        <f t="shared" si="42"/>
        <v>-47778</v>
      </c>
      <c r="M243" s="13">
        <f t="shared" si="47"/>
        <v>-1.941742048806494E-2</v>
      </c>
      <c r="N243" s="14">
        <f t="shared" si="41"/>
        <v>-112930</v>
      </c>
      <c r="O243" s="13">
        <f t="shared" si="48"/>
        <v>-1.9417449018664823E-2</v>
      </c>
      <c r="P243" s="14">
        <f t="shared" si="38"/>
        <v>21934511</v>
      </c>
      <c r="Q243" s="13">
        <f t="shared" si="43"/>
        <v>-1.9417486578885645E-2</v>
      </c>
    </row>
    <row r="244" spans="2:17" x14ac:dyDescent="0.3">
      <c r="B244" s="18">
        <v>43706</v>
      </c>
      <c r="C244" s="4">
        <f t="shared" si="39"/>
        <v>5</v>
      </c>
      <c r="D244" s="14">
        <v>7661877</v>
      </c>
      <c r="E244" s="14">
        <v>5746408</v>
      </c>
      <c r="F244" s="14">
        <v>2341129</v>
      </c>
      <c r="G244" s="14">
        <v>5533578</v>
      </c>
      <c r="H244" s="14">
        <f t="shared" si="44"/>
        <v>-234547</v>
      </c>
      <c r="I244" s="13">
        <f t="shared" si="45"/>
        <v>-2.9702938950593283E-2</v>
      </c>
      <c r="J244" s="14">
        <f t="shared" si="40"/>
        <v>-175910</v>
      </c>
      <c r="K244" s="13">
        <f t="shared" si="46"/>
        <v>-2.9702896737392348E-2</v>
      </c>
      <c r="L244" s="14">
        <f t="shared" si="42"/>
        <v>-71667</v>
      </c>
      <c r="M244" s="13">
        <f t="shared" si="47"/>
        <v>-2.9702884122818518E-2</v>
      </c>
      <c r="N244" s="14">
        <f t="shared" si="41"/>
        <v>-169395</v>
      </c>
      <c r="O244" s="13">
        <f t="shared" si="48"/>
        <v>-2.9702928630382819E-2</v>
      </c>
      <c r="P244" s="14">
        <f t="shared" si="38"/>
        <v>21282992</v>
      </c>
      <c r="Q244" s="13">
        <f t="shared" si="43"/>
        <v>-2.970291883871945E-2</v>
      </c>
    </row>
    <row r="245" spans="2:17" x14ac:dyDescent="0.3">
      <c r="B245" s="18">
        <v>43707</v>
      </c>
      <c r="C245" s="4">
        <f t="shared" si="39"/>
        <v>6</v>
      </c>
      <c r="D245" s="14">
        <v>7896424</v>
      </c>
      <c r="E245" s="14">
        <v>5922318</v>
      </c>
      <c r="F245" s="14">
        <v>2412796</v>
      </c>
      <c r="G245" s="14">
        <v>5702973</v>
      </c>
      <c r="H245" s="14">
        <f t="shared" si="44"/>
        <v>390912</v>
      </c>
      <c r="I245" s="13">
        <f t="shared" si="45"/>
        <v>5.2083322230382256E-2</v>
      </c>
      <c r="J245" s="14">
        <f t="shared" si="40"/>
        <v>293184</v>
      </c>
      <c r="K245" s="13">
        <f t="shared" si="46"/>
        <v>5.2083322230382256E-2</v>
      </c>
      <c r="L245" s="14">
        <f t="shared" si="42"/>
        <v>119445</v>
      </c>
      <c r="M245" s="13">
        <f t="shared" si="47"/>
        <v>5.2083174359267348E-2</v>
      </c>
      <c r="N245" s="14">
        <f t="shared" si="41"/>
        <v>282325</v>
      </c>
      <c r="O245" s="13">
        <f t="shared" si="48"/>
        <v>5.2083256466754602E-2</v>
      </c>
      <c r="P245" s="14">
        <f t="shared" si="38"/>
        <v>21934511</v>
      </c>
      <c r="Q245" s="13">
        <f t="shared" si="43"/>
        <v>5.2083288866014987E-2</v>
      </c>
    </row>
    <row r="246" spans="2:17" x14ac:dyDescent="0.3">
      <c r="B246" s="18">
        <v>43708</v>
      </c>
      <c r="C246" s="4">
        <f t="shared" si="39"/>
        <v>7</v>
      </c>
      <c r="D246" s="14">
        <v>16321913</v>
      </c>
      <c r="E246" s="14">
        <v>12241435</v>
      </c>
      <c r="F246" s="14">
        <v>4987251</v>
      </c>
      <c r="G246" s="14">
        <v>11788048</v>
      </c>
      <c r="H246" s="14">
        <f t="shared" si="44"/>
        <v>808016</v>
      </c>
      <c r="I246" s="13">
        <f t="shared" si="45"/>
        <v>5.2083367576824857E-2</v>
      </c>
      <c r="J246" s="14">
        <f t="shared" si="40"/>
        <v>606012</v>
      </c>
      <c r="K246" s="13">
        <f t="shared" si="46"/>
        <v>5.2083366457755798E-2</v>
      </c>
      <c r="L246" s="14">
        <f t="shared" si="42"/>
        <v>246894</v>
      </c>
      <c r="M246" s="13">
        <f t="shared" si="47"/>
        <v>5.2083419033629674E-2</v>
      </c>
      <c r="N246" s="14">
        <f t="shared" si="41"/>
        <v>583567</v>
      </c>
      <c r="O246" s="13">
        <f t="shared" si="48"/>
        <v>5.2083358434897642E-2</v>
      </c>
      <c r="P246" s="14">
        <f t="shared" si="38"/>
        <v>45338647</v>
      </c>
      <c r="Q246" s="13">
        <f t="shared" si="43"/>
        <v>5.2083370558023256E-2</v>
      </c>
    </row>
    <row r="247" spans="2:17" x14ac:dyDescent="0.3">
      <c r="B247" s="18">
        <v>43709</v>
      </c>
      <c r="C247" s="4">
        <f t="shared" si="39"/>
        <v>1</v>
      </c>
      <c r="D247" s="14">
        <v>15352294</v>
      </c>
      <c r="E247" s="14">
        <v>11514221</v>
      </c>
      <c r="F247" s="14">
        <v>4690978</v>
      </c>
      <c r="G247" s="14">
        <v>11087768</v>
      </c>
      <c r="H247" s="14">
        <f t="shared" si="44"/>
        <v>-646413</v>
      </c>
      <c r="I247" s="13">
        <f t="shared" si="45"/>
        <v>-4.0404077654525472E-2</v>
      </c>
      <c r="J247" s="14">
        <f t="shared" si="40"/>
        <v>-484809</v>
      </c>
      <c r="K247" s="13">
        <f t="shared" si="46"/>
        <v>-4.0404015991292619E-2</v>
      </c>
      <c r="L247" s="14">
        <f t="shared" si="42"/>
        <v>-197515</v>
      </c>
      <c r="M247" s="13">
        <f t="shared" si="47"/>
        <v>-4.0404067265719767E-2</v>
      </c>
      <c r="N247" s="14">
        <f t="shared" si="41"/>
        <v>-466853</v>
      </c>
      <c r="O247" s="13">
        <f t="shared" si="48"/>
        <v>-4.0404008058767094E-2</v>
      </c>
      <c r="P247" s="14">
        <f t="shared" si="38"/>
        <v>42645261</v>
      </c>
      <c r="Q247" s="13">
        <f t="shared" si="43"/>
        <v>-4.0404041767787002E-2</v>
      </c>
    </row>
    <row r="248" spans="2:17" x14ac:dyDescent="0.3">
      <c r="B248" s="18">
        <v>43710</v>
      </c>
      <c r="C248" s="4">
        <f t="shared" si="39"/>
        <v>2</v>
      </c>
      <c r="D248" s="14">
        <v>8209154</v>
      </c>
      <c r="E248" s="14">
        <v>6156866</v>
      </c>
      <c r="F248" s="14">
        <v>2508352</v>
      </c>
      <c r="G248" s="14">
        <v>5928833</v>
      </c>
      <c r="H248" s="14">
        <f t="shared" si="44"/>
        <v>156365</v>
      </c>
      <c r="I248" s="13">
        <f t="shared" si="45"/>
        <v>1.9417496223979036E-2</v>
      </c>
      <c r="J248" s="14">
        <f t="shared" si="40"/>
        <v>117274</v>
      </c>
      <c r="K248" s="13">
        <f t="shared" si="46"/>
        <v>1.9417536813745029E-2</v>
      </c>
      <c r="L248" s="14">
        <f t="shared" si="42"/>
        <v>47778</v>
      </c>
      <c r="M248" s="13">
        <f t="shared" si="47"/>
        <v>1.9417420488065051E-2</v>
      </c>
      <c r="N248" s="14">
        <f t="shared" si="41"/>
        <v>112930</v>
      </c>
      <c r="O248" s="13">
        <f t="shared" si="48"/>
        <v>1.9417449018664934E-2</v>
      </c>
      <c r="P248" s="14">
        <f t="shared" si="38"/>
        <v>22803205</v>
      </c>
      <c r="Q248" s="13">
        <f t="shared" si="43"/>
        <v>1.9417486578885645E-2</v>
      </c>
    </row>
    <row r="249" spans="2:17" x14ac:dyDescent="0.3">
      <c r="B249" s="18">
        <v>43711</v>
      </c>
      <c r="C249" s="4">
        <f t="shared" si="39"/>
        <v>3</v>
      </c>
      <c r="D249" s="14">
        <v>8130972</v>
      </c>
      <c r="E249" s="14">
        <v>6098229</v>
      </c>
      <c r="F249" s="14">
        <v>2484463</v>
      </c>
      <c r="G249" s="14">
        <v>5872368</v>
      </c>
      <c r="H249" s="14">
        <f t="shared" si="44"/>
        <v>625460</v>
      </c>
      <c r="I249" s="13">
        <f t="shared" si="45"/>
        <v>8.3333422156942838E-2</v>
      </c>
      <c r="J249" s="14">
        <f t="shared" si="40"/>
        <v>469095</v>
      </c>
      <c r="K249" s="13">
        <f t="shared" si="46"/>
        <v>8.3333422156942838E-2</v>
      </c>
      <c r="L249" s="14">
        <f t="shared" si="42"/>
        <v>191112</v>
      </c>
      <c r="M249" s="13">
        <f t="shared" si="47"/>
        <v>8.3333078974827668E-2</v>
      </c>
      <c r="N249" s="14">
        <f t="shared" si="41"/>
        <v>451720</v>
      </c>
      <c r="O249" s="13">
        <f t="shared" si="48"/>
        <v>8.3333210346807185E-2</v>
      </c>
      <c r="P249" s="14">
        <f t="shared" si="38"/>
        <v>22586032</v>
      </c>
      <c r="Q249" s="13">
        <f t="shared" si="43"/>
        <v>8.3333329336271023E-2</v>
      </c>
    </row>
    <row r="250" spans="2:17" x14ac:dyDescent="0.3">
      <c r="B250" s="18">
        <v>43712</v>
      </c>
      <c r="C250" s="4">
        <f t="shared" si="39"/>
        <v>4</v>
      </c>
      <c r="D250" s="14">
        <v>8052789</v>
      </c>
      <c r="E250" s="14">
        <v>6039592</v>
      </c>
      <c r="F250" s="14">
        <v>2460574</v>
      </c>
      <c r="G250" s="14">
        <v>5815903</v>
      </c>
      <c r="H250" s="14">
        <f t="shared" si="44"/>
        <v>156365</v>
      </c>
      <c r="I250" s="13">
        <f t="shared" si="45"/>
        <v>1.9802001513596457E-2</v>
      </c>
      <c r="J250" s="14">
        <f t="shared" si="40"/>
        <v>117274</v>
      </c>
      <c r="K250" s="13">
        <f t="shared" si="46"/>
        <v>1.9802043726797613E-2</v>
      </c>
      <c r="L250" s="14">
        <f t="shared" si="42"/>
        <v>47778</v>
      </c>
      <c r="M250" s="13">
        <f t="shared" si="47"/>
        <v>1.9801922748545753E-2</v>
      </c>
      <c r="N250" s="14">
        <f t="shared" si="41"/>
        <v>112930</v>
      </c>
      <c r="O250" s="13">
        <f t="shared" si="48"/>
        <v>1.9801952420255287E-2</v>
      </c>
      <c r="P250" s="14">
        <f t="shared" si="38"/>
        <v>22368858</v>
      </c>
      <c r="Q250" s="13">
        <f t="shared" si="43"/>
        <v>1.980199148273698E-2</v>
      </c>
    </row>
    <row r="251" spans="2:17" x14ac:dyDescent="0.3">
      <c r="B251" s="18">
        <v>43713</v>
      </c>
      <c r="C251" s="4">
        <f t="shared" si="39"/>
        <v>5</v>
      </c>
      <c r="D251" s="14">
        <v>7427330</v>
      </c>
      <c r="E251" s="14">
        <v>5570497</v>
      </c>
      <c r="F251" s="14">
        <v>2269462</v>
      </c>
      <c r="G251" s="14">
        <v>5364183</v>
      </c>
      <c r="H251" s="14">
        <f t="shared" si="44"/>
        <v>-234547</v>
      </c>
      <c r="I251" s="13">
        <f t="shared" si="45"/>
        <v>-3.0612211602979222E-2</v>
      </c>
      <c r="J251" s="14">
        <f t="shared" si="40"/>
        <v>-175911</v>
      </c>
      <c r="K251" s="13">
        <f t="shared" si="46"/>
        <v>-3.0612340787497194E-2</v>
      </c>
      <c r="L251" s="14">
        <f t="shared" si="42"/>
        <v>-71667</v>
      </c>
      <c r="M251" s="13">
        <f t="shared" si="47"/>
        <v>-3.0612153367029271E-2</v>
      </c>
      <c r="N251" s="14">
        <f t="shared" si="41"/>
        <v>-169395</v>
      </c>
      <c r="O251" s="13">
        <f t="shared" si="48"/>
        <v>-3.0612200641248699E-2</v>
      </c>
      <c r="P251" s="14">
        <f t="shared" si="38"/>
        <v>20631472</v>
      </c>
      <c r="Q251" s="13">
        <f t="shared" si="43"/>
        <v>-3.0612237226795957E-2</v>
      </c>
    </row>
    <row r="252" spans="2:17" x14ac:dyDescent="0.3">
      <c r="B252" s="18">
        <v>43714</v>
      </c>
      <c r="C252" s="4">
        <f t="shared" si="39"/>
        <v>6</v>
      </c>
      <c r="D252" s="14">
        <v>7505512</v>
      </c>
      <c r="E252" s="14">
        <v>5629134</v>
      </c>
      <c r="F252" s="14">
        <v>2293351</v>
      </c>
      <c r="G252" s="14">
        <v>5420648</v>
      </c>
      <c r="H252" s="14">
        <f t="shared" si="44"/>
        <v>-390912</v>
      </c>
      <c r="I252" s="13">
        <f t="shared" si="45"/>
        <v>-4.9504940464189851E-2</v>
      </c>
      <c r="J252" s="14">
        <f t="shared" si="40"/>
        <v>-293184</v>
      </c>
      <c r="K252" s="13">
        <f t="shared" si="46"/>
        <v>-4.9504940464189851E-2</v>
      </c>
      <c r="L252" s="14">
        <f t="shared" si="42"/>
        <v>-119445</v>
      </c>
      <c r="M252" s="13">
        <f t="shared" si="47"/>
        <v>-4.950480687136416E-2</v>
      </c>
      <c r="N252" s="14">
        <f t="shared" si="41"/>
        <v>-282325</v>
      </c>
      <c r="O252" s="13">
        <f t="shared" si="48"/>
        <v>-4.9504881050637994E-2</v>
      </c>
      <c r="P252" s="14">
        <f t="shared" si="38"/>
        <v>20848645</v>
      </c>
      <c r="Q252" s="13">
        <f t="shared" si="43"/>
        <v>-4.950491032145643E-2</v>
      </c>
    </row>
    <row r="253" spans="2:17" x14ac:dyDescent="0.3">
      <c r="B253" s="18">
        <v>43715</v>
      </c>
      <c r="C253" s="4">
        <f t="shared" si="39"/>
        <v>7</v>
      </c>
      <c r="D253" s="14">
        <v>16806722</v>
      </c>
      <c r="E253" s="14">
        <v>12605042</v>
      </c>
      <c r="F253" s="14">
        <v>5135387</v>
      </c>
      <c r="G253" s="14">
        <v>12138188</v>
      </c>
      <c r="H253" s="14">
        <f t="shared" si="44"/>
        <v>484809</v>
      </c>
      <c r="I253" s="13">
        <f t="shared" si="45"/>
        <v>2.9702952098813462E-2</v>
      </c>
      <c r="J253" s="14">
        <f t="shared" si="40"/>
        <v>363607</v>
      </c>
      <c r="K253" s="13">
        <f t="shared" si="46"/>
        <v>2.9702971914648879E-2</v>
      </c>
      <c r="L253" s="14">
        <f t="shared" si="42"/>
        <v>148136</v>
      </c>
      <c r="M253" s="13">
        <f t="shared" si="47"/>
        <v>2.9702936547609138E-2</v>
      </c>
      <c r="N253" s="14">
        <f t="shared" si="41"/>
        <v>350140</v>
      </c>
      <c r="O253" s="13">
        <f t="shared" si="48"/>
        <v>2.9702966937358966E-2</v>
      </c>
      <c r="P253" s="14">
        <f t="shared" si="38"/>
        <v>46685339</v>
      </c>
      <c r="Q253" s="13">
        <f t="shared" si="43"/>
        <v>2.9702959596478395E-2</v>
      </c>
    </row>
    <row r="254" spans="2:17" x14ac:dyDescent="0.3">
      <c r="B254" s="18">
        <v>43716</v>
      </c>
      <c r="C254" s="4">
        <f t="shared" si="39"/>
        <v>1</v>
      </c>
      <c r="D254" s="14">
        <v>15513897</v>
      </c>
      <c r="E254" s="14">
        <v>11635423</v>
      </c>
      <c r="F254" s="14">
        <v>4740357</v>
      </c>
      <c r="G254" s="14">
        <v>11204481</v>
      </c>
      <c r="H254" s="14">
        <f t="shared" si="44"/>
        <v>161603</v>
      </c>
      <c r="I254" s="13">
        <f t="shared" si="45"/>
        <v>1.052630961861456E-2</v>
      </c>
      <c r="J254" s="14">
        <f t="shared" si="40"/>
        <v>121202</v>
      </c>
      <c r="K254" s="13">
        <f t="shared" si="46"/>
        <v>1.052628744923334E-2</v>
      </c>
      <c r="L254" s="14">
        <f t="shared" si="42"/>
        <v>49379</v>
      </c>
      <c r="M254" s="13">
        <f t="shared" si="47"/>
        <v>1.0526376376098989E-2</v>
      </c>
      <c r="N254" s="14">
        <f t="shared" si="41"/>
        <v>116713</v>
      </c>
      <c r="O254" s="13">
        <f t="shared" si="48"/>
        <v>1.0526284460497415E-2</v>
      </c>
      <c r="P254" s="14">
        <f t="shared" si="38"/>
        <v>43094158</v>
      </c>
      <c r="Q254" s="13">
        <f t="shared" si="43"/>
        <v>1.0526304435092948E-2</v>
      </c>
    </row>
    <row r="255" spans="2:17" x14ac:dyDescent="0.3">
      <c r="B255" s="18">
        <v>43717</v>
      </c>
      <c r="C255" s="4">
        <f t="shared" si="39"/>
        <v>2</v>
      </c>
      <c r="D255" s="14">
        <v>7818242</v>
      </c>
      <c r="E255" s="14">
        <v>5863681</v>
      </c>
      <c r="F255" s="14">
        <v>2388907</v>
      </c>
      <c r="G255" s="14">
        <v>5646508</v>
      </c>
      <c r="H255" s="14">
        <f t="shared" si="44"/>
        <v>-390912</v>
      </c>
      <c r="I255" s="13">
        <f t="shared" si="45"/>
        <v>-4.7619036017596983E-2</v>
      </c>
      <c r="J255" s="14">
        <f t="shared" si="40"/>
        <v>-293185</v>
      </c>
      <c r="K255" s="13">
        <f t="shared" si="46"/>
        <v>-4.7619194570744261E-2</v>
      </c>
      <c r="L255" s="14">
        <f t="shared" si="42"/>
        <v>-119445</v>
      </c>
      <c r="M255" s="13">
        <f t="shared" si="47"/>
        <v>-4.7618914729671169E-2</v>
      </c>
      <c r="N255" s="14">
        <f t="shared" si="41"/>
        <v>-282325</v>
      </c>
      <c r="O255" s="13">
        <f t="shared" si="48"/>
        <v>-4.7618983364854484E-2</v>
      </c>
      <c r="P255" s="14">
        <f t="shared" si="38"/>
        <v>21717338</v>
      </c>
      <c r="Q255" s="13">
        <f t="shared" si="43"/>
        <v>-4.7619051795569911E-2</v>
      </c>
    </row>
    <row r="256" spans="2:17" x14ac:dyDescent="0.3">
      <c r="B256" s="18">
        <v>43718</v>
      </c>
      <c r="C256" s="4">
        <f t="shared" si="39"/>
        <v>3</v>
      </c>
      <c r="D256" s="14">
        <v>8052789</v>
      </c>
      <c r="E256" s="14">
        <v>6039592</v>
      </c>
      <c r="F256" s="14">
        <v>2460574</v>
      </c>
      <c r="G256" s="14">
        <v>5815903</v>
      </c>
      <c r="H256" s="14">
        <f t="shared" si="44"/>
        <v>-78183</v>
      </c>
      <c r="I256" s="13">
        <f t="shared" si="45"/>
        <v>-9.6154555691496668E-3</v>
      </c>
      <c r="J256" s="14">
        <f t="shared" si="40"/>
        <v>-58637</v>
      </c>
      <c r="K256" s="13">
        <f t="shared" si="46"/>
        <v>-9.6154145736410124E-3</v>
      </c>
      <c r="L256" s="14">
        <f t="shared" si="42"/>
        <v>-23889</v>
      </c>
      <c r="M256" s="13">
        <f t="shared" si="47"/>
        <v>-9.615357523939827E-3</v>
      </c>
      <c r="N256" s="14">
        <f t="shared" si="41"/>
        <v>-56465</v>
      </c>
      <c r="O256" s="13">
        <f t="shared" si="48"/>
        <v>-9.6153715162264897E-3</v>
      </c>
      <c r="P256" s="14">
        <f t="shared" si="38"/>
        <v>22368858</v>
      </c>
      <c r="Q256" s="13">
        <f t="shared" si="43"/>
        <v>-9.6154118616319506E-3</v>
      </c>
    </row>
    <row r="257" spans="2:17" x14ac:dyDescent="0.3">
      <c r="B257" s="18">
        <v>43719</v>
      </c>
      <c r="C257" s="4">
        <f t="shared" si="39"/>
        <v>4</v>
      </c>
      <c r="D257" s="14">
        <v>7583695</v>
      </c>
      <c r="E257" s="14">
        <v>5687771</v>
      </c>
      <c r="F257" s="14">
        <v>2317240</v>
      </c>
      <c r="G257" s="14">
        <v>5477113</v>
      </c>
      <c r="H257" s="14">
        <f t="shared" si="44"/>
        <v>-469094</v>
      </c>
      <c r="I257" s="13">
        <f t="shared" si="45"/>
        <v>-5.8252364491358177E-2</v>
      </c>
      <c r="J257" s="14">
        <f t="shared" si="40"/>
        <v>-351821</v>
      </c>
      <c r="K257" s="13">
        <f t="shared" si="46"/>
        <v>-5.8252444867136766E-2</v>
      </c>
      <c r="L257" s="14">
        <f t="shared" si="42"/>
        <v>-143334</v>
      </c>
      <c r="M257" s="13">
        <f t="shared" si="47"/>
        <v>-5.8252261464194932E-2</v>
      </c>
      <c r="N257" s="14">
        <f t="shared" si="41"/>
        <v>-338790</v>
      </c>
      <c r="O257" s="13">
        <f t="shared" si="48"/>
        <v>-5.825234705599458E-2</v>
      </c>
      <c r="P257" s="14">
        <f t="shared" si="38"/>
        <v>21065819</v>
      </c>
      <c r="Q257" s="13">
        <f t="shared" si="43"/>
        <v>-5.8252370326638991E-2</v>
      </c>
    </row>
    <row r="258" spans="2:17" x14ac:dyDescent="0.3">
      <c r="B258" s="18">
        <v>43720</v>
      </c>
      <c r="C258" s="4">
        <f t="shared" si="39"/>
        <v>5</v>
      </c>
      <c r="D258" s="14">
        <v>7505512</v>
      </c>
      <c r="E258" s="14">
        <v>5629134</v>
      </c>
      <c r="F258" s="14">
        <v>2293351</v>
      </c>
      <c r="G258" s="14">
        <v>5420648</v>
      </c>
      <c r="H258" s="14">
        <f t="shared" si="44"/>
        <v>78182</v>
      </c>
      <c r="I258" s="13">
        <f t="shared" si="45"/>
        <v>1.0526259099838065E-2</v>
      </c>
      <c r="J258" s="14">
        <f t="shared" si="40"/>
        <v>58637</v>
      </c>
      <c r="K258" s="13">
        <f t="shared" si="46"/>
        <v>1.0526349803258173E-2</v>
      </c>
      <c r="L258" s="14">
        <f t="shared" si="42"/>
        <v>23889</v>
      </c>
      <c r="M258" s="13">
        <f t="shared" si="47"/>
        <v>1.0526283321774077E-2</v>
      </c>
      <c r="N258" s="14">
        <f t="shared" si="41"/>
        <v>56465</v>
      </c>
      <c r="O258" s="13">
        <f t="shared" si="48"/>
        <v>1.0526300090806018E-2</v>
      </c>
      <c r="P258" s="14">
        <f t="shared" si="38"/>
        <v>20848645</v>
      </c>
      <c r="Q258" s="13">
        <f t="shared" si="43"/>
        <v>1.0526296911824717E-2</v>
      </c>
    </row>
    <row r="259" spans="2:17" x14ac:dyDescent="0.3">
      <c r="B259" s="18">
        <v>43721</v>
      </c>
      <c r="C259" s="4">
        <f t="shared" si="39"/>
        <v>6</v>
      </c>
      <c r="D259" s="14">
        <v>8209154</v>
      </c>
      <c r="E259" s="14">
        <v>6156866</v>
      </c>
      <c r="F259" s="14">
        <v>2508352</v>
      </c>
      <c r="G259" s="14">
        <v>5928833</v>
      </c>
      <c r="H259" s="14">
        <f t="shared" si="44"/>
        <v>703642</v>
      </c>
      <c r="I259" s="13">
        <f t="shared" si="45"/>
        <v>9.3750033308853453E-2</v>
      </c>
      <c r="J259" s="14">
        <f t="shared" si="40"/>
        <v>527732</v>
      </c>
      <c r="K259" s="13">
        <f t="shared" si="46"/>
        <v>9.3750122132463032E-2</v>
      </c>
      <c r="L259" s="14">
        <f t="shared" si="42"/>
        <v>215001</v>
      </c>
      <c r="M259" s="13">
        <f t="shared" si="47"/>
        <v>9.3749713846681182E-2</v>
      </c>
      <c r="N259" s="14">
        <f t="shared" si="41"/>
        <v>508185</v>
      </c>
      <c r="O259" s="13">
        <f t="shared" si="48"/>
        <v>9.3749861640158194E-2</v>
      </c>
      <c r="P259" s="14">
        <f t="shared" si="38"/>
        <v>22803205</v>
      </c>
      <c r="Q259" s="13">
        <f t="shared" si="43"/>
        <v>9.3749977516524474E-2</v>
      </c>
    </row>
    <row r="260" spans="2:17" x14ac:dyDescent="0.3">
      <c r="B260" s="20">
        <v>43722</v>
      </c>
      <c r="C260" s="16">
        <f t="shared" si="39"/>
        <v>7</v>
      </c>
      <c r="D260" s="21">
        <v>15998707</v>
      </c>
      <c r="E260" s="21">
        <v>11999030</v>
      </c>
      <c r="F260" s="21">
        <v>4888493</v>
      </c>
      <c r="G260" s="21">
        <v>11554621</v>
      </c>
      <c r="H260" s="21">
        <f t="shared" si="44"/>
        <v>-808015</v>
      </c>
      <c r="I260" s="22">
        <f t="shared" si="45"/>
        <v>-4.8076894471152709E-2</v>
      </c>
      <c r="J260" s="21">
        <f t="shared" si="40"/>
        <v>-606012</v>
      </c>
      <c r="K260" s="22">
        <f t="shared" si="46"/>
        <v>-4.8076952064102563E-2</v>
      </c>
      <c r="L260" s="21">
        <f t="shared" si="42"/>
        <v>-246894</v>
      </c>
      <c r="M260" s="22">
        <f t="shared" si="47"/>
        <v>-4.8076999844412938E-2</v>
      </c>
      <c r="N260" s="21">
        <f t="shared" si="41"/>
        <v>-583567</v>
      </c>
      <c r="O260" s="22">
        <f t="shared" si="48"/>
        <v>-4.8076945257397585E-2</v>
      </c>
      <c r="P260" s="21">
        <f t="shared" ref="P260:P323" si="49">SUM(D260:G260)</f>
        <v>44440851</v>
      </c>
      <c r="Q260" s="22">
        <f t="shared" si="43"/>
        <v>-4.8076934816731254E-2</v>
      </c>
    </row>
    <row r="261" spans="2:17" x14ac:dyDescent="0.3">
      <c r="B261" s="18">
        <v>43723</v>
      </c>
      <c r="C261" s="4">
        <f t="shared" ref="C261:C324" si="50">WEEKDAY(B261,1)</f>
        <v>1</v>
      </c>
      <c r="D261" s="14">
        <v>16645119</v>
      </c>
      <c r="E261" s="14">
        <v>12483839</v>
      </c>
      <c r="F261" s="14">
        <v>5086008</v>
      </c>
      <c r="G261" s="14">
        <v>12021475</v>
      </c>
      <c r="H261" s="14">
        <f t="shared" si="44"/>
        <v>1131222</v>
      </c>
      <c r="I261" s="13">
        <f t="shared" si="45"/>
        <v>7.2916688824220088E-2</v>
      </c>
      <c r="J261" s="14">
        <f t="shared" si="40"/>
        <v>848416</v>
      </c>
      <c r="K261" s="13">
        <f t="shared" si="46"/>
        <v>7.2916644285300203E-2</v>
      </c>
      <c r="L261" s="14">
        <f t="shared" si="42"/>
        <v>345651</v>
      </c>
      <c r="M261" s="13">
        <f t="shared" si="47"/>
        <v>7.2916660074336281E-2</v>
      </c>
      <c r="N261" s="14">
        <f t="shared" si="41"/>
        <v>816994</v>
      </c>
      <c r="O261" s="13">
        <f t="shared" si="48"/>
        <v>7.291671965885782E-2</v>
      </c>
      <c r="P261" s="14">
        <f t="shared" si="49"/>
        <v>46236441</v>
      </c>
      <c r="Q261" s="13">
        <f t="shared" si="43"/>
        <v>7.2916681653230064E-2</v>
      </c>
    </row>
    <row r="262" spans="2:17" x14ac:dyDescent="0.3">
      <c r="B262" s="18">
        <v>43724</v>
      </c>
      <c r="C262" s="4">
        <f t="shared" si="50"/>
        <v>2</v>
      </c>
      <c r="D262" s="14">
        <v>7427330</v>
      </c>
      <c r="E262" s="14">
        <v>5570497</v>
      </c>
      <c r="F262" s="14">
        <v>2269462</v>
      </c>
      <c r="G262" s="14">
        <v>5364183</v>
      </c>
      <c r="H262" s="14">
        <f t="shared" si="44"/>
        <v>-390912</v>
      </c>
      <c r="I262" s="13">
        <f t="shared" si="45"/>
        <v>-4.9999987209400798E-2</v>
      </c>
      <c r="J262" s="14">
        <f t="shared" si="40"/>
        <v>-293184</v>
      </c>
      <c r="K262" s="13">
        <f t="shared" si="46"/>
        <v>-4.9999991472933103E-2</v>
      </c>
      <c r="L262" s="14">
        <f t="shared" si="42"/>
        <v>-119445</v>
      </c>
      <c r="M262" s="13">
        <f t="shared" si="47"/>
        <v>-4.9999853489482882E-2</v>
      </c>
      <c r="N262" s="14">
        <f t="shared" si="41"/>
        <v>-282325</v>
      </c>
      <c r="O262" s="13">
        <f t="shared" si="48"/>
        <v>-4.9999929159756817E-2</v>
      </c>
      <c r="P262" s="14">
        <f t="shared" si="49"/>
        <v>20631472</v>
      </c>
      <c r="Q262" s="13">
        <f t="shared" si="43"/>
        <v>-4.9999958558456847E-2</v>
      </c>
    </row>
    <row r="263" spans="2:17" x14ac:dyDescent="0.3">
      <c r="B263" s="18">
        <v>43725</v>
      </c>
      <c r="C263" s="4">
        <f t="shared" si="50"/>
        <v>3</v>
      </c>
      <c r="D263" s="14">
        <v>8052789</v>
      </c>
      <c r="E263" s="14">
        <v>6039592</v>
      </c>
      <c r="F263" s="14">
        <v>2460574</v>
      </c>
      <c r="G263" s="14">
        <v>5815903</v>
      </c>
      <c r="H263" s="14">
        <f t="shared" si="44"/>
        <v>0</v>
      </c>
      <c r="I263" s="13">
        <f t="shared" si="45"/>
        <v>0</v>
      </c>
      <c r="J263" s="14">
        <f t="shared" si="40"/>
        <v>0</v>
      </c>
      <c r="K263" s="13">
        <f t="shared" si="46"/>
        <v>0</v>
      </c>
      <c r="L263" s="14">
        <f t="shared" si="42"/>
        <v>0</v>
      </c>
      <c r="M263" s="13">
        <f t="shared" si="47"/>
        <v>0</v>
      </c>
      <c r="N263" s="14">
        <f t="shared" si="41"/>
        <v>0</v>
      </c>
      <c r="O263" s="13">
        <f t="shared" si="48"/>
        <v>0</v>
      </c>
      <c r="P263" s="14">
        <f t="shared" si="49"/>
        <v>22368858</v>
      </c>
      <c r="Q263" s="13">
        <f t="shared" si="43"/>
        <v>0</v>
      </c>
    </row>
    <row r="264" spans="2:17" x14ac:dyDescent="0.3">
      <c r="B264" s="18">
        <v>43726</v>
      </c>
      <c r="C264" s="4">
        <f t="shared" si="50"/>
        <v>4</v>
      </c>
      <c r="D264" s="14">
        <v>7740060</v>
      </c>
      <c r="E264" s="14">
        <v>5805045</v>
      </c>
      <c r="F264" s="14">
        <v>2365018</v>
      </c>
      <c r="G264" s="14">
        <v>5590043</v>
      </c>
      <c r="H264" s="14">
        <f t="shared" si="44"/>
        <v>156365</v>
      </c>
      <c r="I264" s="13">
        <f t="shared" si="45"/>
        <v>2.0618577092037516E-2</v>
      </c>
      <c r="J264" s="14">
        <f t="shared" si="40"/>
        <v>117274</v>
      </c>
      <c r="K264" s="13">
        <f t="shared" si="46"/>
        <v>2.0618621952255056E-2</v>
      </c>
      <c r="L264" s="14">
        <f t="shared" si="42"/>
        <v>47778</v>
      </c>
      <c r="M264" s="13">
        <f t="shared" si="47"/>
        <v>2.0618494415770572E-2</v>
      </c>
      <c r="N264" s="14">
        <f t="shared" si="41"/>
        <v>112930</v>
      </c>
      <c r="O264" s="13">
        <f t="shared" si="48"/>
        <v>2.0618526585082231E-2</v>
      </c>
      <c r="P264" s="14">
        <f t="shared" si="49"/>
        <v>21500166</v>
      </c>
      <c r="Q264" s="13">
        <f t="shared" si="43"/>
        <v>2.0618566978098496E-2</v>
      </c>
    </row>
    <row r="265" spans="2:17" x14ac:dyDescent="0.3">
      <c r="B265" s="18">
        <v>43727</v>
      </c>
      <c r="C265" s="4">
        <f t="shared" si="50"/>
        <v>5</v>
      </c>
      <c r="D265" s="14">
        <v>7661877</v>
      </c>
      <c r="E265" s="14">
        <v>5746408</v>
      </c>
      <c r="F265" s="14">
        <v>2341129</v>
      </c>
      <c r="G265" s="14">
        <v>5533578</v>
      </c>
      <c r="H265" s="14">
        <f t="shared" si="44"/>
        <v>156365</v>
      </c>
      <c r="I265" s="13">
        <f t="shared" si="45"/>
        <v>2.0833355539235709E-2</v>
      </c>
      <c r="J265" s="14">
        <f t="shared" si="40"/>
        <v>117274</v>
      </c>
      <c r="K265" s="13">
        <f t="shared" si="46"/>
        <v>2.0833399951040388E-2</v>
      </c>
      <c r="L265" s="14">
        <f t="shared" si="42"/>
        <v>47778</v>
      </c>
      <c r="M265" s="13">
        <f t="shared" si="47"/>
        <v>2.0833269743706806E-2</v>
      </c>
      <c r="N265" s="14">
        <f t="shared" si="41"/>
        <v>112930</v>
      </c>
      <c r="O265" s="13">
        <f t="shared" si="48"/>
        <v>2.0833302586701796E-2</v>
      </c>
      <c r="P265" s="14">
        <f t="shared" si="49"/>
        <v>21282992</v>
      </c>
      <c r="Q265" s="13">
        <f t="shared" si="43"/>
        <v>2.0833344325254632E-2</v>
      </c>
    </row>
    <row r="266" spans="2:17" x14ac:dyDescent="0.3">
      <c r="B266" s="18">
        <v>43728</v>
      </c>
      <c r="C266" s="4">
        <f t="shared" si="50"/>
        <v>6</v>
      </c>
      <c r="D266" s="14">
        <v>7661877</v>
      </c>
      <c r="E266" s="14">
        <v>5746408</v>
      </c>
      <c r="F266" s="14">
        <v>2341129</v>
      </c>
      <c r="G266" s="14">
        <v>5533578</v>
      </c>
      <c r="H266" s="14">
        <f t="shared" si="44"/>
        <v>-547277</v>
      </c>
      <c r="I266" s="13">
        <f t="shared" si="45"/>
        <v>-6.6666674787682179E-2</v>
      </c>
      <c r="J266" s="14">
        <f t="shared" si="40"/>
        <v>-410458</v>
      </c>
      <c r="K266" s="13">
        <f t="shared" si="46"/>
        <v>-6.6666709978745686E-2</v>
      </c>
      <c r="L266" s="14">
        <f t="shared" si="42"/>
        <v>-167223</v>
      </c>
      <c r="M266" s="13">
        <f t="shared" si="47"/>
        <v>-6.666648062153957E-2</v>
      </c>
      <c r="N266" s="14">
        <f t="shared" si="41"/>
        <v>-395255</v>
      </c>
      <c r="O266" s="13">
        <f t="shared" si="48"/>
        <v>-6.6666576710796233E-2</v>
      </c>
      <c r="P266" s="14">
        <f t="shared" si="49"/>
        <v>21282992</v>
      </c>
      <c r="Q266" s="13">
        <f t="shared" si="43"/>
        <v>-6.6666637431010201E-2</v>
      </c>
    </row>
    <row r="267" spans="2:17" x14ac:dyDescent="0.3">
      <c r="B267" s="20">
        <v>43729</v>
      </c>
      <c r="C267" s="16">
        <f t="shared" si="50"/>
        <v>7</v>
      </c>
      <c r="D267" s="21">
        <v>15837104</v>
      </c>
      <c r="E267" s="21">
        <v>11877828</v>
      </c>
      <c r="F267" s="21">
        <v>4839115</v>
      </c>
      <c r="G267" s="21">
        <v>11437908</v>
      </c>
      <c r="H267" s="21">
        <f t="shared" si="44"/>
        <v>-161603</v>
      </c>
      <c r="I267" s="22">
        <f t="shared" si="45"/>
        <v>-1.0101003787368557E-2</v>
      </c>
      <c r="J267" s="21">
        <f t="shared" si="40"/>
        <v>-121202</v>
      </c>
      <c r="K267" s="22">
        <f t="shared" si="46"/>
        <v>-1.010098316280561E-2</v>
      </c>
      <c r="L267" s="21">
        <f t="shared" si="42"/>
        <v>-49378</v>
      </c>
      <c r="M267" s="22">
        <f t="shared" si="47"/>
        <v>-1.0100863394915338E-2</v>
      </c>
      <c r="N267" s="21">
        <f t="shared" si="41"/>
        <v>-116713</v>
      </c>
      <c r="O267" s="22">
        <f t="shared" si="48"/>
        <v>-1.0100980378326518E-2</v>
      </c>
      <c r="P267" s="21">
        <f t="shared" si="49"/>
        <v>43991955</v>
      </c>
      <c r="Q267" s="22">
        <f t="shared" si="43"/>
        <v>-1.0100976689217722E-2</v>
      </c>
    </row>
    <row r="268" spans="2:17" x14ac:dyDescent="0.3">
      <c r="B268" s="18">
        <v>43730</v>
      </c>
      <c r="C268" s="4">
        <f t="shared" si="50"/>
        <v>1</v>
      </c>
      <c r="D268" s="14">
        <v>16483516</v>
      </c>
      <c r="E268" s="14">
        <v>12362637</v>
      </c>
      <c r="F268" s="14">
        <v>5036630</v>
      </c>
      <c r="G268" s="14">
        <v>11904761</v>
      </c>
      <c r="H268" s="14">
        <f t="shared" si="44"/>
        <v>-161603</v>
      </c>
      <c r="I268" s="13">
        <f t="shared" si="45"/>
        <v>-9.7087320312939651E-3</v>
      </c>
      <c r="J268" s="14">
        <f t="shared" ref="J268:J331" si="51">E268-E261</f>
        <v>-121202</v>
      </c>
      <c r="K268" s="13">
        <f t="shared" si="46"/>
        <v>-9.7087121998289394E-3</v>
      </c>
      <c r="L268" s="14">
        <f t="shared" si="42"/>
        <v>-49378</v>
      </c>
      <c r="M268" s="13">
        <f t="shared" si="47"/>
        <v>-9.7085966046455141E-3</v>
      </c>
      <c r="N268" s="14">
        <f t="shared" ref="N268:N331" si="52">G268-G261</f>
        <v>-116714</v>
      </c>
      <c r="O268" s="13">
        <f t="shared" si="48"/>
        <v>-9.708791974362585E-3</v>
      </c>
      <c r="P268" s="14">
        <f t="shared" si="49"/>
        <v>45787544</v>
      </c>
      <c r="Q268" s="13">
        <f t="shared" si="43"/>
        <v>-9.7087273650668937E-3</v>
      </c>
    </row>
    <row r="269" spans="2:17" x14ac:dyDescent="0.3">
      <c r="B269" s="18">
        <v>43731</v>
      </c>
      <c r="C269" s="4">
        <f t="shared" si="50"/>
        <v>2</v>
      </c>
      <c r="D269" s="14">
        <v>7505512</v>
      </c>
      <c r="E269" s="14">
        <v>5629134</v>
      </c>
      <c r="F269" s="14">
        <v>2293351</v>
      </c>
      <c r="G269" s="14">
        <v>5420648</v>
      </c>
      <c r="H269" s="14">
        <f t="shared" si="44"/>
        <v>78182</v>
      </c>
      <c r="I269" s="13">
        <f t="shared" si="45"/>
        <v>1.0526259099838065E-2</v>
      </c>
      <c r="J269" s="14">
        <f t="shared" si="51"/>
        <v>58637</v>
      </c>
      <c r="K269" s="13">
        <f t="shared" si="46"/>
        <v>1.0526349803258173E-2</v>
      </c>
      <c r="L269" s="14">
        <f t="shared" ref="L269:L332" si="53">F269-F262</f>
        <v>23889</v>
      </c>
      <c r="M269" s="13">
        <f t="shared" si="47"/>
        <v>1.0526283321774077E-2</v>
      </c>
      <c r="N269" s="14">
        <f t="shared" si="52"/>
        <v>56465</v>
      </c>
      <c r="O269" s="13">
        <f t="shared" si="48"/>
        <v>1.0526300090806018E-2</v>
      </c>
      <c r="P269" s="14">
        <f t="shared" si="49"/>
        <v>20848645</v>
      </c>
      <c r="Q269" s="13">
        <f t="shared" ref="Q269:Q332" si="54">(P269/P262)-1</f>
        <v>1.0526296911824717E-2</v>
      </c>
    </row>
    <row r="270" spans="2:17" x14ac:dyDescent="0.3">
      <c r="B270" s="18">
        <v>43732</v>
      </c>
      <c r="C270" s="4">
        <f t="shared" si="50"/>
        <v>3</v>
      </c>
      <c r="D270" s="14">
        <v>7896424</v>
      </c>
      <c r="E270" s="14">
        <v>5922318</v>
      </c>
      <c r="F270" s="14">
        <v>2412796</v>
      </c>
      <c r="G270" s="14">
        <v>5702973</v>
      </c>
      <c r="H270" s="14">
        <f t="shared" ref="H270:H333" si="55">D270-D263</f>
        <v>-156365</v>
      </c>
      <c r="I270" s="13">
        <f t="shared" si="45"/>
        <v>-1.9417496223979036E-2</v>
      </c>
      <c r="J270" s="14">
        <f t="shared" si="51"/>
        <v>-117274</v>
      </c>
      <c r="K270" s="13">
        <f t="shared" si="46"/>
        <v>-1.9417536813745029E-2</v>
      </c>
      <c r="L270" s="14">
        <f t="shared" si="53"/>
        <v>-47778</v>
      </c>
      <c r="M270" s="13">
        <f t="shared" si="47"/>
        <v>-1.941742048806494E-2</v>
      </c>
      <c r="N270" s="14">
        <f t="shared" si="52"/>
        <v>-112930</v>
      </c>
      <c r="O270" s="13">
        <f t="shared" si="48"/>
        <v>-1.9417449018664823E-2</v>
      </c>
      <c r="P270" s="14">
        <f t="shared" si="49"/>
        <v>21934511</v>
      </c>
      <c r="Q270" s="13">
        <f t="shared" si="54"/>
        <v>-1.9417486578885645E-2</v>
      </c>
    </row>
    <row r="271" spans="2:17" x14ac:dyDescent="0.3">
      <c r="B271" s="18">
        <v>43733</v>
      </c>
      <c r="C271" s="4">
        <f t="shared" si="50"/>
        <v>4</v>
      </c>
      <c r="D271" s="14">
        <v>7661877</v>
      </c>
      <c r="E271" s="14">
        <v>5746408</v>
      </c>
      <c r="F271" s="14">
        <v>2341129</v>
      </c>
      <c r="G271" s="14">
        <v>5533578</v>
      </c>
      <c r="H271" s="14">
        <f t="shared" si="55"/>
        <v>-78183</v>
      </c>
      <c r="I271" s="13">
        <f t="shared" ref="I271:I334" si="56">(D271/D264)-1</f>
        <v>-1.0101084487717182E-2</v>
      </c>
      <c r="J271" s="14">
        <f t="shared" si="51"/>
        <v>-58637</v>
      </c>
      <c r="K271" s="13">
        <f t="shared" ref="K271:K334" si="57">(E271/E264)-1</f>
        <v>-1.0101041421728851E-2</v>
      </c>
      <c r="L271" s="14">
        <f t="shared" si="53"/>
        <v>-23889</v>
      </c>
      <c r="M271" s="13">
        <f t="shared" ref="M271:M334" si="58">(F271/F264)-1</f>
        <v>-1.0100980203956111E-2</v>
      </c>
      <c r="N271" s="14">
        <f t="shared" si="52"/>
        <v>-56465</v>
      </c>
      <c r="O271" s="13">
        <f t="shared" ref="O271:O334" si="59">(G271/G264)-1</f>
        <v>-1.0100995645292876E-2</v>
      </c>
      <c r="P271" s="14">
        <f t="shared" si="49"/>
        <v>21282992</v>
      </c>
      <c r="Q271" s="13">
        <f t="shared" si="54"/>
        <v>-1.0101038289657804E-2</v>
      </c>
    </row>
    <row r="272" spans="2:17" x14ac:dyDescent="0.3">
      <c r="B272" s="18">
        <v>43734</v>
      </c>
      <c r="C272" s="4">
        <f t="shared" si="50"/>
        <v>5</v>
      </c>
      <c r="D272" s="14">
        <v>8052789</v>
      </c>
      <c r="E272" s="14">
        <v>6039592</v>
      </c>
      <c r="F272" s="14">
        <v>2460574</v>
      </c>
      <c r="G272" s="14">
        <v>5815903</v>
      </c>
      <c r="H272" s="14">
        <f t="shared" si="55"/>
        <v>390912</v>
      </c>
      <c r="I272" s="13">
        <f t="shared" si="56"/>
        <v>5.1020396177072547E-2</v>
      </c>
      <c r="J272" s="14">
        <f t="shared" si="51"/>
        <v>293184</v>
      </c>
      <c r="K272" s="13">
        <f t="shared" si="57"/>
        <v>5.1020393957407872E-2</v>
      </c>
      <c r="L272" s="14">
        <f t="shared" si="53"/>
        <v>119445</v>
      </c>
      <c r="M272" s="13">
        <f t="shared" si="58"/>
        <v>5.1020255611715637E-2</v>
      </c>
      <c r="N272" s="14">
        <f t="shared" si="52"/>
        <v>282325</v>
      </c>
      <c r="O272" s="13">
        <f t="shared" si="59"/>
        <v>5.1020334402081202E-2</v>
      </c>
      <c r="P272" s="14">
        <f t="shared" si="49"/>
        <v>22368858</v>
      </c>
      <c r="Q272" s="13">
        <f t="shared" si="54"/>
        <v>5.1020364054076506E-2</v>
      </c>
    </row>
    <row r="273" spans="2:17" x14ac:dyDescent="0.3">
      <c r="B273" s="18">
        <v>43735</v>
      </c>
      <c r="C273" s="4">
        <f t="shared" si="50"/>
        <v>6</v>
      </c>
      <c r="D273" s="14">
        <v>7505512</v>
      </c>
      <c r="E273" s="14">
        <v>5629134</v>
      </c>
      <c r="F273" s="14">
        <v>2293351</v>
      </c>
      <c r="G273" s="14">
        <v>5420648</v>
      </c>
      <c r="H273" s="14">
        <f t="shared" si="55"/>
        <v>-156365</v>
      </c>
      <c r="I273" s="13">
        <f t="shared" si="56"/>
        <v>-2.0408184574093213E-2</v>
      </c>
      <c r="J273" s="14">
        <f t="shared" si="51"/>
        <v>-117274</v>
      </c>
      <c r="K273" s="13">
        <f t="shared" si="57"/>
        <v>-2.0408227191664796E-2</v>
      </c>
      <c r="L273" s="14">
        <f t="shared" si="53"/>
        <v>-47778</v>
      </c>
      <c r="M273" s="13">
        <f t="shared" si="58"/>
        <v>-2.0408102244686255E-2</v>
      </c>
      <c r="N273" s="14">
        <f t="shared" si="52"/>
        <v>-112930</v>
      </c>
      <c r="O273" s="13">
        <f t="shared" si="59"/>
        <v>-2.0408133760832503E-2</v>
      </c>
      <c r="P273" s="14">
        <f t="shared" si="49"/>
        <v>20848645</v>
      </c>
      <c r="Q273" s="13">
        <f t="shared" si="54"/>
        <v>-2.0408173813155628E-2</v>
      </c>
    </row>
    <row r="274" spans="2:17" x14ac:dyDescent="0.3">
      <c r="B274" s="18">
        <v>43736</v>
      </c>
      <c r="C274" s="4">
        <f t="shared" si="50"/>
        <v>7</v>
      </c>
      <c r="D274" s="14">
        <v>15837104</v>
      </c>
      <c r="E274" s="14">
        <v>11877828</v>
      </c>
      <c r="F274" s="14">
        <v>4839115</v>
      </c>
      <c r="G274" s="14">
        <v>11437908</v>
      </c>
      <c r="H274" s="14">
        <f t="shared" si="55"/>
        <v>0</v>
      </c>
      <c r="I274" s="13">
        <f t="shared" si="56"/>
        <v>0</v>
      </c>
      <c r="J274" s="14">
        <f t="shared" si="51"/>
        <v>0</v>
      </c>
      <c r="K274" s="13">
        <f t="shared" si="57"/>
        <v>0</v>
      </c>
      <c r="L274" s="14">
        <f t="shared" si="53"/>
        <v>0</v>
      </c>
      <c r="M274" s="13">
        <f t="shared" si="58"/>
        <v>0</v>
      </c>
      <c r="N274" s="14">
        <f t="shared" si="52"/>
        <v>0</v>
      </c>
      <c r="O274" s="13">
        <f t="shared" si="59"/>
        <v>0</v>
      </c>
      <c r="P274" s="14">
        <f t="shared" si="49"/>
        <v>43991955</v>
      </c>
      <c r="Q274" s="13">
        <f t="shared" si="54"/>
        <v>0</v>
      </c>
    </row>
    <row r="275" spans="2:17" x14ac:dyDescent="0.3">
      <c r="B275" s="18">
        <v>43737</v>
      </c>
      <c r="C275" s="4">
        <f t="shared" si="50"/>
        <v>1</v>
      </c>
      <c r="D275" s="14">
        <v>15352294</v>
      </c>
      <c r="E275" s="14">
        <v>11514221</v>
      </c>
      <c r="F275" s="14">
        <v>4690978</v>
      </c>
      <c r="G275" s="14">
        <v>11087768</v>
      </c>
      <c r="H275" s="14">
        <f t="shared" si="55"/>
        <v>-1131222</v>
      </c>
      <c r="I275" s="13">
        <f t="shared" si="56"/>
        <v>-6.8627470013072456E-2</v>
      </c>
      <c r="J275" s="14">
        <f t="shared" si="51"/>
        <v>-848416</v>
      </c>
      <c r="K275" s="13">
        <f t="shared" si="57"/>
        <v>-6.8627429568626774E-2</v>
      </c>
      <c r="L275" s="14">
        <f t="shared" si="53"/>
        <v>-345652</v>
      </c>
      <c r="M275" s="13">
        <f t="shared" si="58"/>
        <v>-6.8627633953655565E-2</v>
      </c>
      <c r="N275" s="14">
        <f t="shared" si="52"/>
        <v>-816993</v>
      </c>
      <c r="O275" s="13">
        <f t="shared" si="59"/>
        <v>-6.8627417215683661E-2</v>
      </c>
      <c r="P275" s="14">
        <f t="shared" si="49"/>
        <v>42645261</v>
      </c>
      <c r="Q275" s="13">
        <f t="shared" si="54"/>
        <v>-6.8627463399216215E-2</v>
      </c>
    </row>
    <row r="276" spans="2:17" x14ac:dyDescent="0.3">
      <c r="B276" s="18">
        <v>43738</v>
      </c>
      <c r="C276" s="4">
        <f t="shared" si="50"/>
        <v>2</v>
      </c>
      <c r="D276" s="14">
        <v>7818242</v>
      </c>
      <c r="E276" s="14">
        <v>5863681</v>
      </c>
      <c r="F276" s="14">
        <v>2388907</v>
      </c>
      <c r="G276" s="14">
        <v>5646508</v>
      </c>
      <c r="H276" s="14">
        <f t="shared" si="55"/>
        <v>312730</v>
      </c>
      <c r="I276" s="13">
        <f t="shared" si="56"/>
        <v>4.1666711078471419E-2</v>
      </c>
      <c r="J276" s="14">
        <f t="shared" si="51"/>
        <v>234547</v>
      </c>
      <c r="K276" s="13">
        <f t="shared" si="57"/>
        <v>4.166662225486184E-2</v>
      </c>
      <c r="L276" s="14">
        <f t="shared" si="53"/>
        <v>95556</v>
      </c>
      <c r="M276" s="13">
        <f t="shared" si="58"/>
        <v>4.1666539487413834E-2</v>
      </c>
      <c r="N276" s="14">
        <f t="shared" si="52"/>
        <v>225860</v>
      </c>
      <c r="O276" s="13">
        <f t="shared" si="59"/>
        <v>4.1666605173403592E-2</v>
      </c>
      <c r="P276" s="14">
        <f t="shared" si="49"/>
        <v>21717338</v>
      </c>
      <c r="Q276" s="13">
        <f t="shared" si="54"/>
        <v>4.1666640685761536E-2</v>
      </c>
    </row>
    <row r="277" spans="2:17" x14ac:dyDescent="0.3">
      <c r="B277" s="18">
        <v>43739</v>
      </c>
      <c r="C277" s="4">
        <f t="shared" si="50"/>
        <v>3</v>
      </c>
      <c r="D277" s="14">
        <v>7896424</v>
      </c>
      <c r="E277" s="14">
        <v>5922318</v>
      </c>
      <c r="F277" s="14">
        <v>2412796</v>
      </c>
      <c r="G277" s="14">
        <v>5702973</v>
      </c>
      <c r="H277" s="14">
        <f t="shared" si="55"/>
        <v>0</v>
      </c>
      <c r="I277" s="13">
        <f t="shared" si="56"/>
        <v>0</v>
      </c>
      <c r="J277" s="14">
        <f t="shared" si="51"/>
        <v>0</v>
      </c>
      <c r="K277" s="13">
        <f t="shared" si="57"/>
        <v>0</v>
      </c>
      <c r="L277" s="14">
        <f t="shared" si="53"/>
        <v>0</v>
      </c>
      <c r="M277" s="13">
        <f t="shared" si="58"/>
        <v>0</v>
      </c>
      <c r="N277" s="14">
        <f t="shared" si="52"/>
        <v>0</v>
      </c>
      <c r="O277" s="13">
        <f t="shared" si="59"/>
        <v>0</v>
      </c>
      <c r="P277" s="14">
        <f t="shared" si="49"/>
        <v>21934511</v>
      </c>
      <c r="Q277" s="13">
        <f t="shared" si="54"/>
        <v>0</v>
      </c>
    </row>
    <row r="278" spans="2:17" x14ac:dyDescent="0.3">
      <c r="B278" s="18">
        <v>43740</v>
      </c>
      <c r="C278" s="4">
        <f t="shared" si="50"/>
        <v>4</v>
      </c>
      <c r="D278" s="14">
        <v>7740060</v>
      </c>
      <c r="E278" s="14">
        <v>5805045</v>
      </c>
      <c r="F278" s="14">
        <v>2365018</v>
      </c>
      <c r="G278" s="14">
        <v>5590043</v>
      </c>
      <c r="H278" s="14">
        <f t="shared" si="55"/>
        <v>78183</v>
      </c>
      <c r="I278" s="13">
        <f t="shared" si="56"/>
        <v>1.0204157545207204E-2</v>
      </c>
      <c r="J278" s="14">
        <f t="shared" si="51"/>
        <v>58637</v>
      </c>
      <c r="K278" s="13">
        <f t="shared" si="57"/>
        <v>1.0204113595832398E-2</v>
      </c>
      <c r="L278" s="14">
        <f t="shared" si="53"/>
        <v>23889</v>
      </c>
      <c r="M278" s="13">
        <f t="shared" si="58"/>
        <v>1.0204051122343127E-2</v>
      </c>
      <c r="N278" s="14">
        <f t="shared" si="52"/>
        <v>56465</v>
      </c>
      <c r="O278" s="13">
        <f t="shared" si="59"/>
        <v>1.0204066880416196E-2</v>
      </c>
      <c r="P278" s="14">
        <f t="shared" si="49"/>
        <v>21500166</v>
      </c>
      <c r="Q278" s="13">
        <f t="shared" si="54"/>
        <v>1.0204110399515187E-2</v>
      </c>
    </row>
    <row r="279" spans="2:17" x14ac:dyDescent="0.3">
      <c r="B279" s="18">
        <v>43741</v>
      </c>
      <c r="C279" s="4">
        <f t="shared" si="50"/>
        <v>5</v>
      </c>
      <c r="D279" s="14">
        <v>7661877</v>
      </c>
      <c r="E279" s="14">
        <v>5746408</v>
      </c>
      <c r="F279" s="14">
        <v>2341129</v>
      </c>
      <c r="G279" s="14">
        <v>5533578</v>
      </c>
      <c r="H279" s="14">
        <f t="shared" si="55"/>
        <v>-390912</v>
      </c>
      <c r="I279" s="13">
        <f t="shared" si="56"/>
        <v>-4.8543678469658125E-2</v>
      </c>
      <c r="J279" s="14">
        <f t="shared" si="51"/>
        <v>-293184</v>
      </c>
      <c r="K279" s="13">
        <f t="shared" si="57"/>
        <v>-4.8543676460264251E-2</v>
      </c>
      <c r="L279" s="14">
        <f t="shared" si="53"/>
        <v>-119445</v>
      </c>
      <c r="M279" s="13">
        <f t="shared" si="58"/>
        <v>-4.8543551220162406E-2</v>
      </c>
      <c r="N279" s="14">
        <f t="shared" si="52"/>
        <v>-282325</v>
      </c>
      <c r="O279" s="13">
        <f t="shared" si="59"/>
        <v>-4.8543622546662113E-2</v>
      </c>
      <c r="P279" s="14">
        <f t="shared" si="49"/>
        <v>21282992</v>
      </c>
      <c r="Q279" s="13">
        <f t="shared" si="54"/>
        <v>-4.8543649389700683E-2</v>
      </c>
    </row>
    <row r="280" spans="2:17" x14ac:dyDescent="0.3">
      <c r="B280" s="18">
        <v>43742</v>
      </c>
      <c r="C280" s="4">
        <f t="shared" si="50"/>
        <v>6</v>
      </c>
      <c r="D280" s="14">
        <v>7583695</v>
      </c>
      <c r="E280" s="14">
        <v>5687771</v>
      </c>
      <c r="F280" s="14">
        <v>2317240</v>
      </c>
      <c r="G280" s="14">
        <v>5477113</v>
      </c>
      <c r="H280" s="14">
        <f t="shared" si="55"/>
        <v>78183</v>
      </c>
      <c r="I280" s="13">
        <f t="shared" si="56"/>
        <v>1.0416744387324872E-2</v>
      </c>
      <c r="J280" s="14">
        <f t="shared" si="51"/>
        <v>58637</v>
      </c>
      <c r="K280" s="13">
        <f t="shared" si="57"/>
        <v>1.0416699975520194E-2</v>
      </c>
      <c r="L280" s="14">
        <f t="shared" si="53"/>
        <v>23889</v>
      </c>
      <c r="M280" s="13">
        <f t="shared" si="58"/>
        <v>1.0416634871853514E-2</v>
      </c>
      <c r="N280" s="14">
        <f t="shared" si="52"/>
        <v>56465</v>
      </c>
      <c r="O280" s="13">
        <f t="shared" si="59"/>
        <v>1.0416651293351009E-2</v>
      </c>
      <c r="P280" s="14">
        <f t="shared" si="49"/>
        <v>21065819</v>
      </c>
      <c r="Q280" s="13">
        <f t="shared" si="54"/>
        <v>1.0416696145001181E-2</v>
      </c>
    </row>
    <row r="281" spans="2:17" x14ac:dyDescent="0.3">
      <c r="B281" s="18">
        <v>43743</v>
      </c>
      <c r="C281" s="4">
        <f t="shared" si="50"/>
        <v>7</v>
      </c>
      <c r="D281" s="14">
        <v>16645119</v>
      </c>
      <c r="E281" s="14">
        <v>12483839</v>
      </c>
      <c r="F281" s="14">
        <v>5086008</v>
      </c>
      <c r="G281" s="14">
        <v>12021475</v>
      </c>
      <c r="H281" s="14">
        <f t="shared" si="55"/>
        <v>808015</v>
      </c>
      <c r="I281" s="13">
        <f t="shared" si="56"/>
        <v>5.1020375947521623E-2</v>
      </c>
      <c r="J281" s="14">
        <f t="shared" si="51"/>
        <v>606011</v>
      </c>
      <c r="K281" s="13">
        <f t="shared" si="57"/>
        <v>5.1020354899902642E-2</v>
      </c>
      <c r="L281" s="14">
        <f t="shared" si="53"/>
        <v>246893</v>
      </c>
      <c r="M281" s="13">
        <f t="shared" si="58"/>
        <v>5.1020279534584212E-2</v>
      </c>
      <c r="N281" s="14">
        <f t="shared" si="52"/>
        <v>583567</v>
      </c>
      <c r="O281" s="13">
        <f t="shared" si="59"/>
        <v>5.102043135860157E-2</v>
      </c>
      <c r="P281" s="14">
        <f t="shared" si="49"/>
        <v>46236441</v>
      </c>
      <c r="Q281" s="13">
        <f t="shared" si="54"/>
        <v>5.1020374066121921E-2</v>
      </c>
    </row>
    <row r="282" spans="2:17" x14ac:dyDescent="0.3">
      <c r="B282" s="18">
        <v>43744</v>
      </c>
      <c r="C282" s="4">
        <f t="shared" si="50"/>
        <v>1</v>
      </c>
      <c r="D282" s="14">
        <v>15675500</v>
      </c>
      <c r="E282" s="14">
        <v>11756625</v>
      </c>
      <c r="F282" s="14">
        <v>4789736</v>
      </c>
      <c r="G282" s="14">
        <v>11321195</v>
      </c>
      <c r="H282" s="14">
        <f t="shared" si="55"/>
        <v>323206</v>
      </c>
      <c r="I282" s="13">
        <f t="shared" si="56"/>
        <v>2.1052619237229342E-2</v>
      </c>
      <c r="J282" s="14">
        <f t="shared" si="51"/>
        <v>242404</v>
      </c>
      <c r="K282" s="13">
        <f t="shared" si="57"/>
        <v>2.1052574898466903E-2</v>
      </c>
      <c r="L282" s="14">
        <f t="shared" si="53"/>
        <v>98758</v>
      </c>
      <c r="M282" s="13">
        <f t="shared" si="58"/>
        <v>2.1052752752197978E-2</v>
      </c>
      <c r="N282" s="14">
        <f t="shared" si="52"/>
        <v>233427</v>
      </c>
      <c r="O282" s="13">
        <f t="shared" si="59"/>
        <v>2.105265911047205E-2</v>
      </c>
      <c r="P282" s="14">
        <f t="shared" si="49"/>
        <v>43543056</v>
      </c>
      <c r="Q282" s="13">
        <f t="shared" si="54"/>
        <v>2.1052632319450426E-2</v>
      </c>
    </row>
    <row r="283" spans="2:17" x14ac:dyDescent="0.3">
      <c r="B283" s="18">
        <v>43745</v>
      </c>
      <c r="C283" s="4">
        <f t="shared" si="50"/>
        <v>2</v>
      </c>
      <c r="D283" s="14">
        <v>7740060</v>
      </c>
      <c r="E283" s="14">
        <v>5805045</v>
      </c>
      <c r="F283" s="14">
        <v>2365018</v>
      </c>
      <c r="G283" s="14">
        <v>5590043</v>
      </c>
      <c r="H283" s="14">
        <f t="shared" si="55"/>
        <v>-78182</v>
      </c>
      <c r="I283" s="13">
        <f t="shared" si="56"/>
        <v>-9.9999462794833072E-3</v>
      </c>
      <c r="J283" s="14">
        <f t="shared" si="51"/>
        <v>-58636</v>
      </c>
      <c r="K283" s="13">
        <f t="shared" si="57"/>
        <v>-9.9998618615166901E-3</v>
      </c>
      <c r="L283" s="14">
        <f t="shared" si="53"/>
        <v>-23889</v>
      </c>
      <c r="M283" s="13">
        <f t="shared" si="58"/>
        <v>-9.9999706978965985E-3</v>
      </c>
      <c r="N283" s="14">
        <f t="shared" si="52"/>
        <v>-56465</v>
      </c>
      <c r="O283" s="13">
        <f t="shared" si="59"/>
        <v>-9.9999858319513857E-3</v>
      </c>
      <c r="P283" s="14">
        <f t="shared" si="49"/>
        <v>21500166</v>
      </c>
      <c r="Q283" s="13">
        <f t="shared" si="54"/>
        <v>-9.9999364563004844E-3</v>
      </c>
    </row>
    <row r="284" spans="2:17" x14ac:dyDescent="0.3">
      <c r="B284" s="18">
        <v>43746</v>
      </c>
      <c r="C284" s="4">
        <f t="shared" si="50"/>
        <v>3</v>
      </c>
      <c r="D284" s="14">
        <v>8052789</v>
      </c>
      <c r="E284" s="14">
        <v>6039592</v>
      </c>
      <c r="F284" s="14">
        <v>2460574</v>
      </c>
      <c r="G284" s="14">
        <v>5815903</v>
      </c>
      <c r="H284" s="14">
        <f t="shared" si="55"/>
        <v>156365</v>
      </c>
      <c r="I284" s="13">
        <f t="shared" si="56"/>
        <v>1.9802001513596457E-2</v>
      </c>
      <c r="J284" s="14">
        <f t="shared" si="51"/>
        <v>117274</v>
      </c>
      <c r="K284" s="13">
        <f t="shared" si="57"/>
        <v>1.9802043726797613E-2</v>
      </c>
      <c r="L284" s="14">
        <f t="shared" si="53"/>
        <v>47778</v>
      </c>
      <c r="M284" s="13">
        <f t="shared" si="58"/>
        <v>1.9801922748545753E-2</v>
      </c>
      <c r="N284" s="14">
        <f t="shared" si="52"/>
        <v>112930</v>
      </c>
      <c r="O284" s="13">
        <f t="shared" si="59"/>
        <v>1.9801952420255287E-2</v>
      </c>
      <c r="P284" s="14">
        <f t="shared" si="49"/>
        <v>22368858</v>
      </c>
      <c r="Q284" s="13">
        <f t="shared" si="54"/>
        <v>1.980199148273698E-2</v>
      </c>
    </row>
    <row r="285" spans="2:17" x14ac:dyDescent="0.3">
      <c r="B285" s="20">
        <v>43747</v>
      </c>
      <c r="C285" s="16">
        <f t="shared" si="50"/>
        <v>4</v>
      </c>
      <c r="D285" s="21">
        <v>7427330</v>
      </c>
      <c r="E285" s="21">
        <v>5570497</v>
      </c>
      <c r="F285" s="21">
        <v>2269462</v>
      </c>
      <c r="G285" s="21">
        <v>5364183</v>
      </c>
      <c r="H285" s="21">
        <f t="shared" si="55"/>
        <v>-312730</v>
      </c>
      <c r="I285" s="22">
        <f t="shared" si="56"/>
        <v>-4.0404079554938854E-2</v>
      </c>
      <c r="J285" s="21">
        <f t="shared" si="51"/>
        <v>-234548</v>
      </c>
      <c r="K285" s="22">
        <f t="shared" si="57"/>
        <v>-4.0404165686915405E-2</v>
      </c>
      <c r="L285" s="21">
        <f t="shared" si="53"/>
        <v>-95556</v>
      </c>
      <c r="M285" s="22">
        <f t="shared" si="58"/>
        <v>-4.0403920815824668E-2</v>
      </c>
      <c r="N285" s="21">
        <f t="shared" si="52"/>
        <v>-225860</v>
      </c>
      <c r="O285" s="22">
        <f t="shared" si="59"/>
        <v>-4.0403982581171505E-2</v>
      </c>
      <c r="P285" s="21">
        <f t="shared" si="49"/>
        <v>20631472</v>
      </c>
      <c r="Q285" s="22">
        <f t="shared" si="54"/>
        <v>-4.0404060136093878E-2</v>
      </c>
    </row>
    <row r="286" spans="2:17" x14ac:dyDescent="0.3">
      <c r="B286" s="18">
        <v>43748</v>
      </c>
      <c r="C286" s="4">
        <f t="shared" si="50"/>
        <v>5</v>
      </c>
      <c r="D286" s="14">
        <v>7661877</v>
      </c>
      <c r="E286" s="14">
        <v>5746408</v>
      </c>
      <c r="F286" s="14">
        <v>2341129</v>
      </c>
      <c r="G286" s="14">
        <v>5533578</v>
      </c>
      <c r="H286" s="14">
        <f t="shared" si="55"/>
        <v>0</v>
      </c>
      <c r="I286" s="13">
        <f t="shared" si="56"/>
        <v>0</v>
      </c>
      <c r="J286" s="14">
        <f t="shared" si="51"/>
        <v>0</v>
      </c>
      <c r="K286" s="13">
        <f t="shared" si="57"/>
        <v>0</v>
      </c>
      <c r="L286" s="14">
        <f t="shared" si="53"/>
        <v>0</v>
      </c>
      <c r="M286" s="13">
        <f t="shared" si="58"/>
        <v>0</v>
      </c>
      <c r="N286" s="14">
        <f t="shared" si="52"/>
        <v>0</v>
      </c>
      <c r="O286" s="13">
        <f t="shared" si="59"/>
        <v>0</v>
      </c>
      <c r="P286" s="14">
        <f t="shared" si="49"/>
        <v>21282992</v>
      </c>
      <c r="Q286" s="13">
        <f t="shared" si="54"/>
        <v>0</v>
      </c>
    </row>
    <row r="287" spans="2:17" x14ac:dyDescent="0.3">
      <c r="B287" s="18">
        <v>43749</v>
      </c>
      <c r="C287" s="4">
        <f t="shared" si="50"/>
        <v>6</v>
      </c>
      <c r="D287" s="14">
        <v>7661877</v>
      </c>
      <c r="E287" s="14">
        <v>5746408</v>
      </c>
      <c r="F287" s="14">
        <v>2341129</v>
      </c>
      <c r="G287" s="14">
        <v>5533578</v>
      </c>
      <c r="H287" s="14">
        <f t="shared" si="55"/>
        <v>78182</v>
      </c>
      <c r="I287" s="13">
        <f t="shared" si="56"/>
        <v>1.0309222615097369E-2</v>
      </c>
      <c r="J287" s="14">
        <f t="shared" si="51"/>
        <v>58637</v>
      </c>
      <c r="K287" s="13">
        <f t="shared" si="57"/>
        <v>1.0309310976127639E-2</v>
      </c>
      <c r="L287" s="14">
        <f t="shared" si="53"/>
        <v>23889</v>
      </c>
      <c r="M287" s="13">
        <f t="shared" si="58"/>
        <v>1.0309247207885175E-2</v>
      </c>
      <c r="N287" s="14">
        <f t="shared" si="52"/>
        <v>56465</v>
      </c>
      <c r="O287" s="13">
        <f t="shared" si="59"/>
        <v>1.0309263292541226E-2</v>
      </c>
      <c r="P287" s="14">
        <f t="shared" si="49"/>
        <v>21282992</v>
      </c>
      <c r="Q287" s="13">
        <f t="shared" si="54"/>
        <v>1.0309259753916944E-2</v>
      </c>
    </row>
    <row r="288" spans="2:17" x14ac:dyDescent="0.3">
      <c r="B288" s="18">
        <v>43750</v>
      </c>
      <c r="C288" s="4">
        <f t="shared" si="50"/>
        <v>7</v>
      </c>
      <c r="D288" s="14">
        <v>16321913</v>
      </c>
      <c r="E288" s="14">
        <v>12241435</v>
      </c>
      <c r="F288" s="14">
        <v>4987251</v>
      </c>
      <c r="G288" s="14">
        <v>11788048</v>
      </c>
      <c r="H288" s="14">
        <f t="shared" si="55"/>
        <v>-323206</v>
      </c>
      <c r="I288" s="13">
        <f t="shared" si="56"/>
        <v>-1.941746406258793E-2</v>
      </c>
      <c r="J288" s="14">
        <f t="shared" si="51"/>
        <v>-242404</v>
      </c>
      <c r="K288" s="13">
        <f t="shared" si="57"/>
        <v>-1.9417424399657879E-2</v>
      </c>
      <c r="L288" s="14">
        <f t="shared" si="53"/>
        <v>-98757</v>
      </c>
      <c r="M288" s="13">
        <f t="shared" si="58"/>
        <v>-1.9417389827149356E-2</v>
      </c>
      <c r="N288" s="14">
        <f t="shared" si="52"/>
        <v>-233427</v>
      </c>
      <c r="O288" s="13">
        <f t="shared" si="59"/>
        <v>-1.9417500764257301E-2</v>
      </c>
      <c r="P288" s="14">
        <f t="shared" si="49"/>
        <v>45338647</v>
      </c>
      <c r="Q288" s="13">
        <f t="shared" si="54"/>
        <v>-1.9417454730133787E-2</v>
      </c>
    </row>
    <row r="289" spans="2:17" x14ac:dyDescent="0.3">
      <c r="B289" s="18">
        <v>43751</v>
      </c>
      <c r="C289" s="4">
        <f t="shared" si="50"/>
        <v>1</v>
      </c>
      <c r="D289" s="14">
        <v>15675500</v>
      </c>
      <c r="E289" s="14">
        <v>11756625</v>
      </c>
      <c r="F289" s="14">
        <v>4789736</v>
      </c>
      <c r="G289" s="14">
        <v>11321195</v>
      </c>
      <c r="H289" s="14">
        <f t="shared" si="55"/>
        <v>0</v>
      </c>
      <c r="I289" s="13">
        <f t="shared" si="56"/>
        <v>0</v>
      </c>
      <c r="J289" s="14">
        <f t="shared" si="51"/>
        <v>0</v>
      </c>
      <c r="K289" s="13">
        <f t="shared" si="57"/>
        <v>0</v>
      </c>
      <c r="L289" s="14">
        <f t="shared" si="53"/>
        <v>0</v>
      </c>
      <c r="M289" s="13">
        <f t="shared" si="58"/>
        <v>0</v>
      </c>
      <c r="N289" s="14">
        <f t="shared" si="52"/>
        <v>0</v>
      </c>
      <c r="O289" s="13">
        <f t="shared" si="59"/>
        <v>0</v>
      </c>
      <c r="P289" s="14">
        <f t="shared" si="49"/>
        <v>43543056</v>
      </c>
      <c r="Q289" s="13">
        <f t="shared" si="54"/>
        <v>0</v>
      </c>
    </row>
    <row r="290" spans="2:17" x14ac:dyDescent="0.3">
      <c r="B290" s="18">
        <v>43752</v>
      </c>
      <c r="C290" s="4">
        <f t="shared" si="50"/>
        <v>2</v>
      </c>
      <c r="D290" s="14">
        <v>7505512</v>
      </c>
      <c r="E290" s="14">
        <v>5629134</v>
      </c>
      <c r="F290" s="14">
        <v>2293351</v>
      </c>
      <c r="G290" s="14">
        <v>5420648</v>
      </c>
      <c r="H290" s="14">
        <f t="shared" si="55"/>
        <v>-234548</v>
      </c>
      <c r="I290" s="13">
        <f t="shared" si="56"/>
        <v>-3.0303124265186554E-2</v>
      </c>
      <c r="J290" s="14">
        <f t="shared" si="51"/>
        <v>-175911</v>
      </c>
      <c r="K290" s="13">
        <f t="shared" si="57"/>
        <v>-3.0303124265186554E-2</v>
      </c>
      <c r="L290" s="14">
        <f t="shared" si="53"/>
        <v>-71667</v>
      </c>
      <c r="M290" s="13">
        <f t="shared" si="58"/>
        <v>-3.0302940611868445E-2</v>
      </c>
      <c r="N290" s="14">
        <f t="shared" si="52"/>
        <v>-169395</v>
      </c>
      <c r="O290" s="13">
        <f t="shared" si="59"/>
        <v>-3.0302986935878629E-2</v>
      </c>
      <c r="P290" s="14">
        <f t="shared" si="49"/>
        <v>20848645</v>
      </c>
      <c r="Q290" s="13">
        <f t="shared" si="54"/>
        <v>-3.0303068357704799E-2</v>
      </c>
    </row>
    <row r="291" spans="2:17" x14ac:dyDescent="0.3">
      <c r="B291" s="18">
        <v>43753</v>
      </c>
      <c r="C291" s="4">
        <f t="shared" si="50"/>
        <v>3</v>
      </c>
      <c r="D291" s="14">
        <v>7896424</v>
      </c>
      <c r="E291" s="14">
        <v>5922318</v>
      </c>
      <c r="F291" s="14">
        <v>2412796</v>
      </c>
      <c r="G291" s="14">
        <v>5702973</v>
      </c>
      <c r="H291" s="14">
        <f t="shared" si="55"/>
        <v>-156365</v>
      </c>
      <c r="I291" s="13">
        <f t="shared" si="56"/>
        <v>-1.9417496223979036E-2</v>
      </c>
      <c r="J291" s="14">
        <f t="shared" si="51"/>
        <v>-117274</v>
      </c>
      <c r="K291" s="13">
        <f t="shared" si="57"/>
        <v>-1.9417536813745029E-2</v>
      </c>
      <c r="L291" s="14">
        <f t="shared" si="53"/>
        <v>-47778</v>
      </c>
      <c r="M291" s="13">
        <f t="shared" si="58"/>
        <v>-1.941742048806494E-2</v>
      </c>
      <c r="N291" s="14">
        <f t="shared" si="52"/>
        <v>-112930</v>
      </c>
      <c r="O291" s="13">
        <f t="shared" si="59"/>
        <v>-1.9417449018664823E-2</v>
      </c>
      <c r="P291" s="14">
        <f t="shared" si="49"/>
        <v>21934511</v>
      </c>
      <c r="Q291" s="13">
        <f t="shared" si="54"/>
        <v>-1.9417486578885645E-2</v>
      </c>
    </row>
    <row r="292" spans="2:17" x14ac:dyDescent="0.3">
      <c r="B292" s="18">
        <v>43754</v>
      </c>
      <c r="C292" s="4">
        <f t="shared" si="50"/>
        <v>4</v>
      </c>
      <c r="D292" s="14">
        <v>7427330</v>
      </c>
      <c r="E292" s="14">
        <v>5570497</v>
      </c>
      <c r="F292" s="14">
        <v>2269462</v>
      </c>
      <c r="G292" s="14">
        <v>5364183</v>
      </c>
      <c r="H292" s="14">
        <f t="shared" si="55"/>
        <v>0</v>
      </c>
      <c r="I292" s="13">
        <f t="shared" si="56"/>
        <v>0</v>
      </c>
      <c r="J292" s="14">
        <f t="shared" si="51"/>
        <v>0</v>
      </c>
      <c r="K292" s="13">
        <f t="shared" si="57"/>
        <v>0</v>
      </c>
      <c r="L292" s="14">
        <f t="shared" si="53"/>
        <v>0</v>
      </c>
      <c r="M292" s="13">
        <f t="shared" si="58"/>
        <v>0</v>
      </c>
      <c r="N292" s="14">
        <f t="shared" si="52"/>
        <v>0</v>
      </c>
      <c r="O292" s="13">
        <f t="shared" si="59"/>
        <v>0</v>
      </c>
      <c r="P292" s="14">
        <f t="shared" si="49"/>
        <v>20631472</v>
      </c>
      <c r="Q292" s="13">
        <f t="shared" si="54"/>
        <v>0</v>
      </c>
    </row>
    <row r="293" spans="2:17" x14ac:dyDescent="0.3">
      <c r="B293" s="18">
        <v>43755</v>
      </c>
      <c r="C293" s="4">
        <f t="shared" si="50"/>
        <v>5</v>
      </c>
      <c r="D293" s="14">
        <v>7974607</v>
      </c>
      <c r="E293" s="14">
        <v>5980955</v>
      </c>
      <c r="F293" s="14">
        <v>2436685</v>
      </c>
      <c r="G293" s="14">
        <v>5759438</v>
      </c>
      <c r="H293" s="14">
        <f t="shared" si="55"/>
        <v>312730</v>
      </c>
      <c r="I293" s="13">
        <f t="shared" si="56"/>
        <v>4.0816369148186427E-2</v>
      </c>
      <c r="J293" s="14">
        <f t="shared" si="51"/>
        <v>234547</v>
      </c>
      <c r="K293" s="13">
        <f t="shared" si="57"/>
        <v>4.0816280361575474E-2</v>
      </c>
      <c r="L293" s="14">
        <f t="shared" si="53"/>
        <v>95556</v>
      </c>
      <c r="M293" s="13">
        <f t="shared" si="58"/>
        <v>4.081620448937251E-2</v>
      </c>
      <c r="N293" s="14">
        <f t="shared" si="52"/>
        <v>225860</v>
      </c>
      <c r="O293" s="13">
        <f t="shared" si="59"/>
        <v>4.0816267521665006E-2</v>
      </c>
      <c r="P293" s="14">
        <f t="shared" si="49"/>
        <v>22151685</v>
      </c>
      <c r="Q293" s="13">
        <f t="shared" si="54"/>
        <v>4.0816300640436287E-2</v>
      </c>
    </row>
    <row r="294" spans="2:17" x14ac:dyDescent="0.3">
      <c r="B294" s="18">
        <v>43756</v>
      </c>
      <c r="C294" s="4">
        <f t="shared" si="50"/>
        <v>6</v>
      </c>
      <c r="D294" s="14">
        <v>7505512</v>
      </c>
      <c r="E294" s="14">
        <v>5629134</v>
      </c>
      <c r="F294" s="14">
        <v>2293351</v>
      </c>
      <c r="G294" s="14">
        <v>5420648</v>
      </c>
      <c r="H294" s="14">
        <f t="shared" si="55"/>
        <v>-156365</v>
      </c>
      <c r="I294" s="13">
        <f t="shared" si="56"/>
        <v>-2.0408184574093213E-2</v>
      </c>
      <c r="J294" s="14">
        <f t="shared" si="51"/>
        <v>-117274</v>
      </c>
      <c r="K294" s="13">
        <f t="shared" si="57"/>
        <v>-2.0408227191664796E-2</v>
      </c>
      <c r="L294" s="14">
        <f t="shared" si="53"/>
        <v>-47778</v>
      </c>
      <c r="M294" s="13">
        <f t="shared" si="58"/>
        <v>-2.0408102244686255E-2</v>
      </c>
      <c r="N294" s="14">
        <f t="shared" si="52"/>
        <v>-112930</v>
      </c>
      <c r="O294" s="13">
        <f t="shared" si="59"/>
        <v>-2.0408133760832503E-2</v>
      </c>
      <c r="P294" s="14">
        <f t="shared" si="49"/>
        <v>20848645</v>
      </c>
      <c r="Q294" s="13">
        <f t="shared" si="54"/>
        <v>-2.0408173813155628E-2</v>
      </c>
    </row>
    <row r="295" spans="2:17" x14ac:dyDescent="0.3">
      <c r="B295" s="18">
        <v>43757</v>
      </c>
      <c r="C295" s="4">
        <f t="shared" si="50"/>
        <v>7</v>
      </c>
      <c r="D295" s="14">
        <v>16645119</v>
      </c>
      <c r="E295" s="14">
        <v>12483839</v>
      </c>
      <c r="F295" s="14">
        <v>5086008</v>
      </c>
      <c r="G295" s="14">
        <v>12021475</v>
      </c>
      <c r="H295" s="14">
        <f t="shared" si="55"/>
        <v>323206</v>
      </c>
      <c r="I295" s="13">
        <f t="shared" si="56"/>
        <v>1.9801968065875641E-2</v>
      </c>
      <c r="J295" s="14">
        <f t="shared" si="51"/>
        <v>242404</v>
      </c>
      <c r="K295" s="13">
        <f t="shared" si="57"/>
        <v>1.9801926816586546E-2</v>
      </c>
      <c r="L295" s="14">
        <f t="shared" si="53"/>
        <v>98757</v>
      </c>
      <c r="M295" s="13">
        <f t="shared" si="58"/>
        <v>1.9801890861318228E-2</v>
      </c>
      <c r="N295" s="14">
        <f t="shared" si="52"/>
        <v>233427</v>
      </c>
      <c r="O295" s="13">
        <f t="shared" si="59"/>
        <v>1.9802006235468239E-2</v>
      </c>
      <c r="P295" s="14">
        <f t="shared" si="49"/>
        <v>46236441</v>
      </c>
      <c r="Q295" s="13">
        <f t="shared" si="54"/>
        <v>1.9801958360160077E-2</v>
      </c>
    </row>
    <row r="296" spans="2:17" x14ac:dyDescent="0.3">
      <c r="B296" s="18">
        <v>43758</v>
      </c>
      <c r="C296" s="4">
        <f t="shared" si="50"/>
        <v>1</v>
      </c>
      <c r="D296" s="14">
        <v>15513897</v>
      </c>
      <c r="E296" s="14">
        <v>11635423</v>
      </c>
      <c r="F296" s="14">
        <v>4740357</v>
      </c>
      <c r="G296" s="14">
        <v>11204481</v>
      </c>
      <c r="H296" s="14">
        <f t="shared" si="55"/>
        <v>-161603</v>
      </c>
      <c r="I296" s="13">
        <f t="shared" si="56"/>
        <v>-1.0309272431501371E-2</v>
      </c>
      <c r="J296" s="14">
        <f t="shared" si="51"/>
        <v>-121202</v>
      </c>
      <c r="K296" s="13">
        <f t="shared" si="57"/>
        <v>-1.0309251166895295E-2</v>
      </c>
      <c r="L296" s="14">
        <f t="shared" si="53"/>
        <v>-49379</v>
      </c>
      <c r="M296" s="13">
        <f t="shared" si="58"/>
        <v>-1.0309336464473184E-2</v>
      </c>
      <c r="N296" s="14">
        <f t="shared" si="52"/>
        <v>-116714</v>
      </c>
      <c r="O296" s="13">
        <f t="shared" si="59"/>
        <v>-1.0309335719418278E-2</v>
      </c>
      <c r="P296" s="14">
        <f t="shared" si="49"/>
        <v>43094158</v>
      </c>
      <c r="Q296" s="13">
        <f t="shared" si="54"/>
        <v>-1.0309290188543541E-2</v>
      </c>
    </row>
    <row r="297" spans="2:17" x14ac:dyDescent="0.3">
      <c r="B297" s="20">
        <v>43759</v>
      </c>
      <c r="C297" s="16">
        <f t="shared" si="50"/>
        <v>2</v>
      </c>
      <c r="D297" s="21">
        <v>8209154</v>
      </c>
      <c r="E297" s="21">
        <v>6156866</v>
      </c>
      <c r="F297" s="21">
        <v>2508352</v>
      </c>
      <c r="G297" s="21">
        <v>5928833</v>
      </c>
      <c r="H297" s="21">
        <f t="shared" si="55"/>
        <v>703642</v>
      </c>
      <c r="I297" s="22">
        <f t="shared" si="56"/>
        <v>9.3750033308853453E-2</v>
      </c>
      <c r="J297" s="21">
        <f t="shared" si="51"/>
        <v>527732</v>
      </c>
      <c r="K297" s="22">
        <f t="shared" si="57"/>
        <v>9.3750122132463032E-2</v>
      </c>
      <c r="L297" s="21">
        <f t="shared" si="53"/>
        <v>215001</v>
      </c>
      <c r="M297" s="22">
        <f t="shared" si="58"/>
        <v>9.3749713846681182E-2</v>
      </c>
      <c r="N297" s="21">
        <f t="shared" si="52"/>
        <v>508185</v>
      </c>
      <c r="O297" s="22">
        <f t="shared" si="59"/>
        <v>9.3749861640158194E-2</v>
      </c>
      <c r="P297" s="21">
        <f t="shared" si="49"/>
        <v>22803205</v>
      </c>
      <c r="Q297" s="22">
        <f t="shared" si="54"/>
        <v>9.3749977516524474E-2</v>
      </c>
    </row>
    <row r="298" spans="2:17" x14ac:dyDescent="0.3">
      <c r="B298" s="20">
        <v>43760</v>
      </c>
      <c r="C298" s="16">
        <f t="shared" si="50"/>
        <v>3</v>
      </c>
      <c r="D298" s="21">
        <v>7818242</v>
      </c>
      <c r="E298" s="21">
        <v>5863681</v>
      </c>
      <c r="F298" s="21">
        <v>2388907</v>
      </c>
      <c r="G298" s="21">
        <v>5646508</v>
      </c>
      <c r="H298" s="21">
        <f t="shared" si="55"/>
        <v>-78182</v>
      </c>
      <c r="I298" s="22">
        <f t="shared" si="56"/>
        <v>-9.9009374369968262E-3</v>
      </c>
      <c r="J298" s="21">
        <f t="shared" si="51"/>
        <v>-58637</v>
      </c>
      <c r="K298" s="22">
        <f t="shared" si="57"/>
        <v>-9.9010218633988067E-3</v>
      </c>
      <c r="L298" s="21">
        <f t="shared" si="53"/>
        <v>-23889</v>
      </c>
      <c r="M298" s="22">
        <f t="shared" si="58"/>
        <v>-9.9009613742728764E-3</v>
      </c>
      <c r="N298" s="21">
        <f t="shared" si="52"/>
        <v>-56465</v>
      </c>
      <c r="O298" s="22">
        <f t="shared" si="59"/>
        <v>-9.9009762101276433E-3</v>
      </c>
      <c r="P298" s="21">
        <f t="shared" si="49"/>
        <v>21717338</v>
      </c>
      <c r="Q298" s="22">
        <f t="shared" si="54"/>
        <v>-9.9009729462398166E-3</v>
      </c>
    </row>
    <row r="299" spans="2:17" x14ac:dyDescent="0.3">
      <c r="B299" s="18">
        <v>43761</v>
      </c>
      <c r="C299" s="4">
        <f t="shared" si="50"/>
        <v>4</v>
      </c>
      <c r="D299" s="14">
        <v>7818242</v>
      </c>
      <c r="E299" s="14">
        <v>5863681</v>
      </c>
      <c r="F299" s="14">
        <v>2388907</v>
      </c>
      <c r="G299" s="14">
        <v>5646508</v>
      </c>
      <c r="H299" s="14">
        <f t="shared" si="55"/>
        <v>390912</v>
      </c>
      <c r="I299" s="13">
        <f t="shared" si="56"/>
        <v>5.2631564774959561E-2</v>
      </c>
      <c r="J299" s="14">
        <f t="shared" si="51"/>
        <v>293184</v>
      </c>
      <c r="K299" s="13">
        <f t="shared" si="57"/>
        <v>5.2631569499094866E-2</v>
      </c>
      <c r="L299" s="14">
        <f t="shared" si="53"/>
        <v>119445</v>
      </c>
      <c r="M299" s="13">
        <f t="shared" si="58"/>
        <v>5.2631416608870385E-2</v>
      </c>
      <c r="N299" s="14">
        <f t="shared" si="52"/>
        <v>282325</v>
      </c>
      <c r="O299" s="13">
        <f t="shared" si="59"/>
        <v>5.2631500454030089E-2</v>
      </c>
      <c r="P299" s="14">
        <f t="shared" si="49"/>
        <v>21717338</v>
      </c>
      <c r="Q299" s="13">
        <f t="shared" si="54"/>
        <v>5.2631533028763E-2</v>
      </c>
    </row>
    <row r="300" spans="2:17" x14ac:dyDescent="0.3">
      <c r="B300" s="18">
        <v>43762</v>
      </c>
      <c r="C300" s="4">
        <f t="shared" si="50"/>
        <v>5</v>
      </c>
      <c r="D300" s="14">
        <v>7583695</v>
      </c>
      <c r="E300" s="14">
        <v>5687771</v>
      </c>
      <c r="F300" s="14">
        <v>2317240</v>
      </c>
      <c r="G300" s="14">
        <v>5477113</v>
      </c>
      <c r="H300" s="14">
        <f t="shared" si="55"/>
        <v>-390912</v>
      </c>
      <c r="I300" s="13">
        <f t="shared" si="56"/>
        <v>-4.9019594319820392E-2</v>
      </c>
      <c r="J300" s="14">
        <f t="shared" si="51"/>
        <v>-293184</v>
      </c>
      <c r="K300" s="13">
        <f t="shared" si="57"/>
        <v>-4.9019596368807372E-2</v>
      </c>
      <c r="L300" s="14">
        <f t="shared" si="53"/>
        <v>-119445</v>
      </c>
      <c r="M300" s="13">
        <f t="shared" si="58"/>
        <v>-4.9019467021793939E-2</v>
      </c>
      <c r="N300" s="14">
        <f t="shared" si="52"/>
        <v>-282325</v>
      </c>
      <c r="O300" s="13">
        <f t="shared" si="59"/>
        <v>-4.9019539753705099E-2</v>
      </c>
      <c r="P300" s="14">
        <f t="shared" si="49"/>
        <v>21065819</v>
      </c>
      <c r="Q300" s="13">
        <f t="shared" si="54"/>
        <v>-4.9019566683076277E-2</v>
      </c>
    </row>
    <row r="301" spans="2:17" x14ac:dyDescent="0.3">
      <c r="B301" s="18">
        <v>43763</v>
      </c>
      <c r="C301" s="4">
        <f t="shared" si="50"/>
        <v>6</v>
      </c>
      <c r="D301" s="14">
        <v>7740060</v>
      </c>
      <c r="E301" s="14">
        <v>5805045</v>
      </c>
      <c r="F301" s="14">
        <v>2365018</v>
      </c>
      <c r="G301" s="14">
        <v>5590043</v>
      </c>
      <c r="H301" s="14">
        <f t="shared" si="55"/>
        <v>234548</v>
      </c>
      <c r="I301" s="13">
        <f t="shared" si="56"/>
        <v>3.1250099926560582E-2</v>
      </c>
      <c r="J301" s="14">
        <f t="shared" si="51"/>
        <v>175911</v>
      </c>
      <c r="K301" s="13">
        <f t="shared" si="57"/>
        <v>3.1250099926560582E-2</v>
      </c>
      <c r="L301" s="14">
        <f t="shared" si="53"/>
        <v>71667</v>
      </c>
      <c r="M301" s="13">
        <f t="shared" si="58"/>
        <v>3.124990461556032E-2</v>
      </c>
      <c r="N301" s="14">
        <f t="shared" si="52"/>
        <v>169395</v>
      </c>
      <c r="O301" s="13">
        <f t="shared" si="59"/>
        <v>3.1249953880052805E-2</v>
      </c>
      <c r="P301" s="14">
        <f t="shared" si="49"/>
        <v>21500166</v>
      </c>
      <c r="Q301" s="13">
        <f t="shared" si="54"/>
        <v>3.1250040470256035E-2</v>
      </c>
    </row>
    <row r="302" spans="2:17" x14ac:dyDescent="0.3">
      <c r="B302" s="18">
        <v>43764</v>
      </c>
      <c r="C302" s="4">
        <f t="shared" si="50"/>
        <v>7</v>
      </c>
      <c r="D302" s="14">
        <v>15837104</v>
      </c>
      <c r="E302" s="14">
        <v>11877828</v>
      </c>
      <c r="F302" s="14">
        <v>4839115</v>
      </c>
      <c r="G302" s="14">
        <v>11437908</v>
      </c>
      <c r="H302" s="14">
        <f t="shared" si="55"/>
        <v>-808015</v>
      </c>
      <c r="I302" s="13">
        <f t="shared" si="56"/>
        <v>-4.8543660156469937E-2</v>
      </c>
      <c r="J302" s="14">
        <f t="shared" si="51"/>
        <v>-606011</v>
      </c>
      <c r="K302" s="13">
        <f t="shared" si="57"/>
        <v>-4.8543641102708923E-2</v>
      </c>
      <c r="L302" s="14">
        <f t="shared" si="53"/>
        <v>-246893</v>
      </c>
      <c r="M302" s="13">
        <f t="shared" si="58"/>
        <v>-4.8543572876802443E-2</v>
      </c>
      <c r="N302" s="14">
        <f t="shared" si="52"/>
        <v>-583567</v>
      </c>
      <c r="O302" s="13">
        <f t="shared" si="59"/>
        <v>-4.8543710318409317E-2</v>
      </c>
      <c r="P302" s="14">
        <f t="shared" si="49"/>
        <v>43991955</v>
      </c>
      <c r="Q302" s="13">
        <f t="shared" si="54"/>
        <v>-4.8543658453296556E-2</v>
      </c>
    </row>
    <row r="303" spans="2:17" x14ac:dyDescent="0.3">
      <c r="B303" s="18">
        <v>43765</v>
      </c>
      <c r="C303" s="4">
        <f t="shared" si="50"/>
        <v>1</v>
      </c>
      <c r="D303" s="14">
        <v>15513897</v>
      </c>
      <c r="E303" s="14">
        <v>11635423</v>
      </c>
      <c r="F303" s="14">
        <v>4740357</v>
      </c>
      <c r="G303" s="14">
        <v>11204481</v>
      </c>
      <c r="H303" s="14">
        <f t="shared" si="55"/>
        <v>0</v>
      </c>
      <c r="I303" s="13">
        <f t="shared" si="56"/>
        <v>0</v>
      </c>
      <c r="J303" s="14">
        <f t="shared" si="51"/>
        <v>0</v>
      </c>
      <c r="K303" s="13">
        <f t="shared" si="57"/>
        <v>0</v>
      </c>
      <c r="L303" s="14">
        <f t="shared" si="53"/>
        <v>0</v>
      </c>
      <c r="M303" s="13">
        <f t="shared" si="58"/>
        <v>0</v>
      </c>
      <c r="N303" s="14">
        <f t="shared" si="52"/>
        <v>0</v>
      </c>
      <c r="O303" s="13">
        <f t="shared" si="59"/>
        <v>0</v>
      </c>
      <c r="P303" s="14">
        <f t="shared" si="49"/>
        <v>43094158</v>
      </c>
      <c r="Q303" s="13">
        <f t="shared" si="54"/>
        <v>0</v>
      </c>
    </row>
    <row r="304" spans="2:17" x14ac:dyDescent="0.3">
      <c r="B304" s="18">
        <v>43766</v>
      </c>
      <c r="C304" s="4">
        <f t="shared" si="50"/>
        <v>2</v>
      </c>
      <c r="D304" s="14">
        <v>7583695</v>
      </c>
      <c r="E304" s="14">
        <v>5687771</v>
      </c>
      <c r="F304" s="14">
        <v>2317240</v>
      </c>
      <c r="G304" s="14">
        <v>5477113</v>
      </c>
      <c r="H304" s="14">
        <f t="shared" si="55"/>
        <v>-625459</v>
      </c>
      <c r="I304" s="13">
        <f t="shared" si="56"/>
        <v>-7.6190433265108659E-2</v>
      </c>
      <c r="J304" s="14">
        <f t="shared" si="51"/>
        <v>-469095</v>
      </c>
      <c r="K304" s="13">
        <f t="shared" si="57"/>
        <v>-7.6190548892894561E-2</v>
      </c>
      <c r="L304" s="14">
        <f t="shared" si="53"/>
        <v>-191112</v>
      </c>
      <c r="M304" s="13">
        <f t="shared" si="58"/>
        <v>-7.6190263567473826E-2</v>
      </c>
      <c r="N304" s="14">
        <f t="shared" si="52"/>
        <v>-451720</v>
      </c>
      <c r="O304" s="13">
        <f t="shared" si="59"/>
        <v>-7.6190373383767107E-2</v>
      </c>
      <c r="P304" s="14">
        <f t="shared" si="49"/>
        <v>21065819</v>
      </c>
      <c r="Q304" s="13">
        <f t="shared" si="54"/>
        <v>-7.6190430248730401E-2</v>
      </c>
    </row>
    <row r="305" spans="2:17" x14ac:dyDescent="0.3">
      <c r="B305" s="18">
        <v>43767</v>
      </c>
      <c r="C305" s="4">
        <f t="shared" si="50"/>
        <v>3</v>
      </c>
      <c r="D305" s="14">
        <v>7974607</v>
      </c>
      <c r="E305" s="14">
        <v>5980955</v>
      </c>
      <c r="F305" s="14">
        <v>2436685</v>
      </c>
      <c r="G305" s="14">
        <v>5759438</v>
      </c>
      <c r="H305" s="14">
        <f t="shared" si="55"/>
        <v>156365</v>
      </c>
      <c r="I305" s="13">
        <f t="shared" si="56"/>
        <v>2.0000020464958856E-2</v>
      </c>
      <c r="J305" s="14">
        <f t="shared" si="51"/>
        <v>117274</v>
      </c>
      <c r="K305" s="13">
        <f t="shared" si="57"/>
        <v>2.0000064805708151E-2</v>
      </c>
      <c r="L305" s="14">
        <f t="shared" si="53"/>
        <v>47778</v>
      </c>
      <c r="M305" s="13">
        <f t="shared" si="58"/>
        <v>1.9999941395793197E-2</v>
      </c>
      <c r="N305" s="14">
        <f t="shared" si="52"/>
        <v>112930</v>
      </c>
      <c r="O305" s="13">
        <f t="shared" si="59"/>
        <v>1.9999971663902771E-2</v>
      </c>
      <c r="P305" s="14">
        <f t="shared" si="49"/>
        <v>22151685</v>
      </c>
      <c r="Q305" s="13">
        <f t="shared" si="54"/>
        <v>2.000001105107807E-2</v>
      </c>
    </row>
    <row r="306" spans="2:17" x14ac:dyDescent="0.3">
      <c r="B306" s="18">
        <v>43768</v>
      </c>
      <c r="C306" s="4">
        <f t="shared" si="50"/>
        <v>4</v>
      </c>
      <c r="D306" s="14">
        <v>7740060</v>
      </c>
      <c r="E306" s="14">
        <v>5805045</v>
      </c>
      <c r="F306" s="14">
        <v>2365018</v>
      </c>
      <c r="G306" s="14">
        <v>5590043</v>
      </c>
      <c r="H306" s="14">
        <f t="shared" si="55"/>
        <v>-78182</v>
      </c>
      <c r="I306" s="13">
        <f t="shared" si="56"/>
        <v>-9.9999462794833072E-3</v>
      </c>
      <c r="J306" s="14">
        <f t="shared" si="51"/>
        <v>-58636</v>
      </c>
      <c r="K306" s="13">
        <f t="shared" si="57"/>
        <v>-9.9998618615166901E-3</v>
      </c>
      <c r="L306" s="14">
        <f t="shared" si="53"/>
        <v>-23889</v>
      </c>
      <c r="M306" s="13">
        <f t="shared" si="58"/>
        <v>-9.9999706978965985E-3</v>
      </c>
      <c r="N306" s="14">
        <f t="shared" si="52"/>
        <v>-56465</v>
      </c>
      <c r="O306" s="13">
        <f t="shared" si="59"/>
        <v>-9.9999858319513857E-3</v>
      </c>
      <c r="P306" s="14">
        <f t="shared" si="49"/>
        <v>21500166</v>
      </c>
      <c r="Q306" s="13">
        <f t="shared" si="54"/>
        <v>-9.9999364563004844E-3</v>
      </c>
    </row>
    <row r="307" spans="2:17" x14ac:dyDescent="0.3">
      <c r="B307" s="18">
        <v>43769</v>
      </c>
      <c r="C307" s="4">
        <f t="shared" si="50"/>
        <v>5</v>
      </c>
      <c r="D307" s="14">
        <v>7427330</v>
      </c>
      <c r="E307" s="14">
        <v>5570497</v>
      </c>
      <c r="F307" s="14">
        <v>2269462</v>
      </c>
      <c r="G307" s="14">
        <v>5364183</v>
      </c>
      <c r="H307" s="14">
        <f t="shared" si="55"/>
        <v>-156365</v>
      </c>
      <c r="I307" s="13">
        <f t="shared" si="56"/>
        <v>-2.0618577092037627E-2</v>
      </c>
      <c r="J307" s="14">
        <f t="shared" si="51"/>
        <v>-117274</v>
      </c>
      <c r="K307" s="13">
        <f t="shared" si="57"/>
        <v>-2.0618621952255056E-2</v>
      </c>
      <c r="L307" s="14">
        <f t="shared" si="53"/>
        <v>-47778</v>
      </c>
      <c r="M307" s="13">
        <f t="shared" si="58"/>
        <v>-2.0618494415770461E-2</v>
      </c>
      <c r="N307" s="14">
        <f t="shared" si="52"/>
        <v>-112930</v>
      </c>
      <c r="O307" s="13">
        <f t="shared" si="59"/>
        <v>-2.0618526585082342E-2</v>
      </c>
      <c r="P307" s="14">
        <f t="shared" si="49"/>
        <v>20631472</v>
      </c>
      <c r="Q307" s="13">
        <f t="shared" si="54"/>
        <v>-2.0618566978098496E-2</v>
      </c>
    </row>
    <row r="308" spans="2:17" x14ac:dyDescent="0.3">
      <c r="B308" s="18">
        <v>43770</v>
      </c>
      <c r="C308" s="4">
        <f t="shared" si="50"/>
        <v>6</v>
      </c>
      <c r="D308" s="14">
        <v>7583695</v>
      </c>
      <c r="E308" s="14">
        <v>5687771</v>
      </c>
      <c r="F308" s="14">
        <v>2317240</v>
      </c>
      <c r="G308" s="14">
        <v>5477113</v>
      </c>
      <c r="H308" s="14">
        <f t="shared" si="55"/>
        <v>-156365</v>
      </c>
      <c r="I308" s="13">
        <f t="shared" si="56"/>
        <v>-2.0202039777469372E-2</v>
      </c>
      <c r="J308" s="14">
        <f t="shared" si="51"/>
        <v>-117274</v>
      </c>
      <c r="K308" s="13">
        <f t="shared" si="57"/>
        <v>-2.0202082843457703E-2</v>
      </c>
      <c r="L308" s="14">
        <f t="shared" si="53"/>
        <v>-47778</v>
      </c>
      <c r="M308" s="13">
        <f t="shared" si="58"/>
        <v>-2.0201960407912334E-2</v>
      </c>
      <c r="N308" s="14">
        <f t="shared" si="52"/>
        <v>-112930</v>
      </c>
      <c r="O308" s="13">
        <f t="shared" si="59"/>
        <v>-2.0201991290585752E-2</v>
      </c>
      <c r="P308" s="14">
        <f t="shared" si="49"/>
        <v>21065819</v>
      </c>
      <c r="Q308" s="13">
        <f t="shared" si="54"/>
        <v>-2.0202030068046883E-2</v>
      </c>
    </row>
    <row r="309" spans="2:17" x14ac:dyDescent="0.3">
      <c r="B309" s="18">
        <v>43771</v>
      </c>
      <c r="C309" s="4">
        <f t="shared" si="50"/>
        <v>7</v>
      </c>
      <c r="D309" s="14">
        <v>15352294</v>
      </c>
      <c r="E309" s="14">
        <v>11514221</v>
      </c>
      <c r="F309" s="14">
        <v>4690978</v>
      </c>
      <c r="G309" s="14">
        <v>11087768</v>
      </c>
      <c r="H309" s="14">
        <f t="shared" si="55"/>
        <v>-484810</v>
      </c>
      <c r="I309" s="13">
        <f t="shared" si="56"/>
        <v>-3.061228871137045E-2</v>
      </c>
      <c r="J309" s="14">
        <f t="shared" si="51"/>
        <v>-363607</v>
      </c>
      <c r="K309" s="13">
        <f t="shared" si="57"/>
        <v>-3.0612246616132155E-2</v>
      </c>
      <c r="L309" s="14">
        <f t="shared" si="53"/>
        <v>-148137</v>
      </c>
      <c r="M309" s="13">
        <f t="shared" si="58"/>
        <v>-3.061241569997819E-2</v>
      </c>
      <c r="N309" s="14">
        <f t="shared" si="52"/>
        <v>-350140</v>
      </c>
      <c r="O309" s="13">
        <f t="shared" si="59"/>
        <v>-3.0612241329445955E-2</v>
      </c>
      <c r="P309" s="14">
        <f t="shared" si="49"/>
        <v>42645261</v>
      </c>
      <c r="Q309" s="13">
        <f t="shared" si="54"/>
        <v>-3.061227899510266E-2</v>
      </c>
    </row>
    <row r="310" spans="2:17" x14ac:dyDescent="0.3">
      <c r="B310" s="18">
        <v>43772</v>
      </c>
      <c r="C310" s="4">
        <f t="shared" si="50"/>
        <v>1</v>
      </c>
      <c r="D310" s="14">
        <v>16483516</v>
      </c>
      <c r="E310" s="14">
        <v>12362637</v>
      </c>
      <c r="F310" s="14">
        <v>5036630</v>
      </c>
      <c r="G310" s="14">
        <v>11904761</v>
      </c>
      <c r="H310" s="14">
        <f t="shared" si="55"/>
        <v>969619</v>
      </c>
      <c r="I310" s="13">
        <f t="shared" si="56"/>
        <v>6.2500028200522362E-2</v>
      </c>
      <c r="J310" s="14">
        <f t="shared" si="51"/>
        <v>727214</v>
      </c>
      <c r="K310" s="13">
        <f t="shared" si="57"/>
        <v>6.2500005371527889E-2</v>
      </c>
      <c r="L310" s="14">
        <f t="shared" si="53"/>
        <v>296273</v>
      </c>
      <c r="M310" s="13">
        <f t="shared" si="58"/>
        <v>6.2500145031270771E-2</v>
      </c>
      <c r="N310" s="14">
        <f t="shared" si="52"/>
        <v>700280</v>
      </c>
      <c r="O310" s="13">
        <f t="shared" si="59"/>
        <v>6.2499994421874705E-2</v>
      </c>
      <c r="P310" s="14">
        <f t="shared" si="49"/>
        <v>45787544</v>
      </c>
      <c r="Q310" s="13">
        <f t="shared" si="54"/>
        <v>6.2500026105626771E-2</v>
      </c>
    </row>
    <row r="311" spans="2:17" x14ac:dyDescent="0.3">
      <c r="B311" s="18">
        <v>43773</v>
      </c>
      <c r="C311" s="4">
        <f t="shared" si="50"/>
        <v>2</v>
      </c>
      <c r="D311" s="14">
        <v>7661877</v>
      </c>
      <c r="E311" s="14">
        <v>5746408</v>
      </c>
      <c r="F311" s="14">
        <v>2341129</v>
      </c>
      <c r="G311" s="14">
        <v>5533578</v>
      </c>
      <c r="H311" s="14">
        <f t="shared" si="55"/>
        <v>78182</v>
      </c>
      <c r="I311" s="13">
        <f t="shared" si="56"/>
        <v>1.0309222615097369E-2</v>
      </c>
      <c r="J311" s="14">
        <f t="shared" si="51"/>
        <v>58637</v>
      </c>
      <c r="K311" s="13">
        <f t="shared" si="57"/>
        <v>1.0309310976127639E-2</v>
      </c>
      <c r="L311" s="14">
        <f t="shared" si="53"/>
        <v>23889</v>
      </c>
      <c r="M311" s="13">
        <f t="shared" si="58"/>
        <v>1.0309247207885175E-2</v>
      </c>
      <c r="N311" s="14">
        <f t="shared" si="52"/>
        <v>56465</v>
      </c>
      <c r="O311" s="13">
        <f t="shared" si="59"/>
        <v>1.0309263292541226E-2</v>
      </c>
      <c r="P311" s="14">
        <f t="shared" si="49"/>
        <v>21282992</v>
      </c>
      <c r="Q311" s="13">
        <f t="shared" si="54"/>
        <v>1.0309259753916944E-2</v>
      </c>
    </row>
    <row r="312" spans="2:17" x14ac:dyDescent="0.3">
      <c r="B312" s="18">
        <v>43774</v>
      </c>
      <c r="C312" s="4">
        <f t="shared" si="50"/>
        <v>3</v>
      </c>
      <c r="D312" s="14">
        <v>7505512</v>
      </c>
      <c r="E312" s="14">
        <v>5629134</v>
      </c>
      <c r="F312" s="14">
        <v>2293351</v>
      </c>
      <c r="G312" s="14">
        <v>5420648</v>
      </c>
      <c r="H312" s="14">
        <f t="shared" si="55"/>
        <v>-469095</v>
      </c>
      <c r="I312" s="13">
        <f t="shared" si="56"/>
        <v>-5.8823588422601936E-2</v>
      </c>
      <c r="J312" s="14">
        <f t="shared" si="51"/>
        <v>-351821</v>
      </c>
      <c r="K312" s="13">
        <f t="shared" si="57"/>
        <v>-5.8823549082044568E-2</v>
      </c>
      <c r="L312" s="14">
        <f t="shared" si="53"/>
        <v>-143334</v>
      </c>
      <c r="M312" s="13">
        <f t="shared" si="58"/>
        <v>-5.8823360426152771E-2</v>
      </c>
      <c r="N312" s="14">
        <f t="shared" si="52"/>
        <v>-338790</v>
      </c>
      <c r="O312" s="13">
        <f t="shared" si="59"/>
        <v>-5.8823447704446141E-2</v>
      </c>
      <c r="P312" s="14">
        <f t="shared" si="49"/>
        <v>20848645</v>
      </c>
      <c r="Q312" s="13">
        <f t="shared" si="54"/>
        <v>-5.8823516134325682E-2</v>
      </c>
    </row>
    <row r="313" spans="2:17" x14ac:dyDescent="0.3">
      <c r="B313" s="18">
        <v>43775</v>
      </c>
      <c r="C313" s="4">
        <f t="shared" si="50"/>
        <v>4</v>
      </c>
      <c r="D313" s="14">
        <v>7740060</v>
      </c>
      <c r="E313" s="14">
        <v>5805045</v>
      </c>
      <c r="F313" s="14">
        <v>2365018</v>
      </c>
      <c r="G313" s="14">
        <v>5590043</v>
      </c>
      <c r="H313" s="14">
        <f t="shared" si="55"/>
        <v>0</v>
      </c>
      <c r="I313" s="13">
        <f t="shared" si="56"/>
        <v>0</v>
      </c>
      <c r="J313" s="14">
        <f t="shared" si="51"/>
        <v>0</v>
      </c>
      <c r="K313" s="13">
        <f t="shared" si="57"/>
        <v>0</v>
      </c>
      <c r="L313" s="14">
        <f t="shared" si="53"/>
        <v>0</v>
      </c>
      <c r="M313" s="13">
        <f t="shared" si="58"/>
        <v>0</v>
      </c>
      <c r="N313" s="14">
        <f t="shared" si="52"/>
        <v>0</v>
      </c>
      <c r="O313" s="13">
        <f t="shared" si="59"/>
        <v>0</v>
      </c>
      <c r="P313" s="14">
        <f t="shared" si="49"/>
        <v>21500166</v>
      </c>
      <c r="Q313" s="13">
        <f t="shared" si="54"/>
        <v>0</v>
      </c>
    </row>
    <row r="314" spans="2:17" x14ac:dyDescent="0.3">
      <c r="B314" s="18">
        <v>43776</v>
      </c>
      <c r="C314" s="4">
        <f t="shared" si="50"/>
        <v>5</v>
      </c>
      <c r="D314" s="14">
        <v>7505512</v>
      </c>
      <c r="E314" s="14">
        <v>5629134</v>
      </c>
      <c r="F314" s="14">
        <v>2293351</v>
      </c>
      <c r="G314" s="14">
        <v>5420648</v>
      </c>
      <c r="H314" s="14">
        <f t="shared" si="55"/>
        <v>78182</v>
      </c>
      <c r="I314" s="13">
        <f t="shared" si="56"/>
        <v>1.0526259099838065E-2</v>
      </c>
      <c r="J314" s="14">
        <f t="shared" si="51"/>
        <v>58637</v>
      </c>
      <c r="K314" s="13">
        <f t="shared" si="57"/>
        <v>1.0526349803258173E-2</v>
      </c>
      <c r="L314" s="14">
        <f t="shared" si="53"/>
        <v>23889</v>
      </c>
      <c r="M314" s="13">
        <f t="shared" si="58"/>
        <v>1.0526283321774077E-2</v>
      </c>
      <c r="N314" s="14">
        <f t="shared" si="52"/>
        <v>56465</v>
      </c>
      <c r="O314" s="13">
        <f t="shared" si="59"/>
        <v>1.0526300090806018E-2</v>
      </c>
      <c r="P314" s="14">
        <f t="shared" si="49"/>
        <v>20848645</v>
      </c>
      <c r="Q314" s="13">
        <f t="shared" si="54"/>
        <v>1.0526296911824717E-2</v>
      </c>
    </row>
    <row r="315" spans="2:17" x14ac:dyDescent="0.3">
      <c r="B315" s="18">
        <v>43777</v>
      </c>
      <c r="C315" s="4">
        <f t="shared" si="50"/>
        <v>6</v>
      </c>
      <c r="D315" s="14">
        <v>7583695</v>
      </c>
      <c r="E315" s="14">
        <v>5687771</v>
      </c>
      <c r="F315" s="14">
        <v>2317240</v>
      </c>
      <c r="G315" s="14">
        <v>5477113</v>
      </c>
      <c r="H315" s="14">
        <f t="shared" si="55"/>
        <v>0</v>
      </c>
      <c r="I315" s="13">
        <f t="shared" si="56"/>
        <v>0</v>
      </c>
      <c r="J315" s="14">
        <f t="shared" si="51"/>
        <v>0</v>
      </c>
      <c r="K315" s="13">
        <f t="shared" si="57"/>
        <v>0</v>
      </c>
      <c r="L315" s="14">
        <f t="shared" si="53"/>
        <v>0</v>
      </c>
      <c r="M315" s="13">
        <f t="shared" si="58"/>
        <v>0</v>
      </c>
      <c r="N315" s="14">
        <f t="shared" si="52"/>
        <v>0</v>
      </c>
      <c r="O315" s="13">
        <f t="shared" si="59"/>
        <v>0</v>
      </c>
      <c r="P315" s="14">
        <f t="shared" si="49"/>
        <v>21065819</v>
      </c>
      <c r="Q315" s="13">
        <f t="shared" si="54"/>
        <v>0</v>
      </c>
    </row>
    <row r="316" spans="2:17" x14ac:dyDescent="0.3">
      <c r="B316" s="20">
        <v>43778</v>
      </c>
      <c r="C316" s="16">
        <f t="shared" si="50"/>
        <v>7</v>
      </c>
      <c r="D316" s="21">
        <v>16483516</v>
      </c>
      <c r="E316" s="21">
        <v>12362637</v>
      </c>
      <c r="F316" s="21">
        <v>5036630</v>
      </c>
      <c r="G316" s="21">
        <v>11904761</v>
      </c>
      <c r="H316" s="21">
        <f t="shared" si="55"/>
        <v>1131222</v>
      </c>
      <c r="I316" s="22">
        <f t="shared" si="56"/>
        <v>7.3684232467147837E-2</v>
      </c>
      <c r="J316" s="21">
        <f t="shared" si="51"/>
        <v>848416</v>
      </c>
      <c r="K316" s="22">
        <f t="shared" si="57"/>
        <v>7.3684185842880723E-2</v>
      </c>
      <c r="L316" s="21">
        <f t="shared" si="53"/>
        <v>345652</v>
      </c>
      <c r="M316" s="22">
        <f t="shared" si="58"/>
        <v>7.3684421457529847E-2</v>
      </c>
      <c r="N316" s="21">
        <f t="shared" si="52"/>
        <v>816993</v>
      </c>
      <c r="O316" s="22">
        <f t="shared" si="59"/>
        <v>7.3684171602436122E-2</v>
      </c>
      <c r="P316" s="21">
        <f t="shared" si="49"/>
        <v>45787544</v>
      </c>
      <c r="Q316" s="22">
        <f t="shared" si="54"/>
        <v>7.3684224842708756E-2</v>
      </c>
    </row>
    <row r="317" spans="2:17" x14ac:dyDescent="0.3">
      <c r="B317" s="18">
        <v>43779</v>
      </c>
      <c r="C317" s="4">
        <f t="shared" si="50"/>
        <v>1</v>
      </c>
      <c r="D317" s="14">
        <v>16968325</v>
      </c>
      <c r="E317" s="14">
        <v>12726244</v>
      </c>
      <c r="F317" s="14">
        <v>5184766</v>
      </c>
      <c r="G317" s="14">
        <v>12254901</v>
      </c>
      <c r="H317" s="14">
        <f t="shared" si="55"/>
        <v>484809</v>
      </c>
      <c r="I317" s="13">
        <f t="shared" si="56"/>
        <v>2.9411746862744614E-2</v>
      </c>
      <c r="J317" s="14">
        <f t="shared" si="51"/>
        <v>363607</v>
      </c>
      <c r="K317" s="13">
        <f t="shared" si="57"/>
        <v>2.94117670849674E-2</v>
      </c>
      <c r="L317" s="14">
        <f t="shared" si="53"/>
        <v>148136</v>
      </c>
      <c r="M317" s="13">
        <f t="shared" si="58"/>
        <v>2.9411729668448849E-2</v>
      </c>
      <c r="N317" s="14">
        <f t="shared" si="52"/>
        <v>350140</v>
      </c>
      <c r="O317" s="13">
        <f t="shared" si="59"/>
        <v>2.9411762235293848E-2</v>
      </c>
      <c r="P317" s="14">
        <f t="shared" si="49"/>
        <v>47134236</v>
      </c>
      <c r="Q317" s="13">
        <f t="shared" si="54"/>
        <v>2.9411754428234849E-2</v>
      </c>
    </row>
    <row r="318" spans="2:17" x14ac:dyDescent="0.3">
      <c r="B318" s="18">
        <v>43780</v>
      </c>
      <c r="C318" s="4">
        <f t="shared" si="50"/>
        <v>2</v>
      </c>
      <c r="D318" s="14">
        <v>7740060</v>
      </c>
      <c r="E318" s="14">
        <v>5805045</v>
      </c>
      <c r="F318" s="14">
        <v>2365018</v>
      </c>
      <c r="G318" s="14">
        <v>5590043</v>
      </c>
      <c r="H318" s="14">
        <f t="shared" si="55"/>
        <v>78183</v>
      </c>
      <c r="I318" s="13">
        <f t="shared" si="56"/>
        <v>1.0204157545207204E-2</v>
      </c>
      <c r="J318" s="14">
        <f t="shared" si="51"/>
        <v>58637</v>
      </c>
      <c r="K318" s="13">
        <f t="shared" si="57"/>
        <v>1.0204113595832398E-2</v>
      </c>
      <c r="L318" s="14">
        <f t="shared" si="53"/>
        <v>23889</v>
      </c>
      <c r="M318" s="13">
        <f t="shared" si="58"/>
        <v>1.0204051122343127E-2</v>
      </c>
      <c r="N318" s="14">
        <f t="shared" si="52"/>
        <v>56465</v>
      </c>
      <c r="O318" s="13">
        <f t="shared" si="59"/>
        <v>1.0204066880416196E-2</v>
      </c>
      <c r="P318" s="14">
        <f t="shared" si="49"/>
        <v>21500166</v>
      </c>
      <c r="Q318" s="13">
        <f t="shared" si="54"/>
        <v>1.0204110399515187E-2</v>
      </c>
    </row>
    <row r="319" spans="2:17" x14ac:dyDescent="0.3">
      <c r="B319" s="18">
        <v>43781</v>
      </c>
      <c r="C319" s="4">
        <f t="shared" si="50"/>
        <v>3</v>
      </c>
      <c r="D319" s="14">
        <v>7427330</v>
      </c>
      <c r="E319" s="14">
        <v>5570497</v>
      </c>
      <c r="F319" s="14">
        <v>2269462</v>
      </c>
      <c r="G319" s="14">
        <v>5364183</v>
      </c>
      <c r="H319" s="14">
        <f t="shared" si="55"/>
        <v>-78182</v>
      </c>
      <c r="I319" s="13">
        <f t="shared" si="56"/>
        <v>-1.0416611151910726E-2</v>
      </c>
      <c r="J319" s="14">
        <f t="shared" si="51"/>
        <v>-58637</v>
      </c>
      <c r="K319" s="13">
        <f t="shared" si="57"/>
        <v>-1.0416699975520194E-2</v>
      </c>
      <c r="L319" s="14">
        <f t="shared" si="53"/>
        <v>-23889</v>
      </c>
      <c r="M319" s="13">
        <f t="shared" si="58"/>
        <v>-1.0416634871853403E-2</v>
      </c>
      <c r="N319" s="14">
        <f t="shared" si="52"/>
        <v>-56465</v>
      </c>
      <c r="O319" s="13">
        <f t="shared" si="59"/>
        <v>-1.0416651293350898E-2</v>
      </c>
      <c r="P319" s="14">
        <f t="shared" si="49"/>
        <v>20631472</v>
      </c>
      <c r="Q319" s="13">
        <f t="shared" si="54"/>
        <v>-1.0416648180253452E-2</v>
      </c>
    </row>
    <row r="320" spans="2:17" x14ac:dyDescent="0.3">
      <c r="B320" s="18">
        <v>43782</v>
      </c>
      <c r="C320" s="4">
        <f t="shared" si="50"/>
        <v>4</v>
      </c>
      <c r="D320" s="14">
        <v>7740060</v>
      </c>
      <c r="E320" s="14">
        <v>5805045</v>
      </c>
      <c r="F320" s="14">
        <v>2365018</v>
      </c>
      <c r="G320" s="14">
        <v>5590043</v>
      </c>
      <c r="H320" s="14">
        <f t="shared" si="55"/>
        <v>0</v>
      </c>
      <c r="I320" s="13">
        <f t="shared" si="56"/>
        <v>0</v>
      </c>
      <c r="J320" s="14">
        <f t="shared" si="51"/>
        <v>0</v>
      </c>
      <c r="K320" s="13">
        <f t="shared" si="57"/>
        <v>0</v>
      </c>
      <c r="L320" s="14">
        <f t="shared" si="53"/>
        <v>0</v>
      </c>
      <c r="M320" s="13">
        <f t="shared" si="58"/>
        <v>0</v>
      </c>
      <c r="N320" s="14">
        <f t="shared" si="52"/>
        <v>0</v>
      </c>
      <c r="O320" s="13">
        <f t="shared" si="59"/>
        <v>0</v>
      </c>
      <c r="P320" s="14">
        <f t="shared" si="49"/>
        <v>21500166</v>
      </c>
      <c r="Q320" s="13">
        <f t="shared" si="54"/>
        <v>0</v>
      </c>
    </row>
    <row r="321" spans="2:17" x14ac:dyDescent="0.3">
      <c r="B321" s="18">
        <v>43783</v>
      </c>
      <c r="C321" s="4">
        <f t="shared" si="50"/>
        <v>5</v>
      </c>
      <c r="D321" s="14">
        <v>7505512</v>
      </c>
      <c r="E321" s="14">
        <v>5629134</v>
      </c>
      <c r="F321" s="14">
        <v>2293351</v>
      </c>
      <c r="G321" s="14">
        <v>5420648</v>
      </c>
      <c r="H321" s="14">
        <f t="shared" si="55"/>
        <v>0</v>
      </c>
      <c r="I321" s="13">
        <f t="shared" si="56"/>
        <v>0</v>
      </c>
      <c r="J321" s="14">
        <f t="shared" si="51"/>
        <v>0</v>
      </c>
      <c r="K321" s="13">
        <f t="shared" si="57"/>
        <v>0</v>
      </c>
      <c r="L321" s="14">
        <f t="shared" si="53"/>
        <v>0</v>
      </c>
      <c r="M321" s="13">
        <f t="shared" si="58"/>
        <v>0</v>
      </c>
      <c r="N321" s="14">
        <f t="shared" si="52"/>
        <v>0</v>
      </c>
      <c r="O321" s="13">
        <f t="shared" si="59"/>
        <v>0</v>
      </c>
      <c r="P321" s="14">
        <f t="shared" si="49"/>
        <v>20848645</v>
      </c>
      <c r="Q321" s="13">
        <f t="shared" si="54"/>
        <v>0</v>
      </c>
    </row>
    <row r="322" spans="2:17" x14ac:dyDescent="0.3">
      <c r="B322" s="18">
        <v>43784</v>
      </c>
      <c r="C322" s="4">
        <f t="shared" si="50"/>
        <v>6</v>
      </c>
      <c r="D322" s="14">
        <v>7818242</v>
      </c>
      <c r="E322" s="14">
        <v>5863681</v>
      </c>
      <c r="F322" s="14">
        <v>2388907</v>
      </c>
      <c r="G322" s="14">
        <v>5646508</v>
      </c>
      <c r="H322" s="14">
        <f t="shared" si="55"/>
        <v>234547</v>
      </c>
      <c r="I322" s="13">
        <f t="shared" si="56"/>
        <v>3.0927799707134884E-2</v>
      </c>
      <c r="J322" s="14">
        <f t="shared" si="51"/>
        <v>175910</v>
      </c>
      <c r="K322" s="13">
        <f t="shared" si="57"/>
        <v>3.0927757112584109E-2</v>
      </c>
      <c r="L322" s="14">
        <f t="shared" si="53"/>
        <v>71667</v>
      </c>
      <c r="M322" s="13">
        <f t="shared" si="58"/>
        <v>3.0927741623655747E-2</v>
      </c>
      <c r="N322" s="14">
        <f t="shared" si="52"/>
        <v>169395</v>
      </c>
      <c r="O322" s="13">
        <f t="shared" si="59"/>
        <v>3.0927789877623457E-2</v>
      </c>
      <c r="P322" s="14">
        <f t="shared" si="49"/>
        <v>21717338</v>
      </c>
      <c r="Q322" s="13">
        <f t="shared" si="54"/>
        <v>3.0927779261751054E-2</v>
      </c>
    </row>
    <row r="323" spans="2:17" x14ac:dyDescent="0.3">
      <c r="B323" s="18">
        <v>43785</v>
      </c>
      <c r="C323" s="4">
        <f t="shared" si="50"/>
        <v>7</v>
      </c>
      <c r="D323" s="14">
        <v>16968325</v>
      </c>
      <c r="E323" s="14">
        <v>12726244</v>
      </c>
      <c r="F323" s="14">
        <v>5184766</v>
      </c>
      <c r="G323" s="14">
        <v>12254901</v>
      </c>
      <c r="H323" s="14">
        <f t="shared" si="55"/>
        <v>484809</v>
      </c>
      <c r="I323" s="13">
        <f t="shared" si="56"/>
        <v>2.9411746862744614E-2</v>
      </c>
      <c r="J323" s="14">
        <f t="shared" si="51"/>
        <v>363607</v>
      </c>
      <c r="K323" s="13">
        <f t="shared" si="57"/>
        <v>2.94117670849674E-2</v>
      </c>
      <c r="L323" s="14">
        <f t="shared" si="53"/>
        <v>148136</v>
      </c>
      <c r="M323" s="13">
        <f t="shared" si="58"/>
        <v>2.9411729668448849E-2</v>
      </c>
      <c r="N323" s="14">
        <f t="shared" si="52"/>
        <v>350140</v>
      </c>
      <c r="O323" s="13">
        <f t="shared" si="59"/>
        <v>2.9411762235293848E-2</v>
      </c>
      <c r="P323" s="14">
        <f t="shared" si="49"/>
        <v>47134236</v>
      </c>
      <c r="Q323" s="13">
        <f t="shared" si="54"/>
        <v>2.9411754428234849E-2</v>
      </c>
    </row>
    <row r="324" spans="2:17" x14ac:dyDescent="0.3">
      <c r="B324" s="20">
        <v>43786</v>
      </c>
      <c r="C324" s="16">
        <f t="shared" si="50"/>
        <v>1</v>
      </c>
      <c r="D324" s="21">
        <v>15837104</v>
      </c>
      <c r="E324" s="21">
        <v>11877828</v>
      </c>
      <c r="F324" s="21">
        <v>4839115</v>
      </c>
      <c r="G324" s="21">
        <v>11437908</v>
      </c>
      <c r="H324" s="21">
        <f t="shared" si="55"/>
        <v>-1131221</v>
      </c>
      <c r="I324" s="22">
        <f t="shared" si="56"/>
        <v>-6.6666627377775955E-2</v>
      </c>
      <c r="J324" s="21">
        <f t="shared" si="51"/>
        <v>-848416</v>
      </c>
      <c r="K324" s="22">
        <f t="shared" si="57"/>
        <v>-6.6666645712592065E-2</v>
      </c>
      <c r="L324" s="21">
        <f t="shared" si="53"/>
        <v>-345651</v>
      </c>
      <c r="M324" s="22">
        <f t="shared" si="58"/>
        <v>-6.6666653808484355E-2</v>
      </c>
      <c r="N324" s="21">
        <f t="shared" si="52"/>
        <v>-816993</v>
      </c>
      <c r="O324" s="22">
        <f t="shared" si="59"/>
        <v>-6.6666634026664062E-2</v>
      </c>
      <c r="P324" s="21">
        <f t="shared" ref="P324:P369" si="60">SUM(D324:G324)</f>
        <v>43991955</v>
      </c>
      <c r="Q324" s="22">
        <f t="shared" si="54"/>
        <v>-6.6666636964265225E-2</v>
      </c>
    </row>
    <row r="325" spans="2:17" x14ac:dyDescent="0.3">
      <c r="B325" s="18">
        <v>43787</v>
      </c>
      <c r="C325" s="4">
        <f t="shared" ref="C325:C369" si="61">WEEKDAY(B325,1)</f>
        <v>2</v>
      </c>
      <c r="D325" s="14">
        <v>8209154</v>
      </c>
      <c r="E325" s="14">
        <v>6156866</v>
      </c>
      <c r="F325" s="14">
        <v>2508352</v>
      </c>
      <c r="G325" s="14">
        <v>5928833</v>
      </c>
      <c r="H325" s="14">
        <f t="shared" si="55"/>
        <v>469094</v>
      </c>
      <c r="I325" s="13">
        <f t="shared" si="56"/>
        <v>6.0605990134443344E-2</v>
      </c>
      <c r="J325" s="14">
        <f t="shared" si="51"/>
        <v>351821</v>
      </c>
      <c r="K325" s="13">
        <f t="shared" si="57"/>
        <v>6.0606076266420006E-2</v>
      </c>
      <c r="L325" s="14">
        <f t="shared" si="53"/>
        <v>143334</v>
      </c>
      <c r="M325" s="13">
        <f t="shared" si="58"/>
        <v>6.060588122373689E-2</v>
      </c>
      <c r="N325" s="14">
        <f t="shared" si="52"/>
        <v>338790</v>
      </c>
      <c r="O325" s="13">
        <f t="shared" si="59"/>
        <v>6.0605973871757257E-2</v>
      </c>
      <c r="P325" s="14">
        <f t="shared" si="60"/>
        <v>22803205</v>
      </c>
      <c r="Q325" s="13">
        <f t="shared" si="54"/>
        <v>6.0605997181603088E-2</v>
      </c>
    </row>
    <row r="326" spans="2:17" x14ac:dyDescent="0.3">
      <c r="B326" s="18">
        <v>43788</v>
      </c>
      <c r="C326" s="4">
        <f t="shared" si="61"/>
        <v>3</v>
      </c>
      <c r="D326" s="14">
        <v>7661877</v>
      </c>
      <c r="E326" s="14">
        <v>5746408</v>
      </c>
      <c r="F326" s="14">
        <v>2341129</v>
      </c>
      <c r="G326" s="14">
        <v>5533578</v>
      </c>
      <c r="H326" s="14">
        <f t="shared" si="55"/>
        <v>234547</v>
      </c>
      <c r="I326" s="13">
        <f t="shared" si="56"/>
        <v>3.1578911937398813E-2</v>
      </c>
      <c r="J326" s="14">
        <f t="shared" si="51"/>
        <v>175911</v>
      </c>
      <c r="K326" s="13">
        <f t="shared" si="57"/>
        <v>3.1579049409774296E-2</v>
      </c>
      <c r="L326" s="14">
        <f t="shared" si="53"/>
        <v>71667</v>
      </c>
      <c r="M326" s="13">
        <f t="shared" si="58"/>
        <v>3.1578849965322231E-2</v>
      </c>
      <c r="N326" s="14">
        <f t="shared" si="52"/>
        <v>169395</v>
      </c>
      <c r="O326" s="13">
        <f t="shared" si="59"/>
        <v>3.1578900272418053E-2</v>
      </c>
      <c r="P326" s="14">
        <f t="shared" si="60"/>
        <v>21282992</v>
      </c>
      <c r="Q326" s="13">
        <f t="shared" si="54"/>
        <v>3.1578939205113343E-2</v>
      </c>
    </row>
    <row r="327" spans="2:17" x14ac:dyDescent="0.3">
      <c r="B327" s="18">
        <v>43789</v>
      </c>
      <c r="C327" s="4">
        <f t="shared" si="61"/>
        <v>4</v>
      </c>
      <c r="D327" s="14">
        <v>8052789</v>
      </c>
      <c r="E327" s="14">
        <v>6039592</v>
      </c>
      <c r="F327" s="14">
        <v>2460574</v>
      </c>
      <c r="G327" s="14">
        <v>5815903</v>
      </c>
      <c r="H327" s="14">
        <f t="shared" si="55"/>
        <v>312729</v>
      </c>
      <c r="I327" s="13">
        <f t="shared" si="56"/>
        <v>4.0403950356973972E-2</v>
      </c>
      <c r="J327" s="14">
        <f t="shared" si="51"/>
        <v>234547</v>
      </c>
      <c r="K327" s="13">
        <f t="shared" si="57"/>
        <v>4.0403993422962303E-2</v>
      </c>
      <c r="L327" s="14">
        <f t="shared" si="53"/>
        <v>95556</v>
      </c>
      <c r="M327" s="13">
        <f t="shared" si="58"/>
        <v>4.0403920815824668E-2</v>
      </c>
      <c r="N327" s="14">
        <f t="shared" si="52"/>
        <v>225860</v>
      </c>
      <c r="O327" s="13">
        <f t="shared" si="59"/>
        <v>4.0403982581171505E-2</v>
      </c>
      <c r="P327" s="14">
        <f t="shared" si="60"/>
        <v>22368858</v>
      </c>
      <c r="Q327" s="13">
        <f t="shared" si="54"/>
        <v>4.0403967113556316E-2</v>
      </c>
    </row>
    <row r="328" spans="2:17" x14ac:dyDescent="0.3">
      <c r="B328" s="18">
        <v>43790</v>
      </c>
      <c r="C328" s="4">
        <f t="shared" si="61"/>
        <v>5</v>
      </c>
      <c r="D328" s="14">
        <v>7661877</v>
      </c>
      <c r="E328" s="14">
        <v>5746408</v>
      </c>
      <c r="F328" s="14">
        <v>2341129</v>
      </c>
      <c r="G328" s="14">
        <v>5533578</v>
      </c>
      <c r="H328" s="14">
        <f t="shared" si="55"/>
        <v>156365</v>
      </c>
      <c r="I328" s="13">
        <f t="shared" si="56"/>
        <v>2.0833355539235709E-2</v>
      </c>
      <c r="J328" s="14">
        <f t="shared" si="51"/>
        <v>117274</v>
      </c>
      <c r="K328" s="13">
        <f t="shared" si="57"/>
        <v>2.0833399951040388E-2</v>
      </c>
      <c r="L328" s="14">
        <f t="shared" si="53"/>
        <v>47778</v>
      </c>
      <c r="M328" s="13">
        <f t="shared" si="58"/>
        <v>2.0833269743706806E-2</v>
      </c>
      <c r="N328" s="14">
        <f t="shared" si="52"/>
        <v>112930</v>
      </c>
      <c r="O328" s="13">
        <f t="shared" si="59"/>
        <v>2.0833302586701796E-2</v>
      </c>
      <c r="P328" s="14">
        <f t="shared" si="60"/>
        <v>21282992</v>
      </c>
      <c r="Q328" s="13">
        <f t="shared" si="54"/>
        <v>2.0833344325254632E-2</v>
      </c>
    </row>
    <row r="329" spans="2:17" x14ac:dyDescent="0.3">
      <c r="B329" s="18">
        <v>43791</v>
      </c>
      <c r="C329" s="4">
        <f t="shared" si="61"/>
        <v>6</v>
      </c>
      <c r="D329" s="14">
        <v>8209154</v>
      </c>
      <c r="E329" s="14">
        <v>6156866</v>
      </c>
      <c r="F329" s="14">
        <v>2508352</v>
      </c>
      <c r="G329" s="14">
        <v>5928833</v>
      </c>
      <c r="H329" s="14">
        <f t="shared" si="55"/>
        <v>390912</v>
      </c>
      <c r="I329" s="13">
        <f t="shared" si="56"/>
        <v>4.9999987209400798E-2</v>
      </c>
      <c r="J329" s="14">
        <f t="shared" si="51"/>
        <v>293185</v>
      </c>
      <c r="K329" s="13">
        <f t="shared" si="57"/>
        <v>5.0000162014270488E-2</v>
      </c>
      <c r="L329" s="14">
        <f t="shared" si="53"/>
        <v>119445</v>
      </c>
      <c r="M329" s="13">
        <f t="shared" si="58"/>
        <v>4.9999853489482771E-2</v>
      </c>
      <c r="N329" s="14">
        <f t="shared" si="52"/>
        <v>282325</v>
      </c>
      <c r="O329" s="13">
        <f t="shared" si="59"/>
        <v>4.9999929159756817E-2</v>
      </c>
      <c r="P329" s="14">
        <f t="shared" si="60"/>
        <v>22803205</v>
      </c>
      <c r="Q329" s="13">
        <f t="shared" si="54"/>
        <v>5.0000004604615844E-2</v>
      </c>
    </row>
    <row r="330" spans="2:17" x14ac:dyDescent="0.3">
      <c r="B330" s="18">
        <v>43792</v>
      </c>
      <c r="C330" s="4">
        <f t="shared" si="61"/>
        <v>7</v>
      </c>
      <c r="D330" s="14">
        <v>16483516</v>
      </c>
      <c r="E330" s="14">
        <v>12362637</v>
      </c>
      <c r="F330" s="14">
        <v>5036630</v>
      </c>
      <c r="G330" s="14">
        <v>11904761</v>
      </c>
      <c r="H330" s="14">
        <f t="shared" si="55"/>
        <v>-484809</v>
      </c>
      <c r="I330" s="13">
        <f t="shared" si="56"/>
        <v>-2.8571411733332552E-2</v>
      </c>
      <c r="J330" s="14">
        <f t="shared" si="51"/>
        <v>-363607</v>
      </c>
      <c r="K330" s="13">
        <f t="shared" si="57"/>
        <v>-2.8571430816508037E-2</v>
      </c>
      <c r="L330" s="14">
        <f t="shared" si="53"/>
        <v>-148136</v>
      </c>
      <c r="M330" s="13">
        <f t="shared" si="58"/>
        <v>-2.8571395507531072E-2</v>
      </c>
      <c r="N330" s="14">
        <f t="shared" si="52"/>
        <v>-350140</v>
      </c>
      <c r="O330" s="13">
        <f t="shared" si="59"/>
        <v>-2.8571426239999864E-2</v>
      </c>
      <c r="P330" s="14">
        <f t="shared" si="60"/>
        <v>45787544</v>
      </c>
      <c r="Q330" s="13">
        <f t="shared" si="54"/>
        <v>-2.8571418872685217E-2</v>
      </c>
    </row>
    <row r="331" spans="2:17" x14ac:dyDescent="0.3">
      <c r="B331" s="20">
        <v>43793</v>
      </c>
      <c r="C331" s="16">
        <f t="shared" si="61"/>
        <v>1</v>
      </c>
      <c r="D331" s="21">
        <v>16645119</v>
      </c>
      <c r="E331" s="21">
        <v>12483839</v>
      </c>
      <c r="F331" s="21">
        <v>5086008</v>
      </c>
      <c r="G331" s="21">
        <v>12021475</v>
      </c>
      <c r="H331" s="21">
        <f t="shared" si="55"/>
        <v>808015</v>
      </c>
      <c r="I331" s="22">
        <f t="shared" si="56"/>
        <v>5.1020375947521623E-2</v>
      </c>
      <c r="J331" s="21">
        <f t="shared" si="51"/>
        <v>606011</v>
      </c>
      <c r="K331" s="22">
        <f t="shared" si="57"/>
        <v>5.1020354899902642E-2</v>
      </c>
      <c r="L331" s="21">
        <f t="shared" si="53"/>
        <v>246893</v>
      </c>
      <c r="M331" s="22">
        <f t="shared" si="58"/>
        <v>5.1020279534584212E-2</v>
      </c>
      <c r="N331" s="21">
        <f t="shared" si="52"/>
        <v>583567</v>
      </c>
      <c r="O331" s="22">
        <f t="shared" si="59"/>
        <v>5.102043135860157E-2</v>
      </c>
      <c r="P331" s="21">
        <f t="shared" si="60"/>
        <v>46236441</v>
      </c>
      <c r="Q331" s="22">
        <f t="shared" si="54"/>
        <v>5.1020374066121921E-2</v>
      </c>
    </row>
    <row r="332" spans="2:17" x14ac:dyDescent="0.3">
      <c r="B332" s="18">
        <v>43794</v>
      </c>
      <c r="C332" s="4">
        <f t="shared" si="61"/>
        <v>2</v>
      </c>
      <c r="D332" s="14">
        <v>7974607</v>
      </c>
      <c r="E332" s="14">
        <v>5980955</v>
      </c>
      <c r="F332" s="14">
        <v>2436685</v>
      </c>
      <c r="G332" s="14">
        <v>5759438</v>
      </c>
      <c r="H332" s="14">
        <f t="shared" si="55"/>
        <v>-234547</v>
      </c>
      <c r="I332" s="13">
        <f t="shared" si="56"/>
        <v>-2.8571397247511787E-2</v>
      </c>
      <c r="J332" s="14">
        <f t="shared" ref="J332:J369" si="62">E332-E325</f>
        <v>-175911</v>
      </c>
      <c r="K332" s="13">
        <f t="shared" si="57"/>
        <v>-2.8571516742446512E-2</v>
      </c>
      <c r="L332" s="14">
        <f t="shared" si="53"/>
        <v>-71667</v>
      </c>
      <c r="M332" s="13">
        <f t="shared" si="58"/>
        <v>-2.8571348837802657E-2</v>
      </c>
      <c r="N332" s="14">
        <f t="shared" ref="N332:N369" si="63">G332-G325</f>
        <v>-169395</v>
      </c>
      <c r="O332" s="13">
        <f t="shared" si="59"/>
        <v>-2.8571390018912624E-2</v>
      </c>
      <c r="P332" s="14">
        <f t="shared" si="60"/>
        <v>22151685</v>
      </c>
      <c r="Q332" s="13">
        <f t="shared" si="54"/>
        <v>-2.8571422306645E-2</v>
      </c>
    </row>
    <row r="333" spans="2:17" x14ac:dyDescent="0.3">
      <c r="B333" s="18">
        <v>43795</v>
      </c>
      <c r="C333" s="4">
        <f t="shared" si="61"/>
        <v>3</v>
      </c>
      <c r="D333" s="14">
        <v>7583695</v>
      </c>
      <c r="E333" s="14">
        <v>5687771</v>
      </c>
      <c r="F333" s="14">
        <v>2317240</v>
      </c>
      <c r="G333" s="14">
        <v>5477113</v>
      </c>
      <c r="H333" s="14">
        <f t="shared" si="55"/>
        <v>-78182</v>
      </c>
      <c r="I333" s="13">
        <f t="shared" si="56"/>
        <v>-1.0204027028886009E-2</v>
      </c>
      <c r="J333" s="14">
        <f t="shared" si="62"/>
        <v>-58637</v>
      </c>
      <c r="K333" s="13">
        <f t="shared" si="57"/>
        <v>-1.0204113595832398E-2</v>
      </c>
      <c r="L333" s="14">
        <f t="shared" ref="L333:L369" si="64">F333-F326</f>
        <v>-23889</v>
      </c>
      <c r="M333" s="13">
        <f t="shared" si="58"/>
        <v>-1.0204051122343127E-2</v>
      </c>
      <c r="N333" s="14">
        <f t="shared" si="63"/>
        <v>-56465</v>
      </c>
      <c r="O333" s="13">
        <f t="shared" si="59"/>
        <v>-1.0204066880416196E-2</v>
      </c>
      <c r="P333" s="14">
        <f t="shared" si="60"/>
        <v>21065819</v>
      </c>
      <c r="Q333" s="13">
        <f t="shared" ref="Q333:Q369" si="65">(P333/P326)-1</f>
        <v>-1.020406341364033E-2</v>
      </c>
    </row>
    <row r="334" spans="2:17" x14ac:dyDescent="0.3">
      <c r="B334" s="18">
        <v>43796</v>
      </c>
      <c r="C334" s="4">
        <f t="shared" si="61"/>
        <v>4</v>
      </c>
      <c r="D334" s="14">
        <v>8209154</v>
      </c>
      <c r="E334" s="14">
        <v>6156866</v>
      </c>
      <c r="F334" s="14">
        <v>2508352</v>
      </c>
      <c r="G334" s="14">
        <v>5928833</v>
      </c>
      <c r="H334" s="14">
        <f t="shared" ref="H334:H369" si="66">D334-D327</f>
        <v>156365</v>
      </c>
      <c r="I334" s="13">
        <f t="shared" si="56"/>
        <v>1.9417496223979036E-2</v>
      </c>
      <c r="J334" s="14">
        <f t="shared" si="62"/>
        <v>117274</v>
      </c>
      <c r="K334" s="13">
        <f t="shared" si="57"/>
        <v>1.9417536813745029E-2</v>
      </c>
      <c r="L334" s="14">
        <f t="shared" si="64"/>
        <v>47778</v>
      </c>
      <c r="M334" s="13">
        <f t="shared" si="58"/>
        <v>1.9417420488065051E-2</v>
      </c>
      <c r="N334" s="14">
        <f t="shared" si="63"/>
        <v>112930</v>
      </c>
      <c r="O334" s="13">
        <f t="shared" si="59"/>
        <v>1.9417449018664934E-2</v>
      </c>
      <c r="P334" s="14">
        <f t="shared" si="60"/>
        <v>22803205</v>
      </c>
      <c r="Q334" s="13">
        <f t="shared" si="65"/>
        <v>1.9417486578885645E-2</v>
      </c>
    </row>
    <row r="335" spans="2:17" x14ac:dyDescent="0.3">
      <c r="B335" s="18">
        <v>43797</v>
      </c>
      <c r="C335" s="4">
        <f t="shared" si="61"/>
        <v>5</v>
      </c>
      <c r="D335" s="14">
        <v>8209154</v>
      </c>
      <c r="E335" s="14">
        <v>6156866</v>
      </c>
      <c r="F335" s="14">
        <v>2508352</v>
      </c>
      <c r="G335" s="14">
        <v>5928833</v>
      </c>
      <c r="H335" s="14">
        <f t="shared" si="66"/>
        <v>547277</v>
      </c>
      <c r="I335" s="13">
        <f t="shared" ref="I335:I369" si="67">(D335/D328)-1</f>
        <v>7.1428580751165871E-2</v>
      </c>
      <c r="J335" s="14">
        <f t="shared" si="62"/>
        <v>410458</v>
      </c>
      <c r="K335" s="13">
        <f t="shared" ref="K335:K369" si="68">(E335/E328)-1</f>
        <v>7.1428621149072669E-2</v>
      </c>
      <c r="L335" s="14">
        <f t="shared" si="64"/>
        <v>167223</v>
      </c>
      <c r="M335" s="13">
        <f t="shared" ref="M335:M369" si="69">(F335/F328)-1</f>
        <v>7.142835785640167E-2</v>
      </c>
      <c r="N335" s="14">
        <f t="shared" si="63"/>
        <v>395255</v>
      </c>
      <c r="O335" s="13">
        <f t="shared" ref="O335:O369" si="70">(G335/G328)-1</f>
        <v>7.1428468162913816E-2</v>
      </c>
      <c r="P335" s="14">
        <f t="shared" si="60"/>
        <v>22803205</v>
      </c>
      <c r="Q335" s="13">
        <f t="shared" si="65"/>
        <v>7.1428537867232134E-2</v>
      </c>
    </row>
    <row r="336" spans="2:17" x14ac:dyDescent="0.3">
      <c r="B336" s="18">
        <v>43798</v>
      </c>
      <c r="C336" s="4">
        <f t="shared" si="61"/>
        <v>6</v>
      </c>
      <c r="D336" s="14">
        <v>7818242</v>
      </c>
      <c r="E336" s="14">
        <v>5863681</v>
      </c>
      <c r="F336" s="14">
        <v>2388907</v>
      </c>
      <c r="G336" s="14">
        <v>5646508</v>
      </c>
      <c r="H336" s="14">
        <f t="shared" si="66"/>
        <v>-390912</v>
      </c>
      <c r="I336" s="13">
        <f t="shared" si="67"/>
        <v>-4.7619036017596983E-2</v>
      </c>
      <c r="J336" s="14">
        <f t="shared" si="62"/>
        <v>-293185</v>
      </c>
      <c r="K336" s="13">
        <f t="shared" si="68"/>
        <v>-4.7619194570744261E-2</v>
      </c>
      <c r="L336" s="14">
        <f t="shared" si="64"/>
        <v>-119445</v>
      </c>
      <c r="M336" s="13">
        <f t="shared" si="69"/>
        <v>-4.7618914729671169E-2</v>
      </c>
      <c r="N336" s="14">
        <f t="shared" si="63"/>
        <v>-282325</v>
      </c>
      <c r="O336" s="13">
        <f t="shared" si="70"/>
        <v>-4.7618983364854484E-2</v>
      </c>
      <c r="P336" s="14">
        <f t="shared" si="60"/>
        <v>21717338</v>
      </c>
      <c r="Q336" s="13">
        <f t="shared" si="65"/>
        <v>-4.7619051795569911E-2</v>
      </c>
    </row>
    <row r="337" spans="2:17" x14ac:dyDescent="0.3">
      <c r="B337" s="18">
        <v>43799</v>
      </c>
      <c r="C337" s="4">
        <f t="shared" si="61"/>
        <v>7</v>
      </c>
      <c r="D337" s="14">
        <v>16968325</v>
      </c>
      <c r="E337" s="14">
        <v>12726244</v>
      </c>
      <c r="F337" s="14">
        <v>5184766</v>
      </c>
      <c r="G337" s="14">
        <v>12254901</v>
      </c>
      <c r="H337" s="14">
        <f t="shared" si="66"/>
        <v>484809</v>
      </c>
      <c r="I337" s="13">
        <f t="shared" si="67"/>
        <v>2.9411746862744614E-2</v>
      </c>
      <c r="J337" s="14">
        <f t="shared" si="62"/>
        <v>363607</v>
      </c>
      <c r="K337" s="13">
        <f t="shared" si="68"/>
        <v>2.94117670849674E-2</v>
      </c>
      <c r="L337" s="14">
        <f t="shared" si="64"/>
        <v>148136</v>
      </c>
      <c r="M337" s="13">
        <f t="shared" si="69"/>
        <v>2.9411729668448849E-2</v>
      </c>
      <c r="N337" s="14">
        <f t="shared" si="63"/>
        <v>350140</v>
      </c>
      <c r="O337" s="13">
        <f t="shared" si="70"/>
        <v>2.9411762235293848E-2</v>
      </c>
      <c r="P337" s="14">
        <f t="shared" si="60"/>
        <v>47134236</v>
      </c>
      <c r="Q337" s="13">
        <f t="shared" si="65"/>
        <v>2.9411754428234849E-2</v>
      </c>
    </row>
    <row r="338" spans="2:17" x14ac:dyDescent="0.3">
      <c r="B338" s="20">
        <v>43800</v>
      </c>
      <c r="C338" s="16">
        <f t="shared" si="61"/>
        <v>1</v>
      </c>
      <c r="D338" s="21">
        <v>16806722</v>
      </c>
      <c r="E338" s="21">
        <v>12605042</v>
      </c>
      <c r="F338" s="21">
        <v>5135387</v>
      </c>
      <c r="G338" s="21">
        <v>12138188</v>
      </c>
      <c r="H338" s="21">
        <f t="shared" si="66"/>
        <v>161603</v>
      </c>
      <c r="I338" s="22">
        <f t="shared" si="67"/>
        <v>9.7087320312940761E-3</v>
      </c>
      <c r="J338" s="21">
        <f t="shared" si="62"/>
        <v>121203</v>
      </c>
      <c r="K338" s="22">
        <f t="shared" si="68"/>
        <v>9.7087923033931656E-3</v>
      </c>
      <c r="L338" s="21">
        <f t="shared" si="64"/>
        <v>49379</v>
      </c>
      <c r="M338" s="22">
        <f t="shared" si="69"/>
        <v>9.708793222503731E-3</v>
      </c>
      <c r="N338" s="21">
        <f t="shared" si="63"/>
        <v>116713</v>
      </c>
      <c r="O338" s="22">
        <f t="shared" si="70"/>
        <v>9.7087087898948266E-3</v>
      </c>
      <c r="P338" s="21">
        <f t="shared" si="60"/>
        <v>46685339</v>
      </c>
      <c r="Q338" s="22">
        <f t="shared" si="65"/>
        <v>9.7087489930292037E-3</v>
      </c>
    </row>
    <row r="339" spans="2:17" x14ac:dyDescent="0.3">
      <c r="B339" s="18">
        <v>43801</v>
      </c>
      <c r="C339" s="4">
        <f t="shared" si="61"/>
        <v>2</v>
      </c>
      <c r="D339" s="14">
        <v>7740060</v>
      </c>
      <c r="E339" s="14">
        <v>5805045</v>
      </c>
      <c r="F339" s="14">
        <v>2365018</v>
      </c>
      <c r="G339" s="14">
        <v>5590043</v>
      </c>
      <c r="H339" s="14">
        <f t="shared" si="66"/>
        <v>-234547</v>
      </c>
      <c r="I339" s="13">
        <f t="shared" si="67"/>
        <v>-2.9411731512286488E-2</v>
      </c>
      <c r="J339" s="14">
        <f t="shared" si="62"/>
        <v>-175910</v>
      </c>
      <c r="K339" s="13">
        <f t="shared" si="68"/>
        <v>-2.9411690942332758E-2</v>
      </c>
      <c r="L339" s="14">
        <f t="shared" si="64"/>
        <v>-71667</v>
      </c>
      <c r="M339" s="13">
        <f t="shared" si="69"/>
        <v>-2.9411680213076385E-2</v>
      </c>
      <c r="N339" s="14">
        <f t="shared" si="63"/>
        <v>-169395</v>
      </c>
      <c r="O339" s="13">
        <f t="shared" si="70"/>
        <v>-2.9411723852223126E-2</v>
      </c>
      <c r="P339" s="14">
        <f t="shared" si="60"/>
        <v>21500166</v>
      </c>
      <c r="Q339" s="13">
        <f t="shared" si="65"/>
        <v>-2.9411712923870126E-2</v>
      </c>
    </row>
    <row r="340" spans="2:17" x14ac:dyDescent="0.3">
      <c r="B340" s="18">
        <v>43802</v>
      </c>
      <c r="C340" s="4">
        <f t="shared" si="61"/>
        <v>3</v>
      </c>
      <c r="D340" s="14">
        <v>7505512</v>
      </c>
      <c r="E340" s="14">
        <v>5629134</v>
      </c>
      <c r="F340" s="14">
        <v>2293351</v>
      </c>
      <c r="G340" s="14">
        <v>5420648</v>
      </c>
      <c r="H340" s="14">
        <f t="shared" si="66"/>
        <v>-78183</v>
      </c>
      <c r="I340" s="13">
        <f t="shared" si="67"/>
        <v>-1.0309354476940369E-2</v>
      </c>
      <c r="J340" s="14">
        <f t="shared" si="62"/>
        <v>-58637</v>
      </c>
      <c r="K340" s="13">
        <f t="shared" si="68"/>
        <v>-1.0309310976127528E-2</v>
      </c>
      <c r="L340" s="14">
        <f t="shared" si="64"/>
        <v>-23889</v>
      </c>
      <c r="M340" s="13">
        <f t="shared" si="69"/>
        <v>-1.0309247207885286E-2</v>
      </c>
      <c r="N340" s="14">
        <f t="shared" si="63"/>
        <v>-56465</v>
      </c>
      <c r="O340" s="13">
        <f t="shared" si="70"/>
        <v>-1.0309263292541115E-2</v>
      </c>
      <c r="P340" s="14">
        <f t="shared" si="60"/>
        <v>20848645</v>
      </c>
      <c r="Q340" s="13">
        <f t="shared" si="65"/>
        <v>-1.0309307224181552E-2</v>
      </c>
    </row>
    <row r="341" spans="2:17" x14ac:dyDescent="0.3">
      <c r="B341" s="18">
        <v>43803</v>
      </c>
      <c r="C341" s="4">
        <f t="shared" si="61"/>
        <v>4</v>
      </c>
      <c r="D341" s="14">
        <v>8052789</v>
      </c>
      <c r="E341" s="14">
        <v>6039592</v>
      </c>
      <c r="F341" s="14">
        <v>2460574</v>
      </c>
      <c r="G341" s="14">
        <v>5815903</v>
      </c>
      <c r="H341" s="14">
        <f t="shared" si="66"/>
        <v>-156365</v>
      </c>
      <c r="I341" s="13">
        <f t="shared" si="67"/>
        <v>-1.9047638770085196E-2</v>
      </c>
      <c r="J341" s="14">
        <f t="shared" si="62"/>
        <v>-117274</v>
      </c>
      <c r="K341" s="13">
        <f t="shared" si="68"/>
        <v>-1.9047677828297749E-2</v>
      </c>
      <c r="L341" s="14">
        <f t="shared" si="64"/>
        <v>-47778</v>
      </c>
      <c r="M341" s="13">
        <f t="shared" si="69"/>
        <v>-1.9047565891868401E-2</v>
      </c>
      <c r="N341" s="14">
        <f t="shared" si="63"/>
        <v>-112930</v>
      </c>
      <c r="O341" s="13">
        <f t="shared" si="70"/>
        <v>-1.9047593345941749E-2</v>
      </c>
      <c r="P341" s="14">
        <f t="shared" si="60"/>
        <v>22368858</v>
      </c>
      <c r="Q341" s="13">
        <f t="shared" si="65"/>
        <v>-1.9047629488924911E-2</v>
      </c>
    </row>
    <row r="342" spans="2:17" x14ac:dyDescent="0.3">
      <c r="B342" s="18">
        <v>43804</v>
      </c>
      <c r="C342" s="4">
        <f t="shared" si="61"/>
        <v>5</v>
      </c>
      <c r="D342" s="14">
        <v>8130972</v>
      </c>
      <c r="E342" s="14">
        <v>6098229</v>
      </c>
      <c r="F342" s="14">
        <v>2484463</v>
      </c>
      <c r="G342" s="14">
        <v>5872368</v>
      </c>
      <c r="H342" s="14">
        <f t="shared" si="66"/>
        <v>-78182</v>
      </c>
      <c r="I342" s="13">
        <f t="shared" si="67"/>
        <v>-9.5237584774265915E-3</v>
      </c>
      <c r="J342" s="14">
        <f t="shared" si="62"/>
        <v>-58637</v>
      </c>
      <c r="K342" s="13">
        <f t="shared" si="68"/>
        <v>-9.5238389141488744E-3</v>
      </c>
      <c r="L342" s="14">
        <f t="shared" si="64"/>
        <v>-23889</v>
      </c>
      <c r="M342" s="13">
        <f t="shared" si="69"/>
        <v>-9.523782945934256E-3</v>
      </c>
      <c r="N342" s="14">
        <f t="shared" si="63"/>
        <v>-56465</v>
      </c>
      <c r="O342" s="13">
        <f t="shared" si="70"/>
        <v>-9.5237966729708745E-3</v>
      </c>
      <c r="P342" s="14">
        <f t="shared" si="60"/>
        <v>22586032</v>
      </c>
      <c r="Q342" s="13">
        <f t="shared" si="65"/>
        <v>-9.5237928177200892E-3</v>
      </c>
    </row>
    <row r="343" spans="2:17" x14ac:dyDescent="0.3">
      <c r="B343" s="18">
        <v>43805</v>
      </c>
      <c r="C343" s="4">
        <f t="shared" si="61"/>
        <v>6</v>
      </c>
      <c r="D343" s="14">
        <v>7583695</v>
      </c>
      <c r="E343" s="14">
        <v>5687771</v>
      </c>
      <c r="F343" s="14">
        <v>2317240</v>
      </c>
      <c r="G343" s="14">
        <v>5477113</v>
      </c>
      <c r="H343" s="14">
        <f t="shared" si="66"/>
        <v>-234547</v>
      </c>
      <c r="I343" s="13">
        <f t="shared" si="67"/>
        <v>-2.9999966744442053E-2</v>
      </c>
      <c r="J343" s="14">
        <f t="shared" si="62"/>
        <v>-175910</v>
      </c>
      <c r="K343" s="13">
        <f t="shared" si="68"/>
        <v>-2.9999926667224952E-2</v>
      </c>
      <c r="L343" s="14">
        <f t="shared" si="64"/>
        <v>-71667</v>
      </c>
      <c r="M343" s="13">
        <f t="shared" si="69"/>
        <v>-2.9999912093689685E-2</v>
      </c>
      <c r="N343" s="14">
        <f t="shared" si="63"/>
        <v>-169395</v>
      </c>
      <c r="O343" s="13">
        <f t="shared" si="70"/>
        <v>-2.9999957495854046E-2</v>
      </c>
      <c r="P343" s="14">
        <f t="shared" si="60"/>
        <v>21065819</v>
      </c>
      <c r="Q343" s="13">
        <f t="shared" si="65"/>
        <v>-2.9999947507378666E-2</v>
      </c>
    </row>
    <row r="344" spans="2:17" x14ac:dyDescent="0.3">
      <c r="B344" s="18">
        <v>43806</v>
      </c>
      <c r="C344" s="4">
        <f t="shared" si="61"/>
        <v>7</v>
      </c>
      <c r="D344" s="14">
        <v>15837104</v>
      </c>
      <c r="E344" s="14">
        <v>11877828</v>
      </c>
      <c r="F344" s="14">
        <v>4839115</v>
      </c>
      <c r="G344" s="14">
        <v>11437908</v>
      </c>
      <c r="H344" s="14">
        <f t="shared" si="66"/>
        <v>-1131221</v>
      </c>
      <c r="I344" s="13">
        <f t="shared" si="67"/>
        <v>-6.6666627377775955E-2</v>
      </c>
      <c r="J344" s="14">
        <f t="shared" si="62"/>
        <v>-848416</v>
      </c>
      <c r="K344" s="13">
        <f t="shared" si="68"/>
        <v>-6.6666645712592065E-2</v>
      </c>
      <c r="L344" s="14">
        <f t="shared" si="64"/>
        <v>-345651</v>
      </c>
      <c r="M344" s="13">
        <f t="shared" si="69"/>
        <v>-6.6666653808484355E-2</v>
      </c>
      <c r="N344" s="14">
        <f t="shared" si="63"/>
        <v>-816993</v>
      </c>
      <c r="O344" s="13">
        <f t="shared" si="70"/>
        <v>-6.6666634026664062E-2</v>
      </c>
      <c r="P344" s="14">
        <f t="shared" si="60"/>
        <v>43991955</v>
      </c>
      <c r="Q344" s="13">
        <f t="shared" si="65"/>
        <v>-6.6666636964265225E-2</v>
      </c>
    </row>
    <row r="345" spans="2:17" x14ac:dyDescent="0.3">
      <c r="B345" s="18">
        <v>43807</v>
      </c>
      <c r="C345" s="4">
        <f t="shared" si="61"/>
        <v>1</v>
      </c>
      <c r="D345" s="14">
        <v>15837104</v>
      </c>
      <c r="E345" s="14">
        <v>11877828</v>
      </c>
      <c r="F345" s="14">
        <v>4839115</v>
      </c>
      <c r="G345" s="14">
        <v>11437908</v>
      </c>
      <c r="H345" s="14">
        <f t="shared" si="66"/>
        <v>-969618</v>
      </c>
      <c r="I345" s="13">
        <f t="shared" si="67"/>
        <v>-5.7692273365383184E-2</v>
      </c>
      <c r="J345" s="14">
        <f t="shared" si="62"/>
        <v>-727214</v>
      </c>
      <c r="K345" s="13">
        <f t="shared" si="68"/>
        <v>-5.7692310743589714E-2</v>
      </c>
      <c r="L345" s="14">
        <f t="shared" si="64"/>
        <v>-296272</v>
      </c>
      <c r="M345" s="13">
        <f t="shared" si="69"/>
        <v>-5.7692244031462447E-2</v>
      </c>
      <c r="N345" s="14">
        <f t="shared" si="63"/>
        <v>-700280</v>
      </c>
      <c r="O345" s="13">
        <f t="shared" si="70"/>
        <v>-5.769230135502923E-2</v>
      </c>
      <c r="P345" s="14">
        <f t="shared" si="60"/>
        <v>43991955</v>
      </c>
      <c r="Q345" s="13">
        <f t="shared" si="65"/>
        <v>-5.769228750807609E-2</v>
      </c>
    </row>
    <row r="346" spans="2:17" x14ac:dyDescent="0.3">
      <c r="B346" s="18">
        <v>43808</v>
      </c>
      <c r="C346" s="4">
        <f t="shared" si="61"/>
        <v>2</v>
      </c>
      <c r="D346" s="14">
        <v>8130972</v>
      </c>
      <c r="E346" s="14">
        <v>6098229</v>
      </c>
      <c r="F346" s="14">
        <v>2484463</v>
      </c>
      <c r="G346" s="14">
        <v>5872368</v>
      </c>
      <c r="H346" s="14">
        <f t="shared" si="66"/>
        <v>390912</v>
      </c>
      <c r="I346" s="13">
        <f t="shared" si="67"/>
        <v>5.0505034844691155E-2</v>
      </c>
      <c r="J346" s="14">
        <f t="shared" si="62"/>
        <v>293184</v>
      </c>
      <c r="K346" s="13">
        <f t="shared" si="68"/>
        <v>5.0505034844691155E-2</v>
      </c>
      <c r="L346" s="14">
        <f t="shared" si="64"/>
        <v>119445</v>
      </c>
      <c r="M346" s="13">
        <f t="shared" si="69"/>
        <v>5.050490101978089E-2</v>
      </c>
      <c r="N346" s="14">
        <f t="shared" si="63"/>
        <v>282325</v>
      </c>
      <c r="O346" s="13">
        <f t="shared" si="70"/>
        <v>5.0504978226464381E-2</v>
      </c>
      <c r="P346" s="14">
        <f t="shared" si="60"/>
        <v>22586032</v>
      </c>
      <c r="Q346" s="13">
        <f t="shared" si="65"/>
        <v>5.050500540321412E-2</v>
      </c>
    </row>
    <row r="347" spans="2:17" x14ac:dyDescent="0.3">
      <c r="B347" s="18">
        <v>43809</v>
      </c>
      <c r="C347" s="4">
        <f t="shared" si="61"/>
        <v>3</v>
      </c>
      <c r="D347" s="14">
        <v>7740060</v>
      </c>
      <c r="E347" s="14">
        <v>5805045</v>
      </c>
      <c r="F347" s="14">
        <v>2365018</v>
      </c>
      <c r="G347" s="14">
        <v>5590043</v>
      </c>
      <c r="H347" s="14">
        <f t="shared" si="66"/>
        <v>234548</v>
      </c>
      <c r="I347" s="13">
        <f t="shared" si="67"/>
        <v>3.1250099926560582E-2</v>
      </c>
      <c r="J347" s="14">
        <f t="shared" si="62"/>
        <v>175911</v>
      </c>
      <c r="K347" s="13">
        <f t="shared" si="68"/>
        <v>3.1250099926560582E-2</v>
      </c>
      <c r="L347" s="14">
        <f t="shared" si="64"/>
        <v>71667</v>
      </c>
      <c r="M347" s="13">
        <f t="shared" si="69"/>
        <v>3.124990461556032E-2</v>
      </c>
      <c r="N347" s="14">
        <f t="shared" si="63"/>
        <v>169395</v>
      </c>
      <c r="O347" s="13">
        <f t="shared" si="70"/>
        <v>3.1249953880052805E-2</v>
      </c>
      <c r="P347" s="14">
        <f t="shared" si="60"/>
        <v>21500166</v>
      </c>
      <c r="Q347" s="13">
        <f t="shared" si="65"/>
        <v>3.1250040470256035E-2</v>
      </c>
    </row>
    <row r="348" spans="2:17" x14ac:dyDescent="0.3">
      <c r="B348" s="18">
        <v>43810</v>
      </c>
      <c r="C348" s="4">
        <f t="shared" si="61"/>
        <v>4</v>
      </c>
      <c r="D348" s="14">
        <v>8130972</v>
      </c>
      <c r="E348" s="14">
        <v>6098229</v>
      </c>
      <c r="F348" s="14">
        <v>2484463</v>
      </c>
      <c r="G348" s="14">
        <v>5872368</v>
      </c>
      <c r="H348" s="14">
        <f t="shared" si="66"/>
        <v>78183</v>
      </c>
      <c r="I348" s="13">
        <f t="shared" si="67"/>
        <v>9.7088102022790945E-3</v>
      </c>
      <c r="J348" s="14">
        <f t="shared" si="62"/>
        <v>58637</v>
      </c>
      <c r="K348" s="13">
        <f t="shared" si="68"/>
        <v>9.7087684068726254E-3</v>
      </c>
      <c r="L348" s="14">
        <f t="shared" si="64"/>
        <v>23889</v>
      </c>
      <c r="M348" s="13">
        <f t="shared" si="69"/>
        <v>9.7087102440325257E-3</v>
      </c>
      <c r="N348" s="14">
        <f t="shared" si="63"/>
        <v>56465</v>
      </c>
      <c r="O348" s="13">
        <f t="shared" si="70"/>
        <v>9.708724509332356E-3</v>
      </c>
      <c r="P348" s="14">
        <f t="shared" si="60"/>
        <v>22586032</v>
      </c>
      <c r="Q348" s="13">
        <f t="shared" si="65"/>
        <v>9.7087656419474477E-3</v>
      </c>
    </row>
    <row r="349" spans="2:17" x14ac:dyDescent="0.3">
      <c r="B349" s="18">
        <v>43811</v>
      </c>
      <c r="C349" s="4">
        <f t="shared" si="61"/>
        <v>5</v>
      </c>
      <c r="D349" s="14">
        <v>7896424</v>
      </c>
      <c r="E349" s="14">
        <v>5922318</v>
      </c>
      <c r="F349" s="14">
        <v>2412796</v>
      </c>
      <c r="G349" s="14">
        <v>5702973</v>
      </c>
      <c r="H349" s="14">
        <f t="shared" si="66"/>
        <v>-234548</v>
      </c>
      <c r="I349" s="13">
        <f t="shared" si="67"/>
        <v>-2.8846243720922926E-2</v>
      </c>
      <c r="J349" s="14">
        <f t="shared" si="62"/>
        <v>-175911</v>
      </c>
      <c r="K349" s="13">
        <f t="shared" si="68"/>
        <v>-2.8846243720922926E-2</v>
      </c>
      <c r="L349" s="14">
        <f t="shared" si="64"/>
        <v>-71667</v>
      </c>
      <c r="M349" s="13">
        <f t="shared" si="69"/>
        <v>-2.884607257181937E-2</v>
      </c>
      <c r="N349" s="14">
        <f t="shared" si="63"/>
        <v>-169395</v>
      </c>
      <c r="O349" s="13">
        <f t="shared" si="70"/>
        <v>-2.8846114548679469E-2</v>
      </c>
      <c r="P349" s="14">
        <f t="shared" si="60"/>
        <v>21934511</v>
      </c>
      <c r="Q349" s="13">
        <f t="shared" si="65"/>
        <v>-2.8846191309743974E-2</v>
      </c>
    </row>
    <row r="350" spans="2:17" x14ac:dyDescent="0.3">
      <c r="B350" s="18">
        <v>43812</v>
      </c>
      <c r="C350" s="4">
        <f t="shared" si="61"/>
        <v>6</v>
      </c>
      <c r="D350" s="14">
        <v>8209154</v>
      </c>
      <c r="E350" s="14">
        <v>6156866</v>
      </c>
      <c r="F350" s="14">
        <v>2508352</v>
      </c>
      <c r="G350" s="14">
        <v>5928833</v>
      </c>
      <c r="H350" s="14">
        <f t="shared" si="66"/>
        <v>625459</v>
      </c>
      <c r="I350" s="13">
        <f t="shared" si="67"/>
        <v>8.2474176506307284E-2</v>
      </c>
      <c r="J350" s="14">
        <f t="shared" si="62"/>
        <v>469095</v>
      </c>
      <c r="K350" s="13">
        <f t="shared" si="68"/>
        <v>8.247431199322186E-2</v>
      </c>
      <c r="L350" s="14">
        <f t="shared" si="64"/>
        <v>191112</v>
      </c>
      <c r="M350" s="13">
        <f t="shared" si="69"/>
        <v>8.2473977663081843E-2</v>
      </c>
      <c r="N350" s="14">
        <f t="shared" si="63"/>
        <v>451720</v>
      </c>
      <c r="O350" s="13">
        <f t="shared" si="70"/>
        <v>8.2474106340329367E-2</v>
      </c>
      <c r="P350" s="14">
        <f t="shared" si="60"/>
        <v>22803205</v>
      </c>
      <c r="Q350" s="13">
        <f t="shared" si="65"/>
        <v>8.247417297186499E-2</v>
      </c>
    </row>
    <row r="351" spans="2:17" x14ac:dyDescent="0.3">
      <c r="B351" s="18">
        <v>43813</v>
      </c>
      <c r="C351" s="4">
        <f t="shared" si="61"/>
        <v>7</v>
      </c>
      <c r="D351" s="14">
        <v>16483516</v>
      </c>
      <c r="E351" s="14">
        <v>12362637</v>
      </c>
      <c r="F351" s="14">
        <v>5036630</v>
      </c>
      <c r="G351" s="14">
        <v>11904761</v>
      </c>
      <c r="H351" s="14">
        <f t="shared" si="66"/>
        <v>646412</v>
      </c>
      <c r="I351" s="13">
        <f t="shared" si="67"/>
        <v>4.0816300758017343E-2</v>
      </c>
      <c r="J351" s="14">
        <f t="shared" si="62"/>
        <v>484809</v>
      </c>
      <c r="K351" s="13">
        <f t="shared" si="68"/>
        <v>4.0816300758017343E-2</v>
      </c>
      <c r="L351" s="14">
        <f t="shared" si="64"/>
        <v>197515</v>
      </c>
      <c r="M351" s="13">
        <f t="shared" si="69"/>
        <v>4.0816347617281368E-2</v>
      </c>
      <c r="N351" s="14">
        <f t="shared" si="63"/>
        <v>466853</v>
      </c>
      <c r="O351" s="13">
        <f t="shared" si="70"/>
        <v>4.0816292629736184E-2</v>
      </c>
      <c r="P351" s="14">
        <f t="shared" si="60"/>
        <v>45787544</v>
      </c>
      <c r="Q351" s="13">
        <f t="shared" si="65"/>
        <v>4.0816303799183329E-2</v>
      </c>
    </row>
    <row r="352" spans="2:17" x14ac:dyDescent="0.3">
      <c r="B352" s="18">
        <v>43814</v>
      </c>
      <c r="C352" s="4">
        <f t="shared" si="61"/>
        <v>1</v>
      </c>
      <c r="D352" s="14">
        <v>15513897</v>
      </c>
      <c r="E352" s="14">
        <v>11635423</v>
      </c>
      <c r="F352" s="14">
        <v>4740357</v>
      </c>
      <c r="G352" s="14">
        <v>11204481</v>
      </c>
      <c r="H352" s="14">
        <f t="shared" si="66"/>
        <v>-323207</v>
      </c>
      <c r="I352" s="13">
        <f t="shared" si="67"/>
        <v>-2.040821352186617E-2</v>
      </c>
      <c r="J352" s="14">
        <f t="shared" si="62"/>
        <v>-242405</v>
      </c>
      <c r="K352" s="13">
        <f t="shared" si="68"/>
        <v>-2.0408192474246967E-2</v>
      </c>
      <c r="L352" s="14">
        <f t="shared" si="64"/>
        <v>-98758</v>
      </c>
      <c r="M352" s="13">
        <f t="shared" si="69"/>
        <v>-2.0408277133318831E-2</v>
      </c>
      <c r="N352" s="14">
        <f t="shared" si="63"/>
        <v>-233427</v>
      </c>
      <c r="O352" s="13">
        <f t="shared" si="70"/>
        <v>-2.0408190029155726E-2</v>
      </c>
      <c r="P352" s="14">
        <f t="shared" si="60"/>
        <v>43094158</v>
      </c>
      <c r="Q352" s="13">
        <f t="shared" si="65"/>
        <v>-2.0408208728164068E-2</v>
      </c>
    </row>
    <row r="353" spans="2:17" x14ac:dyDescent="0.3">
      <c r="B353" s="18">
        <v>43815</v>
      </c>
      <c r="C353" s="4">
        <f t="shared" si="61"/>
        <v>2</v>
      </c>
      <c r="D353" s="14">
        <v>7661877</v>
      </c>
      <c r="E353" s="14">
        <v>5746408</v>
      </c>
      <c r="F353" s="14">
        <v>2341129</v>
      </c>
      <c r="G353" s="14">
        <v>5533578</v>
      </c>
      <c r="H353" s="14">
        <f t="shared" si="66"/>
        <v>-469095</v>
      </c>
      <c r="I353" s="13">
        <f t="shared" si="67"/>
        <v>-5.7692364455319778E-2</v>
      </c>
      <c r="J353" s="14">
        <f t="shared" si="62"/>
        <v>-351821</v>
      </c>
      <c r="K353" s="13">
        <f t="shared" si="68"/>
        <v>-5.7692323459811012E-2</v>
      </c>
      <c r="L353" s="14">
        <f t="shared" si="64"/>
        <v>-143334</v>
      </c>
      <c r="M353" s="13">
        <f t="shared" si="69"/>
        <v>-5.769214514363874E-2</v>
      </c>
      <c r="N353" s="14">
        <f t="shared" si="63"/>
        <v>-338790</v>
      </c>
      <c r="O353" s="13">
        <f t="shared" si="70"/>
        <v>-5.7692229097359049E-2</v>
      </c>
      <c r="P353" s="14">
        <f t="shared" si="60"/>
        <v>21282992</v>
      </c>
      <c r="Q353" s="13">
        <f t="shared" si="65"/>
        <v>-5.7692294069183969E-2</v>
      </c>
    </row>
    <row r="354" spans="2:17" x14ac:dyDescent="0.3">
      <c r="B354" s="18">
        <v>43816</v>
      </c>
      <c r="C354" s="4">
        <f t="shared" si="61"/>
        <v>3</v>
      </c>
      <c r="D354" s="14">
        <v>7583695</v>
      </c>
      <c r="E354" s="14">
        <v>5687771</v>
      </c>
      <c r="F354" s="14">
        <v>2317240</v>
      </c>
      <c r="G354" s="14">
        <v>5477113</v>
      </c>
      <c r="H354" s="14">
        <f t="shared" si="66"/>
        <v>-156365</v>
      </c>
      <c r="I354" s="13">
        <f t="shared" si="67"/>
        <v>-2.0202039777469372E-2</v>
      </c>
      <c r="J354" s="14">
        <f t="shared" si="62"/>
        <v>-117274</v>
      </c>
      <c r="K354" s="13">
        <f t="shared" si="68"/>
        <v>-2.0202082843457703E-2</v>
      </c>
      <c r="L354" s="14">
        <f t="shared" si="64"/>
        <v>-47778</v>
      </c>
      <c r="M354" s="13">
        <f t="shared" si="69"/>
        <v>-2.0201960407912334E-2</v>
      </c>
      <c r="N354" s="14">
        <f t="shared" si="63"/>
        <v>-112930</v>
      </c>
      <c r="O354" s="13">
        <f t="shared" si="70"/>
        <v>-2.0201991290585752E-2</v>
      </c>
      <c r="P354" s="14">
        <f t="shared" si="60"/>
        <v>21065819</v>
      </c>
      <c r="Q354" s="13">
        <f t="shared" si="65"/>
        <v>-2.0202030068046883E-2</v>
      </c>
    </row>
    <row r="355" spans="2:17" x14ac:dyDescent="0.3">
      <c r="B355" s="18">
        <v>43817</v>
      </c>
      <c r="C355" s="4">
        <f t="shared" si="61"/>
        <v>4</v>
      </c>
      <c r="D355" s="14">
        <v>8052789</v>
      </c>
      <c r="E355" s="14">
        <v>6039592</v>
      </c>
      <c r="F355" s="14">
        <v>2460574</v>
      </c>
      <c r="G355" s="14">
        <v>5815903</v>
      </c>
      <c r="H355" s="14">
        <f t="shared" si="66"/>
        <v>-78183</v>
      </c>
      <c r="I355" s="13">
        <f t="shared" si="67"/>
        <v>-9.6154555691496668E-3</v>
      </c>
      <c r="J355" s="14">
        <f t="shared" si="62"/>
        <v>-58637</v>
      </c>
      <c r="K355" s="13">
        <f t="shared" si="68"/>
        <v>-9.6154145736410124E-3</v>
      </c>
      <c r="L355" s="14">
        <f t="shared" si="64"/>
        <v>-23889</v>
      </c>
      <c r="M355" s="13">
        <f t="shared" si="69"/>
        <v>-9.615357523939827E-3</v>
      </c>
      <c r="N355" s="14">
        <f t="shared" si="63"/>
        <v>-56465</v>
      </c>
      <c r="O355" s="13">
        <f t="shared" si="70"/>
        <v>-9.6153715162264897E-3</v>
      </c>
      <c r="P355" s="14">
        <f t="shared" si="60"/>
        <v>22368858</v>
      </c>
      <c r="Q355" s="13">
        <f t="shared" si="65"/>
        <v>-9.6154118616319506E-3</v>
      </c>
    </row>
    <row r="356" spans="2:17" x14ac:dyDescent="0.3">
      <c r="B356" s="18">
        <v>43818</v>
      </c>
      <c r="C356" s="4">
        <f t="shared" si="61"/>
        <v>5</v>
      </c>
      <c r="D356" s="14">
        <v>7583695</v>
      </c>
      <c r="E356" s="14">
        <v>5687771</v>
      </c>
      <c r="F356" s="14">
        <v>2317240</v>
      </c>
      <c r="G356" s="14">
        <v>5477113</v>
      </c>
      <c r="H356" s="14">
        <f t="shared" si="66"/>
        <v>-312729</v>
      </c>
      <c r="I356" s="13">
        <f t="shared" si="67"/>
        <v>-3.9603876387590109E-2</v>
      </c>
      <c r="J356" s="14">
        <f t="shared" si="62"/>
        <v>-234547</v>
      </c>
      <c r="K356" s="13">
        <f t="shared" si="68"/>
        <v>-3.9603918600791155E-2</v>
      </c>
      <c r="L356" s="14">
        <f t="shared" si="64"/>
        <v>-95556</v>
      </c>
      <c r="M356" s="13">
        <f t="shared" si="69"/>
        <v>-3.9603845497091394E-2</v>
      </c>
      <c r="N356" s="14">
        <f t="shared" si="63"/>
        <v>-225860</v>
      </c>
      <c r="O356" s="13">
        <f t="shared" si="70"/>
        <v>-3.9603904840510351E-2</v>
      </c>
      <c r="P356" s="14">
        <f t="shared" si="60"/>
        <v>21065819</v>
      </c>
      <c r="Q356" s="13">
        <f t="shared" si="65"/>
        <v>-3.9603891784959377E-2</v>
      </c>
    </row>
    <row r="357" spans="2:17" x14ac:dyDescent="0.3">
      <c r="B357" s="18">
        <v>43819</v>
      </c>
      <c r="C357" s="4">
        <f t="shared" si="61"/>
        <v>6</v>
      </c>
      <c r="D357" s="14">
        <v>7974607</v>
      </c>
      <c r="E357" s="14">
        <v>5980955</v>
      </c>
      <c r="F357" s="14">
        <v>2436685</v>
      </c>
      <c r="G357" s="14">
        <v>5759438</v>
      </c>
      <c r="H357" s="14">
        <f t="shared" si="66"/>
        <v>-234547</v>
      </c>
      <c r="I357" s="13">
        <f t="shared" si="67"/>
        <v>-2.8571397247511787E-2</v>
      </c>
      <c r="J357" s="14">
        <f t="shared" si="62"/>
        <v>-175911</v>
      </c>
      <c r="K357" s="13">
        <f t="shared" si="68"/>
        <v>-2.8571516742446512E-2</v>
      </c>
      <c r="L357" s="14">
        <f t="shared" si="64"/>
        <v>-71667</v>
      </c>
      <c r="M357" s="13">
        <f t="shared" si="69"/>
        <v>-2.8571348837802657E-2</v>
      </c>
      <c r="N357" s="14">
        <f t="shared" si="63"/>
        <v>-169395</v>
      </c>
      <c r="O357" s="13">
        <f t="shared" si="70"/>
        <v>-2.8571390018912624E-2</v>
      </c>
      <c r="P357" s="14">
        <f t="shared" si="60"/>
        <v>22151685</v>
      </c>
      <c r="Q357" s="13">
        <f t="shared" si="65"/>
        <v>-2.8571422306645E-2</v>
      </c>
    </row>
    <row r="358" spans="2:17" x14ac:dyDescent="0.3">
      <c r="B358" s="18">
        <v>43820</v>
      </c>
      <c r="C358" s="4">
        <f t="shared" si="61"/>
        <v>7</v>
      </c>
      <c r="D358" s="14">
        <v>16645119</v>
      </c>
      <c r="E358" s="14">
        <v>12483839</v>
      </c>
      <c r="F358" s="14">
        <v>5086008</v>
      </c>
      <c r="G358" s="14">
        <v>12021475</v>
      </c>
      <c r="H358" s="14">
        <f t="shared" si="66"/>
        <v>161603</v>
      </c>
      <c r="I358" s="13">
        <f t="shared" si="67"/>
        <v>9.8039156209148715E-3</v>
      </c>
      <c r="J358" s="14">
        <f t="shared" si="62"/>
        <v>121202</v>
      </c>
      <c r="K358" s="13">
        <f t="shared" si="68"/>
        <v>9.8038953986920863E-3</v>
      </c>
      <c r="L358" s="14">
        <f t="shared" si="64"/>
        <v>49378</v>
      </c>
      <c r="M358" s="13">
        <f t="shared" si="69"/>
        <v>9.8037775258457138E-3</v>
      </c>
      <c r="N358" s="14">
        <f t="shared" si="63"/>
        <v>116714</v>
      </c>
      <c r="O358" s="13">
        <f t="shared" si="70"/>
        <v>9.8039767451021387E-3</v>
      </c>
      <c r="P358" s="14">
        <f t="shared" si="60"/>
        <v>46236441</v>
      </c>
      <c r="Q358" s="13">
        <f t="shared" si="65"/>
        <v>9.8039108627445692E-3</v>
      </c>
    </row>
    <row r="359" spans="2:17" x14ac:dyDescent="0.3">
      <c r="B359" s="20">
        <v>43821</v>
      </c>
      <c r="C359" s="16">
        <f t="shared" si="61"/>
        <v>1</v>
      </c>
      <c r="D359" s="21">
        <v>15513897</v>
      </c>
      <c r="E359" s="21">
        <v>11635423</v>
      </c>
      <c r="F359" s="21">
        <v>4740357</v>
      </c>
      <c r="G359" s="21">
        <v>11204481</v>
      </c>
      <c r="H359" s="21">
        <f t="shared" si="66"/>
        <v>0</v>
      </c>
      <c r="I359" s="22">
        <f t="shared" si="67"/>
        <v>0</v>
      </c>
      <c r="J359" s="21">
        <f t="shared" si="62"/>
        <v>0</v>
      </c>
      <c r="K359" s="22">
        <f t="shared" si="68"/>
        <v>0</v>
      </c>
      <c r="L359" s="21">
        <f t="shared" si="64"/>
        <v>0</v>
      </c>
      <c r="M359" s="22">
        <f t="shared" si="69"/>
        <v>0</v>
      </c>
      <c r="N359" s="21">
        <f t="shared" si="63"/>
        <v>0</v>
      </c>
      <c r="O359" s="22">
        <f t="shared" si="70"/>
        <v>0</v>
      </c>
      <c r="P359" s="21">
        <f t="shared" si="60"/>
        <v>43094158</v>
      </c>
      <c r="Q359" s="22">
        <f t="shared" si="65"/>
        <v>0</v>
      </c>
    </row>
    <row r="360" spans="2:17" x14ac:dyDescent="0.3">
      <c r="B360" s="18">
        <v>43822</v>
      </c>
      <c r="C360" s="4">
        <f t="shared" si="61"/>
        <v>2</v>
      </c>
      <c r="D360" s="14">
        <v>7740060</v>
      </c>
      <c r="E360" s="14">
        <v>5805045</v>
      </c>
      <c r="F360" s="14">
        <v>2365018</v>
      </c>
      <c r="G360" s="14">
        <v>5590043</v>
      </c>
      <c r="H360" s="14">
        <f t="shared" si="66"/>
        <v>78183</v>
      </c>
      <c r="I360" s="13">
        <f t="shared" si="67"/>
        <v>1.0204157545207204E-2</v>
      </c>
      <c r="J360" s="14">
        <f t="shared" si="62"/>
        <v>58637</v>
      </c>
      <c r="K360" s="13">
        <f t="shared" si="68"/>
        <v>1.0204113595832398E-2</v>
      </c>
      <c r="L360" s="14">
        <f t="shared" si="64"/>
        <v>23889</v>
      </c>
      <c r="M360" s="13">
        <f t="shared" si="69"/>
        <v>1.0204051122343127E-2</v>
      </c>
      <c r="N360" s="14">
        <f t="shared" si="63"/>
        <v>56465</v>
      </c>
      <c r="O360" s="13">
        <f t="shared" si="70"/>
        <v>1.0204066880416196E-2</v>
      </c>
      <c r="P360" s="14">
        <f t="shared" si="60"/>
        <v>21500166</v>
      </c>
      <c r="Q360" s="13">
        <f t="shared" si="65"/>
        <v>1.0204110399515187E-2</v>
      </c>
    </row>
    <row r="361" spans="2:17" x14ac:dyDescent="0.3">
      <c r="B361" s="18">
        <v>43823</v>
      </c>
      <c r="C361" s="4">
        <f t="shared" si="61"/>
        <v>3</v>
      </c>
      <c r="D361" s="14">
        <v>7661877</v>
      </c>
      <c r="E361" s="14">
        <v>5746408</v>
      </c>
      <c r="F361" s="14">
        <v>2341129</v>
      </c>
      <c r="G361" s="14">
        <v>5533578</v>
      </c>
      <c r="H361" s="14">
        <f t="shared" si="66"/>
        <v>78182</v>
      </c>
      <c r="I361" s="13">
        <f t="shared" si="67"/>
        <v>1.0309222615097369E-2</v>
      </c>
      <c r="J361" s="14">
        <f t="shared" si="62"/>
        <v>58637</v>
      </c>
      <c r="K361" s="13">
        <f t="shared" si="68"/>
        <v>1.0309310976127639E-2</v>
      </c>
      <c r="L361" s="14">
        <f t="shared" si="64"/>
        <v>23889</v>
      </c>
      <c r="M361" s="13">
        <f t="shared" si="69"/>
        <v>1.0309247207885175E-2</v>
      </c>
      <c r="N361" s="14">
        <f t="shared" si="63"/>
        <v>56465</v>
      </c>
      <c r="O361" s="13">
        <f t="shared" si="70"/>
        <v>1.0309263292541226E-2</v>
      </c>
      <c r="P361" s="14">
        <f t="shared" si="60"/>
        <v>21282992</v>
      </c>
      <c r="Q361" s="13">
        <f t="shared" si="65"/>
        <v>1.0309259753916944E-2</v>
      </c>
    </row>
    <row r="362" spans="2:17" x14ac:dyDescent="0.3">
      <c r="B362" s="18">
        <v>43824</v>
      </c>
      <c r="C362" s="4">
        <f t="shared" si="61"/>
        <v>4</v>
      </c>
      <c r="D362" s="14">
        <v>7427330</v>
      </c>
      <c r="E362" s="14">
        <v>5570497</v>
      </c>
      <c r="F362" s="14">
        <v>2269462</v>
      </c>
      <c r="G362" s="14">
        <v>5364183</v>
      </c>
      <c r="H362" s="14">
        <f t="shared" si="66"/>
        <v>-625459</v>
      </c>
      <c r="I362" s="13">
        <f t="shared" si="67"/>
        <v>-7.7669860715337213E-2</v>
      </c>
      <c r="J362" s="14">
        <f t="shared" si="62"/>
        <v>-469095</v>
      </c>
      <c r="K362" s="13">
        <f t="shared" si="68"/>
        <v>-7.7669981680881794E-2</v>
      </c>
      <c r="L362" s="14">
        <f t="shared" si="64"/>
        <v>-191112</v>
      </c>
      <c r="M362" s="13">
        <f t="shared" si="69"/>
        <v>-7.7669681952259872E-2</v>
      </c>
      <c r="N362" s="14">
        <f t="shared" si="63"/>
        <v>-451720</v>
      </c>
      <c r="O362" s="13">
        <f t="shared" si="70"/>
        <v>-7.7669796074659403E-2</v>
      </c>
      <c r="P362" s="14">
        <f t="shared" si="60"/>
        <v>20631472</v>
      </c>
      <c r="Q362" s="13">
        <f t="shared" si="65"/>
        <v>-7.7669856905524637E-2</v>
      </c>
    </row>
    <row r="363" spans="2:17" x14ac:dyDescent="0.3">
      <c r="B363" s="18">
        <v>43825</v>
      </c>
      <c r="C363" s="4">
        <f t="shared" si="61"/>
        <v>5</v>
      </c>
      <c r="D363" s="14">
        <v>7427330</v>
      </c>
      <c r="E363" s="14">
        <v>5570497</v>
      </c>
      <c r="F363" s="14">
        <v>2269462</v>
      </c>
      <c r="G363" s="14">
        <v>5364183</v>
      </c>
      <c r="H363" s="14">
        <f t="shared" si="66"/>
        <v>-156365</v>
      </c>
      <c r="I363" s="13">
        <f t="shared" si="67"/>
        <v>-2.0618577092037627E-2</v>
      </c>
      <c r="J363" s="14">
        <f t="shared" si="62"/>
        <v>-117274</v>
      </c>
      <c r="K363" s="13">
        <f t="shared" si="68"/>
        <v>-2.0618621952255056E-2</v>
      </c>
      <c r="L363" s="14">
        <f t="shared" si="64"/>
        <v>-47778</v>
      </c>
      <c r="M363" s="13">
        <f t="shared" si="69"/>
        <v>-2.0618494415770461E-2</v>
      </c>
      <c r="N363" s="14">
        <f t="shared" si="63"/>
        <v>-112930</v>
      </c>
      <c r="O363" s="13">
        <f t="shared" si="70"/>
        <v>-2.0618526585082342E-2</v>
      </c>
      <c r="P363" s="14">
        <f t="shared" si="60"/>
        <v>20631472</v>
      </c>
      <c r="Q363" s="13">
        <f t="shared" si="65"/>
        <v>-2.0618566978098496E-2</v>
      </c>
    </row>
    <row r="364" spans="2:17" x14ac:dyDescent="0.3">
      <c r="B364" s="18">
        <v>43826</v>
      </c>
      <c r="C364" s="4">
        <f t="shared" si="61"/>
        <v>6</v>
      </c>
      <c r="D364" s="14">
        <v>8052789</v>
      </c>
      <c r="E364" s="14">
        <v>6039592</v>
      </c>
      <c r="F364" s="14">
        <v>2460574</v>
      </c>
      <c r="G364" s="14">
        <v>5815903</v>
      </c>
      <c r="H364" s="14">
        <f t="shared" si="66"/>
        <v>78182</v>
      </c>
      <c r="I364" s="13">
        <f t="shared" si="67"/>
        <v>9.803868704752583E-3</v>
      </c>
      <c r="J364" s="14">
        <f t="shared" si="62"/>
        <v>58637</v>
      </c>
      <c r="K364" s="13">
        <f t="shared" si="68"/>
        <v>9.8039527132371962E-3</v>
      </c>
      <c r="L364" s="14">
        <f t="shared" si="64"/>
        <v>23889</v>
      </c>
      <c r="M364" s="13">
        <f t="shared" si="69"/>
        <v>9.8038934043587211E-3</v>
      </c>
      <c r="N364" s="14">
        <f t="shared" si="63"/>
        <v>56465</v>
      </c>
      <c r="O364" s="13">
        <f t="shared" si="70"/>
        <v>9.803907950741042E-3</v>
      </c>
      <c r="P364" s="14">
        <f t="shared" si="60"/>
        <v>22368858</v>
      </c>
      <c r="Q364" s="13">
        <f t="shared" si="65"/>
        <v>9.8039043079567456E-3</v>
      </c>
    </row>
    <row r="365" spans="2:17" x14ac:dyDescent="0.3">
      <c r="B365" s="20">
        <v>43827</v>
      </c>
      <c r="C365" s="16">
        <f t="shared" si="61"/>
        <v>7</v>
      </c>
      <c r="D365" s="21">
        <v>16321913</v>
      </c>
      <c r="E365" s="21">
        <v>12241435</v>
      </c>
      <c r="F365" s="21">
        <v>4987251</v>
      </c>
      <c r="G365" s="21">
        <v>11788048</v>
      </c>
      <c r="H365" s="21">
        <f t="shared" si="66"/>
        <v>-323206</v>
      </c>
      <c r="I365" s="22">
        <f t="shared" si="67"/>
        <v>-1.941746406258793E-2</v>
      </c>
      <c r="J365" s="21">
        <f t="shared" si="62"/>
        <v>-242404</v>
      </c>
      <c r="K365" s="22">
        <f t="shared" si="68"/>
        <v>-1.9417424399657879E-2</v>
      </c>
      <c r="L365" s="21">
        <f t="shared" si="64"/>
        <v>-98757</v>
      </c>
      <c r="M365" s="22">
        <f t="shared" si="69"/>
        <v>-1.9417389827149356E-2</v>
      </c>
      <c r="N365" s="21">
        <f t="shared" si="63"/>
        <v>-233427</v>
      </c>
      <c r="O365" s="22">
        <f t="shared" si="70"/>
        <v>-1.9417500764257301E-2</v>
      </c>
      <c r="P365" s="21">
        <f t="shared" si="60"/>
        <v>45338647</v>
      </c>
      <c r="Q365" s="22">
        <f t="shared" si="65"/>
        <v>-1.9417454730133787E-2</v>
      </c>
    </row>
    <row r="366" spans="2:17" x14ac:dyDescent="0.3">
      <c r="B366" s="18">
        <v>43828</v>
      </c>
      <c r="C366" s="4">
        <f t="shared" si="61"/>
        <v>1</v>
      </c>
      <c r="D366" s="14">
        <v>15675500</v>
      </c>
      <c r="E366" s="14">
        <v>11756625</v>
      </c>
      <c r="F366" s="14">
        <v>4789736</v>
      </c>
      <c r="G366" s="14">
        <v>11321195</v>
      </c>
      <c r="H366" s="14">
        <f t="shared" si="66"/>
        <v>161603</v>
      </c>
      <c r="I366" s="13">
        <f t="shared" si="67"/>
        <v>1.0416660623697505E-2</v>
      </c>
      <c r="J366" s="14">
        <f t="shared" si="62"/>
        <v>121202</v>
      </c>
      <c r="K366" s="13">
        <f t="shared" si="68"/>
        <v>1.0416638913772092E-2</v>
      </c>
      <c r="L366" s="14">
        <f t="shared" si="64"/>
        <v>49379</v>
      </c>
      <c r="M366" s="13">
        <f t="shared" si="69"/>
        <v>1.0416725997641096E-2</v>
      </c>
      <c r="N366" s="14">
        <f t="shared" si="63"/>
        <v>116714</v>
      </c>
      <c r="O366" s="13">
        <f t="shared" si="70"/>
        <v>1.0416725236983337E-2</v>
      </c>
      <c r="P366" s="14">
        <f t="shared" si="60"/>
        <v>43543056</v>
      </c>
      <c r="Q366" s="13">
        <f t="shared" si="65"/>
        <v>1.0416678752604991E-2</v>
      </c>
    </row>
    <row r="367" spans="2:17" x14ac:dyDescent="0.3">
      <c r="B367" s="18">
        <v>43829</v>
      </c>
      <c r="C367" s="4">
        <f t="shared" si="61"/>
        <v>2</v>
      </c>
      <c r="D367" s="14">
        <v>7974607</v>
      </c>
      <c r="E367" s="14">
        <v>5980955</v>
      </c>
      <c r="F367" s="14">
        <v>2436685</v>
      </c>
      <c r="G367" s="14">
        <v>5759438</v>
      </c>
      <c r="H367" s="14">
        <f t="shared" si="66"/>
        <v>234547</v>
      </c>
      <c r="I367" s="13">
        <f t="shared" si="67"/>
        <v>3.0302995067221783E-2</v>
      </c>
      <c r="J367" s="14">
        <f t="shared" si="62"/>
        <v>175910</v>
      </c>
      <c r="K367" s="13">
        <f t="shared" si="68"/>
        <v>3.0302952001233452E-2</v>
      </c>
      <c r="L367" s="14">
        <f t="shared" si="64"/>
        <v>71667</v>
      </c>
      <c r="M367" s="13">
        <f t="shared" si="69"/>
        <v>3.0302940611868445E-2</v>
      </c>
      <c r="N367" s="14">
        <f t="shared" si="63"/>
        <v>169395</v>
      </c>
      <c r="O367" s="13">
        <f t="shared" si="70"/>
        <v>3.0302986935878629E-2</v>
      </c>
      <c r="P367" s="14">
        <f t="shared" si="60"/>
        <v>22151685</v>
      </c>
      <c r="Q367" s="13">
        <f t="shared" si="65"/>
        <v>3.0302975335167126E-2</v>
      </c>
    </row>
    <row r="368" spans="2:17" x14ac:dyDescent="0.3">
      <c r="B368" s="18">
        <v>43830</v>
      </c>
      <c r="C368" s="4">
        <f t="shared" si="61"/>
        <v>3</v>
      </c>
      <c r="D368" s="14">
        <v>7896424</v>
      </c>
      <c r="E368" s="14">
        <v>5922318</v>
      </c>
      <c r="F368" s="14">
        <v>2412796</v>
      </c>
      <c r="G368" s="14">
        <v>5702973</v>
      </c>
      <c r="H368" s="14">
        <f t="shared" si="66"/>
        <v>234547</v>
      </c>
      <c r="I368" s="13">
        <f t="shared" si="67"/>
        <v>3.0612211602979222E-2</v>
      </c>
      <c r="J368" s="14">
        <f t="shared" si="62"/>
        <v>175910</v>
      </c>
      <c r="K368" s="13">
        <f t="shared" si="68"/>
        <v>3.0612166765743076E-2</v>
      </c>
      <c r="L368" s="14">
        <f t="shared" si="64"/>
        <v>71667</v>
      </c>
      <c r="M368" s="13">
        <f t="shared" si="69"/>
        <v>3.0612153367029382E-2</v>
      </c>
      <c r="N368" s="14">
        <f t="shared" si="63"/>
        <v>169395</v>
      </c>
      <c r="O368" s="13">
        <f t="shared" si="70"/>
        <v>3.061220064124881E-2</v>
      </c>
      <c r="P368" s="14">
        <f t="shared" si="60"/>
        <v>21934511</v>
      </c>
      <c r="Q368" s="13">
        <f t="shared" si="65"/>
        <v>3.06121902409211E-2</v>
      </c>
    </row>
    <row r="369" spans="2:17" x14ac:dyDescent="0.3">
      <c r="B369" s="18">
        <v>43831</v>
      </c>
      <c r="C369" s="4">
        <f t="shared" si="61"/>
        <v>4</v>
      </c>
      <c r="D369" s="14">
        <v>7818242</v>
      </c>
      <c r="E369" s="14">
        <v>5863681</v>
      </c>
      <c r="F369" s="14">
        <v>2388907</v>
      </c>
      <c r="G369" s="14">
        <v>5646508</v>
      </c>
      <c r="H369" s="14">
        <f t="shared" si="66"/>
        <v>390912</v>
      </c>
      <c r="I369" s="13">
        <f t="shared" si="67"/>
        <v>5.2631564774959561E-2</v>
      </c>
      <c r="J369" s="14">
        <f t="shared" si="62"/>
        <v>293184</v>
      </c>
      <c r="K369" s="13">
        <f t="shared" si="68"/>
        <v>5.2631569499094866E-2</v>
      </c>
      <c r="L369" s="14">
        <f t="shared" si="64"/>
        <v>119445</v>
      </c>
      <c r="M369" s="13">
        <f t="shared" si="69"/>
        <v>5.2631416608870385E-2</v>
      </c>
      <c r="N369" s="14">
        <f t="shared" si="63"/>
        <v>282325</v>
      </c>
      <c r="O369" s="13">
        <f t="shared" si="70"/>
        <v>5.2631500454030089E-2</v>
      </c>
      <c r="P369" s="14">
        <f t="shared" si="60"/>
        <v>21717338</v>
      </c>
      <c r="Q369" s="13">
        <f t="shared" si="65"/>
        <v>5.2631533028763E-2</v>
      </c>
    </row>
    <row r="370" spans="2:17" x14ac:dyDescent="0.3">
      <c r="Q370" s="32"/>
    </row>
    <row r="371" spans="2:17" x14ac:dyDescent="0.3">
      <c r="Q371" s="32"/>
    </row>
    <row r="372" spans="2:17" x14ac:dyDescent="0.3">
      <c r="Q372" s="32"/>
    </row>
    <row r="373" spans="2:17" x14ac:dyDescent="0.3">
      <c r="Q373" s="32"/>
    </row>
    <row r="374" spans="2:17" x14ac:dyDescent="0.3">
      <c r="Q374" s="32"/>
    </row>
    <row r="375" spans="2:17" x14ac:dyDescent="0.3">
      <c r="Q375" s="32"/>
    </row>
    <row r="376" spans="2:17" x14ac:dyDescent="0.3">
      <c r="Q376" s="32"/>
    </row>
    <row r="377" spans="2:17" x14ac:dyDescent="0.3">
      <c r="Q377" s="32"/>
    </row>
    <row r="378" spans="2:17" x14ac:dyDescent="0.3">
      <c r="Q378" s="32"/>
    </row>
    <row r="379" spans="2:17" x14ac:dyDescent="0.3">
      <c r="Q379" s="32"/>
    </row>
    <row r="380" spans="2:17" x14ac:dyDescent="0.3">
      <c r="Q380" s="32"/>
    </row>
    <row r="381" spans="2:17" x14ac:dyDescent="0.3">
      <c r="Q381" s="32"/>
    </row>
    <row r="382" spans="2:17" x14ac:dyDescent="0.3">
      <c r="Q382" s="32"/>
    </row>
    <row r="383" spans="2:17" x14ac:dyDescent="0.3">
      <c r="Q383" s="32"/>
    </row>
    <row r="384" spans="2:17" x14ac:dyDescent="0.3">
      <c r="Q384" s="32"/>
    </row>
    <row r="385" spans="17:17" x14ac:dyDescent="0.3">
      <c r="Q385" s="32"/>
    </row>
    <row r="386" spans="17:17" x14ac:dyDescent="0.3">
      <c r="Q386" s="32"/>
    </row>
    <row r="387" spans="17:17" x14ac:dyDescent="0.3">
      <c r="Q387" s="32"/>
    </row>
    <row r="388" spans="17:17" x14ac:dyDescent="0.3">
      <c r="Q388" s="32"/>
    </row>
    <row r="389" spans="17:17" x14ac:dyDescent="0.3">
      <c r="Q389" s="32"/>
    </row>
    <row r="390" spans="17:17" x14ac:dyDescent="0.3">
      <c r="Q390" s="32"/>
    </row>
    <row r="391" spans="17:17" x14ac:dyDescent="0.3">
      <c r="Q391" s="32"/>
    </row>
    <row r="392" spans="17:17" x14ac:dyDescent="0.3">
      <c r="Q392" s="32"/>
    </row>
    <row r="393" spans="17:17" x14ac:dyDescent="0.3">
      <c r="Q393" s="32"/>
    </row>
    <row r="394" spans="17:17" x14ac:dyDescent="0.3">
      <c r="Q394" s="32"/>
    </row>
    <row r="395" spans="17:17" x14ac:dyDescent="0.3">
      <c r="Q395" s="32"/>
    </row>
    <row r="396" spans="17:17" x14ac:dyDescent="0.3">
      <c r="Q396" s="32"/>
    </row>
    <row r="397" spans="17:17" x14ac:dyDescent="0.3">
      <c r="Q397" s="32"/>
    </row>
    <row r="398" spans="17:17" x14ac:dyDescent="0.3">
      <c r="Q398" s="32"/>
    </row>
    <row r="399" spans="17:17" x14ac:dyDescent="0.3">
      <c r="Q399" s="32"/>
    </row>
    <row r="400" spans="17:17" x14ac:dyDescent="0.3">
      <c r="Q400" s="32"/>
    </row>
    <row r="401" spans="17:17" x14ac:dyDescent="0.3">
      <c r="Q401" s="32"/>
    </row>
    <row r="402" spans="17:17" x14ac:dyDescent="0.3">
      <c r="Q402" s="32"/>
    </row>
    <row r="403" spans="17:17" x14ac:dyDescent="0.3">
      <c r="Q403" s="32"/>
    </row>
    <row r="404" spans="17:17" x14ac:dyDescent="0.3">
      <c r="Q404" s="32"/>
    </row>
    <row r="405" spans="17:17" x14ac:dyDescent="0.3">
      <c r="Q405" s="32"/>
    </row>
    <row r="406" spans="17:17" x14ac:dyDescent="0.3">
      <c r="Q406" s="32"/>
    </row>
    <row r="407" spans="17:17" x14ac:dyDescent="0.3">
      <c r="Q407" s="32"/>
    </row>
    <row r="408" spans="17:17" x14ac:dyDescent="0.3">
      <c r="Q408" s="32"/>
    </row>
    <row r="409" spans="17:17" x14ac:dyDescent="0.3">
      <c r="Q409" s="32"/>
    </row>
    <row r="410" spans="17:17" x14ac:dyDescent="0.3">
      <c r="Q410" s="32"/>
    </row>
    <row r="411" spans="17:17" x14ac:dyDescent="0.3">
      <c r="Q411" s="32"/>
    </row>
    <row r="412" spans="17:17" x14ac:dyDescent="0.3">
      <c r="Q412" s="32"/>
    </row>
    <row r="413" spans="17:17" x14ac:dyDescent="0.3">
      <c r="Q413" s="32"/>
    </row>
    <row r="414" spans="17:17" x14ac:dyDescent="0.3">
      <c r="Q414" s="32"/>
    </row>
    <row r="415" spans="17:17" x14ac:dyDescent="0.3">
      <c r="Q415" s="32"/>
    </row>
    <row r="416" spans="17:17" x14ac:dyDescent="0.3">
      <c r="Q416" s="32"/>
    </row>
    <row r="417" spans="17:17" x14ac:dyDescent="0.3">
      <c r="Q417" s="32"/>
    </row>
    <row r="418" spans="17:17" x14ac:dyDescent="0.3">
      <c r="Q418" s="32"/>
    </row>
    <row r="419" spans="17:17" x14ac:dyDescent="0.3">
      <c r="Q419" s="32"/>
    </row>
    <row r="420" spans="17:17" x14ac:dyDescent="0.3">
      <c r="Q420" s="32"/>
    </row>
    <row r="421" spans="17:17" x14ac:dyDescent="0.3">
      <c r="Q421" s="32"/>
    </row>
    <row r="422" spans="17:17" x14ac:dyDescent="0.3">
      <c r="Q422" s="32"/>
    </row>
    <row r="423" spans="17:17" x14ac:dyDescent="0.3">
      <c r="Q423" s="32"/>
    </row>
    <row r="424" spans="17:17" x14ac:dyDescent="0.3">
      <c r="Q424" s="32"/>
    </row>
    <row r="425" spans="17:17" x14ac:dyDescent="0.3">
      <c r="Q425" s="32"/>
    </row>
    <row r="426" spans="17:17" x14ac:dyDescent="0.3">
      <c r="Q426" s="32"/>
    </row>
    <row r="427" spans="17:17" x14ac:dyDescent="0.3">
      <c r="Q427" s="32"/>
    </row>
    <row r="428" spans="17:17" x14ac:dyDescent="0.3">
      <c r="Q428" s="32"/>
    </row>
    <row r="429" spans="17:17" x14ac:dyDescent="0.3">
      <c r="Q429" s="32"/>
    </row>
    <row r="430" spans="17:17" x14ac:dyDescent="0.3">
      <c r="Q430" s="32"/>
    </row>
    <row r="431" spans="17:17" x14ac:dyDescent="0.3">
      <c r="Q431" s="32"/>
    </row>
    <row r="432" spans="17:17" x14ac:dyDescent="0.3">
      <c r="Q432" s="32"/>
    </row>
    <row r="433" spans="17:17" x14ac:dyDescent="0.3">
      <c r="Q433" s="32"/>
    </row>
    <row r="434" spans="17:17" x14ac:dyDescent="0.3">
      <c r="Q434" s="32"/>
    </row>
    <row r="435" spans="17:17" x14ac:dyDescent="0.3">
      <c r="Q435" s="32"/>
    </row>
    <row r="436" spans="17:17" x14ac:dyDescent="0.3">
      <c r="Q436" s="32"/>
    </row>
    <row r="437" spans="17:17" x14ac:dyDescent="0.3">
      <c r="Q437" s="32"/>
    </row>
    <row r="438" spans="17:17" x14ac:dyDescent="0.3">
      <c r="Q438" s="32"/>
    </row>
    <row r="439" spans="17:17" x14ac:dyDescent="0.3">
      <c r="Q439" s="32"/>
    </row>
    <row r="440" spans="17:17" x14ac:dyDescent="0.3">
      <c r="Q440" s="32"/>
    </row>
    <row r="441" spans="17:17" x14ac:dyDescent="0.3">
      <c r="Q441" s="32"/>
    </row>
    <row r="442" spans="17:17" x14ac:dyDescent="0.3">
      <c r="Q442" s="32"/>
    </row>
    <row r="443" spans="17:17" x14ac:dyDescent="0.3">
      <c r="Q443" s="32"/>
    </row>
    <row r="444" spans="17:17" x14ac:dyDescent="0.3">
      <c r="Q444" s="32"/>
    </row>
    <row r="445" spans="17:17" x14ac:dyDescent="0.3">
      <c r="Q445" s="32"/>
    </row>
    <row r="446" spans="17:17" x14ac:dyDescent="0.3">
      <c r="Q446" s="32"/>
    </row>
    <row r="447" spans="17:17" x14ac:dyDescent="0.3">
      <c r="Q447" s="32"/>
    </row>
    <row r="448" spans="17:17" x14ac:dyDescent="0.3">
      <c r="Q448" s="32"/>
    </row>
    <row r="449" spans="17:17" x14ac:dyDescent="0.3">
      <c r="Q449" s="32"/>
    </row>
    <row r="450" spans="17:17" x14ac:dyDescent="0.3">
      <c r="Q450" s="32"/>
    </row>
    <row r="451" spans="17:17" x14ac:dyDescent="0.3">
      <c r="Q451" s="32"/>
    </row>
    <row r="452" spans="17:17" x14ac:dyDescent="0.3">
      <c r="Q452" s="32"/>
    </row>
    <row r="453" spans="17:17" x14ac:dyDescent="0.3">
      <c r="Q453" s="32"/>
    </row>
    <row r="454" spans="17:17" x14ac:dyDescent="0.3">
      <c r="Q454" s="32"/>
    </row>
    <row r="455" spans="17:17" x14ac:dyDescent="0.3">
      <c r="Q455" s="32"/>
    </row>
    <row r="456" spans="17:17" x14ac:dyDescent="0.3">
      <c r="Q456" s="32"/>
    </row>
    <row r="457" spans="17:17" x14ac:dyDescent="0.3">
      <c r="Q457" s="32"/>
    </row>
    <row r="458" spans="17:17" x14ac:dyDescent="0.3">
      <c r="Q458" s="32"/>
    </row>
    <row r="459" spans="17:17" x14ac:dyDescent="0.3">
      <c r="Q459" s="32"/>
    </row>
    <row r="460" spans="17:17" x14ac:dyDescent="0.3">
      <c r="Q460" s="32"/>
    </row>
    <row r="461" spans="17:17" x14ac:dyDescent="0.3">
      <c r="Q461" s="32"/>
    </row>
    <row r="462" spans="17:17" x14ac:dyDescent="0.3">
      <c r="Q462" s="32"/>
    </row>
    <row r="463" spans="17:17" x14ac:dyDescent="0.3">
      <c r="Q463" s="32"/>
    </row>
    <row r="464" spans="17:17" x14ac:dyDescent="0.3">
      <c r="Q464" s="32"/>
    </row>
    <row r="465" spans="17:17" x14ac:dyDescent="0.3">
      <c r="Q465" s="32"/>
    </row>
    <row r="466" spans="17:17" x14ac:dyDescent="0.3">
      <c r="Q466" s="32"/>
    </row>
    <row r="467" spans="17:17" x14ac:dyDescent="0.3">
      <c r="Q467" s="32"/>
    </row>
    <row r="468" spans="17:17" x14ac:dyDescent="0.3">
      <c r="Q468" s="32"/>
    </row>
    <row r="469" spans="17:17" x14ac:dyDescent="0.3">
      <c r="Q469" s="32"/>
    </row>
    <row r="470" spans="17:17" x14ac:dyDescent="0.3">
      <c r="Q470" s="32"/>
    </row>
    <row r="471" spans="17:17" x14ac:dyDescent="0.3">
      <c r="Q471" s="32"/>
    </row>
    <row r="472" spans="17:17" x14ac:dyDescent="0.3">
      <c r="Q472" s="32"/>
    </row>
    <row r="473" spans="17:17" x14ac:dyDescent="0.3">
      <c r="Q473" s="32"/>
    </row>
    <row r="474" spans="17:17" x14ac:dyDescent="0.3">
      <c r="Q474" s="32"/>
    </row>
    <row r="475" spans="17:17" x14ac:dyDescent="0.3">
      <c r="Q475" s="32"/>
    </row>
    <row r="476" spans="17:17" x14ac:dyDescent="0.3">
      <c r="Q476" s="32"/>
    </row>
    <row r="477" spans="17:17" x14ac:dyDescent="0.3">
      <c r="Q477" s="32"/>
    </row>
    <row r="478" spans="17:17" x14ac:dyDescent="0.3">
      <c r="Q478" s="32"/>
    </row>
    <row r="479" spans="17:17" x14ac:dyDescent="0.3">
      <c r="Q479" s="32"/>
    </row>
    <row r="480" spans="17:17" x14ac:dyDescent="0.3">
      <c r="Q480" s="32"/>
    </row>
    <row r="481" spans="17:17" x14ac:dyDescent="0.3">
      <c r="Q481" s="32"/>
    </row>
    <row r="482" spans="17:17" x14ac:dyDescent="0.3">
      <c r="Q482" s="32"/>
    </row>
    <row r="483" spans="17:17" x14ac:dyDescent="0.3">
      <c r="Q483" s="32"/>
    </row>
    <row r="484" spans="17:17" x14ac:dyDescent="0.3">
      <c r="Q484" s="32"/>
    </row>
    <row r="485" spans="17:17" x14ac:dyDescent="0.3">
      <c r="Q485" s="32"/>
    </row>
    <row r="486" spans="17:17" x14ac:dyDescent="0.3">
      <c r="Q486" s="32"/>
    </row>
    <row r="487" spans="17:17" x14ac:dyDescent="0.3">
      <c r="Q487" s="32"/>
    </row>
    <row r="488" spans="17:17" x14ac:dyDescent="0.3">
      <c r="Q488" s="32"/>
    </row>
    <row r="489" spans="17:17" x14ac:dyDescent="0.3">
      <c r="Q489" s="32"/>
    </row>
    <row r="490" spans="17:17" x14ac:dyDescent="0.3">
      <c r="Q490" s="32"/>
    </row>
    <row r="491" spans="17:17" x14ac:dyDescent="0.3">
      <c r="Q491" s="32"/>
    </row>
    <row r="492" spans="17:17" x14ac:dyDescent="0.3">
      <c r="Q492" s="32"/>
    </row>
    <row r="493" spans="17:17" x14ac:dyDescent="0.3">
      <c r="Q493" s="32"/>
    </row>
    <row r="494" spans="17:17" x14ac:dyDescent="0.3">
      <c r="Q494" s="32"/>
    </row>
    <row r="495" spans="17:17" x14ac:dyDescent="0.3">
      <c r="Q495" s="32"/>
    </row>
    <row r="496" spans="17:17" x14ac:dyDescent="0.3">
      <c r="Q496" s="32"/>
    </row>
    <row r="497" spans="17:17" x14ac:dyDescent="0.3">
      <c r="Q497" s="32"/>
    </row>
    <row r="498" spans="17:17" x14ac:dyDescent="0.3">
      <c r="Q498" s="32"/>
    </row>
    <row r="499" spans="17:17" x14ac:dyDescent="0.3">
      <c r="Q499" s="32"/>
    </row>
    <row r="500" spans="17:17" x14ac:dyDescent="0.3">
      <c r="Q500" s="32"/>
    </row>
    <row r="501" spans="17:17" x14ac:dyDescent="0.3">
      <c r="Q501" s="32"/>
    </row>
    <row r="502" spans="17:17" x14ac:dyDescent="0.3">
      <c r="Q502" s="32"/>
    </row>
    <row r="503" spans="17:17" x14ac:dyDescent="0.3">
      <c r="Q503" s="32"/>
    </row>
    <row r="504" spans="17:17" x14ac:dyDescent="0.3">
      <c r="Q504" s="32"/>
    </row>
    <row r="505" spans="17:17" x14ac:dyDescent="0.3">
      <c r="Q505" s="32"/>
    </row>
    <row r="506" spans="17:17" x14ac:dyDescent="0.3">
      <c r="Q506" s="32"/>
    </row>
    <row r="507" spans="17:17" x14ac:dyDescent="0.3">
      <c r="Q507" s="32"/>
    </row>
    <row r="508" spans="17:17" x14ac:dyDescent="0.3">
      <c r="Q508" s="32"/>
    </row>
    <row r="509" spans="17:17" x14ac:dyDescent="0.3">
      <c r="Q509" s="32"/>
    </row>
    <row r="510" spans="17:17" x14ac:dyDescent="0.3">
      <c r="Q510" s="32"/>
    </row>
    <row r="511" spans="17:17" x14ac:dyDescent="0.3">
      <c r="Q511" s="32"/>
    </row>
    <row r="512" spans="17:17" x14ac:dyDescent="0.3">
      <c r="Q512" s="32"/>
    </row>
    <row r="513" spans="17:17" x14ac:dyDescent="0.3">
      <c r="Q513" s="32"/>
    </row>
    <row r="514" spans="17:17" x14ac:dyDescent="0.3">
      <c r="Q514" s="32"/>
    </row>
    <row r="515" spans="17:17" x14ac:dyDescent="0.3">
      <c r="Q515" s="32"/>
    </row>
    <row r="516" spans="17:17" x14ac:dyDescent="0.3">
      <c r="Q516" s="32"/>
    </row>
    <row r="517" spans="17:17" x14ac:dyDescent="0.3">
      <c r="Q517" s="32"/>
    </row>
    <row r="518" spans="17:17" x14ac:dyDescent="0.3">
      <c r="Q518" s="32"/>
    </row>
    <row r="519" spans="17:17" x14ac:dyDescent="0.3">
      <c r="Q519" s="32"/>
    </row>
    <row r="520" spans="17:17" x14ac:dyDescent="0.3">
      <c r="Q520" s="32"/>
    </row>
    <row r="521" spans="17:17" x14ac:dyDescent="0.3">
      <c r="Q521" s="32"/>
    </row>
    <row r="522" spans="17:17" x14ac:dyDescent="0.3">
      <c r="Q522" s="32"/>
    </row>
    <row r="523" spans="17:17" x14ac:dyDescent="0.3">
      <c r="Q523" s="32"/>
    </row>
    <row r="524" spans="17:17" x14ac:dyDescent="0.3">
      <c r="Q524" s="32"/>
    </row>
    <row r="525" spans="17:17" x14ac:dyDescent="0.3">
      <c r="Q525" s="32"/>
    </row>
    <row r="526" spans="17:17" x14ac:dyDescent="0.3">
      <c r="Q526" s="32"/>
    </row>
    <row r="527" spans="17:17" x14ac:dyDescent="0.3">
      <c r="Q527" s="32"/>
    </row>
    <row r="528" spans="17:17" x14ac:dyDescent="0.3">
      <c r="Q528" s="32"/>
    </row>
    <row r="529" spans="17:17" x14ac:dyDescent="0.3">
      <c r="Q529" s="32"/>
    </row>
    <row r="530" spans="17:17" x14ac:dyDescent="0.3">
      <c r="Q530" s="32"/>
    </row>
    <row r="531" spans="17:17" x14ac:dyDescent="0.3">
      <c r="Q531" s="32"/>
    </row>
    <row r="532" spans="17:17" x14ac:dyDescent="0.3">
      <c r="Q532" s="32"/>
    </row>
    <row r="533" spans="17:17" x14ac:dyDescent="0.3">
      <c r="Q533" s="32"/>
    </row>
    <row r="534" spans="17:17" x14ac:dyDescent="0.3">
      <c r="Q534" s="32"/>
    </row>
    <row r="535" spans="17:17" x14ac:dyDescent="0.3">
      <c r="Q535" s="32"/>
    </row>
    <row r="536" spans="17:17" x14ac:dyDescent="0.3">
      <c r="Q536" s="32"/>
    </row>
    <row r="537" spans="17:17" x14ac:dyDescent="0.3">
      <c r="Q537" s="32"/>
    </row>
    <row r="538" spans="17:17" x14ac:dyDescent="0.3">
      <c r="Q538" s="32"/>
    </row>
    <row r="539" spans="17:17" x14ac:dyDescent="0.3">
      <c r="Q539" s="32"/>
    </row>
    <row r="540" spans="17:17" x14ac:dyDescent="0.3">
      <c r="Q540" s="32"/>
    </row>
    <row r="541" spans="17:17" x14ac:dyDescent="0.3">
      <c r="Q541" s="32"/>
    </row>
    <row r="542" spans="17:17" x14ac:dyDescent="0.3">
      <c r="Q542" s="32"/>
    </row>
    <row r="543" spans="17:17" x14ac:dyDescent="0.3">
      <c r="Q543" s="32"/>
    </row>
    <row r="544" spans="17:17" x14ac:dyDescent="0.3">
      <c r="Q544" s="32"/>
    </row>
    <row r="545" spans="17:17" x14ac:dyDescent="0.3">
      <c r="Q545" s="32"/>
    </row>
    <row r="546" spans="17:17" x14ac:dyDescent="0.3">
      <c r="Q546" s="32"/>
    </row>
    <row r="547" spans="17:17" x14ac:dyDescent="0.3">
      <c r="Q547" s="32"/>
    </row>
    <row r="548" spans="17:17" x14ac:dyDescent="0.3">
      <c r="Q548" s="32"/>
    </row>
    <row r="549" spans="17:17" x14ac:dyDescent="0.3">
      <c r="Q549" s="32"/>
    </row>
    <row r="550" spans="17:17" x14ac:dyDescent="0.3">
      <c r="Q550" s="32"/>
    </row>
    <row r="551" spans="17:17" x14ac:dyDescent="0.3">
      <c r="Q551" s="32"/>
    </row>
    <row r="552" spans="17:17" x14ac:dyDescent="0.3">
      <c r="Q552" s="32"/>
    </row>
    <row r="553" spans="17:17" x14ac:dyDescent="0.3">
      <c r="Q553" s="32"/>
    </row>
    <row r="554" spans="17:17" x14ac:dyDescent="0.3">
      <c r="Q554" s="32"/>
    </row>
    <row r="555" spans="17:17" x14ac:dyDescent="0.3">
      <c r="Q555" s="32"/>
    </row>
    <row r="556" spans="17:17" x14ac:dyDescent="0.3">
      <c r="Q556" s="32"/>
    </row>
    <row r="557" spans="17:17" x14ac:dyDescent="0.3">
      <c r="Q557" s="32"/>
    </row>
    <row r="558" spans="17:17" x14ac:dyDescent="0.3">
      <c r="Q558" s="32"/>
    </row>
    <row r="559" spans="17:17" x14ac:dyDescent="0.3">
      <c r="Q559" s="32"/>
    </row>
    <row r="560" spans="17:17" x14ac:dyDescent="0.3">
      <c r="Q560" s="32"/>
    </row>
    <row r="561" spans="17:17" x14ac:dyDescent="0.3">
      <c r="Q561" s="32"/>
    </row>
    <row r="562" spans="17:17" x14ac:dyDescent="0.3">
      <c r="Q562" s="32"/>
    </row>
    <row r="563" spans="17:17" x14ac:dyDescent="0.3">
      <c r="Q563" s="32"/>
    </row>
    <row r="564" spans="17:17" x14ac:dyDescent="0.3">
      <c r="Q564" s="32"/>
    </row>
    <row r="565" spans="17:17" x14ac:dyDescent="0.3">
      <c r="Q565" s="32"/>
    </row>
    <row r="566" spans="17:17" x14ac:dyDescent="0.3">
      <c r="Q566" s="32"/>
    </row>
    <row r="567" spans="17:17" x14ac:dyDescent="0.3">
      <c r="Q567" s="32"/>
    </row>
    <row r="568" spans="17:17" x14ac:dyDescent="0.3">
      <c r="Q568" s="32"/>
    </row>
    <row r="569" spans="17:17" x14ac:dyDescent="0.3">
      <c r="Q569" s="32"/>
    </row>
    <row r="570" spans="17:17" x14ac:dyDescent="0.3">
      <c r="Q570" s="32"/>
    </row>
    <row r="571" spans="17:17" x14ac:dyDescent="0.3">
      <c r="Q571" s="32"/>
    </row>
    <row r="572" spans="17:17" x14ac:dyDescent="0.3">
      <c r="Q572" s="32"/>
    </row>
    <row r="573" spans="17:17" x14ac:dyDescent="0.3">
      <c r="Q573" s="32"/>
    </row>
    <row r="574" spans="17:17" x14ac:dyDescent="0.3">
      <c r="Q574" s="32"/>
    </row>
    <row r="575" spans="17:17" x14ac:dyDescent="0.3">
      <c r="Q575" s="32"/>
    </row>
    <row r="576" spans="17:17" x14ac:dyDescent="0.3">
      <c r="Q576" s="32"/>
    </row>
    <row r="577" spans="17:17" x14ac:dyDescent="0.3">
      <c r="Q577" s="32"/>
    </row>
    <row r="578" spans="17:17" x14ac:dyDescent="0.3">
      <c r="Q578" s="32"/>
    </row>
    <row r="579" spans="17:17" x14ac:dyDescent="0.3">
      <c r="Q579" s="32"/>
    </row>
    <row r="580" spans="17:17" x14ac:dyDescent="0.3">
      <c r="Q580" s="32"/>
    </row>
    <row r="581" spans="17:17" x14ac:dyDescent="0.3">
      <c r="Q581" s="32"/>
    </row>
    <row r="582" spans="17:17" x14ac:dyDescent="0.3">
      <c r="Q582" s="32"/>
    </row>
    <row r="583" spans="17:17" x14ac:dyDescent="0.3">
      <c r="Q583" s="32"/>
    </row>
    <row r="584" spans="17:17" x14ac:dyDescent="0.3">
      <c r="Q584" s="32"/>
    </row>
    <row r="585" spans="17:17" x14ac:dyDescent="0.3">
      <c r="Q585" s="32"/>
    </row>
    <row r="586" spans="17:17" x14ac:dyDescent="0.3">
      <c r="Q586" s="32"/>
    </row>
    <row r="587" spans="17:17" x14ac:dyDescent="0.3">
      <c r="Q587" s="32"/>
    </row>
    <row r="588" spans="17:17" x14ac:dyDescent="0.3">
      <c r="Q588" s="32"/>
    </row>
    <row r="589" spans="17:17" x14ac:dyDescent="0.3">
      <c r="Q589" s="32"/>
    </row>
    <row r="590" spans="17:17" x14ac:dyDescent="0.3">
      <c r="Q590" s="32"/>
    </row>
    <row r="591" spans="17:17" x14ac:dyDescent="0.3">
      <c r="Q591" s="32"/>
    </row>
    <row r="592" spans="17:17" x14ac:dyDescent="0.3">
      <c r="Q592" s="32"/>
    </row>
    <row r="593" spans="17:17" x14ac:dyDescent="0.3">
      <c r="Q593" s="32"/>
    </row>
    <row r="594" spans="17:17" x14ac:dyDescent="0.3">
      <c r="Q594" s="32"/>
    </row>
    <row r="595" spans="17:17" x14ac:dyDescent="0.3">
      <c r="Q595" s="32"/>
    </row>
    <row r="596" spans="17:17" x14ac:dyDescent="0.3">
      <c r="Q596" s="32"/>
    </row>
    <row r="597" spans="17:17" x14ac:dyDescent="0.3">
      <c r="Q597" s="32"/>
    </row>
    <row r="598" spans="17:17" x14ac:dyDescent="0.3">
      <c r="Q598" s="32"/>
    </row>
    <row r="599" spans="17:17" x14ac:dyDescent="0.3">
      <c r="Q599" s="32"/>
    </row>
    <row r="600" spans="17:17" x14ac:dyDescent="0.3">
      <c r="Q600" s="32"/>
    </row>
    <row r="601" spans="17:17" x14ac:dyDescent="0.3">
      <c r="Q601" s="32"/>
    </row>
    <row r="602" spans="17:17" x14ac:dyDescent="0.3">
      <c r="Q602" s="32"/>
    </row>
    <row r="603" spans="17:17" x14ac:dyDescent="0.3">
      <c r="Q603" s="32"/>
    </row>
    <row r="604" spans="17:17" x14ac:dyDescent="0.3">
      <c r="Q604" s="32"/>
    </row>
    <row r="605" spans="17:17" x14ac:dyDescent="0.3">
      <c r="Q605" s="32"/>
    </row>
    <row r="606" spans="17:17" x14ac:dyDescent="0.3">
      <c r="Q606" s="32"/>
    </row>
    <row r="607" spans="17:17" x14ac:dyDescent="0.3">
      <c r="Q607" s="32"/>
    </row>
    <row r="608" spans="17:17" x14ac:dyDescent="0.3">
      <c r="Q608" s="32"/>
    </row>
    <row r="609" spans="17:17" x14ac:dyDescent="0.3">
      <c r="Q609" s="32"/>
    </row>
    <row r="610" spans="17:17" x14ac:dyDescent="0.3">
      <c r="Q610" s="32"/>
    </row>
    <row r="611" spans="17:17" x14ac:dyDescent="0.3">
      <c r="Q611" s="32"/>
    </row>
    <row r="612" spans="17:17" x14ac:dyDescent="0.3">
      <c r="Q612" s="32"/>
    </row>
    <row r="613" spans="17:17" x14ac:dyDescent="0.3">
      <c r="Q613" s="32"/>
    </row>
    <row r="614" spans="17:17" x14ac:dyDescent="0.3">
      <c r="Q614" s="32"/>
    </row>
    <row r="615" spans="17:17" x14ac:dyDescent="0.3">
      <c r="Q615" s="32"/>
    </row>
    <row r="616" spans="17:17" x14ac:dyDescent="0.3">
      <c r="Q616" s="32"/>
    </row>
    <row r="617" spans="17:17" x14ac:dyDescent="0.3">
      <c r="Q617" s="32"/>
    </row>
    <row r="618" spans="17:17" x14ac:dyDescent="0.3">
      <c r="Q618" s="32"/>
    </row>
    <row r="619" spans="17:17" x14ac:dyDescent="0.3">
      <c r="Q619" s="32"/>
    </row>
    <row r="620" spans="17:17" x14ac:dyDescent="0.3">
      <c r="Q620" s="32"/>
    </row>
    <row r="621" spans="17:17" x14ac:dyDescent="0.3">
      <c r="Q621" s="32"/>
    </row>
    <row r="622" spans="17:17" x14ac:dyDescent="0.3">
      <c r="Q622" s="32"/>
    </row>
    <row r="623" spans="17:17" x14ac:dyDescent="0.3">
      <c r="Q623" s="32"/>
    </row>
    <row r="624" spans="17:17" x14ac:dyDescent="0.3">
      <c r="Q624" s="32"/>
    </row>
    <row r="625" spans="17:17" x14ac:dyDescent="0.3">
      <c r="Q625" s="32"/>
    </row>
    <row r="626" spans="17:17" x14ac:dyDescent="0.3">
      <c r="Q626" s="32"/>
    </row>
    <row r="627" spans="17:17" x14ac:dyDescent="0.3">
      <c r="Q627" s="32"/>
    </row>
    <row r="628" spans="17:17" x14ac:dyDescent="0.3">
      <c r="Q628" s="32"/>
    </row>
    <row r="629" spans="17:17" x14ac:dyDescent="0.3">
      <c r="Q629" s="32"/>
    </row>
    <row r="630" spans="17:17" x14ac:dyDescent="0.3">
      <c r="Q630" s="32"/>
    </row>
    <row r="631" spans="17:17" x14ac:dyDescent="0.3">
      <c r="Q631" s="32"/>
    </row>
    <row r="632" spans="17:17" x14ac:dyDescent="0.3">
      <c r="Q632" s="32"/>
    </row>
    <row r="633" spans="17:17" x14ac:dyDescent="0.3">
      <c r="Q633" s="32"/>
    </row>
    <row r="634" spans="17:17" x14ac:dyDescent="0.3">
      <c r="Q634" s="32"/>
    </row>
    <row r="635" spans="17:17" x14ac:dyDescent="0.3">
      <c r="Q635" s="32"/>
    </row>
    <row r="636" spans="17:17" x14ac:dyDescent="0.3">
      <c r="Q636" s="32"/>
    </row>
    <row r="637" spans="17:17" x14ac:dyDescent="0.3">
      <c r="Q637" s="32"/>
    </row>
    <row r="638" spans="17:17" x14ac:dyDescent="0.3">
      <c r="Q638" s="32"/>
    </row>
    <row r="639" spans="17:17" x14ac:dyDescent="0.3">
      <c r="Q639" s="32"/>
    </row>
    <row r="640" spans="17:17" x14ac:dyDescent="0.3">
      <c r="Q640" s="32"/>
    </row>
    <row r="641" spans="17:17" x14ac:dyDescent="0.3">
      <c r="Q641" s="32"/>
    </row>
    <row r="642" spans="17:17" x14ac:dyDescent="0.3">
      <c r="Q642" s="32"/>
    </row>
    <row r="643" spans="17:17" x14ac:dyDescent="0.3">
      <c r="Q643" s="32"/>
    </row>
    <row r="644" spans="17:17" x14ac:dyDescent="0.3">
      <c r="Q644" s="32"/>
    </row>
    <row r="645" spans="17:17" x14ac:dyDescent="0.3">
      <c r="Q645" s="32"/>
    </row>
    <row r="646" spans="17:17" x14ac:dyDescent="0.3">
      <c r="Q646" s="32"/>
    </row>
    <row r="647" spans="17:17" x14ac:dyDescent="0.3">
      <c r="Q647" s="32"/>
    </row>
    <row r="648" spans="17:17" x14ac:dyDescent="0.3">
      <c r="Q648" s="32"/>
    </row>
    <row r="649" spans="17:17" x14ac:dyDescent="0.3">
      <c r="Q649" s="32"/>
    </row>
    <row r="650" spans="17:17" x14ac:dyDescent="0.3">
      <c r="Q650" s="32"/>
    </row>
    <row r="651" spans="17:17" x14ac:dyDescent="0.3">
      <c r="Q651" s="32"/>
    </row>
    <row r="652" spans="17:17" x14ac:dyDescent="0.3">
      <c r="Q652" s="32"/>
    </row>
    <row r="653" spans="17:17" x14ac:dyDescent="0.3">
      <c r="Q653" s="32"/>
    </row>
    <row r="654" spans="17:17" x14ac:dyDescent="0.3">
      <c r="Q654" s="32"/>
    </row>
    <row r="655" spans="17:17" x14ac:dyDescent="0.3">
      <c r="Q655" s="32"/>
    </row>
    <row r="656" spans="17:17" x14ac:dyDescent="0.3">
      <c r="Q656" s="32"/>
    </row>
    <row r="657" spans="17:17" x14ac:dyDescent="0.3">
      <c r="Q657" s="32"/>
    </row>
    <row r="658" spans="17:17" x14ac:dyDescent="0.3">
      <c r="Q658" s="32"/>
    </row>
    <row r="659" spans="17:17" x14ac:dyDescent="0.3">
      <c r="Q659" s="32"/>
    </row>
    <row r="660" spans="17:17" x14ac:dyDescent="0.3">
      <c r="Q660" s="32"/>
    </row>
    <row r="661" spans="17:17" x14ac:dyDescent="0.3">
      <c r="Q661" s="32"/>
    </row>
    <row r="662" spans="17:17" x14ac:dyDescent="0.3">
      <c r="Q662" s="32"/>
    </row>
    <row r="663" spans="17:17" x14ac:dyDescent="0.3">
      <c r="Q663" s="32"/>
    </row>
    <row r="664" spans="17:17" x14ac:dyDescent="0.3">
      <c r="Q664" s="32"/>
    </row>
  </sheetData>
  <mergeCells count="11">
    <mergeCell ref="H2:I2"/>
    <mergeCell ref="J2:K2"/>
    <mergeCell ref="L2:M2"/>
    <mergeCell ref="N2:O2"/>
    <mergeCell ref="P2:Q2"/>
    <mergeCell ref="G2:G3"/>
    <mergeCell ref="B2:B3"/>
    <mergeCell ref="C2:C3"/>
    <mergeCell ref="D2:D3"/>
    <mergeCell ref="E2:E3"/>
    <mergeCell ref="F2:F3"/>
  </mergeCells>
  <conditionalFormatting sqref="I11:I369">
    <cfRule type="cellIs" dxfId="64" priority="11" operator="lessThan">
      <formula>0</formula>
    </cfRule>
    <cfRule type="cellIs" dxfId="63" priority="12" operator="greaterThan">
      <formula>0</formula>
    </cfRule>
  </conditionalFormatting>
  <conditionalFormatting sqref="K11:K369">
    <cfRule type="cellIs" dxfId="62" priority="9" operator="lessThan">
      <formula>0</formula>
    </cfRule>
    <cfRule type="cellIs" dxfId="61" priority="10" operator="greaterThan">
      <formula>0</formula>
    </cfRule>
  </conditionalFormatting>
  <conditionalFormatting sqref="M11:M369">
    <cfRule type="cellIs" dxfId="60" priority="7" operator="lessThan">
      <formula>0</formula>
    </cfRule>
    <cfRule type="cellIs" dxfId="59" priority="8" operator="greaterThan">
      <formula>0</formula>
    </cfRule>
  </conditionalFormatting>
  <conditionalFormatting sqref="O11:O369">
    <cfRule type="cellIs" dxfId="58" priority="5" operator="lessThan">
      <formula>0</formula>
    </cfRule>
    <cfRule type="cellIs" dxfId="57" priority="6" operator="greaterThan">
      <formula>0</formula>
    </cfRule>
  </conditionalFormatting>
  <conditionalFormatting sqref="Q11:Q664">
    <cfRule type="cellIs" dxfId="56" priority="1" operator="lessThan">
      <formula>0</formula>
    </cfRule>
    <cfRule type="cellIs" dxfId="55" priority="2"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F3939-21D7-4712-99A7-CD3EADC41B76}">
  <dimension ref="B4:T43"/>
  <sheetViews>
    <sheetView zoomScale="81" zoomScaleNormal="90" workbookViewId="0">
      <selection activeCell="M3" sqref="M3"/>
    </sheetView>
  </sheetViews>
  <sheetFormatPr defaultRowHeight="15.6" x14ac:dyDescent="0.3"/>
  <cols>
    <col min="3" max="3" width="10.296875" bestFit="1" customWidth="1"/>
    <col min="4" max="4" width="10.69921875" bestFit="1" customWidth="1"/>
    <col min="6" max="6" width="13.19921875" customWidth="1"/>
    <col min="7" max="7" width="15.8984375" hidden="1" customWidth="1"/>
    <col min="8" max="8" width="14.796875" hidden="1" customWidth="1"/>
    <col min="9" max="9" width="8.796875" customWidth="1"/>
    <col min="10" max="12" width="17.3984375" customWidth="1"/>
    <col min="13" max="16" width="9.59765625" customWidth="1"/>
    <col min="17" max="18" width="13.5" customWidth="1"/>
    <col min="19" max="19" width="13.296875" customWidth="1"/>
    <col min="20" max="20" width="14.19921875" customWidth="1"/>
  </cols>
  <sheetData>
    <row r="4" spans="2:20" ht="55.8" customHeight="1" x14ac:dyDescent="0.3">
      <c r="B4" s="17" t="s">
        <v>37</v>
      </c>
      <c r="C4" s="17" t="s">
        <v>0</v>
      </c>
      <c r="D4" s="17" t="s">
        <v>33</v>
      </c>
      <c r="E4" s="17" t="s">
        <v>38</v>
      </c>
      <c r="F4" s="17" t="s">
        <v>39</v>
      </c>
      <c r="G4" s="17" t="s">
        <v>40</v>
      </c>
      <c r="H4" s="17" t="s">
        <v>41</v>
      </c>
      <c r="I4" s="17"/>
      <c r="J4" s="9" t="s">
        <v>22</v>
      </c>
      <c r="K4" s="9" t="s">
        <v>23</v>
      </c>
      <c r="L4" s="9" t="s">
        <v>24</v>
      </c>
      <c r="M4" s="10" t="s">
        <v>18</v>
      </c>
      <c r="N4" s="10" t="s">
        <v>19</v>
      </c>
      <c r="O4" s="10" t="s">
        <v>20</v>
      </c>
      <c r="P4" s="10" t="s">
        <v>21</v>
      </c>
      <c r="Q4" s="9" t="s">
        <v>42</v>
      </c>
      <c r="R4" s="9" t="s">
        <v>43</v>
      </c>
      <c r="S4" s="9" t="s">
        <v>44</v>
      </c>
      <c r="T4" s="9" t="s">
        <v>45</v>
      </c>
    </row>
    <row r="5" spans="2:20" x14ac:dyDescent="0.3">
      <c r="B5" s="14">
        <v>1</v>
      </c>
      <c r="C5" s="1">
        <v>43475</v>
      </c>
      <c r="D5" s="4">
        <f t="shared" ref="D5:D43" si="0">WEEKDAY(C5,1)</f>
        <v>5</v>
      </c>
      <c r="E5" s="14" t="s">
        <v>35</v>
      </c>
      <c r="F5" s="14"/>
      <c r="G5" s="14"/>
      <c r="H5" s="14"/>
      <c r="I5" s="14"/>
      <c r="J5" s="13">
        <v>-0.4522502426107996</v>
      </c>
      <c r="K5" s="13">
        <v>-0.48958335231937844</v>
      </c>
      <c r="L5" s="13">
        <v>7.3142421741578811E-2</v>
      </c>
      <c r="M5" s="13">
        <v>0.25749997932621504</v>
      </c>
      <c r="N5" s="13">
        <v>0.3879997153476864</v>
      </c>
      <c r="O5" s="13">
        <v>0.71540014917357275</v>
      </c>
      <c r="P5" s="13">
        <v>0.82000034183224713</v>
      </c>
      <c r="Q5" s="13">
        <f>VLOOKUP($C5,'Session Details'!$B$2:$T$368,16,FALSE)</f>
        <v>3.0000016112237571E-2</v>
      </c>
      <c r="R5" s="13">
        <f>VLOOKUP($C5,'Session Details'!$B$2:$T$368,17,FALSE)</f>
        <v>1.0415836533304246E-2</v>
      </c>
      <c r="S5" s="13">
        <f>VLOOKUP($C5,'Session Details'!$B$2:$T$368,18,FALSE)</f>
        <v>2.0833674287895176E-2</v>
      </c>
      <c r="T5" s="13">
        <f>VLOOKUP($C5,'Session Details'!$B$2:$T$368,19,FALSE)</f>
        <v>1.0101461341815332E-2</v>
      </c>
    </row>
    <row r="6" spans="2:20" x14ac:dyDescent="0.3">
      <c r="B6" s="14">
        <v>2</v>
      </c>
      <c r="C6" s="1">
        <v>43482</v>
      </c>
      <c r="D6" s="4">
        <f t="shared" si="0"/>
        <v>5</v>
      </c>
      <c r="E6" s="14" t="s">
        <v>36</v>
      </c>
      <c r="F6" s="14"/>
      <c r="G6" s="14"/>
      <c r="H6" s="14"/>
      <c r="I6" s="14"/>
      <c r="J6" s="13">
        <v>1.0595416371384867</v>
      </c>
      <c r="K6" s="13">
        <v>1.1020409160516529</v>
      </c>
      <c r="L6" s="13">
        <v>-2.0218102601444077E-2</v>
      </c>
      <c r="M6" s="13">
        <v>0.25249999329424921</v>
      </c>
      <c r="N6" s="13">
        <v>0.38399989235388587</v>
      </c>
      <c r="O6" s="13">
        <v>0.70810011047156052</v>
      </c>
      <c r="P6" s="13">
        <v>0.83639983930063222</v>
      </c>
      <c r="Q6" s="13">
        <f>VLOOKUP($C6,'Session Details'!$B$2:$T$368,16,FALSE)</f>
        <v>-1.9417423042320192E-2</v>
      </c>
      <c r="R6" s="13">
        <f>VLOOKUP($C6,'Session Details'!$B$2:$T$368,17,FALSE)</f>
        <v>-1.0308829711940137E-2</v>
      </c>
      <c r="S6" s="13">
        <f>VLOOKUP($C6,'Session Details'!$B$2:$T$368,18,FALSE)</f>
        <v>-1.0204133603334054E-2</v>
      </c>
      <c r="T6" s="13">
        <f>VLOOKUP($C6,'Session Details'!$B$2:$T$368,19,FALSE)</f>
        <v>1.999937881945435E-2</v>
      </c>
    </row>
    <row r="7" spans="2:20" x14ac:dyDescent="0.3">
      <c r="B7" s="14">
        <v>3</v>
      </c>
      <c r="C7" s="1">
        <v>43486</v>
      </c>
      <c r="D7" s="4">
        <f t="shared" si="0"/>
        <v>2</v>
      </c>
      <c r="E7" s="14" t="s">
        <v>36</v>
      </c>
      <c r="F7" s="14"/>
      <c r="G7" s="14"/>
      <c r="H7" s="14"/>
      <c r="I7" s="14"/>
      <c r="J7" s="13">
        <v>0.23352106416819263</v>
      </c>
      <c r="K7" s="13">
        <v>5.154639126319327E-2</v>
      </c>
      <c r="L7" s="13">
        <v>0.17305434588235169</v>
      </c>
      <c r="M7" s="13">
        <v>0.25999997201116104</v>
      </c>
      <c r="N7" s="13">
        <v>0.4159999638853652</v>
      </c>
      <c r="O7" s="13">
        <v>0.75919999198639687</v>
      </c>
      <c r="P7" s="13">
        <v>0.81179964452742104</v>
      </c>
      <c r="Q7" s="13">
        <f>VLOOKUP($C7,'Session Details'!$B$2:$T$368,16,FALSE)</f>
        <v>1.9607752357905017E-2</v>
      </c>
      <c r="R7" s="13">
        <f>VLOOKUP($C7,'Session Details'!$B$2:$T$368,17,FALSE)</f>
        <v>7.2164954141813231E-2</v>
      </c>
      <c r="S7" s="13">
        <f>VLOOKUP($C7,'Session Details'!$B$2:$T$368,18,FALSE)</f>
        <v>9.4737407672766505E-2</v>
      </c>
      <c r="T7" s="13">
        <f>VLOOKUP($C7,'Session Details'!$B$2:$T$368,19,FALSE)</f>
        <v>-1.9802843704489259E-2</v>
      </c>
    </row>
    <row r="8" spans="2:20" x14ac:dyDescent="0.3">
      <c r="B8" s="14">
        <v>4</v>
      </c>
      <c r="C8" s="1">
        <v>43487</v>
      </c>
      <c r="D8" s="4">
        <f t="shared" si="0"/>
        <v>3</v>
      </c>
      <c r="E8" s="14" t="s">
        <v>36</v>
      </c>
      <c r="F8" s="14"/>
      <c r="G8" s="14"/>
      <c r="H8" s="14"/>
      <c r="I8" s="14"/>
      <c r="J8" s="13">
        <v>0.85430485686646174</v>
      </c>
      <c r="K8" s="13">
        <v>0.76530612964069489</v>
      </c>
      <c r="L8" s="13">
        <v>5.041546377221362E-2</v>
      </c>
      <c r="M8" s="13">
        <v>0.25999998722418821</v>
      </c>
      <c r="N8" s="13">
        <v>0.38399997379320527</v>
      </c>
      <c r="O8" s="13">
        <v>0.70809988995192863</v>
      </c>
      <c r="P8" s="13">
        <v>0.83640012122832152</v>
      </c>
      <c r="Q8" s="13">
        <f>VLOOKUP($C8,'Session Details'!$B$2:$T$368,16,FALSE)</f>
        <v>9.4736969696082918E-2</v>
      </c>
      <c r="R8" s="13">
        <f>VLOOKUP($C8,'Session Details'!$B$2:$T$368,17,FALSE)</f>
        <v>-4.9505089835207738E-2</v>
      </c>
      <c r="S8" s="13">
        <f>VLOOKUP($C8,'Session Details'!$B$2:$T$368,18,FALSE)</f>
        <v>-2.0202279960467306E-2</v>
      </c>
      <c r="T8" s="13">
        <f>VLOOKUP($C8,'Session Details'!$B$2:$T$368,19,FALSE)</f>
        <v>3.0303326173652723E-2</v>
      </c>
    </row>
    <row r="9" spans="2:20" x14ac:dyDescent="0.3">
      <c r="B9" s="14">
        <v>5</v>
      </c>
      <c r="C9" s="1">
        <v>43494</v>
      </c>
      <c r="D9" s="4">
        <f t="shared" si="0"/>
        <v>3</v>
      </c>
      <c r="E9" s="14" t="s">
        <v>35</v>
      </c>
      <c r="F9" s="14"/>
      <c r="G9" s="14"/>
      <c r="H9" s="14"/>
      <c r="I9" s="14"/>
      <c r="J9" s="13">
        <v>-0.71708723442563915</v>
      </c>
      <c r="K9" s="13">
        <v>-0.40462427961056557</v>
      </c>
      <c r="L9" s="13">
        <v>-0.52481642115115479</v>
      </c>
      <c r="M9" s="13">
        <v>0.11749999776474974</v>
      </c>
      <c r="N9" s="13">
        <v>0.41599967431927592</v>
      </c>
      <c r="O9" s="13">
        <v>0.72269978937048018</v>
      </c>
      <c r="P9" s="13">
        <v>0.79540035839390932</v>
      </c>
      <c r="Q9" s="13">
        <f>VLOOKUP($C9,'Session Details'!$B$2:$T$368,16,FALSE)</f>
        <v>-0.54807690946756116</v>
      </c>
      <c r="R9" s="13">
        <f>VLOOKUP($C9,'Session Details'!$B$2:$T$368,17,FALSE)</f>
        <v>8.3332559140494533E-2</v>
      </c>
      <c r="S9" s="13">
        <f>VLOOKUP($C9,'Session Details'!$B$2:$T$368,18,FALSE)</f>
        <v>2.0618417861274718E-2</v>
      </c>
      <c r="T9" s="13">
        <f>VLOOKUP($C9,'Session Details'!$B$2:$T$368,19,FALSE)</f>
        <v>-4.9019317183025657E-2</v>
      </c>
    </row>
    <row r="10" spans="2:20" x14ac:dyDescent="0.3">
      <c r="B10" s="14">
        <v>6</v>
      </c>
      <c r="C10" s="1">
        <v>43496</v>
      </c>
      <c r="D10" s="4">
        <f t="shared" si="0"/>
        <v>5</v>
      </c>
      <c r="E10" s="14" t="s">
        <v>36</v>
      </c>
      <c r="F10" s="14"/>
      <c r="G10" s="14"/>
      <c r="H10" s="14"/>
      <c r="I10" s="14"/>
      <c r="J10" s="13">
        <v>0.20059441674862155</v>
      </c>
      <c r="K10" s="13">
        <v>1.0526296401619062E-2</v>
      </c>
      <c r="L10" s="13">
        <v>0.18808824770202981</v>
      </c>
      <c r="M10" s="13">
        <v>0.25499996498573574</v>
      </c>
      <c r="N10" s="13">
        <v>0.4039999593710335</v>
      </c>
      <c r="O10" s="13">
        <v>0.70809986092920896</v>
      </c>
      <c r="P10" s="13">
        <v>0.83640020619695488</v>
      </c>
      <c r="Q10" s="13">
        <f>VLOOKUP($C10,'Session Details'!$B$2:$T$368,16,FALSE)</f>
        <v>7.3684246611135595E-2</v>
      </c>
      <c r="R10" s="13">
        <f>VLOOKUP($C10,'Session Details'!$B$2:$T$368,17,FALSE)</f>
        <v>6.3157856336027773E-2</v>
      </c>
      <c r="S10" s="13">
        <f>VLOOKUP($C10,'Session Details'!$B$2:$T$368,18,FALSE)</f>
        <v>-1.02037960165835E-2</v>
      </c>
      <c r="T10" s="13">
        <f>VLOOKUP($C10,'Session Details'!$B$2:$T$368,19,FALSE)</f>
        <v>5.1546742098031562E-2</v>
      </c>
    </row>
    <row r="11" spans="2:20" x14ac:dyDescent="0.3">
      <c r="B11" s="14">
        <v>7</v>
      </c>
      <c r="C11" s="1">
        <v>43501</v>
      </c>
      <c r="D11" s="4">
        <f t="shared" si="0"/>
        <v>3</v>
      </c>
      <c r="E11" s="14" t="s">
        <v>36</v>
      </c>
      <c r="F11" s="14"/>
      <c r="G11" s="14"/>
      <c r="H11" s="14"/>
      <c r="I11" s="14"/>
      <c r="J11" s="13">
        <v>1.1476852728398028</v>
      </c>
      <c r="K11" s="13">
        <v>0</v>
      </c>
      <c r="L11" s="13">
        <v>1.1476852728398028</v>
      </c>
      <c r="M11" s="13">
        <v>0.26249996647124618</v>
      </c>
      <c r="N11" s="13">
        <v>0.40399994890855911</v>
      </c>
      <c r="O11" s="13">
        <v>0.7081000599860805</v>
      </c>
      <c r="P11" s="13">
        <v>0.80360014216257369</v>
      </c>
      <c r="Q11" s="13">
        <f>VLOOKUP($C11,'Session Details'!$B$2:$T$368,16,FALSE)</f>
        <v>1.234042310339488</v>
      </c>
      <c r="R11" s="13">
        <f>VLOOKUP($C11,'Session Details'!$B$2:$T$368,17,FALSE)</f>
        <v>-2.8845516358522727E-2</v>
      </c>
      <c r="S11" s="13">
        <f>VLOOKUP($C11,'Session Details'!$B$2:$T$368,18,FALSE)</f>
        <v>-2.0201651638942719E-2</v>
      </c>
      <c r="T11" s="13">
        <f>VLOOKUP($C11,'Session Details'!$B$2:$T$368,19,FALSE)</f>
        <v>1.030900185313155E-2</v>
      </c>
    </row>
    <row r="12" spans="2:20" x14ac:dyDescent="0.3">
      <c r="B12" s="14">
        <v>8</v>
      </c>
      <c r="C12" s="1">
        <v>43515</v>
      </c>
      <c r="D12" s="4">
        <f t="shared" si="0"/>
        <v>3</v>
      </c>
      <c r="E12" s="14" t="s">
        <v>35</v>
      </c>
      <c r="F12" s="14"/>
      <c r="G12" s="14"/>
      <c r="H12" s="14"/>
      <c r="I12" s="14"/>
      <c r="J12" s="13">
        <v>-0.55839299648571217</v>
      </c>
      <c r="K12" s="13">
        <v>-3.809525563663041E-2</v>
      </c>
      <c r="L12" s="13">
        <v>-0.54090360183579034</v>
      </c>
      <c r="M12" s="13">
        <v>0.25749999555495034</v>
      </c>
      <c r="N12" s="13">
        <v>0.16799999716720751</v>
      </c>
      <c r="O12" s="13">
        <v>0.76649906680142099</v>
      </c>
      <c r="P12" s="13">
        <v>0.8528008953405718</v>
      </c>
      <c r="Q12" s="13">
        <f>VLOOKUP($C12,'Session Details'!$B$2:$T$368,16,FALSE)</f>
        <v>9.8040404605359566E-3</v>
      </c>
      <c r="R12" s="13">
        <f>VLOOKUP($C12,'Session Details'!$B$2:$T$368,17,FALSE)</f>
        <v>-0.56701031734702356</v>
      </c>
      <c r="S12" s="13">
        <f>VLOOKUP($C12,'Session Details'!$B$2:$T$368,18,FALSE)</f>
        <v>9.6143445174754483E-3</v>
      </c>
      <c r="T12" s="13">
        <f>VLOOKUP($C12,'Session Details'!$B$2:$T$368,19,FALSE)</f>
        <v>4.0000914170649882E-2</v>
      </c>
    </row>
    <row r="13" spans="2:20" x14ac:dyDescent="0.3">
      <c r="B13" s="14">
        <v>9</v>
      </c>
      <c r="C13" s="1">
        <v>43522</v>
      </c>
      <c r="D13" s="4">
        <f t="shared" si="0"/>
        <v>3</v>
      </c>
      <c r="E13" s="14" t="s">
        <v>36</v>
      </c>
      <c r="F13" s="14"/>
      <c r="G13" s="14"/>
      <c r="H13" s="14"/>
      <c r="I13" s="14"/>
      <c r="J13" s="13">
        <v>1.2004191790539451</v>
      </c>
      <c r="K13" s="13">
        <v>1.9801989677181275E-2</v>
      </c>
      <c r="L13" s="13">
        <v>1.157692572996929</v>
      </c>
      <c r="M13" s="13">
        <v>0.24499996870649643</v>
      </c>
      <c r="N13" s="13">
        <v>0.41199991971345001</v>
      </c>
      <c r="O13" s="13">
        <v>0.74459987811748196</v>
      </c>
      <c r="P13" s="13">
        <v>0.81180033082704983</v>
      </c>
      <c r="Q13" s="13">
        <f>VLOOKUP($C13,'Session Details'!$B$2:$T$368,16,FALSE)</f>
        <v>-4.8543794424207753E-2</v>
      </c>
      <c r="R13" s="13">
        <f>VLOOKUP($C13,'Session Details'!$B$2:$T$368,17,FALSE)</f>
        <v>1.4523805158365186</v>
      </c>
      <c r="S13" s="13">
        <f>VLOOKUP($C13,'Session Details'!$B$2:$T$368,18,FALSE)</f>
        <v>-2.8570404886888778E-2</v>
      </c>
      <c r="T13" s="13">
        <f>VLOOKUP($C13,'Session Details'!$B$2:$T$368,19,FALSE)</f>
        <v>-4.8077534554121337E-2</v>
      </c>
    </row>
    <row r="14" spans="2:20" x14ac:dyDescent="0.3">
      <c r="B14" s="14">
        <v>10</v>
      </c>
      <c r="C14" s="1">
        <v>43524</v>
      </c>
      <c r="D14" s="4">
        <f t="shared" si="0"/>
        <v>5</v>
      </c>
      <c r="E14" s="14" t="s">
        <v>36</v>
      </c>
      <c r="F14" s="14"/>
      <c r="G14" s="14"/>
      <c r="H14" s="14"/>
      <c r="I14" s="14"/>
      <c r="J14" s="13">
        <v>0.22324803045110131</v>
      </c>
      <c r="K14" s="13">
        <v>8.3333373303954517E-2</v>
      </c>
      <c r="L14" s="13">
        <v>0.12915198644756454</v>
      </c>
      <c r="M14" s="13">
        <v>0.25499997033565081</v>
      </c>
      <c r="N14" s="13">
        <v>0.39599992221463276</v>
      </c>
      <c r="O14" s="13">
        <v>0.72270016227210765</v>
      </c>
      <c r="P14" s="13">
        <v>0.85279947873218831</v>
      </c>
      <c r="Q14" s="13">
        <f>VLOOKUP($C14,'Session Details'!$B$2:$T$368,16,FALSE)</f>
        <v>6.2499884892301072E-2</v>
      </c>
      <c r="R14" s="13">
        <f>VLOOKUP($C14,'Session Details'!$B$2:$T$368,17,FALSE)</f>
        <v>3.1249904776907478E-2</v>
      </c>
      <c r="S14" s="13">
        <f>VLOOKUP($C14,'Session Details'!$B$2:$T$368,18,FALSE)</f>
        <v>-3.8834781612481994E-2</v>
      </c>
      <c r="T14" s="13">
        <f>VLOOKUP($C14,'Session Details'!$B$2:$T$368,19,FALSE)</f>
        <v>7.2164795630487166E-2</v>
      </c>
    </row>
    <row r="15" spans="2:20" x14ac:dyDescent="0.3">
      <c r="B15" s="14">
        <v>11</v>
      </c>
      <c r="C15" s="1">
        <v>43526</v>
      </c>
      <c r="D15" s="16">
        <f t="shared" si="0"/>
        <v>7</v>
      </c>
      <c r="E15" s="14" t="s">
        <v>35</v>
      </c>
      <c r="F15" s="14"/>
      <c r="G15" s="14"/>
      <c r="H15" s="14"/>
      <c r="I15" s="14"/>
      <c r="J15" s="13">
        <v>-0.37594234941110949</v>
      </c>
      <c r="K15" s="13">
        <v>8.3333333333333259E-2</v>
      </c>
      <c r="L15" s="13">
        <v>-0.42394678407179354</v>
      </c>
      <c r="M15" s="13">
        <v>0.20999999143199985</v>
      </c>
      <c r="N15" s="13">
        <v>0.33999998571999918</v>
      </c>
      <c r="O15" s="13">
        <v>0.33319983331998332</v>
      </c>
      <c r="P15" s="13">
        <v>0.81119976662651061</v>
      </c>
      <c r="Q15" s="13">
        <f>VLOOKUP($C15,'Session Details'!$B$2:$T$368,16,FALSE)</f>
        <v>2.550000210987946E-8</v>
      </c>
      <c r="R15" s="13">
        <f>VLOOKUP($C15,'Session Details'!$B$2:$T$368,17,FALSE)</f>
        <v>5.2631779252142019E-2</v>
      </c>
      <c r="S15" s="13">
        <f>VLOOKUP($C15,'Session Details'!$B$2:$T$368,18,FALSE)</f>
        <v>-0.48958358524039425</v>
      </c>
      <c r="T15" s="13">
        <f>VLOOKUP($C15,'Session Details'!$B$2:$T$368,19,FALSE)</f>
        <v>7.2164650697249533E-2</v>
      </c>
    </row>
    <row r="16" spans="2:20" x14ac:dyDescent="0.3">
      <c r="B16" s="14">
        <v>12</v>
      </c>
      <c r="C16" s="1">
        <v>43533</v>
      </c>
      <c r="D16" s="16">
        <f t="shared" si="0"/>
        <v>7</v>
      </c>
      <c r="E16" s="14" t="s">
        <v>36</v>
      </c>
      <c r="F16" s="14"/>
      <c r="G16" s="14"/>
      <c r="H16" s="14"/>
      <c r="I16" s="14"/>
      <c r="J16" s="13">
        <v>1.0202070652584099</v>
      </c>
      <c r="K16" s="13">
        <v>0</v>
      </c>
      <c r="L16" s="13">
        <v>1.0202070652584103</v>
      </c>
      <c r="M16" s="13">
        <v>0.20789999601587994</v>
      </c>
      <c r="N16" s="13">
        <v>0.33660001224000047</v>
      </c>
      <c r="O16" s="13">
        <v>0.70719987756351388</v>
      </c>
      <c r="P16" s="13">
        <v>0.78779980453787235</v>
      </c>
      <c r="Q16" s="13">
        <f>VLOOKUP($C16,'Session Details'!$B$2:$T$368,16,FALSE)</f>
        <v>-9.9999785799986807E-3</v>
      </c>
      <c r="R16" s="13">
        <f>VLOOKUP($C16,'Session Details'!$B$2:$T$368,17,FALSE)</f>
        <v>-9.9999224199929237E-3</v>
      </c>
      <c r="S16" s="13">
        <f>VLOOKUP($C16,'Session Details'!$B$2:$T$368,18,FALSE)</f>
        <v>1.1224496738699306</v>
      </c>
      <c r="T16" s="13">
        <f>VLOOKUP($C16,'Session Details'!$B$2:$T$368,19,FALSE)</f>
        <v>-2.8846115409956741E-2</v>
      </c>
    </row>
    <row r="17" spans="2:20" x14ac:dyDescent="0.3">
      <c r="B17" s="14">
        <v>13</v>
      </c>
      <c r="C17" s="1">
        <v>43543</v>
      </c>
      <c r="D17" s="4">
        <f t="shared" si="0"/>
        <v>3</v>
      </c>
      <c r="E17" s="14" t="s">
        <v>35</v>
      </c>
      <c r="F17" s="14"/>
      <c r="G17" s="14"/>
      <c r="H17" s="14"/>
      <c r="I17" s="14"/>
      <c r="J17" s="13">
        <v>-0.45549226537958976</v>
      </c>
      <c r="K17" s="13">
        <v>2.0201982617158221E-2</v>
      </c>
      <c r="L17" s="13">
        <v>-0.46627457709544307</v>
      </c>
      <c r="M17" s="13">
        <v>0.26249996979645729</v>
      </c>
      <c r="N17" s="13">
        <v>0.42000003820897847</v>
      </c>
      <c r="O17" s="13">
        <v>0.75919992722100005</v>
      </c>
      <c r="P17" s="13">
        <v>0.38539988387533919</v>
      </c>
      <c r="Q17" s="13">
        <f>VLOOKUP($C17,'Session Details'!$B$2:$T$368,16,FALSE)</f>
        <v>3.9603872853995581E-2</v>
      </c>
      <c r="R17" s="13">
        <f>VLOOKUP($C17,'Session Details'!$B$2:$T$368,17,FALSE)</f>
        <v>6.0606468891118981E-2</v>
      </c>
      <c r="S17" s="13">
        <f>VLOOKUP($C17,'Session Details'!$B$2:$T$368,18,FALSE)</f>
        <v>1.9607633672155123E-2</v>
      </c>
      <c r="T17" s="13">
        <f>VLOOKUP($C17,'Session Details'!$B$2:$T$368,19,FALSE)</f>
        <v>-0.52525253838500408</v>
      </c>
    </row>
    <row r="18" spans="2:20" x14ac:dyDescent="0.3">
      <c r="B18" s="14">
        <v>14</v>
      </c>
      <c r="C18" s="1">
        <v>43548</v>
      </c>
      <c r="D18" s="16">
        <f t="shared" si="0"/>
        <v>1</v>
      </c>
      <c r="E18" s="14" t="s">
        <v>36</v>
      </c>
      <c r="F18" s="14"/>
      <c r="G18" s="14"/>
      <c r="H18" s="14"/>
      <c r="I18" s="14"/>
      <c r="J18" s="13">
        <v>0.22259812803337153</v>
      </c>
      <c r="K18" s="13">
        <v>6.3157893996339087E-2</v>
      </c>
      <c r="L18" s="13">
        <v>0.14996853706998059</v>
      </c>
      <c r="M18" s="13">
        <v>0.20789997972590626</v>
      </c>
      <c r="N18" s="13">
        <v>0.35019993838256785</v>
      </c>
      <c r="O18" s="13">
        <v>0.69360011705717539</v>
      </c>
      <c r="P18" s="13">
        <v>0.80339980956873436</v>
      </c>
      <c r="Q18" s="13">
        <f>VLOOKUP($C18,'Session Details'!$B$2:$T$368,16,FALSE)</f>
        <v>2.061846576038473E-2</v>
      </c>
      <c r="R18" s="13">
        <f>VLOOKUP($C18,'Session Details'!$B$2:$T$368,17,FALSE)</f>
        <v>5.1020255191124297E-2</v>
      </c>
      <c r="S18" s="13">
        <f>VLOOKUP($C18,'Session Details'!$B$2:$T$368,18,FALSE)</f>
        <v>2.0000379435892279E-2</v>
      </c>
      <c r="T18" s="13">
        <f>VLOOKUP($C18,'Session Details'!$B$2:$T$368,19,FALSE)</f>
        <v>5.1020332005990321E-2</v>
      </c>
    </row>
    <row r="19" spans="2:20" x14ac:dyDescent="0.3">
      <c r="B19" s="14">
        <v>15</v>
      </c>
      <c r="C19" s="1">
        <v>43550</v>
      </c>
      <c r="D19" s="4">
        <f t="shared" si="0"/>
        <v>3</v>
      </c>
      <c r="E19" s="14" t="s">
        <v>36</v>
      </c>
      <c r="F19" s="14"/>
      <c r="G19" s="14"/>
      <c r="H19" s="14"/>
      <c r="I19" s="14"/>
      <c r="J19" s="13">
        <v>0.77964973472889199</v>
      </c>
      <c r="K19" s="13">
        <v>-4.9504951397826846E-2</v>
      </c>
      <c r="L19" s="13">
        <v>0.87233982685769784</v>
      </c>
      <c r="M19" s="13">
        <v>0.2449999870495187</v>
      </c>
      <c r="N19" s="13">
        <v>0.39999996084510364</v>
      </c>
      <c r="O19" s="13">
        <v>0.72270010234112048</v>
      </c>
      <c r="P19" s="13">
        <v>0.85279937586220211</v>
      </c>
      <c r="Q19" s="13">
        <f>VLOOKUP($C19,'Session Details'!$B$2:$T$368,16,FALSE)</f>
        <v>-6.6666608611452793E-2</v>
      </c>
      <c r="R19" s="13">
        <f>VLOOKUP($C19,'Session Details'!$B$2:$T$368,17,FALSE)</f>
        <v>-4.7619227486649485E-2</v>
      </c>
      <c r="S19" s="13">
        <f>VLOOKUP($C19,'Session Details'!$B$2:$T$368,18,FALSE)</f>
        <v>-4.8076697021672166E-2</v>
      </c>
      <c r="T19" s="13">
        <f>VLOOKUP($C19,'Session Details'!$B$2:$T$368,19,FALSE)</f>
        <v>1.2127650047192211</v>
      </c>
    </row>
    <row r="20" spans="2:20" x14ac:dyDescent="0.3">
      <c r="B20" s="14">
        <v>16</v>
      </c>
      <c r="C20" s="1">
        <v>43559</v>
      </c>
      <c r="D20" s="4">
        <f t="shared" si="0"/>
        <v>5</v>
      </c>
      <c r="E20" s="14" t="s">
        <v>35</v>
      </c>
      <c r="F20" s="14"/>
      <c r="G20" s="14"/>
      <c r="H20" s="14"/>
      <c r="I20" s="14"/>
      <c r="J20" s="13">
        <v>-0.52087951809985289</v>
      </c>
      <c r="K20" s="13">
        <v>3.0303020437004058E-2</v>
      </c>
      <c r="L20" s="13">
        <v>-0.53497129252622422</v>
      </c>
      <c r="M20" s="13">
        <v>0.26249996219249577</v>
      </c>
      <c r="N20" s="13">
        <v>0.19999993121021695</v>
      </c>
      <c r="O20" s="13">
        <v>0.69350013714967718</v>
      </c>
      <c r="P20" s="13">
        <v>0.77899977061802939</v>
      </c>
      <c r="Q20" s="13">
        <f>VLOOKUP($C20,'Session Details'!$B$2:$T$368,16,FALSE)</f>
        <v>7.1428603225100362E-2</v>
      </c>
      <c r="R20" s="13">
        <f>VLOOKUP($C20,'Session Details'!$B$2:$T$368,17,FALSE)</f>
        <v>-0.48979617291931032</v>
      </c>
      <c r="S20" s="13">
        <f>VLOOKUP($C20,'Session Details'!$B$2:$T$368,18,FALSE)</f>
        <v>-7.7669563438227507E-2</v>
      </c>
      <c r="T20" s="13">
        <f>VLOOKUP($C20,'Session Details'!$B$2:$T$368,19,FALSE)</f>
        <v>-7.7670126670266071E-2</v>
      </c>
    </row>
    <row r="21" spans="2:20" x14ac:dyDescent="0.3">
      <c r="B21" s="14">
        <v>17</v>
      </c>
      <c r="C21" s="1">
        <v>43566</v>
      </c>
      <c r="D21" s="4">
        <f t="shared" si="0"/>
        <v>5</v>
      </c>
      <c r="E21" s="14" t="s">
        <v>36</v>
      </c>
      <c r="F21" s="14"/>
      <c r="G21" s="14"/>
      <c r="H21" s="14"/>
      <c r="I21" s="14"/>
      <c r="J21" s="13">
        <v>0.9239043412518404</v>
      </c>
      <c r="K21" s="13">
        <v>-6.8627459389436152E-2</v>
      </c>
      <c r="L21" s="13">
        <v>1.0656657324153227</v>
      </c>
      <c r="M21" s="13">
        <v>0.24749997249348119</v>
      </c>
      <c r="N21" s="13">
        <v>0.38799997414952425</v>
      </c>
      <c r="O21" s="13">
        <v>0.75919979406836124</v>
      </c>
      <c r="P21" s="13">
        <v>0.80360028906556957</v>
      </c>
      <c r="Q21" s="13">
        <f>VLOOKUP($C21,'Session Details'!$B$2:$T$368,16,FALSE)</f>
        <v>-5.7142826131208468E-2</v>
      </c>
      <c r="R21" s="13">
        <f>VLOOKUP($C21,'Session Details'!$B$2:$T$368,17,FALSE)</f>
        <v>0.94000053800870198</v>
      </c>
      <c r="S21" s="13">
        <f>VLOOKUP($C21,'Session Details'!$B$2:$T$368,18,FALSE)</f>
        <v>9.4736328659880575E-2</v>
      </c>
      <c r="T21" s="13">
        <f>VLOOKUP($C21,'Session Details'!$B$2:$T$368,19,FALSE)</f>
        <v>3.1579622196837187E-2</v>
      </c>
    </row>
    <row r="22" spans="2:20" x14ac:dyDescent="0.3">
      <c r="B22" s="14">
        <v>18</v>
      </c>
      <c r="C22" s="1">
        <v>43567</v>
      </c>
      <c r="D22" s="4">
        <f t="shared" si="0"/>
        <v>6</v>
      </c>
      <c r="E22" s="14" t="s">
        <v>35</v>
      </c>
      <c r="F22" s="14"/>
      <c r="G22" s="14"/>
      <c r="H22" s="14"/>
      <c r="I22" s="14"/>
      <c r="J22" s="13">
        <v>-0.27312591355188975</v>
      </c>
      <c r="K22" s="13">
        <v>-8.6538477715919493E-2</v>
      </c>
      <c r="L22" s="13">
        <v>-0.20426414390111858</v>
      </c>
      <c r="M22" s="13">
        <v>0.24499995710437156</v>
      </c>
      <c r="N22" s="13">
        <v>0.38000003956705725</v>
      </c>
      <c r="O22" s="13">
        <v>0.72999963556661585</v>
      </c>
      <c r="P22" s="13">
        <v>0.8118003731343284</v>
      </c>
      <c r="Q22" s="13">
        <f>VLOOKUP($C22,'Session Details'!$B$2:$T$368,16,FALSE)</f>
        <v>-6.6666684462544645E-2</v>
      </c>
      <c r="R22" s="13">
        <f>VLOOKUP($C22,'Session Details'!$B$2:$T$368,17,FALSE)</f>
        <v>-6.8627406366330912E-2</v>
      </c>
      <c r="S22" s="13">
        <f>VLOOKUP($C22,'Session Details'!$B$2:$T$368,18,FALSE)</f>
        <v>-4.7619571353577417E-2</v>
      </c>
      <c r="T22" s="13">
        <f>VLOOKUP($C22,'Session Details'!$B$2:$T$368,19,FALSE)</f>
        <v>-3.8834346650810314E-2</v>
      </c>
    </row>
    <row r="23" spans="2:20" x14ac:dyDescent="0.3">
      <c r="B23" s="14">
        <v>19</v>
      </c>
      <c r="C23" s="1">
        <v>43569</v>
      </c>
      <c r="D23" s="16">
        <f t="shared" si="0"/>
        <v>1</v>
      </c>
      <c r="E23" s="14" t="s">
        <v>36</v>
      </c>
      <c r="F23" s="14"/>
      <c r="G23" s="14"/>
      <c r="H23" s="14"/>
      <c r="I23" s="14"/>
      <c r="J23" s="13">
        <v>0.28376620785956508</v>
      </c>
      <c r="K23" s="13">
        <v>8.3333333333333259E-2</v>
      </c>
      <c r="L23" s="13">
        <v>0.18501496110113713</v>
      </c>
      <c r="M23" s="13">
        <v>0.20999999143199985</v>
      </c>
      <c r="N23" s="13">
        <v>0.35359995250879722</v>
      </c>
      <c r="O23" s="13">
        <v>0.68000003461539127</v>
      </c>
      <c r="P23" s="13">
        <v>0.81900011580883991</v>
      </c>
      <c r="Q23" s="13">
        <f>VLOOKUP($C23,'Session Details'!$B$2:$T$368,16,FALSE)</f>
        <v>4.1666702821183899E-2</v>
      </c>
      <c r="R23" s="13">
        <f>VLOOKUP($C23,'Session Details'!$B$2:$T$368,17,FALSE)</f>
        <v>2.9702948935431461E-2</v>
      </c>
      <c r="S23" s="13">
        <f>VLOOKUP($C23,'Session Details'!$B$2:$T$368,18,FALSE)</f>
        <v>4.1666759914109841E-2</v>
      </c>
      <c r="T23" s="13">
        <f>VLOOKUP($C23,'Session Details'!$B$2:$T$368,19,FALSE)</f>
        <v>6.060651143284379E-2</v>
      </c>
    </row>
    <row r="24" spans="2:20" x14ac:dyDescent="0.3">
      <c r="B24" s="14">
        <v>20</v>
      </c>
      <c r="C24" s="1">
        <v>43573</v>
      </c>
      <c r="D24" s="4">
        <f t="shared" si="0"/>
        <v>5</v>
      </c>
      <c r="E24" s="14" t="s">
        <v>36</v>
      </c>
      <c r="F24" s="14"/>
      <c r="G24" s="14"/>
      <c r="H24" s="14"/>
      <c r="I24" s="14"/>
      <c r="J24" s="13">
        <v>0.7302283946685022</v>
      </c>
      <c r="K24" s="13">
        <v>0.10526315789473695</v>
      </c>
      <c r="L24" s="13">
        <v>0.56544473803340667</v>
      </c>
      <c r="M24" s="13">
        <v>0.23749997094706898</v>
      </c>
      <c r="N24" s="13">
        <v>0.67199992761866711</v>
      </c>
      <c r="O24" s="13">
        <v>0.73000015661961026</v>
      </c>
      <c r="P24" s="13">
        <v>0.78719987834787986</v>
      </c>
      <c r="Q24" s="13">
        <f>VLOOKUP($C24,'Session Details'!$B$2:$T$368,16,FALSE)</f>
        <v>-4.0404051142573727E-2</v>
      </c>
      <c r="R24" s="13">
        <f>VLOOKUP($C24,'Session Details'!$B$2:$T$368,17,FALSE)</f>
        <v>0.73195869172841044</v>
      </c>
      <c r="S24" s="13">
        <f>VLOOKUP($C24,'Session Details'!$B$2:$T$368,18,FALSE)</f>
        <v>-3.846107135024035E-2</v>
      </c>
      <c r="T24" s="13">
        <f>VLOOKUP($C24,'Session Details'!$B$2:$T$368,19,FALSE)</f>
        <v>-2.0408667021213023E-2</v>
      </c>
    </row>
    <row r="25" spans="2:20" x14ac:dyDescent="0.3">
      <c r="B25" s="14">
        <v>21</v>
      </c>
      <c r="C25" s="1">
        <v>43574</v>
      </c>
      <c r="D25" s="4">
        <f t="shared" si="0"/>
        <v>6</v>
      </c>
      <c r="E25" s="14" t="s">
        <v>36</v>
      </c>
      <c r="F25" s="14"/>
      <c r="G25" s="14"/>
      <c r="H25" s="14"/>
      <c r="I25" s="14"/>
      <c r="J25" s="13">
        <v>0.2472495952251057</v>
      </c>
      <c r="K25" s="13">
        <v>7.3684220220243013E-2</v>
      </c>
      <c r="L25" s="13">
        <v>0.16165402428030418</v>
      </c>
      <c r="M25" s="13">
        <v>0.24999996614253353</v>
      </c>
      <c r="N25" s="13">
        <v>0.41199991838092309</v>
      </c>
      <c r="O25" s="13">
        <v>0.76649998707060718</v>
      </c>
      <c r="P25" s="13">
        <v>0.81180011710458899</v>
      </c>
      <c r="Q25" s="13">
        <f>VLOOKUP($C25,'Session Details'!$B$2:$T$368,16,FALSE)</f>
        <v>2.0408203728917051E-2</v>
      </c>
      <c r="R25" s="13">
        <f>VLOOKUP($C25,'Session Details'!$B$2:$T$368,17,FALSE)</f>
        <v>8.421019863662127E-2</v>
      </c>
      <c r="S25" s="13">
        <f>VLOOKUP($C25,'Session Details'!$B$2:$T$368,18,FALSE)</f>
        <v>5.0000506473760531E-2</v>
      </c>
      <c r="T25" s="13">
        <f>VLOOKUP($C25,'Session Details'!$B$2:$T$368,19,FALSE)</f>
        <v>-3.1538509692730088E-7</v>
      </c>
    </row>
    <row r="26" spans="2:20" x14ac:dyDescent="0.3">
      <c r="B26" s="14">
        <v>22</v>
      </c>
      <c r="C26" s="1">
        <v>43580</v>
      </c>
      <c r="D26" s="4">
        <f t="shared" si="0"/>
        <v>5</v>
      </c>
      <c r="E26" s="14" t="s">
        <v>35</v>
      </c>
      <c r="F26" s="14"/>
      <c r="G26" s="14"/>
      <c r="H26" s="14"/>
      <c r="I26" s="14"/>
      <c r="J26" s="13">
        <v>-0.38690483590402214</v>
      </c>
      <c r="K26" s="13">
        <v>0</v>
      </c>
      <c r="L26" s="13">
        <v>-0.38690483590402214</v>
      </c>
      <c r="M26" s="13">
        <v>0.24999996710988942</v>
      </c>
      <c r="N26" s="13">
        <v>0.38399989755825542</v>
      </c>
      <c r="O26" s="13">
        <v>0.69350013498654928</v>
      </c>
      <c r="P26" s="13">
        <v>0.84459992648928361</v>
      </c>
      <c r="Q26" s="13">
        <f>VLOOKUP($C26,'Session Details'!$B$2:$T$368,16,FALSE)</f>
        <v>5.2631569229144359E-2</v>
      </c>
      <c r="R26" s="13">
        <f>VLOOKUP($C26,'Session Details'!$B$2:$T$368,17,FALSE)</f>
        <v>-0.42857151946575822</v>
      </c>
      <c r="S26" s="13">
        <f>VLOOKUP($C26,'Session Details'!$B$2:$T$368,18,FALSE)</f>
        <v>-5.000001890695549E-2</v>
      </c>
      <c r="T26" s="13">
        <f>VLOOKUP($C26,'Session Details'!$B$2:$T$368,19,FALSE)</f>
        <v>7.291673909029428E-2</v>
      </c>
    </row>
    <row r="27" spans="2:20" x14ac:dyDescent="0.3">
      <c r="B27" s="14">
        <v>23</v>
      </c>
      <c r="C27" s="1">
        <v>43636</v>
      </c>
      <c r="D27" s="4">
        <f t="shared" si="0"/>
        <v>5</v>
      </c>
      <c r="E27" s="14" t="s">
        <v>35</v>
      </c>
      <c r="F27" s="14"/>
      <c r="G27" s="14"/>
      <c r="H27" s="14"/>
      <c r="I27" s="14"/>
      <c r="J27" s="13">
        <v>-0.54373712252615491</v>
      </c>
      <c r="K27" s="13">
        <v>-0.52999999079076909</v>
      </c>
      <c r="L27" s="13">
        <v>-2.9227939289827587E-2</v>
      </c>
      <c r="M27" s="13">
        <v>0.24749993876841234</v>
      </c>
      <c r="N27" s="13">
        <v>0.41200006808459433</v>
      </c>
      <c r="O27" s="13">
        <v>0.70079927134584841</v>
      </c>
      <c r="P27" s="13">
        <v>0.84460000438711946</v>
      </c>
      <c r="Q27" s="13">
        <f>VLOOKUP($C27,'Session Details'!$B$2:$T$368,16,FALSE)</f>
        <v>-1.9802160136903502E-2</v>
      </c>
      <c r="R27" s="13">
        <f>VLOOKUP($C27,'Session Details'!$B$2:$T$368,17,FALSE)</f>
        <v>7.291692141834516E-2</v>
      </c>
      <c r="S27" s="13">
        <f>VLOOKUP($C27,'Session Details'!$B$2:$T$368,18,FALSE)</f>
        <v>-6.796177816155613E-2</v>
      </c>
      <c r="T27" s="13">
        <f>VLOOKUP($C27,'Session Details'!$B$2:$T$368,19,FALSE)</f>
        <v>-9.6157843604993687E-3</v>
      </c>
    </row>
    <row r="28" spans="2:20" x14ac:dyDescent="0.3">
      <c r="B28" s="14">
        <v>24</v>
      </c>
      <c r="C28" s="1">
        <v>43643</v>
      </c>
      <c r="D28" s="4">
        <f t="shared" si="0"/>
        <v>5</v>
      </c>
      <c r="E28" s="14" t="s">
        <v>36</v>
      </c>
      <c r="F28" s="14"/>
      <c r="G28" s="14"/>
      <c r="H28" s="14"/>
      <c r="I28" s="14"/>
      <c r="J28" s="13">
        <v>1.1472182813955829</v>
      </c>
      <c r="K28" s="13">
        <v>1.1914892991677402</v>
      </c>
      <c r="L28" s="13">
        <v>-2.0201338783159994E-2</v>
      </c>
      <c r="M28" s="13">
        <v>0.2574999798827477</v>
      </c>
      <c r="N28" s="13">
        <v>0.3879998909718626</v>
      </c>
      <c r="O28" s="13">
        <v>0.75189988509409045</v>
      </c>
      <c r="P28" s="13">
        <v>0.78720007141156867</v>
      </c>
      <c r="Q28" s="13">
        <f>VLOOKUP($C28,'Session Details'!$B$2:$T$368,16,FALSE)</f>
        <v>4.0404216518584501E-2</v>
      </c>
      <c r="R28" s="13">
        <f>VLOOKUP($C28,'Session Details'!$B$2:$T$368,17,FALSE)</f>
        <v>-5.8252847443228783E-2</v>
      </c>
      <c r="S28" s="13">
        <f>VLOOKUP($C28,'Session Details'!$B$2:$T$368,18,FALSE)</f>
        <v>7.2917618264793482E-2</v>
      </c>
      <c r="T28" s="13">
        <f>VLOOKUP($C28,'Session Details'!$B$2:$T$368,19,FALSE)</f>
        <v>-6.7961085339092397E-2</v>
      </c>
    </row>
    <row r="29" spans="2:20" x14ac:dyDescent="0.3">
      <c r="B29" s="14">
        <v>25</v>
      </c>
      <c r="C29" s="1">
        <v>43662</v>
      </c>
      <c r="D29" s="4">
        <f t="shared" si="0"/>
        <v>3</v>
      </c>
      <c r="E29" s="14" t="s">
        <v>35</v>
      </c>
      <c r="F29" s="14"/>
      <c r="G29" s="14"/>
      <c r="H29" s="14"/>
      <c r="I29" s="14"/>
      <c r="J29" s="13">
        <v>-0.63082013655867986</v>
      </c>
      <c r="K29" s="13">
        <v>-9.5238095238095233E-2</v>
      </c>
      <c r="L29" s="13">
        <v>-0.59195909830169868</v>
      </c>
      <c r="M29" s="13">
        <v>9.9999985459109E-2</v>
      </c>
      <c r="N29" s="13">
        <v>0.39599989724435536</v>
      </c>
      <c r="O29" s="13">
        <v>0.72999953488713665</v>
      </c>
      <c r="P29" s="13">
        <v>0.83640055397760615</v>
      </c>
      <c r="Q29" s="13">
        <f>VLOOKUP($C29,'Session Details'!$B$2:$T$368,16,FALSE)</f>
        <v>-0.59595960227083933</v>
      </c>
      <c r="R29" s="13">
        <f>VLOOKUP($C29,'Session Details'!$B$2:$T$368,17,FALSE)</f>
        <v>-2.4695566513965872E-7</v>
      </c>
      <c r="S29" s="13">
        <f>VLOOKUP($C29,'Session Details'!$B$2:$T$368,18,FALSE)</f>
        <v>-9.9017791961107937E-3</v>
      </c>
      <c r="T29" s="13">
        <f>VLOOKUP($C29,'Session Details'!$B$2:$T$368,19,FALSE)</f>
        <v>2.0001324776860452E-2</v>
      </c>
    </row>
    <row r="30" spans="2:20" x14ac:dyDescent="0.3">
      <c r="B30" s="14">
        <v>26</v>
      </c>
      <c r="C30" s="1">
        <v>43669</v>
      </c>
      <c r="D30" s="4">
        <f t="shared" si="0"/>
        <v>3</v>
      </c>
      <c r="E30" s="14" t="s">
        <v>36</v>
      </c>
      <c r="F30" s="14"/>
      <c r="G30" s="14"/>
      <c r="H30" s="14"/>
      <c r="I30" s="14"/>
      <c r="J30" s="13">
        <v>1.3503180372102532</v>
      </c>
      <c r="K30" s="13">
        <v>3.1578937674493712E-2</v>
      </c>
      <c r="L30" s="13">
        <v>1.2783695472773182</v>
      </c>
      <c r="M30" s="13">
        <v>0.2374999606493316</v>
      </c>
      <c r="N30" s="13">
        <v>0.3959999683463542</v>
      </c>
      <c r="O30" s="13">
        <v>0.75190004321402437</v>
      </c>
      <c r="P30" s="13">
        <v>0.77899966247013397</v>
      </c>
      <c r="Q30" s="13">
        <f>VLOOKUP($C30,'Session Details'!$B$2:$T$368,16,FALSE)</f>
        <v>1.3749999518394702</v>
      </c>
      <c r="R30" s="13">
        <f>VLOOKUP($C30,'Session Details'!$B$2:$T$368,17,FALSE)</f>
        <v>1.7955054865126385E-7</v>
      </c>
      <c r="S30" s="13">
        <f>VLOOKUP($C30,'Session Details'!$B$2:$T$368,18,FALSE)</f>
        <v>3.0000715452885407E-2</v>
      </c>
      <c r="T30" s="13">
        <f>VLOOKUP($C30,'Session Details'!$B$2:$T$368,19,FALSE)</f>
        <v>-6.8628471411807612E-2</v>
      </c>
    </row>
    <row r="31" spans="2:20" x14ac:dyDescent="0.3">
      <c r="B31" s="14">
        <v>27</v>
      </c>
      <c r="C31" s="1">
        <v>43688</v>
      </c>
      <c r="D31" s="16">
        <f t="shared" si="0"/>
        <v>1</v>
      </c>
      <c r="E31" s="14" t="s">
        <v>35</v>
      </c>
      <c r="F31" s="14"/>
      <c r="G31" s="14"/>
      <c r="H31" s="14"/>
      <c r="I31" s="14"/>
      <c r="J31" s="13">
        <v>-0.54353363205176886</v>
      </c>
      <c r="K31" s="13">
        <v>0</v>
      </c>
      <c r="L31" s="13">
        <v>-0.54353363205176897</v>
      </c>
      <c r="M31" s="13">
        <v>0.22049999823831426</v>
      </c>
      <c r="N31" s="13">
        <v>0.32639992099153153</v>
      </c>
      <c r="O31" s="13">
        <v>0.32639989286683241</v>
      </c>
      <c r="P31" s="13">
        <v>0.74099989162325142</v>
      </c>
      <c r="Q31" s="13">
        <f>VLOOKUP($C31,'Session Details'!$B$2:$T$368,16,FALSE)</f>
        <v>7.1428602986852496E-2</v>
      </c>
      <c r="R31" s="13">
        <f>VLOOKUP($C31,'Session Details'!$B$2:$T$368,17,FALSE)</f>
        <v>1.0526317221645431E-2</v>
      </c>
      <c r="S31" s="13">
        <f>VLOOKUP($C31,'Session Details'!$B$2:$T$368,18,FALSE)</f>
        <v>-0.53846175315374123</v>
      </c>
      <c r="T31" s="13">
        <f>VLOOKUP($C31,'Session Details'!$B$2:$T$368,19,FALSE)</f>
        <v>-8.6538549836479906E-2</v>
      </c>
    </row>
    <row r="32" spans="2:20" x14ac:dyDescent="0.3">
      <c r="B32" s="14">
        <v>28</v>
      </c>
      <c r="C32" s="1">
        <v>43695</v>
      </c>
      <c r="D32" s="16">
        <f t="shared" si="0"/>
        <v>1</v>
      </c>
      <c r="E32" s="14" t="s">
        <v>36</v>
      </c>
      <c r="F32" s="14"/>
      <c r="G32" s="14"/>
      <c r="H32" s="14"/>
      <c r="I32" s="14"/>
      <c r="J32" s="13">
        <v>1.0661671278564273</v>
      </c>
      <c r="K32" s="13">
        <v>3.0612256263673698E-2</v>
      </c>
      <c r="L32" s="13">
        <v>1.0047958049198824</v>
      </c>
      <c r="M32" s="13">
        <v>0.20999999823550097</v>
      </c>
      <c r="N32" s="13">
        <v>0.32979999403431276</v>
      </c>
      <c r="O32" s="13">
        <v>0.64599989044809281</v>
      </c>
      <c r="P32" s="13">
        <v>0.77999991126364998</v>
      </c>
      <c r="Q32" s="13">
        <f>VLOOKUP($C32,'Session Details'!$B$2:$T$368,16,FALSE)</f>
        <v>-4.7619048012258913E-2</v>
      </c>
      <c r="R32" s="13">
        <f>VLOOKUP($C32,'Session Details'!$B$2:$T$368,17,FALSE)</f>
        <v>1.0416892971213176E-2</v>
      </c>
      <c r="S32" s="13">
        <f>VLOOKUP($C32,'Session Details'!$B$2:$T$368,18,FALSE)</f>
        <v>0.97916698064497742</v>
      </c>
      <c r="T32" s="13">
        <f>VLOOKUP($C32,'Session Details'!$B$2:$T$368,19,FALSE)</f>
        <v>5.2631613150393664E-2</v>
      </c>
    </row>
    <row r="33" spans="2:20" x14ac:dyDescent="0.3">
      <c r="B33" s="14">
        <v>29</v>
      </c>
      <c r="C33" s="1">
        <v>43722</v>
      </c>
      <c r="D33" s="16">
        <f t="shared" si="0"/>
        <v>7</v>
      </c>
      <c r="E33" s="14" t="s">
        <v>35</v>
      </c>
      <c r="F33" s="14"/>
      <c r="G33" s="14"/>
      <c r="H33" s="14"/>
      <c r="I33" s="14"/>
      <c r="J33" s="13">
        <v>-0.53590439000986212</v>
      </c>
      <c r="K33" s="13">
        <v>-4.8076912366922908E-2</v>
      </c>
      <c r="L33" s="13">
        <v>-0.51246522327334754</v>
      </c>
      <c r="M33" s="13">
        <v>0.20999999707476361</v>
      </c>
      <c r="N33" s="13">
        <v>0.14959991230719827</v>
      </c>
      <c r="O33" s="13">
        <v>0.67319985703572605</v>
      </c>
      <c r="P33" s="13">
        <v>0.74100054261668924</v>
      </c>
      <c r="Q33" s="13">
        <f>VLOOKUP($C33,'Session Details'!$B$2:$T$368,16,FALSE)</f>
        <v>5.263160158092961E-2</v>
      </c>
      <c r="R33" s="13">
        <f>VLOOKUP($C33,'Session Details'!$B$2:$T$368,17,FALSE)</f>
        <v>-0.55555583947261233</v>
      </c>
      <c r="S33" s="13">
        <f>VLOOKUP($C33,'Session Details'!$B$2:$T$368,18,FALSE)</f>
        <v>4.2105041850968972E-2</v>
      </c>
      <c r="T33" s="13">
        <f>VLOOKUP($C33,'Session Details'!$B$2:$T$368,19,FALSE)</f>
        <v>1.1387589260447584E-6</v>
      </c>
    </row>
    <row r="34" spans="2:20" x14ac:dyDescent="0.3">
      <c r="B34" s="14">
        <v>30</v>
      </c>
      <c r="C34" s="1">
        <v>43729</v>
      </c>
      <c r="D34" s="16">
        <f t="shared" si="0"/>
        <v>7</v>
      </c>
      <c r="E34" s="14" t="s">
        <v>36</v>
      </c>
      <c r="F34" s="14"/>
      <c r="G34" s="14"/>
      <c r="H34" s="14"/>
      <c r="I34" s="14"/>
      <c r="J34" s="13">
        <v>1.1152745531323451</v>
      </c>
      <c r="K34" s="13">
        <v>-1.0101021238273722E-2</v>
      </c>
      <c r="L34" s="13">
        <v>1.1368590113895878</v>
      </c>
      <c r="M34" s="13">
        <v>0.2015999970903771</v>
      </c>
      <c r="N34" s="13">
        <v>0.34339995882183544</v>
      </c>
      <c r="O34" s="13">
        <v>0.6459998200646323</v>
      </c>
      <c r="P34" s="13">
        <v>0.74880007644541036</v>
      </c>
      <c r="Q34" s="13">
        <f>VLOOKUP($C34,'Session Details'!$B$2:$T$368,16,FALSE)</f>
        <v>-4.0000000482837916E-2</v>
      </c>
      <c r="R34" s="13">
        <f>VLOOKUP($C34,'Session Details'!$B$2:$T$368,17,FALSE)</f>
        <v>1.2954556157538075</v>
      </c>
      <c r="S34" s="13">
        <f>VLOOKUP($C34,'Session Details'!$B$2:$T$368,18,FALSE)</f>
        <v>-4.0404103902907162E-2</v>
      </c>
      <c r="T34" s="13">
        <f>VLOOKUP($C34,'Session Details'!$B$2:$T$368,19,FALSE)</f>
        <v>1.0525678970731533E-2</v>
      </c>
    </row>
    <row r="35" spans="2:20" x14ac:dyDescent="0.3">
      <c r="B35" s="14">
        <v>31</v>
      </c>
      <c r="C35" s="1">
        <v>43747</v>
      </c>
      <c r="D35" s="4">
        <f t="shared" si="0"/>
        <v>4</v>
      </c>
      <c r="E35" s="14" t="s">
        <v>36</v>
      </c>
      <c r="F35" s="14"/>
      <c r="G35" s="14"/>
      <c r="H35" s="14"/>
      <c r="I35" s="14"/>
      <c r="J35" s="13">
        <v>0.21871070507745793</v>
      </c>
      <c r="K35" s="13">
        <v>-4.0404058256849784E-2</v>
      </c>
      <c r="L35" s="13">
        <v>0.27002486365627365</v>
      </c>
      <c r="M35" s="13">
        <v>0.2624999678888657</v>
      </c>
      <c r="N35" s="13">
        <v>0.39999992614149699</v>
      </c>
      <c r="O35" s="13">
        <v>0.76649999261414836</v>
      </c>
      <c r="P35" s="13">
        <v>0.84460021006075381</v>
      </c>
      <c r="Q35" s="13">
        <f>VLOOKUP($C35,'Session Details'!$B$2:$T$368,16,FALSE)</f>
        <v>7.1428626475593893E-2</v>
      </c>
      <c r="R35" s="13">
        <f>VLOOKUP($C35,'Session Details'!$B$2:$T$368,17,FALSE)</f>
        <v>1.0100746111059822E-2</v>
      </c>
      <c r="S35" s="13">
        <f>VLOOKUP($C35,'Session Details'!$B$2:$T$368,18,FALSE)</f>
        <v>9.3749957138350659E-2</v>
      </c>
      <c r="T35" s="13">
        <f>VLOOKUP($C35,'Session Details'!$B$2:$T$368,19,FALSE)</f>
        <v>7.2917272145561984E-2</v>
      </c>
    </row>
    <row r="36" spans="2:20" x14ac:dyDescent="0.3">
      <c r="B36" s="14">
        <v>32</v>
      </c>
      <c r="C36" s="1">
        <v>43759</v>
      </c>
      <c r="D36" s="4">
        <f t="shared" si="0"/>
        <v>2</v>
      </c>
      <c r="E36" s="14" t="s">
        <v>36</v>
      </c>
      <c r="F36" s="14"/>
      <c r="G36" s="14"/>
      <c r="H36" s="14"/>
      <c r="I36" s="14"/>
      <c r="J36" s="13">
        <v>0.32382903302894461</v>
      </c>
      <c r="K36" s="13">
        <v>9.3750020984576077E-2</v>
      </c>
      <c r="L36" s="13">
        <v>0.21035794983323086</v>
      </c>
      <c r="M36" s="13">
        <v>0.24999996710988942</v>
      </c>
      <c r="N36" s="13">
        <v>0.4159999621105876</v>
      </c>
      <c r="O36" s="13">
        <v>0.73729988155340875</v>
      </c>
      <c r="P36" s="13">
        <v>0.83639981218519999</v>
      </c>
      <c r="Q36" s="13">
        <f>VLOOKUP($C36,'Session Details'!$B$2:$T$368,16,FALSE)</f>
        <v>2.0408082957817264E-2</v>
      </c>
      <c r="R36" s="13">
        <f>VLOOKUP($C36,'Session Details'!$B$2:$T$368,17,FALSE)</f>
        <v>7.2164950341893075E-2</v>
      </c>
      <c r="S36" s="13">
        <f>VLOOKUP($C36,'Session Details'!$B$2:$T$368,18,FALSE)</f>
        <v>4.1237363999205634E-2</v>
      </c>
      <c r="T36" s="13">
        <f>VLOOKUP($C36,'Session Details'!$B$2:$T$368,19,FALSE)</f>
        <v>6.2499139722772323E-2</v>
      </c>
    </row>
    <row r="37" spans="2:20" x14ac:dyDescent="0.3">
      <c r="B37" s="14">
        <v>33</v>
      </c>
      <c r="C37" s="1">
        <v>43760</v>
      </c>
      <c r="D37" s="4">
        <f t="shared" si="0"/>
        <v>3</v>
      </c>
      <c r="E37" s="14" t="s">
        <v>36</v>
      </c>
      <c r="F37" s="14"/>
      <c r="G37" s="14"/>
      <c r="H37" s="14"/>
      <c r="I37" s="14"/>
      <c r="J37" s="13">
        <v>0.19867558485682779</v>
      </c>
      <c r="K37" s="13">
        <v>-9.9009720434640736E-3</v>
      </c>
      <c r="L37" s="13">
        <v>0.21066231862763574</v>
      </c>
      <c r="M37" s="13">
        <v>0.25</v>
      </c>
      <c r="N37" s="13">
        <v>0.38800000368369236</v>
      </c>
      <c r="O37" s="13">
        <v>0.74459954561464969</v>
      </c>
      <c r="P37" s="13">
        <v>0.86100053552302747</v>
      </c>
      <c r="Q37" s="13">
        <f>VLOOKUP($C37,'Session Details'!$B$2:$T$368,16,FALSE)</f>
        <v>5.2631546112283933E-2</v>
      </c>
      <c r="R37" s="13">
        <f>VLOOKUP($C37,'Session Details'!$B$2:$T$368,17,FALSE)</f>
        <v>1.0417003564739069E-2</v>
      </c>
      <c r="S37" s="13">
        <f>VLOOKUP($C37,'Session Details'!$B$2:$T$368,18,FALSE)</f>
        <v>5.1546016338329892E-2</v>
      </c>
      <c r="T37" s="13">
        <f>VLOOKUP($C37,'Session Details'!$B$2:$T$368,19,FALSE)</f>
        <v>8.2474603012231862E-2</v>
      </c>
    </row>
    <row r="38" spans="2:20" x14ac:dyDescent="0.3">
      <c r="B38" s="14">
        <v>34</v>
      </c>
      <c r="C38" s="1">
        <v>43778</v>
      </c>
      <c r="D38" s="16">
        <f t="shared" si="0"/>
        <v>7</v>
      </c>
      <c r="E38" s="14" t="s">
        <v>36</v>
      </c>
      <c r="F38" s="14"/>
      <c r="G38" s="14"/>
      <c r="H38" s="14"/>
      <c r="I38" s="14"/>
      <c r="J38" s="13">
        <v>0.26260801898348074</v>
      </c>
      <c r="K38" s="13">
        <v>7.3684197937763818E-2</v>
      </c>
      <c r="L38" s="13">
        <v>0.17595846284092165</v>
      </c>
      <c r="M38" s="13">
        <v>0.2120999935681199</v>
      </c>
      <c r="N38" s="13">
        <v>0.34679996103603777</v>
      </c>
      <c r="O38" s="13">
        <v>0.67999985748053493</v>
      </c>
      <c r="P38" s="13">
        <v>0.80339994576923635</v>
      </c>
      <c r="Q38" s="13">
        <f>VLOOKUP($C38,'Session Details'!$B$2:$T$368,16,FALSE)</f>
        <v>-9.8039153253003386E-3</v>
      </c>
      <c r="R38" s="13">
        <f>VLOOKUP($C38,'Session Details'!$B$2:$T$368,17,FALSE)</f>
        <v>6.2500000361962904E-2</v>
      </c>
      <c r="S38" s="13">
        <f>VLOOKUP($C38,'Session Details'!$B$2:$T$368,18,FALSE)</f>
        <v>5.2631657820237931E-2</v>
      </c>
      <c r="T38" s="13">
        <f>VLOOKUP($C38,'Session Details'!$B$2:$T$368,19,FALSE)</f>
        <v>6.1855475865157272E-2</v>
      </c>
    </row>
    <row r="39" spans="2:20" x14ac:dyDescent="0.3">
      <c r="B39" s="14">
        <v>35</v>
      </c>
      <c r="C39" s="1">
        <v>43786</v>
      </c>
      <c r="D39" s="16">
        <f t="shared" si="0"/>
        <v>1</v>
      </c>
      <c r="E39" s="14" t="s">
        <v>35</v>
      </c>
      <c r="F39" s="14"/>
      <c r="G39" s="14"/>
      <c r="H39" s="14"/>
      <c r="I39" s="14"/>
      <c r="J39" s="13">
        <v>-0.57004623700582813</v>
      </c>
      <c r="K39" s="13">
        <v>-6.6666676567466721E-2</v>
      </c>
      <c r="L39" s="13">
        <v>-0.53933524904808428</v>
      </c>
      <c r="M39" s="13">
        <v>0.2120999850995483</v>
      </c>
      <c r="N39" s="13">
        <v>0.13599997342105244</v>
      </c>
      <c r="O39" s="13">
        <v>0.71399965641534024</v>
      </c>
      <c r="P39" s="13">
        <v>0.77220055913214214</v>
      </c>
      <c r="Q39" s="13">
        <f>VLOOKUP($C39,'Session Details'!$B$2:$T$368,16,FALSE)</f>
        <v>-9.8039146714037351E-3</v>
      </c>
      <c r="R39" s="13">
        <f>VLOOKUP($C39,'Session Details'!$B$2:$T$368,17,FALSE)</f>
        <v>-0.57894739660948003</v>
      </c>
      <c r="S39" s="13">
        <f>VLOOKUP($C39,'Session Details'!$B$2:$T$368,18,FALSE)</f>
        <v>7.1428245561705461E-2</v>
      </c>
      <c r="T39" s="13">
        <f>VLOOKUP($C39,'Session Details'!$B$2:$T$368,19,FALSE)</f>
        <v>3.125087243654967E-2</v>
      </c>
    </row>
    <row r="40" spans="2:20" x14ac:dyDescent="0.3">
      <c r="B40" s="14">
        <v>36</v>
      </c>
      <c r="C40" s="1">
        <v>43793</v>
      </c>
      <c r="D40" s="16">
        <f t="shared" si="0"/>
        <v>1</v>
      </c>
      <c r="E40" s="14" t="s">
        <v>36</v>
      </c>
      <c r="F40" s="14"/>
      <c r="G40" s="14"/>
      <c r="H40" s="14"/>
      <c r="I40" s="14"/>
      <c r="J40" s="13">
        <v>1.3547702422639891</v>
      </c>
      <c r="K40" s="13">
        <v>5.1020419528979843E-2</v>
      </c>
      <c r="L40" s="13">
        <v>1.2404609829743283</v>
      </c>
      <c r="M40" s="13">
        <v>0.20999999935116115</v>
      </c>
      <c r="N40" s="13">
        <v>0.33999999794019414</v>
      </c>
      <c r="O40" s="13">
        <v>0.65959981607145346</v>
      </c>
      <c r="P40" s="13">
        <v>0.75659980941665428</v>
      </c>
      <c r="Q40" s="13">
        <f>VLOOKUP($C40,'Session Details'!$B$2:$T$368,16,FALSE)</f>
        <v>-9.9009236016756041E-3</v>
      </c>
      <c r="R40" s="13">
        <f>VLOOKUP($C40,'Session Details'!$B$2:$T$368,17,FALSE)</f>
        <v>1.5000004734380563</v>
      </c>
      <c r="S40" s="13">
        <f>VLOOKUP($C40,'Session Details'!$B$2:$T$368,18,FALSE)</f>
        <v>-7.61902892460804E-2</v>
      </c>
      <c r="T40" s="13">
        <f>VLOOKUP($C40,'Session Details'!$B$2:$T$368,19,FALSE)</f>
        <v>-2.02029764560403E-2</v>
      </c>
    </row>
    <row r="41" spans="2:20" x14ac:dyDescent="0.3">
      <c r="B41" s="14">
        <v>37</v>
      </c>
      <c r="C41" s="1">
        <v>43800</v>
      </c>
      <c r="D41" s="16">
        <f t="shared" si="0"/>
        <v>1</v>
      </c>
      <c r="E41" s="14" t="s">
        <v>36</v>
      </c>
      <c r="F41" s="14"/>
      <c r="G41" s="14"/>
      <c r="H41" s="14"/>
      <c r="I41" s="14"/>
      <c r="J41" s="13">
        <v>0.20747489400703478</v>
      </c>
      <c r="K41" s="13">
        <v>9.708726945106827E-3</v>
      </c>
      <c r="L41" s="13">
        <v>0.19586457141979285</v>
      </c>
      <c r="M41" s="13">
        <v>0.2183999945164799</v>
      </c>
      <c r="N41" s="13">
        <v>0.34339998183615306</v>
      </c>
      <c r="O41" s="13">
        <v>0.7003998191545906</v>
      </c>
      <c r="P41" s="13">
        <v>0.81120019181734293</v>
      </c>
      <c r="Q41" s="13">
        <f>VLOOKUP($C41,'Session Details'!$B$2:$T$368,16,FALSE)</f>
        <v>3.9999977101296658E-2</v>
      </c>
      <c r="R41" s="13">
        <f>VLOOKUP($C41,'Session Details'!$B$2:$T$368,17,FALSE)</f>
        <v>9.9999526957554874E-3</v>
      </c>
      <c r="S41" s="13">
        <f>VLOOKUP($C41,'Session Details'!$B$2:$T$368,18,FALSE)</f>
        <v>6.1855692025719611E-2</v>
      </c>
      <c r="T41" s="13">
        <f>VLOOKUP($C41,'Session Details'!$B$2:$T$368,19,FALSE)</f>
        <v>7.2165472051580526E-2</v>
      </c>
    </row>
    <row r="42" spans="2:20" x14ac:dyDescent="0.3">
      <c r="B42" s="14">
        <v>38</v>
      </c>
      <c r="C42" s="1">
        <v>43821</v>
      </c>
      <c r="D42" s="16">
        <f t="shared" si="0"/>
        <v>1</v>
      </c>
      <c r="E42" s="14" t="s">
        <v>36</v>
      </c>
      <c r="F42" s="14"/>
      <c r="G42" s="14"/>
      <c r="H42" s="14"/>
      <c r="I42" s="14"/>
      <c r="J42" s="13">
        <v>0.21029166080314066</v>
      </c>
      <c r="K42" s="13">
        <v>0</v>
      </c>
      <c r="L42" s="13">
        <v>0.21029166080314066</v>
      </c>
      <c r="M42" s="13">
        <v>0.21209999220311987</v>
      </c>
      <c r="N42" s="13">
        <v>0.35699991827375799</v>
      </c>
      <c r="O42" s="13">
        <v>0.64599997057990677</v>
      </c>
      <c r="P42" s="13">
        <v>0.79560017400817007</v>
      </c>
      <c r="Q42" s="13">
        <f>VLOOKUP($C42,'Session Details'!$B$2:$T$368,16,FALSE)</f>
        <v>5.2083374099396229E-2</v>
      </c>
      <c r="R42" s="13">
        <f>VLOOKUP($C42,'Session Details'!$B$2:$T$368,17,FALSE)</f>
        <v>0.10526313568085044</v>
      </c>
      <c r="S42" s="13">
        <f>VLOOKUP($C42,'Session Details'!$B$2:$T$368,18,FALSE)</f>
        <v>-1.3490768735469061E-7</v>
      </c>
      <c r="T42" s="13">
        <f>VLOOKUP($C42,'Session Details'!$B$2:$T$368,19,FALSE)</f>
        <v>4.0816711906140668E-2</v>
      </c>
    </row>
    <row r="43" spans="2:20" x14ac:dyDescent="0.3">
      <c r="B43" s="14">
        <v>39</v>
      </c>
      <c r="C43" s="1">
        <v>43827</v>
      </c>
      <c r="D43" s="16">
        <f t="shared" si="0"/>
        <v>7</v>
      </c>
      <c r="E43" s="14" t="s">
        <v>36</v>
      </c>
      <c r="F43" s="14"/>
      <c r="G43" s="14"/>
      <c r="H43" s="14"/>
      <c r="I43" s="14"/>
      <c r="J43" s="13">
        <v>0.17702582712427128</v>
      </c>
      <c r="K43" s="13">
        <v>-1.9417475518175187E-2</v>
      </c>
      <c r="L43" s="13">
        <v>0.2003332689885069</v>
      </c>
      <c r="M43" s="13">
        <v>0.20999999823550097</v>
      </c>
      <c r="N43" s="13">
        <v>0.34339997538103728</v>
      </c>
      <c r="O43" s="13">
        <v>0.6731997757490249</v>
      </c>
      <c r="P43" s="13">
        <v>0.80340026923379226</v>
      </c>
      <c r="Q43" s="13">
        <f>VLOOKUP($C43,'Session Details'!$B$2:$T$368,16,FALSE)</f>
        <v>4.1666759474071613E-2</v>
      </c>
      <c r="R43" s="13">
        <f>VLOOKUP($C43,'Session Details'!$B$2:$T$368,17,FALSE)</f>
        <v>5.2083334813527671E-2</v>
      </c>
      <c r="S43" s="13">
        <f>VLOOKUP($C43,'Session Details'!$B$2:$T$368,18,FALSE)</f>
        <v>4.2104813158013288E-2</v>
      </c>
      <c r="T43" s="13">
        <f>VLOOKUP($C43,'Session Details'!$B$2:$T$368,19,FALSE)</f>
        <v>5.1021244483845152E-2</v>
      </c>
    </row>
  </sheetData>
  <sortState xmlns:xlrd2="http://schemas.microsoft.com/office/spreadsheetml/2017/richdata2" ref="C5:P43">
    <sortCondition ref="C5:C43"/>
  </sortState>
  <conditionalFormatting sqref="J5:L43">
    <cfRule type="cellIs" dxfId="54" priority="9" operator="lessThan">
      <formula>-0.2</formula>
    </cfRule>
    <cfRule type="cellIs" dxfId="53" priority="10" operator="greaterThan">
      <formula>0.2</formula>
    </cfRule>
  </conditionalFormatting>
  <conditionalFormatting sqref="Q5:T43">
    <cfRule type="cellIs" dxfId="52" priority="1" operator="lessThan">
      <formula>-0.2</formula>
    </cfRule>
    <cfRule type="cellIs" dxfId="51" priority="2" operator="greaterThan">
      <formula>0.2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1B59D-B53D-8E4D-8B38-481D388BFD03}">
  <dimension ref="A1:R369"/>
  <sheetViews>
    <sheetView zoomScaleNormal="100" workbookViewId="0">
      <pane ySplit="3" topLeftCell="A301" activePane="bottomLeft" state="frozen"/>
      <selection pane="bottomLeft" activeCell="F301" sqref="F301"/>
    </sheetView>
  </sheetViews>
  <sheetFormatPr defaultColWidth="11.19921875" defaultRowHeight="15.6" x14ac:dyDescent="0.3"/>
  <cols>
    <col min="1" max="1" width="3.09765625" customWidth="1"/>
    <col min="2" max="2" width="10.09765625" bestFit="1" customWidth="1"/>
    <col min="3" max="18" width="9.296875" customWidth="1"/>
  </cols>
  <sheetData>
    <row r="1" spans="1:18" x14ac:dyDescent="0.3">
      <c r="C1" s="86" t="s">
        <v>18</v>
      </c>
      <c r="D1" s="86"/>
      <c r="E1" s="86" t="s">
        <v>47</v>
      </c>
      <c r="F1" s="86"/>
      <c r="G1" s="86" t="s">
        <v>19</v>
      </c>
      <c r="H1" s="86"/>
      <c r="I1" s="86" t="s">
        <v>20</v>
      </c>
      <c r="J1" s="86"/>
      <c r="K1" s="86" t="s">
        <v>20</v>
      </c>
      <c r="L1" s="86"/>
      <c r="M1" s="86" t="s">
        <v>19</v>
      </c>
      <c r="N1" s="86"/>
      <c r="O1" s="86" t="s">
        <v>19</v>
      </c>
      <c r="P1" s="86"/>
      <c r="Q1" s="86" t="s">
        <v>21</v>
      </c>
      <c r="R1" s="86"/>
    </row>
    <row r="2" spans="1:18" s="47" customFormat="1" ht="39.6" customHeight="1" x14ac:dyDescent="0.3">
      <c r="A2" s="6"/>
      <c r="B2" s="15" t="s">
        <v>0</v>
      </c>
      <c r="C2" s="84" t="s">
        <v>10</v>
      </c>
      <c r="D2" s="85"/>
      <c r="E2" s="84" t="s">
        <v>11</v>
      </c>
      <c r="F2" s="85"/>
      <c r="G2" s="84" t="s">
        <v>12</v>
      </c>
      <c r="H2" s="85"/>
      <c r="I2" s="84" t="s">
        <v>46</v>
      </c>
      <c r="J2" s="85"/>
      <c r="K2" s="84" t="s">
        <v>13</v>
      </c>
      <c r="L2" s="85"/>
      <c r="M2" s="84" t="s">
        <v>14</v>
      </c>
      <c r="N2" s="85"/>
      <c r="O2" s="84" t="s">
        <v>15</v>
      </c>
      <c r="P2" s="85"/>
      <c r="Q2" s="84" t="s">
        <v>16</v>
      </c>
      <c r="R2" s="85"/>
    </row>
    <row r="3" spans="1:18" s="27" customFormat="1" ht="43.2" x14ac:dyDescent="0.3">
      <c r="A3" s="48"/>
      <c r="B3" s="28"/>
      <c r="C3" s="49" t="s">
        <v>58</v>
      </c>
      <c r="D3" s="49" t="s">
        <v>57</v>
      </c>
      <c r="E3" s="49" t="s">
        <v>58</v>
      </c>
      <c r="F3" s="49" t="s">
        <v>57</v>
      </c>
      <c r="G3" s="49" t="s">
        <v>58</v>
      </c>
      <c r="H3" s="49" t="s">
        <v>57</v>
      </c>
      <c r="I3" s="49" t="s">
        <v>58</v>
      </c>
      <c r="J3" s="49" t="s">
        <v>57</v>
      </c>
      <c r="K3" s="49" t="s">
        <v>58</v>
      </c>
      <c r="L3" s="49" t="s">
        <v>57</v>
      </c>
      <c r="M3" s="49" t="s">
        <v>58</v>
      </c>
      <c r="N3" s="49" t="s">
        <v>57</v>
      </c>
      <c r="O3" s="49" t="s">
        <v>58</v>
      </c>
      <c r="P3" s="49" t="s">
        <v>57</v>
      </c>
      <c r="Q3" s="49" t="s">
        <v>58</v>
      </c>
      <c r="R3" s="49" t="s">
        <v>57</v>
      </c>
    </row>
    <row r="4" spans="1:18" x14ac:dyDescent="0.3">
      <c r="B4" s="18">
        <v>43466</v>
      </c>
      <c r="C4" s="14">
        <v>385075</v>
      </c>
      <c r="D4" s="14"/>
      <c r="E4" s="50">
        <v>0.17</v>
      </c>
      <c r="F4" s="50"/>
      <c r="G4" s="14">
        <v>37</v>
      </c>
      <c r="H4" s="14"/>
      <c r="I4" s="14">
        <v>22</v>
      </c>
      <c r="J4" s="14"/>
      <c r="K4" s="14">
        <v>26</v>
      </c>
      <c r="L4" s="14"/>
      <c r="M4" s="14">
        <v>364</v>
      </c>
      <c r="N4" s="14"/>
      <c r="O4" s="14">
        <v>32</v>
      </c>
      <c r="P4" s="14"/>
      <c r="Q4" s="50">
        <v>0.95</v>
      </c>
      <c r="R4" s="14"/>
    </row>
    <row r="5" spans="1:18" x14ac:dyDescent="0.3">
      <c r="B5" s="18">
        <v>43467</v>
      </c>
      <c r="C5" s="14">
        <v>388232</v>
      </c>
      <c r="D5" s="14"/>
      <c r="E5" s="50">
        <v>0.19</v>
      </c>
      <c r="F5" s="50"/>
      <c r="G5" s="14">
        <v>31</v>
      </c>
      <c r="H5" s="14"/>
      <c r="I5" s="14">
        <v>17</v>
      </c>
      <c r="J5" s="14"/>
      <c r="K5" s="14">
        <v>28</v>
      </c>
      <c r="L5" s="14"/>
      <c r="M5" s="14">
        <v>360</v>
      </c>
      <c r="N5" s="14"/>
      <c r="O5" s="14">
        <v>35</v>
      </c>
      <c r="P5" s="14"/>
      <c r="Q5" s="50">
        <v>0.95</v>
      </c>
      <c r="R5" s="14"/>
    </row>
    <row r="6" spans="1:18" x14ac:dyDescent="0.3">
      <c r="B6" s="18">
        <v>43468</v>
      </c>
      <c r="C6" s="14">
        <v>399964</v>
      </c>
      <c r="D6" s="14"/>
      <c r="E6" s="50">
        <v>0.18</v>
      </c>
      <c r="F6" s="50"/>
      <c r="G6" s="14">
        <v>30</v>
      </c>
      <c r="H6" s="14"/>
      <c r="I6" s="14">
        <v>22</v>
      </c>
      <c r="J6" s="14"/>
      <c r="K6" s="14">
        <v>29</v>
      </c>
      <c r="L6" s="14"/>
      <c r="M6" s="14">
        <v>370</v>
      </c>
      <c r="N6" s="14"/>
      <c r="O6" s="14">
        <v>31</v>
      </c>
      <c r="P6" s="14"/>
      <c r="Q6" s="50">
        <v>0.94</v>
      </c>
      <c r="R6" s="14"/>
    </row>
    <row r="7" spans="1:18" x14ac:dyDescent="0.3">
      <c r="B7" s="18">
        <v>43469</v>
      </c>
      <c r="C7" s="14">
        <v>408471</v>
      </c>
      <c r="D7" s="14"/>
      <c r="E7" s="50">
        <v>0.17</v>
      </c>
      <c r="F7" s="50"/>
      <c r="G7" s="14">
        <v>30</v>
      </c>
      <c r="H7" s="14"/>
      <c r="I7" s="14">
        <v>19</v>
      </c>
      <c r="J7" s="14"/>
      <c r="K7" s="14">
        <v>26</v>
      </c>
      <c r="L7" s="14"/>
      <c r="M7" s="14">
        <v>386</v>
      </c>
      <c r="N7" s="14"/>
      <c r="O7" s="14">
        <v>40</v>
      </c>
      <c r="P7" s="14"/>
      <c r="Q7" s="50">
        <v>0.94</v>
      </c>
      <c r="R7" s="14"/>
    </row>
    <row r="8" spans="1:18" x14ac:dyDescent="0.3">
      <c r="B8" s="18">
        <v>43470</v>
      </c>
      <c r="C8" s="14">
        <v>384771</v>
      </c>
      <c r="D8" s="14"/>
      <c r="E8" s="50">
        <v>0.19</v>
      </c>
      <c r="F8" s="50"/>
      <c r="G8" s="14">
        <v>31</v>
      </c>
      <c r="H8" s="14"/>
      <c r="I8" s="14">
        <v>22</v>
      </c>
      <c r="J8" s="14"/>
      <c r="K8" s="14">
        <v>27</v>
      </c>
      <c r="L8" s="14"/>
      <c r="M8" s="14">
        <v>390</v>
      </c>
      <c r="N8" s="14"/>
      <c r="O8" s="14">
        <v>33</v>
      </c>
      <c r="P8" s="14"/>
      <c r="Q8" s="50">
        <v>0.92</v>
      </c>
      <c r="R8" s="14"/>
    </row>
    <row r="9" spans="1:18" x14ac:dyDescent="0.3">
      <c r="B9" s="18">
        <v>43471</v>
      </c>
      <c r="C9" s="14">
        <v>390787</v>
      </c>
      <c r="D9" s="14"/>
      <c r="E9" s="50">
        <v>0.19</v>
      </c>
      <c r="F9" s="50"/>
      <c r="G9" s="14">
        <v>33</v>
      </c>
      <c r="H9" s="14"/>
      <c r="I9" s="14">
        <v>18</v>
      </c>
      <c r="J9" s="14"/>
      <c r="K9" s="14">
        <v>26</v>
      </c>
      <c r="L9" s="14"/>
      <c r="M9" s="14">
        <v>360</v>
      </c>
      <c r="N9" s="14"/>
      <c r="O9" s="14">
        <v>36</v>
      </c>
      <c r="P9" s="14"/>
      <c r="Q9" s="50">
        <v>0.93</v>
      </c>
      <c r="R9" s="14"/>
    </row>
    <row r="10" spans="1:18" x14ac:dyDescent="0.3">
      <c r="B10" s="18">
        <v>43472</v>
      </c>
      <c r="C10" s="14">
        <v>388351</v>
      </c>
      <c r="D10" s="14"/>
      <c r="E10" s="50">
        <v>0.18</v>
      </c>
      <c r="F10" s="50"/>
      <c r="G10" s="14">
        <v>36</v>
      </c>
      <c r="H10" s="14"/>
      <c r="I10" s="14">
        <v>19</v>
      </c>
      <c r="J10" s="14"/>
      <c r="K10" s="14">
        <v>30</v>
      </c>
      <c r="L10" s="14"/>
      <c r="M10" s="14">
        <v>381</v>
      </c>
      <c r="N10" s="14"/>
      <c r="O10" s="14">
        <v>34</v>
      </c>
      <c r="P10" s="14"/>
      <c r="Q10" s="50">
        <v>0.93</v>
      </c>
      <c r="R10" s="14"/>
    </row>
    <row r="11" spans="1:18" x14ac:dyDescent="0.3">
      <c r="B11" s="18">
        <v>43473</v>
      </c>
      <c r="C11" s="14">
        <v>387624</v>
      </c>
      <c r="D11" s="50">
        <f>(C11/C4)-1</f>
        <v>6.6194897097968664E-3</v>
      </c>
      <c r="E11" s="50">
        <v>0.17</v>
      </c>
      <c r="F11" s="50">
        <f>(E11/E4)-1</f>
        <v>0</v>
      </c>
      <c r="G11" s="14">
        <v>39</v>
      </c>
      <c r="H11" s="50">
        <f>(G11/G4)-1</f>
        <v>5.4054054054053946E-2</v>
      </c>
      <c r="I11" s="14">
        <v>22</v>
      </c>
      <c r="J11" s="50">
        <f>(I11/I4)-1</f>
        <v>0</v>
      </c>
      <c r="K11" s="14">
        <v>25</v>
      </c>
      <c r="L11" s="50">
        <f>(K11/K4)-1</f>
        <v>-3.8461538461538436E-2</v>
      </c>
      <c r="M11" s="14">
        <v>359</v>
      </c>
      <c r="N11" s="50">
        <f>(M11/M4)-1</f>
        <v>-1.3736263736263687E-2</v>
      </c>
      <c r="O11" s="14">
        <v>37</v>
      </c>
      <c r="P11" s="50">
        <f>(O11/O4)-1</f>
        <v>0.15625</v>
      </c>
      <c r="Q11" s="50">
        <v>0.95</v>
      </c>
      <c r="R11" s="50">
        <f>(Q11/Q4)-1</f>
        <v>0</v>
      </c>
    </row>
    <row r="12" spans="1:18" x14ac:dyDescent="0.3">
      <c r="B12" s="18">
        <v>43474</v>
      </c>
      <c r="C12" s="14">
        <v>399127</v>
      </c>
      <c r="D12" s="50">
        <f t="shared" ref="D12:F75" si="0">(C12/C5)-1</f>
        <v>2.8063116899173624E-2</v>
      </c>
      <c r="E12" s="50">
        <v>0.18</v>
      </c>
      <c r="F12" s="50">
        <f>(E12/E5)-1</f>
        <v>-5.2631578947368474E-2</v>
      </c>
      <c r="G12" s="14">
        <v>40</v>
      </c>
      <c r="H12" s="50">
        <f>(G12/G5)-1</f>
        <v>0.29032258064516125</v>
      </c>
      <c r="I12" s="14">
        <v>22</v>
      </c>
      <c r="J12" s="50">
        <f>(I12/I5)-1</f>
        <v>0.29411764705882359</v>
      </c>
      <c r="K12" s="14">
        <v>30</v>
      </c>
      <c r="L12" s="50">
        <f>(K12/K5)-1</f>
        <v>7.1428571428571397E-2</v>
      </c>
      <c r="M12" s="14">
        <v>359</v>
      </c>
      <c r="N12" s="50">
        <f>(M12/M5)-1</f>
        <v>-2.7777777777777679E-3</v>
      </c>
      <c r="O12" s="14">
        <v>38</v>
      </c>
      <c r="P12" s="50">
        <f>(O12/O5)-1</f>
        <v>8.5714285714285632E-2</v>
      </c>
      <c r="Q12" s="50">
        <v>0.93</v>
      </c>
      <c r="R12" s="50">
        <f>(Q12/Q5)-1</f>
        <v>-2.1052631578947323E-2</v>
      </c>
    </row>
    <row r="13" spans="1:18" x14ac:dyDescent="0.3">
      <c r="B13" s="18">
        <v>43475</v>
      </c>
      <c r="C13" s="14">
        <v>400812</v>
      </c>
      <c r="D13" s="50">
        <f t="shared" si="0"/>
        <v>2.1201908171735173E-3</v>
      </c>
      <c r="E13" s="50">
        <v>0.19</v>
      </c>
      <c r="F13" s="50">
        <f>(E13/E6)-1</f>
        <v>5.555555555555558E-2</v>
      </c>
      <c r="G13" s="14">
        <v>32</v>
      </c>
      <c r="H13" s="50">
        <f t="shared" ref="H13" si="1">(G13/G6)-1</f>
        <v>6.6666666666666652E-2</v>
      </c>
      <c r="I13" s="14">
        <v>22</v>
      </c>
      <c r="J13" s="50">
        <f t="shared" ref="J13" si="2">(I13/I6)-1</f>
        <v>0</v>
      </c>
      <c r="K13" s="14">
        <v>27</v>
      </c>
      <c r="L13" s="50">
        <f t="shared" ref="L13" si="3">(K13/K6)-1</f>
        <v>-6.8965517241379337E-2</v>
      </c>
      <c r="M13" s="14">
        <v>399</v>
      </c>
      <c r="N13" s="50">
        <f t="shared" ref="N13" si="4">(M13/M6)-1</f>
        <v>7.8378378378378466E-2</v>
      </c>
      <c r="O13" s="14">
        <v>34</v>
      </c>
      <c r="P13" s="50">
        <f t="shared" ref="P13" si="5">(O13/O6)-1</f>
        <v>9.6774193548387011E-2</v>
      </c>
      <c r="Q13" s="50">
        <v>0.92</v>
      </c>
      <c r="R13" s="50">
        <f t="shared" ref="R13" si="6">(Q13/Q6)-1</f>
        <v>-2.1276595744680771E-2</v>
      </c>
    </row>
    <row r="14" spans="1:18" x14ac:dyDescent="0.3">
      <c r="B14" s="18">
        <v>43476</v>
      </c>
      <c r="C14" s="14">
        <v>382806</v>
      </c>
      <c r="D14" s="50">
        <f t="shared" si="0"/>
        <v>-6.2831877905653033E-2</v>
      </c>
      <c r="E14" s="50">
        <v>0.19</v>
      </c>
      <c r="F14" s="50">
        <f t="shared" si="0"/>
        <v>0.11764705882352944</v>
      </c>
      <c r="G14" s="14">
        <v>36</v>
      </c>
      <c r="H14" s="50">
        <f t="shared" ref="H14" si="7">(G14/G7)-1</f>
        <v>0.19999999999999996</v>
      </c>
      <c r="I14" s="14">
        <v>17</v>
      </c>
      <c r="J14" s="50">
        <f t="shared" ref="J14" si="8">(I14/I7)-1</f>
        <v>-0.10526315789473684</v>
      </c>
      <c r="K14" s="14">
        <v>26</v>
      </c>
      <c r="L14" s="50">
        <f t="shared" ref="L14" si="9">(K14/K7)-1</f>
        <v>0</v>
      </c>
      <c r="M14" s="14">
        <v>392</v>
      </c>
      <c r="N14" s="50">
        <f t="shared" ref="N14" si="10">(M14/M7)-1</f>
        <v>1.5544041450777257E-2</v>
      </c>
      <c r="O14" s="14">
        <v>38</v>
      </c>
      <c r="P14" s="50">
        <f t="shared" ref="P14" si="11">(O14/O7)-1</f>
        <v>-5.0000000000000044E-2</v>
      </c>
      <c r="Q14" s="50">
        <v>0.91</v>
      </c>
      <c r="R14" s="50">
        <f t="shared" ref="R14" si="12">(Q14/Q7)-1</f>
        <v>-3.1914893617021156E-2</v>
      </c>
    </row>
    <row r="15" spans="1:18" x14ac:dyDescent="0.3">
      <c r="B15" s="18">
        <v>43477</v>
      </c>
      <c r="C15" s="14">
        <v>406488</v>
      </c>
      <c r="D15" s="50">
        <f t="shared" si="0"/>
        <v>5.6441363824196733E-2</v>
      </c>
      <c r="E15" s="50">
        <v>0.18</v>
      </c>
      <c r="F15" s="50">
        <f t="shared" si="0"/>
        <v>-5.2631578947368474E-2</v>
      </c>
      <c r="G15" s="14">
        <v>37</v>
      </c>
      <c r="H15" s="50">
        <f t="shared" ref="H15" si="13">(G15/G8)-1</f>
        <v>0.19354838709677424</v>
      </c>
      <c r="I15" s="14">
        <v>21</v>
      </c>
      <c r="J15" s="50">
        <f t="shared" ref="J15" si="14">(I15/I8)-1</f>
        <v>-4.5454545454545414E-2</v>
      </c>
      <c r="K15" s="14">
        <v>30</v>
      </c>
      <c r="L15" s="50">
        <f t="shared" ref="L15" si="15">(K15/K8)-1</f>
        <v>0.11111111111111116</v>
      </c>
      <c r="M15" s="14">
        <v>363</v>
      </c>
      <c r="N15" s="50">
        <f t="shared" ref="N15" si="16">(M15/M8)-1</f>
        <v>-6.9230769230769207E-2</v>
      </c>
      <c r="O15" s="14">
        <v>33</v>
      </c>
      <c r="P15" s="50">
        <f t="shared" ref="P15" si="17">(O15/O8)-1</f>
        <v>0</v>
      </c>
      <c r="Q15" s="50">
        <v>0.95</v>
      </c>
      <c r="R15" s="50">
        <f t="shared" ref="R15" si="18">(Q15/Q8)-1</f>
        <v>3.2608695652173836E-2</v>
      </c>
    </row>
    <row r="16" spans="1:18" x14ac:dyDescent="0.3">
      <c r="B16" s="18">
        <v>43478</v>
      </c>
      <c r="C16" s="14">
        <v>402450</v>
      </c>
      <c r="D16" s="50">
        <f t="shared" si="0"/>
        <v>2.9844902721943178E-2</v>
      </c>
      <c r="E16" s="50">
        <v>0.17</v>
      </c>
      <c r="F16" s="50">
        <f t="shared" si="0"/>
        <v>-0.10526315789473684</v>
      </c>
      <c r="G16" s="14">
        <v>34</v>
      </c>
      <c r="H16" s="50">
        <f t="shared" ref="H16" si="19">(G16/G9)-1</f>
        <v>3.0303030303030276E-2</v>
      </c>
      <c r="I16" s="14">
        <v>20</v>
      </c>
      <c r="J16" s="50">
        <f t="shared" ref="J16" si="20">(I16/I9)-1</f>
        <v>0.11111111111111116</v>
      </c>
      <c r="K16" s="14">
        <v>28</v>
      </c>
      <c r="L16" s="50">
        <f t="shared" ref="L16" si="21">(K16/K9)-1</f>
        <v>7.6923076923076872E-2</v>
      </c>
      <c r="M16" s="14">
        <v>390</v>
      </c>
      <c r="N16" s="50">
        <f t="shared" ref="N16" si="22">(M16/M9)-1</f>
        <v>8.3333333333333259E-2</v>
      </c>
      <c r="O16" s="14">
        <v>37</v>
      </c>
      <c r="P16" s="50">
        <f t="shared" ref="P16" si="23">(O16/O9)-1</f>
        <v>2.7777777777777679E-2</v>
      </c>
      <c r="Q16" s="50">
        <v>0.92</v>
      </c>
      <c r="R16" s="50">
        <f t="shared" ref="R16" si="24">(Q16/Q9)-1</f>
        <v>-1.0752688172043001E-2</v>
      </c>
    </row>
    <row r="17" spans="2:18" x14ac:dyDescent="0.3">
      <c r="B17" s="18">
        <v>43479</v>
      </c>
      <c r="C17" s="14">
        <v>392554</v>
      </c>
      <c r="D17" s="50">
        <f t="shared" si="0"/>
        <v>1.0822683603235239E-2</v>
      </c>
      <c r="E17" s="50">
        <v>0.19</v>
      </c>
      <c r="F17" s="50">
        <f t="shared" si="0"/>
        <v>5.555555555555558E-2</v>
      </c>
      <c r="G17" s="14">
        <v>36</v>
      </c>
      <c r="H17" s="50">
        <f t="shared" ref="H17" si="25">(G17/G10)-1</f>
        <v>0</v>
      </c>
      <c r="I17" s="14">
        <v>21</v>
      </c>
      <c r="J17" s="50">
        <f t="shared" ref="J17" si="26">(I17/I10)-1</f>
        <v>0.10526315789473695</v>
      </c>
      <c r="K17" s="14">
        <v>27</v>
      </c>
      <c r="L17" s="50">
        <f t="shared" ref="L17" si="27">(K17/K10)-1</f>
        <v>-9.9999999999999978E-2</v>
      </c>
      <c r="M17" s="14">
        <v>395</v>
      </c>
      <c r="N17" s="50">
        <f t="shared" ref="N17" si="28">(M17/M10)-1</f>
        <v>3.6745406824147064E-2</v>
      </c>
      <c r="O17" s="14">
        <v>31</v>
      </c>
      <c r="P17" s="50">
        <f t="shared" ref="P17" si="29">(O17/O10)-1</f>
        <v>-8.8235294117647078E-2</v>
      </c>
      <c r="Q17" s="50">
        <v>0.94</v>
      </c>
      <c r="R17" s="50">
        <f t="shared" ref="R17" si="30">(Q17/Q10)-1</f>
        <v>1.0752688172043001E-2</v>
      </c>
    </row>
    <row r="18" spans="2:18" x14ac:dyDescent="0.3">
      <c r="B18" s="18">
        <v>43480</v>
      </c>
      <c r="C18" s="14">
        <v>407211</v>
      </c>
      <c r="D18" s="50">
        <f t="shared" si="0"/>
        <v>5.0530926877592641E-2</v>
      </c>
      <c r="E18" s="50">
        <v>0.17</v>
      </c>
      <c r="F18" s="50">
        <f t="shared" si="0"/>
        <v>0</v>
      </c>
      <c r="G18" s="14">
        <v>36</v>
      </c>
      <c r="H18" s="50">
        <f t="shared" ref="H18" si="31">(G18/G11)-1</f>
        <v>-7.6923076923076872E-2</v>
      </c>
      <c r="I18" s="14">
        <v>19</v>
      </c>
      <c r="J18" s="50">
        <f t="shared" ref="J18" si="32">(I18/I11)-1</f>
        <v>-0.13636363636363635</v>
      </c>
      <c r="K18" s="14">
        <v>29</v>
      </c>
      <c r="L18" s="50">
        <f t="shared" ref="L18" si="33">(K18/K11)-1</f>
        <v>0.15999999999999992</v>
      </c>
      <c r="M18" s="14">
        <v>362</v>
      </c>
      <c r="N18" s="50">
        <f t="shared" ref="N18" si="34">(M18/M11)-1</f>
        <v>8.3565459610028814E-3</v>
      </c>
      <c r="O18" s="14">
        <v>32</v>
      </c>
      <c r="P18" s="50">
        <f t="shared" ref="P18" si="35">(O18/O11)-1</f>
        <v>-0.13513513513513509</v>
      </c>
      <c r="Q18" s="50">
        <v>0.91</v>
      </c>
      <c r="R18" s="50">
        <f t="shared" ref="R18" si="36">(Q18/Q11)-1</f>
        <v>-4.2105263157894646E-2</v>
      </c>
    </row>
    <row r="19" spans="2:18" x14ac:dyDescent="0.3">
      <c r="B19" s="18">
        <v>43481</v>
      </c>
      <c r="C19" s="14">
        <v>404264</v>
      </c>
      <c r="D19" s="50">
        <f t="shared" si="0"/>
        <v>1.2870590062812104E-2</v>
      </c>
      <c r="E19" s="50">
        <v>0.18</v>
      </c>
      <c r="F19" s="50">
        <f t="shared" si="0"/>
        <v>0</v>
      </c>
      <c r="G19" s="14">
        <v>30</v>
      </c>
      <c r="H19" s="50">
        <f t="shared" ref="H19" si="37">(G19/G12)-1</f>
        <v>-0.25</v>
      </c>
      <c r="I19" s="14">
        <v>18</v>
      </c>
      <c r="J19" s="50">
        <f t="shared" ref="J19" si="38">(I19/I12)-1</f>
        <v>-0.18181818181818177</v>
      </c>
      <c r="K19" s="14">
        <v>25</v>
      </c>
      <c r="L19" s="50">
        <f t="shared" ref="L19" si="39">(K19/K12)-1</f>
        <v>-0.16666666666666663</v>
      </c>
      <c r="M19" s="14">
        <v>382</v>
      </c>
      <c r="N19" s="50">
        <f t="shared" ref="N19" si="40">(M19/M12)-1</f>
        <v>6.4066852367687943E-2</v>
      </c>
      <c r="O19" s="14">
        <v>31</v>
      </c>
      <c r="P19" s="50">
        <f t="shared" ref="P19" si="41">(O19/O12)-1</f>
        <v>-0.18421052631578949</v>
      </c>
      <c r="Q19" s="50">
        <v>0.91</v>
      </c>
      <c r="R19" s="50">
        <f t="shared" ref="R19" si="42">(Q19/Q12)-1</f>
        <v>-2.1505376344086002E-2</v>
      </c>
    </row>
    <row r="20" spans="2:18" x14ac:dyDescent="0.3">
      <c r="B20" s="18">
        <v>43482</v>
      </c>
      <c r="C20" s="14">
        <v>404417</v>
      </c>
      <c r="D20" s="50">
        <f t="shared" si="0"/>
        <v>8.9942416893706856E-3</v>
      </c>
      <c r="E20" s="50">
        <v>0.17</v>
      </c>
      <c r="F20" s="50">
        <f t="shared" si="0"/>
        <v>-0.10526315789473684</v>
      </c>
      <c r="G20" s="14">
        <v>36</v>
      </c>
      <c r="H20" s="50">
        <f t="shared" ref="H20" si="43">(G20/G13)-1</f>
        <v>0.125</v>
      </c>
      <c r="I20" s="14">
        <v>19</v>
      </c>
      <c r="J20" s="50">
        <f t="shared" ref="J20" si="44">(I20/I13)-1</f>
        <v>-0.13636363636363635</v>
      </c>
      <c r="K20" s="14">
        <v>26</v>
      </c>
      <c r="L20" s="50">
        <f t="shared" ref="L20" si="45">(K20/K13)-1</f>
        <v>-3.703703703703709E-2</v>
      </c>
      <c r="M20" s="14">
        <v>365</v>
      </c>
      <c r="N20" s="50">
        <f t="shared" ref="N20" si="46">(M20/M13)-1</f>
        <v>-8.5213032581453629E-2</v>
      </c>
      <c r="O20" s="14">
        <v>31</v>
      </c>
      <c r="P20" s="50">
        <f t="shared" ref="P20" si="47">(O20/O13)-1</f>
        <v>-8.8235294117647078E-2</v>
      </c>
      <c r="Q20" s="50">
        <v>0.95</v>
      </c>
      <c r="R20" s="50">
        <f t="shared" ref="R20" si="48">(Q20/Q13)-1</f>
        <v>3.2608695652173836E-2</v>
      </c>
    </row>
    <row r="21" spans="2:18" x14ac:dyDescent="0.3">
      <c r="B21" s="18">
        <v>43483</v>
      </c>
      <c r="C21" s="14">
        <v>404715</v>
      </c>
      <c r="D21" s="50">
        <f t="shared" si="0"/>
        <v>5.7232645256343861E-2</v>
      </c>
      <c r="E21" s="50">
        <v>0.18</v>
      </c>
      <c r="F21" s="50">
        <f t="shared" si="0"/>
        <v>-5.2631578947368474E-2</v>
      </c>
      <c r="G21" s="14">
        <v>31</v>
      </c>
      <c r="H21" s="50">
        <f t="shared" ref="H21" si="49">(G21/G14)-1</f>
        <v>-0.13888888888888884</v>
      </c>
      <c r="I21" s="14">
        <v>20</v>
      </c>
      <c r="J21" s="50">
        <f t="shared" ref="J21" si="50">(I21/I14)-1</f>
        <v>0.17647058823529416</v>
      </c>
      <c r="K21" s="14">
        <v>25</v>
      </c>
      <c r="L21" s="50">
        <f t="shared" ref="L21" si="51">(K21/K14)-1</f>
        <v>-3.8461538461538436E-2</v>
      </c>
      <c r="M21" s="14">
        <v>374</v>
      </c>
      <c r="N21" s="50">
        <f t="shared" ref="N21" si="52">(M21/M14)-1</f>
        <v>-4.5918367346938771E-2</v>
      </c>
      <c r="O21" s="14">
        <v>33</v>
      </c>
      <c r="P21" s="50">
        <f t="shared" ref="P21" si="53">(O21/O14)-1</f>
        <v>-0.13157894736842102</v>
      </c>
      <c r="Q21" s="50">
        <v>0.91</v>
      </c>
      <c r="R21" s="50">
        <f t="shared" ref="R21" si="54">(Q21/Q14)-1</f>
        <v>0</v>
      </c>
    </row>
    <row r="22" spans="2:18" x14ac:dyDescent="0.3">
      <c r="B22" s="18">
        <v>43484</v>
      </c>
      <c r="C22" s="14">
        <v>409719</v>
      </c>
      <c r="D22" s="50">
        <f t="shared" si="0"/>
        <v>7.9485741276494881E-3</v>
      </c>
      <c r="E22" s="50">
        <v>0.17</v>
      </c>
      <c r="F22" s="50">
        <f t="shared" si="0"/>
        <v>-5.5555555555555469E-2</v>
      </c>
      <c r="G22" s="14">
        <v>37</v>
      </c>
      <c r="H22" s="50">
        <f t="shared" ref="H22" si="55">(G22/G15)-1</f>
        <v>0</v>
      </c>
      <c r="I22" s="14">
        <v>19</v>
      </c>
      <c r="J22" s="50">
        <f t="shared" ref="J22" si="56">(I22/I15)-1</f>
        <v>-9.5238095238095233E-2</v>
      </c>
      <c r="K22" s="14">
        <v>27</v>
      </c>
      <c r="L22" s="50">
        <f t="shared" ref="L22" si="57">(K22/K15)-1</f>
        <v>-9.9999999999999978E-2</v>
      </c>
      <c r="M22" s="14">
        <v>384</v>
      </c>
      <c r="N22" s="50">
        <f t="shared" ref="N22" si="58">(M22/M15)-1</f>
        <v>5.7851239669421517E-2</v>
      </c>
      <c r="O22" s="14">
        <v>39</v>
      </c>
      <c r="P22" s="50">
        <f t="shared" ref="P22" si="59">(O22/O15)-1</f>
        <v>0.18181818181818188</v>
      </c>
      <c r="Q22" s="50">
        <v>0.95</v>
      </c>
      <c r="R22" s="50">
        <f t="shared" ref="R22" si="60">(Q22/Q15)-1</f>
        <v>0</v>
      </c>
    </row>
    <row r="23" spans="2:18" x14ac:dyDescent="0.3">
      <c r="B23" s="18">
        <v>43485</v>
      </c>
      <c r="C23" s="14">
        <v>389363</v>
      </c>
      <c r="D23" s="50">
        <f t="shared" si="0"/>
        <v>-3.2518325257795966E-2</v>
      </c>
      <c r="E23" s="50">
        <v>0.17</v>
      </c>
      <c r="F23" s="50">
        <f t="shared" si="0"/>
        <v>0</v>
      </c>
      <c r="G23" s="14">
        <v>40</v>
      </c>
      <c r="H23" s="50">
        <f t="shared" ref="H23" si="61">(G23/G16)-1</f>
        <v>0.17647058823529416</v>
      </c>
      <c r="I23" s="14">
        <v>22</v>
      </c>
      <c r="J23" s="50">
        <f t="shared" ref="J23" si="62">(I23/I16)-1</f>
        <v>0.10000000000000009</v>
      </c>
      <c r="K23" s="14">
        <v>29</v>
      </c>
      <c r="L23" s="50">
        <f t="shared" ref="L23" si="63">(K23/K16)-1</f>
        <v>3.5714285714285809E-2</v>
      </c>
      <c r="M23" s="14">
        <v>364</v>
      </c>
      <c r="N23" s="50">
        <f t="shared" ref="N23" si="64">(M23/M16)-1</f>
        <v>-6.6666666666666652E-2</v>
      </c>
      <c r="O23" s="14">
        <v>32</v>
      </c>
      <c r="P23" s="50">
        <f t="shared" ref="P23" si="65">(O23/O16)-1</f>
        <v>-0.13513513513513509</v>
      </c>
      <c r="Q23" s="50">
        <v>0.91</v>
      </c>
      <c r="R23" s="50">
        <f t="shared" ref="R23" si="66">(Q23/Q16)-1</f>
        <v>-1.0869565217391353E-2</v>
      </c>
    </row>
    <row r="24" spans="2:18" x14ac:dyDescent="0.3">
      <c r="B24" s="18">
        <v>43486</v>
      </c>
      <c r="C24" s="14">
        <v>388430</v>
      </c>
      <c r="D24" s="50">
        <f t="shared" si="0"/>
        <v>-1.0505561018356757E-2</v>
      </c>
      <c r="E24" s="50">
        <v>0.19</v>
      </c>
      <c r="F24" s="50">
        <f t="shared" si="0"/>
        <v>0</v>
      </c>
      <c r="G24" s="14">
        <v>39</v>
      </c>
      <c r="H24" s="50">
        <f t="shared" ref="H24" si="67">(G24/G17)-1</f>
        <v>8.3333333333333259E-2</v>
      </c>
      <c r="I24" s="14">
        <v>21</v>
      </c>
      <c r="J24" s="50">
        <f t="shared" ref="J24" si="68">(I24/I17)-1</f>
        <v>0</v>
      </c>
      <c r="K24" s="14">
        <v>30</v>
      </c>
      <c r="L24" s="50">
        <f t="shared" ref="L24" si="69">(K24/K17)-1</f>
        <v>0.11111111111111116</v>
      </c>
      <c r="M24" s="14">
        <v>389</v>
      </c>
      <c r="N24" s="50">
        <f t="shared" ref="N24" si="70">(M24/M17)-1</f>
        <v>-1.5189873417721489E-2</v>
      </c>
      <c r="O24" s="14">
        <v>37</v>
      </c>
      <c r="P24" s="50">
        <f t="shared" ref="P24" si="71">(O24/O17)-1</f>
        <v>0.19354838709677424</v>
      </c>
      <c r="Q24" s="50">
        <v>0.92</v>
      </c>
      <c r="R24" s="50">
        <f t="shared" ref="R24" si="72">(Q24/Q17)-1</f>
        <v>-2.1276595744680771E-2</v>
      </c>
    </row>
    <row r="25" spans="2:18" x14ac:dyDescent="0.3">
      <c r="B25" s="18">
        <v>43487</v>
      </c>
      <c r="C25" s="14">
        <v>383015</v>
      </c>
      <c r="D25" s="50">
        <f t="shared" si="0"/>
        <v>-5.9418827094552928E-2</v>
      </c>
      <c r="E25" s="50">
        <v>0.18</v>
      </c>
      <c r="F25" s="50">
        <f t="shared" si="0"/>
        <v>5.8823529411764497E-2</v>
      </c>
      <c r="G25" s="14">
        <v>35</v>
      </c>
      <c r="H25" s="50">
        <f t="shared" ref="H25" si="73">(G25/G18)-1</f>
        <v>-2.777777777777779E-2</v>
      </c>
      <c r="I25" s="14">
        <v>17</v>
      </c>
      <c r="J25" s="50">
        <f t="shared" ref="J25" si="74">(I25/I18)-1</f>
        <v>-0.10526315789473684</v>
      </c>
      <c r="K25" s="14">
        <v>28</v>
      </c>
      <c r="L25" s="50">
        <f t="shared" ref="L25" si="75">(K25/K18)-1</f>
        <v>-3.4482758620689613E-2</v>
      </c>
      <c r="M25" s="14">
        <v>379</v>
      </c>
      <c r="N25" s="50">
        <f t="shared" ref="N25" si="76">(M25/M18)-1</f>
        <v>4.6961325966850875E-2</v>
      </c>
      <c r="O25" s="14">
        <v>33</v>
      </c>
      <c r="P25" s="50">
        <f t="shared" ref="P25" si="77">(O25/O18)-1</f>
        <v>3.125E-2</v>
      </c>
      <c r="Q25" s="50">
        <v>0.94</v>
      </c>
      <c r="R25" s="50">
        <f t="shared" ref="R25" si="78">(Q25/Q18)-1</f>
        <v>3.296703296703285E-2</v>
      </c>
    </row>
    <row r="26" spans="2:18" x14ac:dyDescent="0.3">
      <c r="B26" s="18">
        <v>43488</v>
      </c>
      <c r="C26" s="14">
        <v>394426</v>
      </c>
      <c r="D26" s="50">
        <f t="shared" si="0"/>
        <v>-2.4335582688540192E-2</v>
      </c>
      <c r="E26" s="50">
        <v>0.18</v>
      </c>
      <c r="F26" s="50">
        <f t="shared" si="0"/>
        <v>0</v>
      </c>
      <c r="G26" s="14">
        <v>36</v>
      </c>
      <c r="H26" s="50">
        <f t="shared" ref="H26" si="79">(G26/G19)-1</f>
        <v>0.19999999999999996</v>
      </c>
      <c r="I26" s="14">
        <v>20</v>
      </c>
      <c r="J26" s="50">
        <f t="shared" ref="J26" si="80">(I26/I19)-1</f>
        <v>0.11111111111111116</v>
      </c>
      <c r="K26" s="14">
        <v>25</v>
      </c>
      <c r="L26" s="50">
        <f t="shared" ref="L26" si="81">(K26/K19)-1</f>
        <v>0</v>
      </c>
      <c r="M26" s="14">
        <v>395</v>
      </c>
      <c r="N26" s="50">
        <f t="shared" ref="N26" si="82">(M26/M19)-1</f>
        <v>3.4031413612565453E-2</v>
      </c>
      <c r="O26" s="14">
        <v>32</v>
      </c>
      <c r="P26" s="50">
        <f t="shared" ref="P26" si="83">(O26/O19)-1</f>
        <v>3.2258064516129004E-2</v>
      </c>
      <c r="Q26" s="50">
        <v>0.95</v>
      </c>
      <c r="R26" s="50">
        <f t="shared" ref="R26" si="84">(Q26/Q19)-1</f>
        <v>4.39560439560438E-2</v>
      </c>
    </row>
    <row r="27" spans="2:18" x14ac:dyDescent="0.3">
      <c r="B27" s="18">
        <v>43489</v>
      </c>
      <c r="C27" s="14">
        <v>404477</v>
      </c>
      <c r="D27" s="50">
        <f t="shared" si="0"/>
        <v>1.4836171575383084E-4</v>
      </c>
      <c r="E27" s="50">
        <v>0.17</v>
      </c>
      <c r="F27" s="50">
        <f t="shared" si="0"/>
        <v>0</v>
      </c>
      <c r="G27" s="14">
        <v>33</v>
      </c>
      <c r="H27" s="50">
        <f t="shared" ref="H27" si="85">(G27/G20)-1</f>
        <v>-8.333333333333337E-2</v>
      </c>
      <c r="I27" s="14">
        <v>19</v>
      </c>
      <c r="J27" s="50">
        <f t="shared" ref="J27" si="86">(I27/I20)-1</f>
        <v>0</v>
      </c>
      <c r="K27" s="14">
        <v>30</v>
      </c>
      <c r="L27" s="50">
        <f t="shared" ref="L27" si="87">(K27/K20)-1</f>
        <v>0.15384615384615374</v>
      </c>
      <c r="M27" s="14">
        <v>383</v>
      </c>
      <c r="N27" s="50">
        <f t="shared" ref="N27" si="88">(M27/M20)-1</f>
        <v>4.9315068493150704E-2</v>
      </c>
      <c r="O27" s="14">
        <v>37</v>
      </c>
      <c r="P27" s="50">
        <f t="shared" ref="P27" si="89">(O27/O20)-1</f>
        <v>0.19354838709677424</v>
      </c>
      <c r="Q27" s="50">
        <v>0.94</v>
      </c>
      <c r="R27" s="50">
        <f t="shared" ref="R27" si="90">(Q27/Q20)-1</f>
        <v>-1.0526315789473717E-2</v>
      </c>
    </row>
    <row r="28" spans="2:18" x14ac:dyDescent="0.3">
      <c r="B28" s="18">
        <v>43490</v>
      </c>
      <c r="C28" s="14">
        <v>395903</v>
      </c>
      <c r="D28" s="50">
        <f t="shared" si="0"/>
        <v>-2.1773346676056016E-2</v>
      </c>
      <c r="E28" s="50">
        <v>0.17</v>
      </c>
      <c r="F28" s="50">
        <f t="shared" si="0"/>
        <v>-5.5555555555555469E-2</v>
      </c>
      <c r="G28" s="14">
        <v>32</v>
      </c>
      <c r="H28" s="50">
        <f t="shared" ref="H28" si="91">(G28/G21)-1</f>
        <v>3.2258064516129004E-2</v>
      </c>
      <c r="I28" s="14">
        <v>19</v>
      </c>
      <c r="J28" s="50">
        <f t="shared" ref="J28" si="92">(I28/I21)-1</f>
        <v>-5.0000000000000044E-2</v>
      </c>
      <c r="K28" s="14">
        <v>28</v>
      </c>
      <c r="L28" s="50">
        <f t="shared" ref="L28" si="93">(K28/K21)-1</f>
        <v>0.12000000000000011</v>
      </c>
      <c r="M28" s="14">
        <v>365</v>
      </c>
      <c r="N28" s="50">
        <f t="shared" ref="N28" si="94">(M28/M21)-1</f>
        <v>-2.4064171122994638E-2</v>
      </c>
      <c r="O28" s="14">
        <v>30</v>
      </c>
      <c r="P28" s="50">
        <f t="shared" ref="P28" si="95">(O28/O21)-1</f>
        <v>-9.0909090909090939E-2</v>
      </c>
      <c r="Q28" s="50">
        <v>0.94</v>
      </c>
      <c r="R28" s="50">
        <f t="shared" ref="R28" si="96">(Q28/Q21)-1</f>
        <v>3.296703296703285E-2</v>
      </c>
    </row>
    <row r="29" spans="2:18" x14ac:dyDescent="0.3">
      <c r="B29" s="18">
        <v>43491</v>
      </c>
      <c r="C29" s="14">
        <v>392190</v>
      </c>
      <c r="D29" s="50">
        <f t="shared" si="0"/>
        <v>-4.2782980530558734E-2</v>
      </c>
      <c r="E29" s="50">
        <v>0.17</v>
      </c>
      <c r="F29" s="50">
        <f t="shared" si="0"/>
        <v>0</v>
      </c>
      <c r="G29" s="14">
        <v>37</v>
      </c>
      <c r="H29" s="50">
        <f t="shared" ref="H29" si="97">(G29/G22)-1</f>
        <v>0</v>
      </c>
      <c r="I29" s="14">
        <v>19</v>
      </c>
      <c r="J29" s="50">
        <f t="shared" ref="J29" si="98">(I29/I22)-1</f>
        <v>0</v>
      </c>
      <c r="K29" s="14">
        <v>30</v>
      </c>
      <c r="L29" s="50">
        <f t="shared" ref="L29" si="99">(K29/K22)-1</f>
        <v>0.11111111111111116</v>
      </c>
      <c r="M29" s="14">
        <v>352</v>
      </c>
      <c r="N29" s="50">
        <f t="shared" ref="N29" si="100">(M29/M22)-1</f>
        <v>-8.333333333333337E-2</v>
      </c>
      <c r="O29" s="14">
        <v>34</v>
      </c>
      <c r="P29" s="50">
        <f t="shared" ref="P29" si="101">(O29/O22)-1</f>
        <v>-0.12820512820512819</v>
      </c>
      <c r="Q29" s="50">
        <v>0.92</v>
      </c>
      <c r="R29" s="50">
        <f t="shared" ref="R29" si="102">(Q29/Q22)-1</f>
        <v>-3.1578947368420929E-2</v>
      </c>
    </row>
    <row r="30" spans="2:18" x14ac:dyDescent="0.3">
      <c r="B30" s="18">
        <v>43492</v>
      </c>
      <c r="C30" s="14">
        <v>393831</v>
      </c>
      <c r="D30" s="50">
        <f t="shared" si="0"/>
        <v>1.1475153006320626E-2</v>
      </c>
      <c r="E30" s="50">
        <v>0.19</v>
      </c>
      <c r="F30" s="50">
        <f t="shared" si="0"/>
        <v>0.11764705882352944</v>
      </c>
      <c r="G30" s="14">
        <v>30</v>
      </c>
      <c r="H30" s="50">
        <f t="shared" ref="H30" si="103">(G30/G23)-1</f>
        <v>-0.25</v>
      </c>
      <c r="I30" s="14">
        <v>21</v>
      </c>
      <c r="J30" s="50">
        <f t="shared" ref="J30" si="104">(I30/I23)-1</f>
        <v>-4.5454545454545414E-2</v>
      </c>
      <c r="K30" s="14">
        <v>30</v>
      </c>
      <c r="L30" s="50">
        <f t="shared" ref="L30" si="105">(K30/K23)-1</f>
        <v>3.4482758620689724E-2</v>
      </c>
      <c r="M30" s="14">
        <v>390</v>
      </c>
      <c r="N30" s="50">
        <f t="shared" ref="N30" si="106">(M30/M23)-1</f>
        <v>7.1428571428571397E-2</v>
      </c>
      <c r="O30" s="14">
        <v>35</v>
      </c>
      <c r="P30" s="50">
        <f t="shared" ref="P30" si="107">(O30/O23)-1</f>
        <v>9.375E-2</v>
      </c>
      <c r="Q30" s="50">
        <v>0.91</v>
      </c>
      <c r="R30" s="50">
        <f t="shared" ref="R30" si="108">(Q30/Q23)-1</f>
        <v>0</v>
      </c>
    </row>
    <row r="31" spans="2:18" x14ac:dyDescent="0.3">
      <c r="B31" s="18">
        <v>43493</v>
      </c>
      <c r="C31" s="14">
        <v>399983</v>
      </c>
      <c r="D31" s="50">
        <f t="shared" si="0"/>
        <v>2.9742810802461106E-2</v>
      </c>
      <c r="E31" s="50">
        <v>0.19</v>
      </c>
      <c r="F31" s="50">
        <f t="shared" si="0"/>
        <v>0</v>
      </c>
      <c r="G31" s="14">
        <v>40</v>
      </c>
      <c r="H31" s="50">
        <f t="shared" ref="H31" si="109">(G31/G24)-1</f>
        <v>2.564102564102555E-2</v>
      </c>
      <c r="I31" s="14">
        <v>19</v>
      </c>
      <c r="J31" s="50">
        <f t="shared" ref="J31" si="110">(I31/I24)-1</f>
        <v>-9.5238095238095233E-2</v>
      </c>
      <c r="K31" s="14">
        <v>26</v>
      </c>
      <c r="L31" s="50">
        <f t="shared" ref="L31" si="111">(K31/K24)-1</f>
        <v>-0.1333333333333333</v>
      </c>
      <c r="M31" s="14">
        <v>370</v>
      </c>
      <c r="N31" s="50">
        <f t="shared" ref="N31" si="112">(M31/M24)-1</f>
        <v>-4.8843187660668419E-2</v>
      </c>
      <c r="O31" s="14">
        <v>34</v>
      </c>
      <c r="P31" s="50">
        <f t="shared" ref="P31" si="113">(O31/O24)-1</f>
        <v>-8.108108108108103E-2</v>
      </c>
      <c r="Q31" s="50">
        <v>0.91</v>
      </c>
      <c r="R31" s="50">
        <f t="shared" ref="R31" si="114">(Q31/Q24)-1</f>
        <v>-1.0869565217391353E-2</v>
      </c>
    </row>
    <row r="32" spans="2:18" x14ac:dyDescent="0.3">
      <c r="B32" s="18">
        <v>43494</v>
      </c>
      <c r="C32" s="14">
        <v>274777</v>
      </c>
      <c r="D32" s="50">
        <f t="shared" si="0"/>
        <v>-0.28259467644870306</v>
      </c>
      <c r="E32" s="50">
        <v>0.17</v>
      </c>
      <c r="F32" s="50">
        <f t="shared" si="0"/>
        <v>-5.5555555555555469E-2</v>
      </c>
      <c r="G32" s="14">
        <v>31</v>
      </c>
      <c r="H32" s="50">
        <f t="shared" ref="H32" si="115">(G32/G25)-1</f>
        <v>-0.11428571428571432</v>
      </c>
      <c r="I32" s="14">
        <v>22</v>
      </c>
      <c r="J32" s="50">
        <f t="shared" ref="J32" si="116">(I32/I25)-1</f>
        <v>0.29411764705882359</v>
      </c>
      <c r="K32" s="14">
        <v>25</v>
      </c>
      <c r="L32" s="50">
        <f t="shared" ref="L32" si="117">(K32/K25)-1</f>
        <v>-0.1071428571428571</v>
      </c>
      <c r="M32" s="14">
        <v>376</v>
      </c>
      <c r="N32" s="50">
        <f t="shared" ref="N32" si="118">(M32/M25)-1</f>
        <v>-7.9155672823219003E-3</v>
      </c>
      <c r="O32" s="14">
        <v>37</v>
      </c>
      <c r="P32" s="50">
        <f t="shared" ref="P32" si="119">(O32/O25)-1</f>
        <v>0.1212121212121211</v>
      </c>
      <c r="Q32" s="50">
        <v>0.94</v>
      </c>
      <c r="R32" s="50">
        <f t="shared" ref="R32" si="120">(Q32/Q25)-1</f>
        <v>0</v>
      </c>
    </row>
    <row r="33" spans="2:18" x14ac:dyDescent="0.3">
      <c r="B33" s="18">
        <v>43495</v>
      </c>
      <c r="C33" s="14">
        <v>390375</v>
      </c>
      <c r="D33" s="50">
        <f t="shared" si="0"/>
        <v>-1.0270621105099575E-2</v>
      </c>
      <c r="E33" s="50">
        <v>0.18</v>
      </c>
      <c r="F33" s="50">
        <f t="shared" si="0"/>
        <v>0</v>
      </c>
      <c r="G33" s="14">
        <v>37</v>
      </c>
      <c r="H33" s="50">
        <f t="shared" ref="H33" si="121">(G33/G26)-1</f>
        <v>2.7777777777777679E-2</v>
      </c>
      <c r="I33" s="14">
        <v>18</v>
      </c>
      <c r="J33" s="50">
        <f t="shared" ref="J33" si="122">(I33/I26)-1</f>
        <v>-9.9999999999999978E-2</v>
      </c>
      <c r="K33" s="14">
        <v>26</v>
      </c>
      <c r="L33" s="50">
        <f t="shared" ref="L33" si="123">(K33/K26)-1</f>
        <v>4.0000000000000036E-2</v>
      </c>
      <c r="M33" s="14">
        <v>366</v>
      </c>
      <c r="N33" s="50">
        <f t="shared" ref="N33" si="124">(M33/M26)-1</f>
        <v>-7.3417721518987289E-2</v>
      </c>
      <c r="O33" s="14">
        <v>37</v>
      </c>
      <c r="P33" s="50">
        <f t="shared" ref="P33" si="125">(O33/O26)-1</f>
        <v>0.15625</v>
      </c>
      <c r="Q33" s="50">
        <v>0.93</v>
      </c>
      <c r="R33" s="50">
        <f t="shared" ref="R33" si="126">(Q33/Q26)-1</f>
        <v>-2.1052631578947323E-2</v>
      </c>
    </row>
    <row r="34" spans="2:18" x14ac:dyDescent="0.3">
      <c r="B34" s="18">
        <v>43496</v>
      </c>
      <c r="C34" s="14">
        <v>393482</v>
      </c>
      <c r="D34" s="50">
        <f t="shared" si="0"/>
        <v>-2.7183251458055668E-2</v>
      </c>
      <c r="E34" s="50">
        <v>0.18</v>
      </c>
      <c r="F34" s="50">
        <f t="shared" si="0"/>
        <v>5.8823529411764497E-2</v>
      </c>
      <c r="G34" s="14">
        <v>38</v>
      </c>
      <c r="H34" s="50">
        <f t="shared" ref="H34" si="127">(G34/G27)-1</f>
        <v>0.1515151515151516</v>
      </c>
      <c r="I34" s="14">
        <v>18</v>
      </c>
      <c r="J34" s="50">
        <f t="shared" ref="J34" si="128">(I34/I27)-1</f>
        <v>-5.2631578947368474E-2</v>
      </c>
      <c r="K34" s="14">
        <v>25</v>
      </c>
      <c r="L34" s="50">
        <f t="shared" ref="L34" si="129">(K34/K27)-1</f>
        <v>-0.16666666666666663</v>
      </c>
      <c r="M34" s="14">
        <v>354</v>
      </c>
      <c r="N34" s="50">
        <f t="shared" ref="N34" si="130">(M34/M27)-1</f>
        <v>-7.571801566579639E-2</v>
      </c>
      <c r="O34" s="14">
        <v>33</v>
      </c>
      <c r="P34" s="50">
        <f t="shared" ref="P34" si="131">(O34/O27)-1</f>
        <v>-0.10810810810810811</v>
      </c>
      <c r="Q34" s="50">
        <v>0.94</v>
      </c>
      <c r="R34" s="50">
        <f t="shared" ref="R34" si="132">(Q34/Q27)-1</f>
        <v>0</v>
      </c>
    </row>
    <row r="35" spans="2:18" x14ac:dyDescent="0.3">
      <c r="B35" s="18">
        <v>43497</v>
      </c>
      <c r="C35" s="14">
        <v>393763</v>
      </c>
      <c r="D35" s="50">
        <f t="shared" si="0"/>
        <v>-5.405364445331351E-3</v>
      </c>
      <c r="E35" s="50">
        <v>0.18</v>
      </c>
      <c r="F35" s="50">
        <f t="shared" si="0"/>
        <v>5.8823529411764497E-2</v>
      </c>
      <c r="G35" s="14">
        <v>34</v>
      </c>
      <c r="H35" s="50">
        <f t="shared" ref="H35" si="133">(G35/G28)-1</f>
        <v>6.25E-2</v>
      </c>
      <c r="I35" s="14">
        <v>17</v>
      </c>
      <c r="J35" s="50">
        <f t="shared" ref="J35" si="134">(I35/I28)-1</f>
        <v>-0.10526315789473684</v>
      </c>
      <c r="K35" s="14">
        <v>28</v>
      </c>
      <c r="L35" s="50">
        <f t="shared" ref="L35" si="135">(K35/K28)-1</f>
        <v>0</v>
      </c>
      <c r="M35" s="14">
        <v>394</v>
      </c>
      <c r="N35" s="50">
        <f t="shared" ref="N35" si="136">(M35/M28)-1</f>
        <v>7.9452054794520555E-2</v>
      </c>
      <c r="O35" s="14">
        <v>38</v>
      </c>
      <c r="P35" s="50">
        <f t="shared" ref="P35" si="137">(O35/O28)-1</f>
        <v>0.26666666666666661</v>
      </c>
      <c r="Q35" s="50">
        <v>0.94</v>
      </c>
      <c r="R35" s="50">
        <f t="shared" ref="R35" si="138">(Q35/Q28)-1</f>
        <v>0</v>
      </c>
    </row>
    <row r="36" spans="2:18" x14ac:dyDescent="0.3">
      <c r="B36" s="18">
        <v>43498</v>
      </c>
      <c r="C36" s="14">
        <v>391275</v>
      </c>
      <c r="D36" s="50">
        <f t="shared" si="0"/>
        <v>-2.3330528570335574E-3</v>
      </c>
      <c r="E36" s="50">
        <v>0.18</v>
      </c>
      <c r="F36" s="50">
        <f t="shared" si="0"/>
        <v>5.8823529411764497E-2</v>
      </c>
      <c r="G36" s="14">
        <v>33</v>
      </c>
      <c r="H36" s="50">
        <f t="shared" ref="H36" si="139">(G36/G29)-1</f>
        <v>-0.10810810810810811</v>
      </c>
      <c r="I36" s="14">
        <v>20</v>
      </c>
      <c r="J36" s="50">
        <f t="shared" ref="J36" si="140">(I36/I29)-1</f>
        <v>5.2631578947368363E-2</v>
      </c>
      <c r="K36" s="14">
        <v>27</v>
      </c>
      <c r="L36" s="50">
        <f t="shared" ref="L36" si="141">(K36/K29)-1</f>
        <v>-9.9999999999999978E-2</v>
      </c>
      <c r="M36" s="14">
        <v>350</v>
      </c>
      <c r="N36" s="50">
        <f t="shared" ref="N36" si="142">(M36/M29)-1</f>
        <v>-5.6818181818182323E-3</v>
      </c>
      <c r="O36" s="14">
        <v>34</v>
      </c>
      <c r="P36" s="50">
        <f t="shared" ref="P36" si="143">(O36/O29)-1</f>
        <v>0</v>
      </c>
      <c r="Q36" s="50">
        <v>0.95</v>
      </c>
      <c r="R36" s="50">
        <f t="shared" ref="R36" si="144">(Q36/Q29)-1</f>
        <v>3.2608695652173836E-2</v>
      </c>
    </row>
    <row r="37" spans="2:18" x14ac:dyDescent="0.3">
      <c r="B37" s="18">
        <v>43499</v>
      </c>
      <c r="C37" s="14">
        <v>402690</v>
      </c>
      <c r="D37" s="50">
        <f t="shared" si="0"/>
        <v>2.2494420195464659E-2</v>
      </c>
      <c r="E37" s="50">
        <v>0.18</v>
      </c>
      <c r="F37" s="50">
        <f t="shared" si="0"/>
        <v>-5.2631578947368474E-2</v>
      </c>
      <c r="G37" s="14">
        <v>30</v>
      </c>
      <c r="H37" s="50">
        <f t="shared" ref="H37" si="145">(G37/G30)-1</f>
        <v>0</v>
      </c>
      <c r="I37" s="14">
        <v>20</v>
      </c>
      <c r="J37" s="50">
        <f t="shared" ref="J37" si="146">(I37/I30)-1</f>
        <v>-4.7619047619047672E-2</v>
      </c>
      <c r="K37" s="14">
        <v>30</v>
      </c>
      <c r="L37" s="50">
        <f t="shared" ref="L37" si="147">(K37/K30)-1</f>
        <v>0</v>
      </c>
      <c r="M37" s="14">
        <v>357</v>
      </c>
      <c r="N37" s="50">
        <f t="shared" ref="N37" si="148">(M37/M30)-1</f>
        <v>-8.4615384615384648E-2</v>
      </c>
      <c r="O37" s="14">
        <v>38</v>
      </c>
      <c r="P37" s="50">
        <f t="shared" ref="P37" si="149">(O37/O30)-1</f>
        <v>8.5714285714285632E-2</v>
      </c>
      <c r="Q37" s="50">
        <v>0.91</v>
      </c>
      <c r="R37" s="50">
        <f t="shared" ref="R37" si="150">(Q37/Q30)-1</f>
        <v>0</v>
      </c>
    </row>
    <row r="38" spans="2:18" x14ac:dyDescent="0.3">
      <c r="B38" s="18">
        <v>43500</v>
      </c>
      <c r="C38" s="14">
        <v>407158</v>
      </c>
      <c r="D38" s="50">
        <f t="shared" si="0"/>
        <v>1.7938262376151037E-2</v>
      </c>
      <c r="E38" s="50">
        <v>0.17</v>
      </c>
      <c r="F38" s="50">
        <f t="shared" si="0"/>
        <v>-0.10526315789473684</v>
      </c>
      <c r="G38" s="14">
        <v>39</v>
      </c>
      <c r="H38" s="50">
        <f t="shared" ref="H38" si="151">(G38/G31)-1</f>
        <v>-2.5000000000000022E-2</v>
      </c>
      <c r="I38" s="14">
        <v>17</v>
      </c>
      <c r="J38" s="50">
        <f t="shared" ref="J38" si="152">(I38/I31)-1</f>
        <v>-0.10526315789473684</v>
      </c>
      <c r="K38" s="14">
        <v>26</v>
      </c>
      <c r="L38" s="50">
        <f t="shared" ref="L38" si="153">(K38/K31)-1</f>
        <v>0</v>
      </c>
      <c r="M38" s="14">
        <v>370</v>
      </c>
      <c r="N38" s="50">
        <f t="shared" ref="N38" si="154">(M38/M31)-1</f>
        <v>0</v>
      </c>
      <c r="O38" s="14">
        <v>37</v>
      </c>
      <c r="P38" s="50">
        <f t="shared" ref="P38" si="155">(O38/O31)-1</f>
        <v>8.8235294117646967E-2</v>
      </c>
      <c r="Q38" s="50">
        <v>0.93</v>
      </c>
      <c r="R38" s="50">
        <f t="shared" ref="R38" si="156">(Q38/Q31)-1</f>
        <v>2.19780219780219E-2</v>
      </c>
    </row>
    <row r="39" spans="2:18" x14ac:dyDescent="0.3">
      <c r="B39" s="18">
        <v>43501</v>
      </c>
      <c r="C39" s="14">
        <v>408982</v>
      </c>
      <c r="D39" s="50">
        <f t="shared" si="0"/>
        <v>0.48841424136663547</v>
      </c>
      <c r="E39" s="50">
        <v>0.18</v>
      </c>
      <c r="F39" s="50">
        <f t="shared" si="0"/>
        <v>5.8823529411764497E-2</v>
      </c>
      <c r="G39" s="14">
        <v>30</v>
      </c>
      <c r="H39" s="50">
        <f t="shared" ref="H39" si="157">(G39/G32)-1</f>
        <v>-3.2258064516129004E-2</v>
      </c>
      <c r="I39" s="14">
        <v>21</v>
      </c>
      <c r="J39" s="50">
        <f t="shared" ref="J39" si="158">(I39/I32)-1</f>
        <v>-4.5454545454545414E-2</v>
      </c>
      <c r="K39" s="14">
        <v>28</v>
      </c>
      <c r="L39" s="50">
        <f t="shared" ref="L39" si="159">(K39/K32)-1</f>
        <v>0.12000000000000011</v>
      </c>
      <c r="M39" s="14">
        <v>371</v>
      </c>
      <c r="N39" s="50">
        <f t="shared" ref="N39" si="160">(M39/M32)-1</f>
        <v>-1.3297872340425565E-2</v>
      </c>
      <c r="O39" s="14">
        <v>39</v>
      </c>
      <c r="P39" s="50">
        <f t="shared" ref="P39" si="161">(O39/O32)-1</f>
        <v>5.4054054054053946E-2</v>
      </c>
      <c r="Q39" s="50">
        <v>0.91</v>
      </c>
      <c r="R39" s="50">
        <f t="shared" ref="R39" si="162">(Q39/Q32)-1</f>
        <v>-3.1914893617021156E-2</v>
      </c>
    </row>
    <row r="40" spans="2:18" x14ac:dyDescent="0.3">
      <c r="B40" s="18">
        <v>43502</v>
      </c>
      <c r="C40" s="14">
        <v>404349</v>
      </c>
      <c r="D40" s="50">
        <f t="shared" si="0"/>
        <v>3.5796349663784754E-2</v>
      </c>
      <c r="E40" s="50">
        <v>0.18</v>
      </c>
      <c r="F40" s="50">
        <f t="shared" si="0"/>
        <v>0</v>
      </c>
      <c r="G40" s="14">
        <v>40</v>
      </c>
      <c r="H40" s="50">
        <f t="shared" ref="H40" si="163">(G40/G33)-1</f>
        <v>8.1081081081081141E-2</v>
      </c>
      <c r="I40" s="14">
        <v>21</v>
      </c>
      <c r="J40" s="50">
        <f t="shared" ref="J40" si="164">(I40/I33)-1</f>
        <v>0.16666666666666674</v>
      </c>
      <c r="K40" s="14">
        <v>28</v>
      </c>
      <c r="L40" s="50">
        <f t="shared" ref="L40" si="165">(K40/K33)-1</f>
        <v>7.6923076923076872E-2</v>
      </c>
      <c r="M40" s="14">
        <v>350</v>
      </c>
      <c r="N40" s="50">
        <f t="shared" ref="N40" si="166">(M40/M33)-1</f>
        <v>-4.3715846994535568E-2</v>
      </c>
      <c r="O40" s="14">
        <v>34</v>
      </c>
      <c r="P40" s="50">
        <f t="shared" ref="P40" si="167">(O40/O33)-1</f>
        <v>-8.108108108108103E-2</v>
      </c>
      <c r="Q40" s="50">
        <v>0.93</v>
      </c>
      <c r="R40" s="50">
        <f t="shared" ref="R40" si="168">(Q40/Q33)-1</f>
        <v>0</v>
      </c>
    </row>
    <row r="41" spans="2:18" x14ac:dyDescent="0.3">
      <c r="B41" s="18">
        <v>43503</v>
      </c>
      <c r="C41" s="14">
        <v>406748</v>
      </c>
      <c r="D41" s="50">
        <f t="shared" si="0"/>
        <v>3.3714375752893488E-2</v>
      </c>
      <c r="E41" s="50">
        <v>0.17</v>
      </c>
      <c r="F41" s="50">
        <f t="shared" si="0"/>
        <v>-5.5555555555555469E-2</v>
      </c>
      <c r="G41" s="14">
        <v>30</v>
      </c>
      <c r="H41" s="50">
        <f t="shared" ref="H41" si="169">(G41/G34)-1</f>
        <v>-0.21052631578947367</v>
      </c>
      <c r="I41" s="14">
        <v>20</v>
      </c>
      <c r="J41" s="50">
        <f t="shared" ref="J41" si="170">(I41/I34)-1</f>
        <v>0.11111111111111116</v>
      </c>
      <c r="K41" s="14">
        <v>29</v>
      </c>
      <c r="L41" s="50">
        <f t="shared" ref="L41" si="171">(K41/K34)-1</f>
        <v>0.15999999999999992</v>
      </c>
      <c r="M41" s="14">
        <v>359</v>
      </c>
      <c r="N41" s="50">
        <f t="shared" ref="N41" si="172">(M41/M34)-1</f>
        <v>1.4124293785310771E-2</v>
      </c>
      <c r="O41" s="14">
        <v>34</v>
      </c>
      <c r="P41" s="50">
        <f t="shared" ref="P41" si="173">(O41/O34)-1</f>
        <v>3.0303030303030276E-2</v>
      </c>
      <c r="Q41" s="50">
        <v>0.94</v>
      </c>
      <c r="R41" s="50">
        <f t="shared" ref="R41" si="174">(Q41/Q34)-1</f>
        <v>0</v>
      </c>
    </row>
    <row r="42" spans="2:18" x14ac:dyDescent="0.3">
      <c r="B42" s="18">
        <v>43504</v>
      </c>
      <c r="C42" s="14">
        <v>398421</v>
      </c>
      <c r="D42" s="50">
        <f t="shared" si="0"/>
        <v>1.1829450710198808E-2</v>
      </c>
      <c r="E42" s="50">
        <v>0.19</v>
      </c>
      <c r="F42" s="50">
        <f t="shared" si="0"/>
        <v>5.555555555555558E-2</v>
      </c>
      <c r="G42" s="14">
        <v>37</v>
      </c>
      <c r="H42" s="50">
        <f t="shared" ref="H42" si="175">(G42/G35)-1</f>
        <v>8.8235294117646967E-2</v>
      </c>
      <c r="I42" s="14">
        <v>22</v>
      </c>
      <c r="J42" s="50">
        <f t="shared" ref="J42" si="176">(I42/I35)-1</f>
        <v>0.29411764705882359</v>
      </c>
      <c r="K42" s="14">
        <v>26</v>
      </c>
      <c r="L42" s="50">
        <f t="shared" ref="L42" si="177">(K42/K35)-1</f>
        <v>-7.1428571428571397E-2</v>
      </c>
      <c r="M42" s="14">
        <v>378</v>
      </c>
      <c r="N42" s="50">
        <f t="shared" ref="N42" si="178">(M42/M35)-1</f>
        <v>-4.0609137055837574E-2</v>
      </c>
      <c r="O42" s="14">
        <v>37</v>
      </c>
      <c r="P42" s="50">
        <f t="shared" ref="P42" si="179">(O42/O35)-1</f>
        <v>-2.6315789473684181E-2</v>
      </c>
      <c r="Q42" s="50">
        <v>0.92</v>
      </c>
      <c r="R42" s="50">
        <f t="shared" ref="R42" si="180">(Q42/Q35)-1</f>
        <v>-2.1276595744680771E-2</v>
      </c>
    </row>
    <row r="43" spans="2:18" x14ac:dyDescent="0.3">
      <c r="B43" s="18">
        <v>43505</v>
      </c>
      <c r="C43" s="14">
        <v>382738</v>
      </c>
      <c r="D43" s="50">
        <f t="shared" si="0"/>
        <v>-2.1818414158839672E-2</v>
      </c>
      <c r="E43" s="50">
        <v>0.18</v>
      </c>
      <c r="F43" s="50">
        <f t="shared" si="0"/>
        <v>0</v>
      </c>
      <c r="G43" s="14">
        <v>34</v>
      </c>
      <c r="H43" s="50">
        <f t="shared" ref="H43" si="181">(G43/G36)-1</f>
        <v>3.0303030303030276E-2</v>
      </c>
      <c r="I43" s="14">
        <v>22</v>
      </c>
      <c r="J43" s="50">
        <f t="shared" ref="J43" si="182">(I43/I36)-1</f>
        <v>0.10000000000000009</v>
      </c>
      <c r="K43" s="14">
        <v>26</v>
      </c>
      <c r="L43" s="50">
        <f t="shared" ref="L43" si="183">(K43/K36)-1</f>
        <v>-3.703703703703709E-2</v>
      </c>
      <c r="M43" s="14">
        <v>353</v>
      </c>
      <c r="N43" s="50">
        <f t="shared" ref="N43" si="184">(M43/M36)-1</f>
        <v>8.5714285714286742E-3</v>
      </c>
      <c r="O43" s="14">
        <v>31</v>
      </c>
      <c r="P43" s="50">
        <f t="shared" ref="P43" si="185">(O43/O36)-1</f>
        <v>-8.8235294117647078E-2</v>
      </c>
      <c r="Q43" s="50">
        <v>0.95</v>
      </c>
      <c r="R43" s="50">
        <f t="shared" ref="R43" si="186">(Q43/Q36)-1</f>
        <v>0</v>
      </c>
    </row>
    <row r="44" spans="2:18" x14ac:dyDescent="0.3">
      <c r="B44" s="18">
        <v>43506</v>
      </c>
      <c r="C44" s="14">
        <v>391506</v>
      </c>
      <c r="D44" s="50">
        <f t="shared" si="0"/>
        <v>-2.7773225061461626E-2</v>
      </c>
      <c r="E44" s="50">
        <v>0.18</v>
      </c>
      <c r="F44" s="50">
        <f t="shared" si="0"/>
        <v>0</v>
      </c>
      <c r="G44" s="14">
        <v>38</v>
      </c>
      <c r="H44" s="50">
        <f t="shared" ref="H44" si="187">(G44/G37)-1</f>
        <v>0.26666666666666661</v>
      </c>
      <c r="I44" s="14">
        <v>19</v>
      </c>
      <c r="J44" s="50">
        <f t="shared" ref="J44" si="188">(I44/I37)-1</f>
        <v>-5.0000000000000044E-2</v>
      </c>
      <c r="K44" s="14">
        <v>26</v>
      </c>
      <c r="L44" s="50">
        <f t="shared" ref="L44" si="189">(K44/K37)-1</f>
        <v>-0.1333333333333333</v>
      </c>
      <c r="M44" s="14">
        <v>387</v>
      </c>
      <c r="N44" s="50">
        <f t="shared" ref="N44" si="190">(M44/M37)-1</f>
        <v>8.4033613445378075E-2</v>
      </c>
      <c r="O44" s="14">
        <v>15</v>
      </c>
      <c r="P44" s="50">
        <f t="shared" ref="P44" si="191">(O44/O37)-1</f>
        <v>-0.60526315789473684</v>
      </c>
      <c r="Q44" s="50">
        <v>0.95</v>
      </c>
      <c r="R44" s="50">
        <f t="shared" ref="R44" si="192">(Q44/Q37)-1</f>
        <v>4.39560439560438E-2</v>
      </c>
    </row>
    <row r="45" spans="2:18" x14ac:dyDescent="0.3">
      <c r="B45" s="18">
        <v>43507</v>
      </c>
      <c r="C45" s="14">
        <v>393294</v>
      </c>
      <c r="D45" s="50">
        <f t="shared" si="0"/>
        <v>-3.4050663378835777E-2</v>
      </c>
      <c r="E45" s="50">
        <v>0.17</v>
      </c>
      <c r="F45" s="50">
        <f t="shared" si="0"/>
        <v>0</v>
      </c>
      <c r="G45" s="14">
        <v>33</v>
      </c>
      <c r="H45" s="50">
        <f t="shared" ref="H45" si="193">(G45/G38)-1</f>
        <v>-0.15384615384615385</v>
      </c>
      <c r="I45" s="14">
        <v>20</v>
      </c>
      <c r="J45" s="50">
        <f t="shared" ref="J45" si="194">(I45/I38)-1</f>
        <v>0.17647058823529416</v>
      </c>
      <c r="K45" s="14">
        <v>25</v>
      </c>
      <c r="L45" s="50">
        <f t="shared" ref="L45" si="195">(K45/K38)-1</f>
        <v>-3.8461538461538436E-2</v>
      </c>
      <c r="M45" s="14">
        <v>375</v>
      </c>
      <c r="N45" s="50">
        <f t="shared" ref="N45" si="196">(M45/M38)-1</f>
        <v>1.3513513513513598E-2</v>
      </c>
      <c r="O45" s="14">
        <v>34</v>
      </c>
      <c r="P45" s="50">
        <f t="shared" ref="P45" si="197">(O45/O38)-1</f>
        <v>-8.108108108108103E-2</v>
      </c>
      <c r="Q45" s="50">
        <v>0.94</v>
      </c>
      <c r="R45" s="50">
        <f t="shared" ref="R45" si="198">(Q45/Q38)-1</f>
        <v>1.0752688172043001E-2</v>
      </c>
    </row>
    <row r="46" spans="2:18" x14ac:dyDescent="0.3">
      <c r="B46" s="18">
        <v>43508</v>
      </c>
      <c r="C46" s="14">
        <v>389714</v>
      </c>
      <c r="D46" s="50">
        <f t="shared" si="0"/>
        <v>-4.7112097842936906E-2</v>
      </c>
      <c r="E46" s="50">
        <v>0.17</v>
      </c>
      <c r="F46" s="50">
        <f t="shared" si="0"/>
        <v>-5.5555555555555469E-2</v>
      </c>
      <c r="G46" s="14">
        <v>39</v>
      </c>
      <c r="H46" s="50">
        <f t="shared" ref="H46" si="199">(G46/G39)-1</f>
        <v>0.30000000000000004</v>
      </c>
      <c r="I46" s="14">
        <v>17</v>
      </c>
      <c r="J46" s="50">
        <f t="shared" ref="J46" si="200">(I46/I39)-1</f>
        <v>-0.19047619047619047</v>
      </c>
      <c r="K46" s="14">
        <v>25</v>
      </c>
      <c r="L46" s="50">
        <f t="shared" ref="L46" si="201">(K46/K39)-1</f>
        <v>-0.1071428571428571</v>
      </c>
      <c r="M46" s="14">
        <v>354</v>
      </c>
      <c r="N46" s="50">
        <f t="shared" ref="N46" si="202">(M46/M39)-1</f>
        <v>-4.5822102425876032E-2</v>
      </c>
      <c r="O46" s="14">
        <v>30</v>
      </c>
      <c r="P46" s="50">
        <f t="shared" ref="P46" si="203">(O46/O39)-1</f>
        <v>-0.23076923076923073</v>
      </c>
      <c r="Q46" s="50">
        <v>0.92</v>
      </c>
      <c r="R46" s="50">
        <f t="shared" ref="R46" si="204">(Q46/Q39)-1</f>
        <v>1.098901098901095E-2</v>
      </c>
    </row>
    <row r="47" spans="2:18" x14ac:dyDescent="0.3">
      <c r="B47" s="18">
        <v>43509</v>
      </c>
      <c r="C47" s="14">
        <v>401381</v>
      </c>
      <c r="D47" s="50">
        <f t="shared" si="0"/>
        <v>-7.3401937435235709E-3</v>
      </c>
      <c r="E47" s="50">
        <v>0.17</v>
      </c>
      <c r="F47" s="50">
        <f t="shared" si="0"/>
        <v>-5.5555555555555469E-2</v>
      </c>
      <c r="G47" s="14">
        <v>32</v>
      </c>
      <c r="H47" s="50">
        <f t="shared" ref="H47" si="205">(G47/G40)-1</f>
        <v>-0.19999999999999996</v>
      </c>
      <c r="I47" s="14">
        <v>17</v>
      </c>
      <c r="J47" s="50">
        <f t="shared" ref="J47" si="206">(I47/I40)-1</f>
        <v>-0.19047619047619047</v>
      </c>
      <c r="K47" s="14">
        <v>30</v>
      </c>
      <c r="L47" s="50">
        <f t="shared" ref="L47" si="207">(K47/K40)-1</f>
        <v>7.1428571428571397E-2</v>
      </c>
      <c r="M47" s="14">
        <v>357</v>
      </c>
      <c r="N47" s="50">
        <f t="shared" ref="N47" si="208">(M47/M40)-1</f>
        <v>2.0000000000000018E-2</v>
      </c>
      <c r="O47" s="14">
        <v>35</v>
      </c>
      <c r="P47" s="50">
        <f t="shared" ref="P47" si="209">(O47/O40)-1</f>
        <v>2.9411764705882248E-2</v>
      </c>
      <c r="Q47" s="50">
        <v>0.94</v>
      </c>
      <c r="R47" s="50">
        <f t="shared" ref="R47" si="210">(Q47/Q40)-1</f>
        <v>1.0752688172043001E-2</v>
      </c>
    </row>
    <row r="48" spans="2:18" x14ac:dyDescent="0.3">
      <c r="B48" s="18">
        <v>43510</v>
      </c>
      <c r="C48" s="14">
        <v>406712</v>
      </c>
      <c r="D48" s="50">
        <f t="shared" si="0"/>
        <v>-8.8506888786143989E-5</v>
      </c>
      <c r="E48" s="50">
        <v>0.18</v>
      </c>
      <c r="F48" s="50">
        <f t="shared" si="0"/>
        <v>5.8823529411764497E-2</v>
      </c>
      <c r="G48" s="14">
        <v>40</v>
      </c>
      <c r="H48" s="50">
        <f t="shared" ref="H48" si="211">(G48/G41)-1</f>
        <v>0.33333333333333326</v>
      </c>
      <c r="I48" s="14">
        <v>22</v>
      </c>
      <c r="J48" s="50">
        <f t="shared" ref="J48" si="212">(I48/I41)-1</f>
        <v>0.10000000000000009</v>
      </c>
      <c r="K48" s="14">
        <v>29</v>
      </c>
      <c r="L48" s="50">
        <f t="shared" ref="L48" si="213">(K48/K41)-1</f>
        <v>0</v>
      </c>
      <c r="M48" s="14">
        <v>359</v>
      </c>
      <c r="N48" s="50">
        <f t="shared" ref="N48" si="214">(M48/M41)-1</f>
        <v>0</v>
      </c>
      <c r="O48" s="14">
        <v>30</v>
      </c>
      <c r="P48" s="50">
        <f t="shared" ref="P48" si="215">(O48/O41)-1</f>
        <v>-0.11764705882352944</v>
      </c>
      <c r="Q48" s="50">
        <v>0.91</v>
      </c>
      <c r="R48" s="50">
        <f t="shared" ref="R48" si="216">(Q48/Q41)-1</f>
        <v>-3.1914893617021156E-2</v>
      </c>
    </row>
    <row r="49" spans="2:18" x14ac:dyDescent="0.3">
      <c r="B49" s="18">
        <v>43511</v>
      </c>
      <c r="C49" s="14">
        <v>397282</v>
      </c>
      <c r="D49" s="50">
        <f t="shared" si="0"/>
        <v>-2.8587850540007231E-3</v>
      </c>
      <c r="E49" s="50">
        <v>0.18</v>
      </c>
      <c r="F49" s="50">
        <f t="shared" si="0"/>
        <v>-5.2631578947368474E-2</v>
      </c>
      <c r="G49" s="14">
        <v>34</v>
      </c>
      <c r="H49" s="50">
        <f t="shared" ref="H49" si="217">(G49/G42)-1</f>
        <v>-8.108108108108103E-2</v>
      </c>
      <c r="I49" s="14">
        <v>19</v>
      </c>
      <c r="J49" s="50">
        <f t="shared" ref="J49" si="218">(I49/I42)-1</f>
        <v>-0.13636363636363635</v>
      </c>
      <c r="K49" s="14">
        <v>25</v>
      </c>
      <c r="L49" s="50">
        <f t="shared" ref="L49" si="219">(K49/K42)-1</f>
        <v>-3.8461538461538436E-2</v>
      </c>
      <c r="M49" s="14">
        <v>370</v>
      </c>
      <c r="N49" s="50">
        <f t="shared" ref="N49" si="220">(M49/M42)-1</f>
        <v>-2.1164021164021163E-2</v>
      </c>
      <c r="O49" s="14">
        <v>39</v>
      </c>
      <c r="P49" s="50">
        <f t="shared" ref="P49" si="221">(O49/O42)-1</f>
        <v>5.4054054054053946E-2</v>
      </c>
      <c r="Q49" s="50">
        <v>0.93</v>
      </c>
      <c r="R49" s="50">
        <f t="shared" ref="R49" si="222">(Q49/Q42)-1</f>
        <v>1.0869565217391353E-2</v>
      </c>
    </row>
    <row r="50" spans="2:18" x14ac:dyDescent="0.3">
      <c r="B50" s="18">
        <v>43512</v>
      </c>
      <c r="C50" s="14">
        <v>382778</v>
      </c>
      <c r="D50" s="50">
        <f t="shared" si="0"/>
        <v>1.045101348702282E-4</v>
      </c>
      <c r="E50" s="50">
        <v>0.19</v>
      </c>
      <c r="F50" s="50">
        <f t="shared" si="0"/>
        <v>5.555555555555558E-2</v>
      </c>
      <c r="G50" s="14">
        <v>33</v>
      </c>
      <c r="H50" s="50">
        <f t="shared" ref="H50" si="223">(G50/G43)-1</f>
        <v>-2.9411764705882359E-2</v>
      </c>
      <c r="I50" s="14">
        <v>18</v>
      </c>
      <c r="J50" s="50">
        <f t="shared" ref="J50" si="224">(I50/I43)-1</f>
        <v>-0.18181818181818177</v>
      </c>
      <c r="K50" s="14">
        <v>26</v>
      </c>
      <c r="L50" s="50">
        <f t="shared" ref="L50" si="225">(K50/K43)-1</f>
        <v>0</v>
      </c>
      <c r="M50" s="14">
        <v>361</v>
      </c>
      <c r="N50" s="50">
        <f t="shared" ref="N50" si="226">(M50/M43)-1</f>
        <v>2.2662889518413554E-2</v>
      </c>
      <c r="O50" s="14">
        <v>30</v>
      </c>
      <c r="P50" s="50">
        <f t="shared" ref="P50" si="227">(O50/O43)-1</f>
        <v>-3.2258064516129004E-2</v>
      </c>
      <c r="Q50" s="50">
        <v>0.91</v>
      </c>
      <c r="R50" s="50">
        <f t="shared" ref="R50" si="228">(Q50/Q43)-1</f>
        <v>-4.2105263157894646E-2</v>
      </c>
    </row>
    <row r="51" spans="2:18" x14ac:dyDescent="0.3">
      <c r="B51" s="18">
        <v>43513</v>
      </c>
      <c r="C51" s="14">
        <v>393504</v>
      </c>
      <c r="D51" s="50">
        <f t="shared" si="0"/>
        <v>5.1033700632940882E-3</v>
      </c>
      <c r="E51" s="50">
        <v>0.19</v>
      </c>
      <c r="F51" s="50">
        <f t="shared" si="0"/>
        <v>5.555555555555558E-2</v>
      </c>
      <c r="G51" s="14">
        <v>31</v>
      </c>
      <c r="H51" s="50">
        <f t="shared" ref="H51" si="229">(G51/G44)-1</f>
        <v>-0.18421052631578949</v>
      </c>
      <c r="I51" s="14">
        <v>18</v>
      </c>
      <c r="J51" s="50">
        <f t="shared" ref="J51" si="230">(I51/I44)-1</f>
        <v>-5.2631578947368474E-2</v>
      </c>
      <c r="K51" s="14">
        <v>30</v>
      </c>
      <c r="L51" s="50">
        <f t="shared" ref="L51" si="231">(K51/K44)-1</f>
        <v>0.15384615384615374</v>
      </c>
      <c r="M51" s="14">
        <v>374</v>
      </c>
      <c r="N51" s="50">
        <f t="shared" ref="N51" si="232">(M51/M44)-1</f>
        <v>-3.3591731266149893E-2</v>
      </c>
      <c r="O51" s="14">
        <v>39</v>
      </c>
      <c r="P51" s="50">
        <f t="shared" ref="P51" si="233">(O51/O44)-1</f>
        <v>1.6</v>
      </c>
      <c r="Q51" s="50">
        <v>0.94</v>
      </c>
      <c r="R51" s="50">
        <f t="shared" ref="R51" si="234">(Q51/Q44)-1</f>
        <v>-1.0526315789473717E-2</v>
      </c>
    </row>
    <row r="52" spans="2:18" x14ac:dyDescent="0.3">
      <c r="B52" s="18">
        <v>43514</v>
      </c>
      <c r="C52" s="14">
        <v>401252</v>
      </c>
      <c r="D52" s="50">
        <f t="shared" si="0"/>
        <v>2.0234226812511746E-2</v>
      </c>
      <c r="E52" s="50">
        <v>0.17</v>
      </c>
      <c r="F52" s="50">
        <f t="shared" si="0"/>
        <v>0</v>
      </c>
      <c r="G52" s="14">
        <v>36</v>
      </c>
      <c r="H52" s="50">
        <f t="shared" ref="H52" si="235">(G52/G45)-1</f>
        <v>9.0909090909090828E-2</v>
      </c>
      <c r="I52" s="14">
        <v>18</v>
      </c>
      <c r="J52" s="50">
        <f t="shared" ref="J52" si="236">(I52/I45)-1</f>
        <v>-9.9999999999999978E-2</v>
      </c>
      <c r="K52" s="14">
        <v>27</v>
      </c>
      <c r="L52" s="50">
        <f t="shared" ref="L52" si="237">(K52/K45)-1</f>
        <v>8.0000000000000071E-2</v>
      </c>
      <c r="M52" s="14">
        <v>395</v>
      </c>
      <c r="N52" s="50">
        <f t="shared" ref="N52" si="238">(M52/M45)-1</f>
        <v>5.3333333333333233E-2</v>
      </c>
      <c r="O52" s="14">
        <v>37</v>
      </c>
      <c r="P52" s="50">
        <f t="shared" ref="P52" si="239">(O52/O45)-1</f>
        <v>8.8235294117646967E-2</v>
      </c>
      <c r="Q52" s="50">
        <v>0.95</v>
      </c>
      <c r="R52" s="50">
        <f t="shared" ref="R52" si="240">(Q52/Q45)-1</f>
        <v>1.0638297872340496E-2</v>
      </c>
    </row>
    <row r="53" spans="2:18" x14ac:dyDescent="0.3">
      <c r="B53" s="18">
        <v>43515</v>
      </c>
      <c r="C53" s="14">
        <v>400903</v>
      </c>
      <c r="D53" s="50">
        <f t="shared" si="0"/>
        <v>2.871079817507205E-2</v>
      </c>
      <c r="E53" s="50">
        <v>0.18</v>
      </c>
      <c r="F53" s="50">
        <f t="shared" si="0"/>
        <v>5.8823529411764497E-2</v>
      </c>
      <c r="G53" s="14">
        <v>35</v>
      </c>
      <c r="H53" s="50">
        <f t="shared" ref="H53" si="241">(G53/G46)-1</f>
        <v>-0.10256410256410253</v>
      </c>
      <c r="I53" s="14">
        <v>19</v>
      </c>
      <c r="J53" s="50">
        <f t="shared" ref="J53" si="242">(I53/I46)-1</f>
        <v>0.11764705882352944</v>
      </c>
      <c r="K53" s="14">
        <v>29</v>
      </c>
      <c r="L53" s="50">
        <f t="shared" ref="L53" si="243">(K53/K46)-1</f>
        <v>0.15999999999999992</v>
      </c>
      <c r="M53" s="14">
        <v>350</v>
      </c>
      <c r="N53" s="50">
        <f t="shared" ref="N53" si="244">(M53/M46)-1</f>
        <v>-1.1299435028248594E-2</v>
      </c>
      <c r="O53" s="14">
        <v>35</v>
      </c>
      <c r="P53" s="50">
        <f t="shared" ref="P53" si="245">(O53/O46)-1</f>
        <v>0.16666666666666674</v>
      </c>
      <c r="Q53" s="50">
        <v>0.92</v>
      </c>
      <c r="R53" s="50">
        <f t="shared" ref="R53" si="246">(Q53/Q46)-1</f>
        <v>0</v>
      </c>
    </row>
    <row r="54" spans="2:18" x14ac:dyDescent="0.3">
      <c r="B54" s="18">
        <v>43516</v>
      </c>
      <c r="C54" s="14">
        <v>392628</v>
      </c>
      <c r="D54" s="50">
        <f t="shared" si="0"/>
        <v>-2.180721060538493E-2</v>
      </c>
      <c r="E54" s="50">
        <v>0.18</v>
      </c>
      <c r="F54" s="50">
        <f t="shared" si="0"/>
        <v>5.8823529411764497E-2</v>
      </c>
      <c r="G54" s="14">
        <v>32</v>
      </c>
      <c r="H54" s="50">
        <f t="shared" ref="H54" si="247">(G54/G47)-1</f>
        <v>0</v>
      </c>
      <c r="I54" s="14">
        <v>18</v>
      </c>
      <c r="J54" s="50">
        <f t="shared" ref="J54" si="248">(I54/I47)-1</f>
        <v>5.8823529411764719E-2</v>
      </c>
      <c r="K54" s="14">
        <v>25</v>
      </c>
      <c r="L54" s="50">
        <f t="shared" ref="L54" si="249">(K54/K47)-1</f>
        <v>-0.16666666666666663</v>
      </c>
      <c r="M54" s="14">
        <v>378</v>
      </c>
      <c r="N54" s="50">
        <f t="shared" ref="N54" si="250">(M54/M47)-1</f>
        <v>5.8823529411764719E-2</v>
      </c>
      <c r="O54" s="14">
        <v>40</v>
      </c>
      <c r="P54" s="50">
        <f t="shared" ref="P54" si="251">(O54/O47)-1</f>
        <v>0.14285714285714279</v>
      </c>
      <c r="Q54" s="50">
        <v>0.91</v>
      </c>
      <c r="R54" s="50">
        <f t="shared" ref="R54" si="252">(Q54/Q47)-1</f>
        <v>-3.1914893617021156E-2</v>
      </c>
    </row>
    <row r="55" spans="2:18" x14ac:dyDescent="0.3">
      <c r="B55" s="18">
        <v>43517</v>
      </c>
      <c r="C55" s="14">
        <v>390285</v>
      </c>
      <c r="D55" s="50">
        <f t="shared" si="0"/>
        <v>-4.0389759830051775E-2</v>
      </c>
      <c r="E55" s="50">
        <v>0.18</v>
      </c>
      <c r="F55" s="50">
        <f t="shared" si="0"/>
        <v>0</v>
      </c>
      <c r="G55" s="14">
        <v>36</v>
      </c>
      <c r="H55" s="50">
        <f t="shared" ref="H55" si="253">(G55/G48)-1</f>
        <v>-9.9999999999999978E-2</v>
      </c>
      <c r="I55" s="14">
        <v>22</v>
      </c>
      <c r="J55" s="50">
        <f t="shared" ref="J55" si="254">(I55/I48)-1</f>
        <v>0</v>
      </c>
      <c r="K55" s="14">
        <v>26</v>
      </c>
      <c r="L55" s="50">
        <f t="shared" ref="L55" si="255">(K55/K48)-1</f>
        <v>-0.10344827586206895</v>
      </c>
      <c r="M55" s="14">
        <v>373</v>
      </c>
      <c r="N55" s="50">
        <f t="shared" ref="N55" si="256">(M55/M48)-1</f>
        <v>3.8997214484679743E-2</v>
      </c>
      <c r="O55" s="14">
        <v>36</v>
      </c>
      <c r="P55" s="50">
        <f t="shared" ref="P55" si="257">(O55/O48)-1</f>
        <v>0.19999999999999996</v>
      </c>
      <c r="Q55" s="50">
        <v>0.94</v>
      </c>
      <c r="R55" s="50">
        <f t="shared" ref="R55" si="258">(Q55/Q48)-1</f>
        <v>3.296703296703285E-2</v>
      </c>
    </row>
    <row r="56" spans="2:18" x14ac:dyDescent="0.3">
      <c r="B56" s="18">
        <v>43518</v>
      </c>
      <c r="C56" s="14">
        <v>407017</v>
      </c>
      <c r="D56" s="50">
        <f t="shared" si="0"/>
        <v>2.450400471201819E-2</v>
      </c>
      <c r="E56" s="50">
        <v>0.17</v>
      </c>
      <c r="F56" s="50">
        <f t="shared" si="0"/>
        <v>-5.5555555555555469E-2</v>
      </c>
      <c r="G56" s="14">
        <v>30</v>
      </c>
      <c r="H56" s="50">
        <f t="shared" ref="H56" si="259">(G56/G49)-1</f>
        <v>-0.11764705882352944</v>
      </c>
      <c r="I56" s="14">
        <v>19</v>
      </c>
      <c r="J56" s="50">
        <f t="shared" ref="J56" si="260">(I56/I49)-1</f>
        <v>0</v>
      </c>
      <c r="K56" s="14">
        <v>28</v>
      </c>
      <c r="L56" s="50">
        <f t="shared" ref="L56" si="261">(K56/K49)-1</f>
        <v>0.12000000000000011</v>
      </c>
      <c r="M56" s="14">
        <v>395</v>
      </c>
      <c r="N56" s="50">
        <f t="shared" ref="N56" si="262">(M56/M49)-1</f>
        <v>6.7567567567567544E-2</v>
      </c>
      <c r="O56" s="14">
        <v>40</v>
      </c>
      <c r="P56" s="50">
        <f t="shared" ref="P56" si="263">(O56/O49)-1</f>
        <v>2.564102564102555E-2</v>
      </c>
      <c r="Q56" s="50">
        <v>0.94</v>
      </c>
      <c r="R56" s="50">
        <f t="shared" ref="R56" si="264">(Q56/Q49)-1</f>
        <v>1.0752688172043001E-2</v>
      </c>
    </row>
    <row r="57" spans="2:18" x14ac:dyDescent="0.3">
      <c r="B57" s="18">
        <v>43519</v>
      </c>
      <c r="C57" s="14">
        <v>391896</v>
      </c>
      <c r="D57" s="50">
        <f t="shared" si="0"/>
        <v>2.3820595750017048E-2</v>
      </c>
      <c r="E57" s="50">
        <v>0.18</v>
      </c>
      <c r="F57" s="50">
        <f t="shared" si="0"/>
        <v>-5.2631578947368474E-2</v>
      </c>
      <c r="G57" s="14">
        <v>35</v>
      </c>
      <c r="H57" s="50">
        <f t="shared" ref="H57" si="265">(G57/G50)-1</f>
        <v>6.0606060606060552E-2</v>
      </c>
      <c r="I57" s="14">
        <v>20</v>
      </c>
      <c r="J57" s="50">
        <f t="shared" ref="J57" si="266">(I57/I50)-1</f>
        <v>0.11111111111111116</v>
      </c>
      <c r="K57" s="14">
        <v>28</v>
      </c>
      <c r="L57" s="50">
        <f t="shared" ref="L57" si="267">(K57/K50)-1</f>
        <v>7.6923076923076872E-2</v>
      </c>
      <c r="M57" s="14">
        <v>360</v>
      </c>
      <c r="N57" s="50">
        <f t="shared" ref="N57" si="268">(M57/M50)-1</f>
        <v>-2.7700831024930483E-3</v>
      </c>
      <c r="O57" s="14">
        <v>39</v>
      </c>
      <c r="P57" s="50">
        <f t="shared" ref="P57" si="269">(O57/O50)-1</f>
        <v>0.30000000000000004</v>
      </c>
      <c r="Q57" s="50">
        <v>0.91</v>
      </c>
      <c r="R57" s="50">
        <f t="shared" ref="R57" si="270">(Q57/Q50)-1</f>
        <v>0</v>
      </c>
    </row>
    <row r="58" spans="2:18" x14ac:dyDescent="0.3">
      <c r="B58" s="18">
        <v>43520</v>
      </c>
      <c r="C58" s="14">
        <v>401786</v>
      </c>
      <c r="D58" s="50">
        <f t="shared" si="0"/>
        <v>2.1046800032528346E-2</v>
      </c>
      <c r="E58" s="50">
        <v>0.17</v>
      </c>
      <c r="F58" s="50">
        <f t="shared" si="0"/>
        <v>-0.10526315789473684</v>
      </c>
      <c r="G58" s="14">
        <v>38</v>
      </c>
      <c r="H58" s="50">
        <f t="shared" ref="H58" si="271">(G58/G51)-1</f>
        <v>0.22580645161290325</v>
      </c>
      <c r="I58" s="14">
        <v>19</v>
      </c>
      <c r="J58" s="50">
        <f t="shared" ref="J58" si="272">(I58/I51)-1</f>
        <v>5.555555555555558E-2</v>
      </c>
      <c r="K58" s="14">
        <v>29</v>
      </c>
      <c r="L58" s="50">
        <f t="shared" ref="L58" si="273">(K58/K51)-1</f>
        <v>-3.3333333333333326E-2</v>
      </c>
      <c r="M58" s="14">
        <v>389</v>
      </c>
      <c r="N58" s="50">
        <f t="shared" ref="N58" si="274">(M58/M51)-1</f>
        <v>4.0106951871657692E-2</v>
      </c>
      <c r="O58" s="14">
        <v>40</v>
      </c>
      <c r="P58" s="50">
        <f t="shared" ref="P58" si="275">(O58/O51)-1</f>
        <v>2.564102564102555E-2</v>
      </c>
      <c r="Q58" s="50">
        <v>0.91</v>
      </c>
      <c r="R58" s="50">
        <f t="shared" ref="R58" si="276">(Q58/Q51)-1</f>
        <v>-3.1914893617021156E-2</v>
      </c>
    </row>
    <row r="59" spans="2:18" x14ac:dyDescent="0.3">
      <c r="B59" s="18">
        <v>43521</v>
      </c>
      <c r="C59" s="14">
        <v>404294</v>
      </c>
      <c r="D59" s="50">
        <f t="shared" si="0"/>
        <v>7.5812706229501092E-3</v>
      </c>
      <c r="E59" s="50">
        <v>0.19</v>
      </c>
      <c r="F59" s="50">
        <f t="shared" si="0"/>
        <v>0.11764705882352944</v>
      </c>
      <c r="G59" s="14">
        <v>34</v>
      </c>
      <c r="H59" s="50">
        <f t="shared" ref="H59" si="277">(G59/G52)-1</f>
        <v>-5.555555555555558E-2</v>
      </c>
      <c r="I59" s="14">
        <v>22</v>
      </c>
      <c r="J59" s="50">
        <f t="shared" ref="J59" si="278">(I59/I52)-1</f>
        <v>0.22222222222222232</v>
      </c>
      <c r="K59" s="14">
        <v>26</v>
      </c>
      <c r="L59" s="50">
        <f t="shared" ref="L59" si="279">(K59/K52)-1</f>
        <v>-3.703703703703709E-2</v>
      </c>
      <c r="M59" s="14">
        <v>397</v>
      </c>
      <c r="N59" s="50">
        <f t="shared" ref="N59" si="280">(M59/M52)-1</f>
        <v>5.0632911392405333E-3</v>
      </c>
      <c r="O59" s="14">
        <v>30</v>
      </c>
      <c r="P59" s="50">
        <f t="shared" ref="P59" si="281">(O59/O52)-1</f>
        <v>-0.18918918918918914</v>
      </c>
      <c r="Q59" s="50">
        <v>0.93</v>
      </c>
      <c r="R59" s="50">
        <f t="shared" ref="R59" si="282">(Q59/Q52)-1</f>
        <v>-2.1052631578947323E-2</v>
      </c>
    </row>
    <row r="60" spans="2:18" x14ac:dyDescent="0.3">
      <c r="B60" s="18">
        <v>43522</v>
      </c>
      <c r="C60" s="14">
        <v>400671</v>
      </c>
      <c r="D60" s="50">
        <f t="shared" si="0"/>
        <v>-5.7869359919981989E-4</v>
      </c>
      <c r="E60" s="50">
        <v>0.18</v>
      </c>
      <c r="F60" s="50">
        <f t="shared" si="0"/>
        <v>0</v>
      </c>
      <c r="G60" s="14">
        <v>33</v>
      </c>
      <c r="H60" s="50">
        <f t="shared" ref="H60" si="283">(G60/G53)-1</f>
        <v>-5.7142857142857162E-2</v>
      </c>
      <c r="I60" s="14">
        <v>17</v>
      </c>
      <c r="J60" s="50">
        <f t="shared" ref="J60" si="284">(I60/I53)-1</f>
        <v>-0.10526315789473684</v>
      </c>
      <c r="K60" s="14">
        <v>28</v>
      </c>
      <c r="L60" s="50">
        <f t="shared" ref="L60" si="285">(K60/K53)-1</f>
        <v>-3.4482758620689613E-2</v>
      </c>
      <c r="M60" s="14">
        <v>369</v>
      </c>
      <c r="N60" s="50">
        <f t="shared" ref="N60" si="286">(M60/M53)-1</f>
        <v>5.428571428571427E-2</v>
      </c>
      <c r="O60" s="14">
        <v>40</v>
      </c>
      <c r="P60" s="50">
        <f t="shared" ref="P60" si="287">(O60/O53)-1</f>
        <v>0.14285714285714279</v>
      </c>
      <c r="Q60" s="50">
        <v>0.95</v>
      </c>
      <c r="R60" s="50">
        <f t="shared" ref="R60" si="288">(Q60/Q53)-1</f>
        <v>3.2608695652173836E-2</v>
      </c>
    </row>
    <row r="61" spans="2:18" x14ac:dyDescent="0.3">
      <c r="B61" s="18">
        <v>43523</v>
      </c>
      <c r="C61" s="14">
        <v>402996</v>
      </c>
      <c r="D61" s="50">
        <f t="shared" si="0"/>
        <v>2.640667502063021E-2</v>
      </c>
      <c r="E61" s="50">
        <v>0.17</v>
      </c>
      <c r="F61" s="50">
        <f t="shared" si="0"/>
        <v>-5.5555555555555469E-2</v>
      </c>
      <c r="G61" s="14">
        <v>38</v>
      </c>
      <c r="H61" s="50">
        <f t="shared" ref="H61" si="289">(G61/G54)-1</f>
        <v>0.1875</v>
      </c>
      <c r="I61" s="14">
        <v>18</v>
      </c>
      <c r="J61" s="50">
        <f t="shared" ref="J61" si="290">(I61/I54)-1</f>
        <v>0</v>
      </c>
      <c r="K61" s="14">
        <v>30</v>
      </c>
      <c r="L61" s="50">
        <f t="shared" ref="L61" si="291">(K61/K54)-1</f>
        <v>0.19999999999999996</v>
      </c>
      <c r="M61" s="14">
        <v>375</v>
      </c>
      <c r="N61" s="50">
        <f t="shared" ref="N61" si="292">(M61/M54)-1</f>
        <v>-7.9365079365079083E-3</v>
      </c>
      <c r="O61" s="14">
        <v>32</v>
      </c>
      <c r="P61" s="50">
        <f t="shared" ref="P61" si="293">(O61/O54)-1</f>
        <v>-0.19999999999999996</v>
      </c>
      <c r="Q61" s="50">
        <v>0.95</v>
      </c>
      <c r="R61" s="50">
        <f t="shared" ref="R61" si="294">(Q61/Q54)-1</f>
        <v>4.39560439560438E-2</v>
      </c>
    </row>
    <row r="62" spans="2:18" x14ac:dyDescent="0.3">
      <c r="B62" s="18">
        <v>43524</v>
      </c>
      <c r="C62" s="14">
        <v>399552</v>
      </c>
      <c r="D62" s="50">
        <f t="shared" si="0"/>
        <v>2.3744186940312773E-2</v>
      </c>
      <c r="E62" s="50">
        <v>0.19</v>
      </c>
      <c r="F62" s="50">
        <f t="shared" si="0"/>
        <v>5.555555555555558E-2</v>
      </c>
      <c r="G62" s="14">
        <v>30</v>
      </c>
      <c r="H62" s="50">
        <f t="shared" ref="H62" si="295">(G62/G55)-1</f>
        <v>-0.16666666666666663</v>
      </c>
      <c r="I62" s="14">
        <v>22</v>
      </c>
      <c r="J62" s="50">
        <f t="shared" ref="J62" si="296">(I62/I55)-1</f>
        <v>0</v>
      </c>
      <c r="K62" s="14">
        <v>25</v>
      </c>
      <c r="L62" s="50">
        <f t="shared" ref="L62" si="297">(K62/K55)-1</f>
        <v>-3.8461538461538436E-2</v>
      </c>
      <c r="M62" s="14">
        <v>377</v>
      </c>
      <c r="N62" s="50">
        <f t="shared" ref="N62" si="298">(M62/M55)-1</f>
        <v>1.072386058981234E-2</v>
      </c>
      <c r="O62" s="14">
        <v>38</v>
      </c>
      <c r="P62" s="50">
        <f t="shared" ref="P62" si="299">(O62/O55)-1</f>
        <v>5.555555555555558E-2</v>
      </c>
      <c r="Q62" s="50">
        <v>0.93</v>
      </c>
      <c r="R62" s="50">
        <f t="shared" ref="R62" si="300">(Q62/Q55)-1</f>
        <v>-1.0638297872340274E-2</v>
      </c>
    </row>
    <row r="63" spans="2:18" x14ac:dyDescent="0.3">
      <c r="B63" s="18">
        <v>43525</v>
      </c>
      <c r="C63" s="14">
        <v>406631</v>
      </c>
      <c r="D63" s="50">
        <f t="shared" si="0"/>
        <v>-9.4836333617509538E-4</v>
      </c>
      <c r="E63" s="50">
        <v>0.19</v>
      </c>
      <c r="F63" s="50">
        <f t="shared" si="0"/>
        <v>0.11764705882352944</v>
      </c>
      <c r="G63" s="14">
        <v>34</v>
      </c>
      <c r="H63" s="50">
        <f t="shared" ref="H63" si="301">(G63/G56)-1</f>
        <v>0.1333333333333333</v>
      </c>
      <c r="I63" s="14">
        <v>22</v>
      </c>
      <c r="J63" s="50">
        <f t="shared" ref="J63" si="302">(I63/I56)-1</f>
        <v>0.15789473684210531</v>
      </c>
      <c r="K63" s="14">
        <v>28</v>
      </c>
      <c r="L63" s="50">
        <f t="shared" ref="L63" si="303">(K63/K56)-1</f>
        <v>0</v>
      </c>
      <c r="M63" s="14">
        <v>382</v>
      </c>
      <c r="N63" s="50">
        <f t="shared" ref="N63" si="304">(M63/M56)-1</f>
        <v>-3.2911392405063244E-2</v>
      </c>
      <c r="O63" s="14">
        <v>31</v>
      </c>
      <c r="P63" s="50">
        <f t="shared" ref="P63" si="305">(O63/O56)-1</f>
        <v>-0.22499999999999998</v>
      </c>
      <c r="Q63" s="50">
        <v>0.94</v>
      </c>
      <c r="R63" s="50">
        <f t="shared" ref="R63" si="306">(Q63/Q56)-1</f>
        <v>0</v>
      </c>
    </row>
    <row r="64" spans="2:18" x14ac:dyDescent="0.3">
      <c r="B64" s="18">
        <v>43526</v>
      </c>
      <c r="C64" s="14">
        <v>386616</v>
      </c>
      <c r="D64" s="50">
        <f t="shared" si="0"/>
        <v>-1.3472962214465034E-2</v>
      </c>
      <c r="E64" s="50">
        <v>0.18</v>
      </c>
      <c r="F64" s="50">
        <f t="shared" si="0"/>
        <v>0</v>
      </c>
      <c r="G64" s="14">
        <v>40</v>
      </c>
      <c r="H64" s="50">
        <f t="shared" ref="H64" si="307">(G64/G57)-1</f>
        <v>0.14285714285714279</v>
      </c>
      <c r="I64" s="14">
        <v>18</v>
      </c>
      <c r="J64" s="50">
        <f t="shared" ref="J64" si="308">(I64/I57)-1</f>
        <v>-9.9999999999999978E-2</v>
      </c>
      <c r="K64" s="14">
        <v>56</v>
      </c>
      <c r="L64" s="50">
        <f t="shared" ref="L64" si="309">(K64/K57)-1</f>
        <v>1</v>
      </c>
      <c r="M64" s="14">
        <v>399</v>
      </c>
      <c r="N64" s="50">
        <f t="shared" ref="N64" si="310">(M64/M57)-1</f>
        <v>0.10833333333333339</v>
      </c>
      <c r="O64" s="14">
        <v>40</v>
      </c>
      <c r="P64" s="50">
        <f t="shared" ref="P64" si="311">(O64/O57)-1</f>
        <v>2.564102564102555E-2</v>
      </c>
      <c r="Q64" s="50">
        <v>0.95</v>
      </c>
      <c r="R64" s="50">
        <f t="shared" ref="R64" si="312">(Q64/Q57)-1</f>
        <v>4.39560439560438E-2</v>
      </c>
    </row>
    <row r="65" spans="2:18" x14ac:dyDescent="0.3">
      <c r="B65" s="18">
        <v>43527</v>
      </c>
      <c r="C65" s="14">
        <v>395246</v>
      </c>
      <c r="D65" s="50">
        <f t="shared" si="0"/>
        <v>-1.627732175834895E-2</v>
      </c>
      <c r="E65" s="50">
        <v>0.18</v>
      </c>
      <c r="F65" s="50">
        <f t="shared" si="0"/>
        <v>5.8823529411764497E-2</v>
      </c>
      <c r="G65" s="14">
        <v>32</v>
      </c>
      <c r="H65" s="50">
        <f t="shared" ref="H65" si="313">(G65/G58)-1</f>
        <v>-0.15789473684210531</v>
      </c>
      <c r="I65" s="14">
        <v>21</v>
      </c>
      <c r="J65" s="50">
        <f t="shared" ref="J65" si="314">(I65/I58)-1</f>
        <v>0.10526315789473695</v>
      </c>
      <c r="K65" s="14">
        <v>29</v>
      </c>
      <c r="L65" s="50">
        <f t="shared" ref="L65" si="315">(K65/K58)-1</f>
        <v>0</v>
      </c>
      <c r="M65" s="14">
        <v>355</v>
      </c>
      <c r="N65" s="50">
        <f t="shared" ref="N65" si="316">(M65/M58)-1</f>
        <v>-8.740359897172234E-2</v>
      </c>
      <c r="O65" s="14">
        <v>35</v>
      </c>
      <c r="P65" s="50">
        <f t="shared" ref="P65" si="317">(O65/O58)-1</f>
        <v>-0.125</v>
      </c>
      <c r="Q65" s="50">
        <v>0.93</v>
      </c>
      <c r="R65" s="50">
        <f t="shared" ref="R65" si="318">(Q65/Q58)-1</f>
        <v>2.19780219780219E-2</v>
      </c>
    </row>
    <row r="66" spans="2:18" x14ac:dyDescent="0.3">
      <c r="B66" s="18">
        <v>43528</v>
      </c>
      <c r="C66" s="14">
        <v>409961</v>
      </c>
      <c r="D66" s="50">
        <f t="shared" si="0"/>
        <v>1.4017027212869904E-2</v>
      </c>
      <c r="E66" s="50">
        <v>0.17</v>
      </c>
      <c r="F66" s="50">
        <f t="shared" si="0"/>
        <v>-0.10526315789473684</v>
      </c>
      <c r="G66" s="14">
        <v>31</v>
      </c>
      <c r="H66" s="50">
        <f t="shared" ref="H66" si="319">(G66/G59)-1</f>
        <v>-8.8235294117647078E-2</v>
      </c>
      <c r="I66" s="14">
        <v>19</v>
      </c>
      <c r="J66" s="50">
        <f t="shared" ref="J66" si="320">(I66/I59)-1</f>
        <v>-0.13636363636363635</v>
      </c>
      <c r="K66" s="14">
        <v>29</v>
      </c>
      <c r="L66" s="50">
        <f t="shared" ref="L66" si="321">(K66/K59)-1</f>
        <v>0.11538461538461542</v>
      </c>
      <c r="M66" s="14">
        <v>372</v>
      </c>
      <c r="N66" s="50">
        <f t="shared" ref="N66" si="322">(M66/M59)-1</f>
        <v>-6.2972292191435741E-2</v>
      </c>
      <c r="O66" s="14">
        <v>33</v>
      </c>
      <c r="P66" s="50">
        <f t="shared" ref="P66" si="323">(O66/O59)-1</f>
        <v>0.10000000000000009</v>
      </c>
      <c r="Q66" s="50">
        <v>0.95</v>
      </c>
      <c r="R66" s="50">
        <f t="shared" ref="R66" si="324">(Q66/Q59)-1</f>
        <v>2.1505376344086002E-2</v>
      </c>
    </row>
    <row r="67" spans="2:18" x14ac:dyDescent="0.3">
      <c r="B67" s="18">
        <v>43529</v>
      </c>
      <c r="C67" s="14">
        <v>396249</v>
      </c>
      <c r="D67" s="50">
        <f t="shared" si="0"/>
        <v>-1.1036486294241366E-2</v>
      </c>
      <c r="E67" s="50">
        <v>0.18</v>
      </c>
      <c r="F67" s="50">
        <f t="shared" si="0"/>
        <v>0</v>
      </c>
      <c r="G67" s="14">
        <v>35</v>
      </c>
      <c r="H67" s="50">
        <f t="shared" ref="H67" si="325">(G67/G60)-1</f>
        <v>6.0606060606060552E-2</v>
      </c>
      <c r="I67" s="14">
        <v>20</v>
      </c>
      <c r="J67" s="50">
        <f t="shared" ref="J67" si="326">(I67/I60)-1</f>
        <v>0.17647058823529416</v>
      </c>
      <c r="K67" s="14">
        <v>27</v>
      </c>
      <c r="L67" s="50">
        <f t="shared" ref="L67" si="327">(K67/K60)-1</f>
        <v>-3.5714285714285698E-2</v>
      </c>
      <c r="M67" s="14">
        <v>367</v>
      </c>
      <c r="N67" s="50">
        <f t="shared" ref="N67" si="328">(M67/M60)-1</f>
        <v>-5.4200542005420349E-3</v>
      </c>
      <c r="O67" s="14">
        <v>38</v>
      </c>
      <c r="P67" s="50">
        <f t="shared" ref="P67" si="329">(O67/O60)-1</f>
        <v>-5.0000000000000044E-2</v>
      </c>
      <c r="Q67" s="50">
        <v>0.95</v>
      </c>
      <c r="R67" s="50">
        <f t="shared" ref="R67" si="330">(Q67/Q60)-1</f>
        <v>0</v>
      </c>
    </row>
    <row r="68" spans="2:18" x14ac:dyDescent="0.3">
      <c r="B68" s="18">
        <v>43530</v>
      </c>
      <c r="C68" s="14">
        <v>398589</v>
      </c>
      <c r="D68" s="50">
        <f t="shared" si="0"/>
        <v>-1.0935592412827932E-2</v>
      </c>
      <c r="E68" s="50">
        <v>0.19</v>
      </c>
      <c r="F68" s="50">
        <f t="shared" si="0"/>
        <v>0.11764705882352944</v>
      </c>
      <c r="G68" s="14">
        <v>39</v>
      </c>
      <c r="H68" s="50">
        <f t="shared" ref="H68" si="331">(G68/G61)-1</f>
        <v>2.6315789473684292E-2</v>
      </c>
      <c r="I68" s="14">
        <v>22</v>
      </c>
      <c r="J68" s="50">
        <f t="shared" ref="J68" si="332">(I68/I61)-1</f>
        <v>0.22222222222222232</v>
      </c>
      <c r="K68" s="14">
        <v>27</v>
      </c>
      <c r="L68" s="50">
        <f t="shared" ref="L68" si="333">(K68/K61)-1</f>
        <v>-9.9999999999999978E-2</v>
      </c>
      <c r="M68" s="14">
        <v>354</v>
      </c>
      <c r="N68" s="50">
        <f t="shared" ref="N68" si="334">(M68/M61)-1</f>
        <v>-5.600000000000005E-2</v>
      </c>
      <c r="O68" s="14">
        <v>39</v>
      </c>
      <c r="P68" s="50">
        <f t="shared" ref="P68" si="335">(O68/O61)-1</f>
        <v>0.21875</v>
      </c>
      <c r="Q68" s="50">
        <v>0.95</v>
      </c>
      <c r="R68" s="50">
        <f t="shared" ref="R68" si="336">(Q68/Q61)-1</f>
        <v>0</v>
      </c>
    </row>
    <row r="69" spans="2:18" x14ac:dyDescent="0.3">
      <c r="B69" s="18">
        <v>43531</v>
      </c>
      <c r="C69" s="14">
        <v>398003</v>
      </c>
      <c r="D69" s="50">
        <f t="shared" si="0"/>
        <v>-3.8768420631106748E-3</v>
      </c>
      <c r="E69" s="50">
        <v>0.19</v>
      </c>
      <c r="F69" s="50">
        <f t="shared" si="0"/>
        <v>0</v>
      </c>
      <c r="G69" s="14">
        <v>31</v>
      </c>
      <c r="H69" s="50">
        <f t="shared" ref="H69" si="337">(G69/G62)-1</f>
        <v>3.3333333333333437E-2</v>
      </c>
      <c r="I69" s="14">
        <v>18</v>
      </c>
      <c r="J69" s="50">
        <f t="shared" ref="J69" si="338">(I69/I62)-1</f>
        <v>-0.18181818181818177</v>
      </c>
      <c r="K69" s="14">
        <v>29</v>
      </c>
      <c r="L69" s="50">
        <f t="shared" ref="L69" si="339">(K69/K62)-1</f>
        <v>0.15999999999999992</v>
      </c>
      <c r="M69" s="14">
        <v>350</v>
      </c>
      <c r="N69" s="50">
        <f t="shared" ref="N69" si="340">(M69/M62)-1</f>
        <v>-7.1618037135278478E-2</v>
      </c>
      <c r="O69" s="14">
        <v>37</v>
      </c>
      <c r="P69" s="50">
        <f t="shared" ref="P69" si="341">(O69/O62)-1</f>
        <v>-2.6315789473684181E-2</v>
      </c>
      <c r="Q69" s="50">
        <v>0.94</v>
      </c>
      <c r="R69" s="50">
        <f t="shared" ref="R69" si="342">(Q69/Q62)-1</f>
        <v>1.0752688172043001E-2</v>
      </c>
    </row>
    <row r="70" spans="2:18" x14ac:dyDescent="0.3">
      <c r="B70" s="18">
        <v>43532</v>
      </c>
      <c r="C70" s="14">
        <v>396560</v>
      </c>
      <c r="D70" s="50">
        <f t="shared" si="0"/>
        <v>-2.4766926279599977E-2</v>
      </c>
      <c r="E70" s="50">
        <v>0.18</v>
      </c>
      <c r="F70" s="50">
        <f t="shared" si="0"/>
        <v>-5.2631578947368474E-2</v>
      </c>
      <c r="G70" s="14">
        <v>30</v>
      </c>
      <c r="H70" s="50">
        <f t="shared" ref="H70" si="343">(G70/G63)-1</f>
        <v>-0.11764705882352944</v>
      </c>
      <c r="I70" s="14">
        <v>19</v>
      </c>
      <c r="J70" s="50">
        <f t="shared" ref="J70" si="344">(I70/I63)-1</f>
        <v>-0.13636363636363635</v>
      </c>
      <c r="K70" s="14">
        <v>26</v>
      </c>
      <c r="L70" s="50">
        <f t="shared" ref="L70" si="345">(K70/K63)-1</f>
        <v>-7.1428571428571397E-2</v>
      </c>
      <c r="M70" s="14">
        <v>381</v>
      </c>
      <c r="N70" s="50">
        <f t="shared" ref="N70" si="346">(M70/M63)-1</f>
        <v>-2.6178010471203939E-3</v>
      </c>
      <c r="O70" s="14">
        <v>30</v>
      </c>
      <c r="P70" s="50">
        <f t="shared" ref="P70" si="347">(O70/O63)-1</f>
        <v>-3.2258064516129004E-2</v>
      </c>
      <c r="Q70" s="50">
        <v>0.95</v>
      </c>
      <c r="R70" s="50">
        <f t="shared" ref="R70" si="348">(Q70/Q63)-1</f>
        <v>1.0638297872340496E-2</v>
      </c>
    </row>
    <row r="71" spans="2:18" x14ac:dyDescent="0.3">
      <c r="B71" s="18">
        <v>43533</v>
      </c>
      <c r="C71" s="14">
        <v>404097</v>
      </c>
      <c r="D71" s="50">
        <f t="shared" si="0"/>
        <v>4.5215407536159935E-2</v>
      </c>
      <c r="E71" s="50">
        <v>0.17</v>
      </c>
      <c r="F71" s="50">
        <f t="shared" si="0"/>
        <v>-5.5555555555555469E-2</v>
      </c>
      <c r="G71" s="14">
        <v>33</v>
      </c>
      <c r="H71" s="50">
        <f t="shared" ref="H71" si="349">(G71/G64)-1</f>
        <v>-0.17500000000000004</v>
      </c>
      <c r="I71" s="14">
        <v>21</v>
      </c>
      <c r="J71" s="50">
        <f t="shared" ref="J71" si="350">(I71/I64)-1</f>
        <v>0.16666666666666674</v>
      </c>
      <c r="K71" s="14">
        <v>28</v>
      </c>
      <c r="L71" s="50">
        <f t="shared" ref="L71" si="351">(K71/K64)-1</f>
        <v>-0.5</v>
      </c>
      <c r="M71" s="14">
        <v>386</v>
      </c>
      <c r="N71" s="50">
        <f t="shared" ref="N71" si="352">(M71/M64)-1</f>
        <v>-3.2581453634085267E-2</v>
      </c>
      <c r="O71" s="14">
        <v>31</v>
      </c>
      <c r="P71" s="50">
        <f t="shared" ref="P71" si="353">(O71/O64)-1</f>
        <v>-0.22499999999999998</v>
      </c>
      <c r="Q71" s="50">
        <v>0.95</v>
      </c>
      <c r="R71" s="50">
        <f t="shared" ref="R71" si="354">(Q71/Q64)-1</f>
        <v>0</v>
      </c>
    </row>
    <row r="72" spans="2:18" x14ac:dyDescent="0.3">
      <c r="B72" s="18">
        <v>43534</v>
      </c>
      <c r="C72" s="14">
        <v>406619</v>
      </c>
      <c r="D72" s="50">
        <f t="shared" si="0"/>
        <v>2.8774484751268758E-2</v>
      </c>
      <c r="E72" s="50">
        <v>0.17</v>
      </c>
      <c r="F72" s="50">
        <f t="shared" si="0"/>
        <v>-5.5555555555555469E-2</v>
      </c>
      <c r="G72" s="14">
        <v>33</v>
      </c>
      <c r="H72" s="50">
        <f t="shared" ref="H72" si="355">(G72/G65)-1</f>
        <v>3.125E-2</v>
      </c>
      <c r="I72" s="14">
        <v>19</v>
      </c>
      <c r="J72" s="50">
        <f t="shared" ref="J72" si="356">(I72/I65)-1</f>
        <v>-9.5238095238095233E-2</v>
      </c>
      <c r="K72" s="14">
        <v>25</v>
      </c>
      <c r="L72" s="50">
        <f t="shared" ref="L72" si="357">(K72/K65)-1</f>
        <v>-0.13793103448275867</v>
      </c>
      <c r="M72" s="14">
        <v>354</v>
      </c>
      <c r="N72" s="50">
        <f t="shared" ref="N72" si="358">(M72/M65)-1</f>
        <v>-2.8169014084507005E-3</v>
      </c>
      <c r="O72" s="14">
        <v>37</v>
      </c>
      <c r="P72" s="50">
        <f t="shared" ref="P72" si="359">(O72/O65)-1</f>
        <v>5.7142857142857162E-2</v>
      </c>
      <c r="Q72" s="50">
        <v>0.92</v>
      </c>
      <c r="R72" s="50">
        <f t="shared" ref="R72" si="360">(Q72/Q65)-1</f>
        <v>-1.0752688172043001E-2</v>
      </c>
    </row>
    <row r="73" spans="2:18" x14ac:dyDescent="0.3">
      <c r="B73" s="18">
        <v>43535</v>
      </c>
      <c r="C73" s="14">
        <v>390758</v>
      </c>
      <c r="D73" s="50">
        <f t="shared" si="0"/>
        <v>-4.6841040977068538E-2</v>
      </c>
      <c r="E73" s="50">
        <v>0.19</v>
      </c>
      <c r="F73" s="50">
        <f t="shared" si="0"/>
        <v>0.11764705882352944</v>
      </c>
      <c r="G73" s="14">
        <v>35</v>
      </c>
      <c r="H73" s="50">
        <f t="shared" ref="H73" si="361">(G73/G66)-1</f>
        <v>0.12903225806451624</v>
      </c>
      <c r="I73" s="14">
        <v>21</v>
      </c>
      <c r="J73" s="50">
        <f t="shared" ref="J73" si="362">(I73/I66)-1</f>
        <v>0.10526315789473695</v>
      </c>
      <c r="K73" s="14">
        <v>25</v>
      </c>
      <c r="L73" s="50">
        <f t="shared" ref="L73" si="363">(K73/K66)-1</f>
        <v>-0.13793103448275867</v>
      </c>
      <c r="M73" s="14">
        <v>378</v>
      </c>
      <c r="N73" s="50">
        <f t="shared" ref="N73" si="364">(M73/M66)-1</f>
        <v>1.6129032258064502E-2</v>
      </c>
      <c r="O73" s="14">
        <v>36</v>
      </c>
      <c r="P73" s="50">
        <f t="shared" ref="P73" si="365">(O73/O66)-1</f>
        <v>9.0909090909090828E-2</v>
      </c>
      <c r="Q73" s="50">
        <v>0.93</v>
      </c>
      <c r="R73" s="50">
        <f t="shared" ref="R73" si="366">(Q73/Q66)-1</f>
        <v>-2.1052631578947323E-2</v>
      </c>
    </row>
    <row r="74" spans="2:18" x14ac:dyDescent="0.3">
      <c r="B74" s="18">
        <v>43536</v>
      </c>
      <c r="C74" s="14">
        <v>385418</v>
      </c>
      <c r="D74" s="50">
        <f t="shared" si="0"/>
        <v>-2.7333822924474283E-2</v>
      </c>
      <c r="E74" s="50">
        <v>0.19</v>
      </c>
      <c r="F74" s="50">
        <f t="shared" si="0"/>
        <v>5.555555555555558E-2</v>
      </c>
      <c r="G74" s="14">
        <v>30</v>
      </c>
      <c r="H74" s="50">
        <f t="shared" ref="H74" si="367">(G74/G67)-1</f>
        <v>-0.1428571428571429</v>
      </c>
      <c r="I74" s="14">
        <v>19</v>
      </c>
      <c r="J74" s="50">
        <f t="shared" ref="J74" si="368">(I74/I67)-1</f>
        <v>-5.0000000000000044E-2</v>
      </c>
      <c r="K74" s="14">
        <v>25</v>
      </c>
      <c r="L74" s="50">
        <f t="shared" ref="L74" si="369">(K74/K67)-1</f>
        <v>-7.407407407407407E-2</v>
      </c>
      <c r="M74" s="14">
        <v>357</v>
      </c>
      <c r="N74" s="50">
        <f t="shared" ref="N74" si="370">(M74/M67)-1</f>
        <v>-2.7247956403269713E-2</v>
      </c>
      <c r="O74" s="14">
        <v>39</v>
      </c>
      <c r="P74" s="50">
        <f t="shared" ref="P74" si="371">(O74/O67)-1</f>
        <v>2.6315789473684292E-2</v>
      </c>
      <c r="Q74" s="50">
        <v>0.91</v>
      </c>
      <c r="R74" s="50">
        <f t="shared" ref="R74" si="372">(Q74/Q67)-1</f>
        <v>-4.2105263157894646E-2</v>
      </c>
    </row>
    <row r="75" spans="2:18" x14ac:dyDescent="0.3">
      <c r="B75" s="18">
        <v>43537</v>
      </c>
      <c r="C75" s="14">
        <v>395501</v>
      </c>
      <c r="D75" s="50">
        <f t="shared" si="0"/>
        <v>-7.7473287019962367E-3</v>
      </c>
      <c r="E75" s="50">
        <v>0.18</v>
      </c>
      <c r="F75" s="50">
        <f t="shared" si="0"/>
        <v>-5.2631578947368474E-2</v>
      </c>
      <c r="G75" s="14">
        <v>31</v>
      </c>
      <c r="H75" s="50">
        <f t="shared" ref="H75" si="373">(G75/G68)-1</f>
        <v>-0.20512820512820518</v>
      </c>
      <c r="I75" s="14">
        <v>21</v>
      </c>
      <c r="J75" s="50">
        <f t="shared" ref="J75" si="374">(I75/I68)-1</f>
        <v>-4.5454545454545414E-2</v>
      </c>
      <c r="K75" s="14">
        <v>29</v>
      </c>
      <c r="L75" s="50">
        <f t="shared" ref="L75" si="375">(K75/K68)-1</f>
        <v>7.4074074074074181E-2</v>
      </c>
      <c r="M75" s="14">
        <v>378</v>
      </c>
      <c r="N75" s="50">
        <f t="shared" ref="N75" si="376">(M75/M68)-1</f>
        <v>6.7796610169491567E-2</v>
      </c>
      <c r="O75" s="14">
        <v>35</v>
      </c>
      <c r="P75" s="50">
        <f t="shared" ref="P75" si="377">(O75/O68)-1</f>
        <v>-0.10256410256410253</v>
      </c>
      <c r="Q75" s="50">
        <v>0.91</v>
      </c>
      <c r="R75" s="50">
        <f t="shared" ref="R75" si="378">(Q75/Q68)-1</f>
        <v>-4.2105263157894646E-2</v>
      </c>
    </row>
    <row r="76" spans="2:18" x14ac:dyDescent="0.3">
      <c r="B76" s="18">
        <v>43538</v>
      </c>
      <c r="C76" s="14">
        <v>396795</v>
      </c>
      <c r="D76" s="50">
        <f t="shared" ref="D76:F139" si="379">(C76/C69)-1</f>
        <v>-3.0351530013592587E-3</v>
      </c>
      <c r="E76" s="50">
        <v>0.17</v>
      </c>
      <c r="F76" s="50">
        <f t="shared" si="379"/>
        <v>-0.10526315789473684</v>
      </c>
      <c r="G76" s="14">
        <v>34</v>
      </c>
      <c r="H76" s="50">
        <f t="shared" ref="H76" si="380">(G76/G69)-1</f>
        <v>9.6774193548387011E-2</v>
      </c>
      <c r="I76" s="14">
        <v>18</v>
      </c>
      <c r="J76" s="50">
        <f t="shared" ref="J76" si="381">(I76/I69)-1</f>
        <v>0</v>
      </c>
      <c r="K76" s="14">
        <v>28</v>
      </c>
      <c r="L76" s="50">
        <f t="shared" ref="L76" si="382">(K76/K69)-1</f>
        <v>-3.4482758620689613E-2</v>
      </c>
      <c r="M76" s="14">
        <v>372</v>
      </c>
      <c r="N76" s="50">
        <f t="shared" ref="N76" si="383">(M76/M69)-1</f>
        <v>6.2857142857142945E-2</v>
      </c>
      <c r="O76" s="14">
        <v>31</v>
      </c>
      <c r="P76" s="50">
        <f t="shared" ref="P76" si="384">(O76/O69)-1</f>
        <v>-0.16216216216216217</v>
      </c>
      <c r="Q76" s="50">
        <v>0.94</v>
      </c>
      <c r="R76" s="50">
        <f t="shared" ref="R76" si="385">(Q76/Q69)-1</f>
        <v>0</v>
      </c>
    </row>
    <row r="77" spans="2:18" x14ac:dyDescent="0.3">
      <c r="B77" s="18">
        <v>43539</v>
      </c>
      <c r="C77" s="14">
        <v>381360</v>
      </c>
      <c r="D77" s="50">
        <f t="shared" si="379"/>
        <v>-3.8329634859794237E-2</v>
      </c>
      <c r="E77" s="50">
        <v>0.17</v>
      </c>
      <c r="F77" s="50">
        <f t="shared" si="379"/>
        <v>-5.5555555555555469E-2</v>
      </c>
      <c r="G77" s="14">
        <v>34</v>
      </c>
      <c r="H77" s="50">
        <f t="shared" ref="H77" si="386">(G77/G70)-1</f>
        <v>0.1333333333333333</v>
      </c>
      <c r="I77" s="14">
        <v>19</v>
      </c>
      <c r="J77" s="50">
        <f t="shared" ref="J77" si="387">(I77/I70)-1</f>
        <v>0</v>
      </c>
      <c r="K77" s="14">
        <v>27</v>
      </c>
      <c r="L77" s="50">
        <f t="shared" ref="L77" si="388">(K77/K70)-1</f>
        <v>3.8461538461538547E-2</v>
      </c>
      <c r="M77" s="14">
        <v>395</v>
      </c>
      <c r="N77" s="50">
        <f t="shared" ref="N77" si="389">(M77/M70)-1</f>
        <v>3.6745406824147064E-2</v>
      </c>
      <c r="O77" s="14">
        <v>39</v>
      </c>
      <c r="P77" s="50">
        <f t="shared" ref="P77" si="390">(O77/O70)-1</f>
        <v>0.30000000000000004</v>
      </c>
      <c r="Q77" s="50">
        <v>0.95</v>
      </c>
      <c r="R77" s="50">
        <f t="shared" ref="R77" si="391">(Q77/Q70)-1</f>
        <v>0</v>
      </c>
    </row>
    <row r="78" spans="2:18" x14ac:dyDescent="0.3">
      <c r="B78" s="18">
        <v>43540</v>
      </c>
      <c r="C78" s="14">
        <v>409886</v>
      </c>
      <c r="D78" s="50">
        <f t="shared" si="379"/>
        <v>1.4325768318002918E-2</v>
      </c>
      <c r="E78" s="50">
        <v>0.17</v>
      </c>
      <c r="F78" s="50">
        <f t="shared" si="379"/>
        <v>0</v>
      </c>
      <c r="G78" s="14">
        <v>40</v>
      </c>
      <c r="H78" s="50">
        <f t="shared" ref="H78" si="392">(G78/G71)-1</f>
        <v>0.21212121212121215</v>
      </c>
      <c r="I78" s="14">
        <v>19</v>
      </c>
      <c r="J78" s="50">
        <f t="shared" ref="J78" si="393">(I78/I71)-1</f>
        <v>-9.5238095238095233E-2</v>
      </c>
      <c r="K78" s="14">
        <v>30</v>
      </c>
      <c r="L78" s="50">
        <f t="shared" ref="L78" si="394">(K78/K71)-1</f>
        <v>7.1428571428571397E-2</v>
      </c>
      <c r="M78" s="14">
        <v>356</v>
      </c>
      <c r="N78" s="50">
        <f t="shared" ref="N78" si="395">(M78/M71)-1</f>
        <v>-7.7720207253886064E-2</v>
      </c>
      <c r="O78" s="14">
        <v>31</v>
      </c>
      <c r="P78" s="50">
        <f t="shared" ref="P78" si="396">(O78/O71)-1</f>
        <v>0</v>
      </c>
      <c r="Q78" s="50">
        <v>0.93</v>
      </c>
      <c r="R78" s="50">
        <f t="shared" ref="R78" si="397">(Q78/Q71)-1</f>
        <v>-2.1052631578947323E-2</v>
      </c>
    </row>
    <row r="79" spans="2:18" x14ac:dyDescent="0.3">
      <c r="B79" s="18">
        <v>43541</v>
      </c>
      <c r="C79" s="14">
        <v>395416</v>
      </c>
      <c r="D79" s="50">
        <f t="shared" si="379"/>
        <v>-2.7551590063425446E-2</v>
      </c>
      <c r="E79" s="50">
        <v>0.18</v>
      </c>
      <c r="F79" s="50">
        <f t="shared" si="379"/>
        <v>5.8823529411764497E-2</v>
      </c>
      <c r="G79" s="14">
        <v>36</v>
      </c>
      <c r="H79" s="50">
        <f t="shared" ref="H79" si="398">(G79/G72)-1</f>
        <v>9.0909090909090828E-2</v>
      </c>
      <c r="I79" s="14">
        <v>22</v>
      </c>
      <c r="J79" s="50">
        <f t="shared" ref="J79" si="399">(I79/I72)-1</f>
        <v>0.15789473684210531</v>
      </c>
      <c r="K79" s="14">
        <v>29</v>
      </c>
      <c r="L79" s="50">
        <f t="shared" ref="L79" si="400">(K79/K72)-1</f>
        <v>0.15999999999999992</v>
      </c>
      <c r="M79" s="14">
        <v>382</v>
      </c>
      <c r="N79" s="50">
        <f t="shared" ref="N79" si="401">(M79/M72)-1</f>
        <v>7.909604519774005E-2</v>
      </c>
      <c r="O79" s="14">
        <v>34</v>
      </c>
      <c r="P79" s="50">
        <f t="shared" ref="P79" si="402">(O79/O72)-1</f>
        <v>-8.108108108108103E-2</v>
      </c>
      <c r="Q79" s="50">
        <v>0.93</v>
      </c>
      <c r="R79" s="50">
        <f t="shared" ref="R79" si="403">(Q79/Q72)-1</f>
        <v>1.0869565217391353E-2</v>
      </c>
    </row>
    <row r="80" spans="2:18" x14ac:dyDescent="0.3">
      <c r="B80" s="18">
        <v>43542</v>
      </c>
      <c r="C80" s="14">
        <v>395027</v>
      </c>
      <c r="D80" s="50">
        <f t="shared" si="379"/>
        <v>1.092492028314207E-2</v>
      </c>
      <c r="E80" s="50">
        <v>0.19</v>
      </c>
      <c r="F80" s="50">
        <f t="shared" si="379"/>
        <v>0</v>
      </c>
      <c r="G80" s="14">
        <v>30</v>
      </c>
      <c r="H80" s="50">
        <f t="shared" ref="H80" si="404">(G80/G73)-1</f>
        <v>-0.1428571428571429</v>
      </c>
      <c r="I80" s="14">
        <v>21</v>
      </c>
      <c r="J80" s="50">
        <f t="shared" ref="J80" si="405">(I80/I73)-1</f>
        <v>0</v>
      </c>
      <c r="K80" s="14">
        <v>29</v>
      </c>
      <c r="L80" s="50">
        <f t="shared" ref="L80" si="406">(K80/K73)-1</f>
        <v>0.15999999999999992</v>
      </c>
      <c r="M80" s="14">
        <v>375</v>
      </c>
      <c r="N80" s="50">
        <f t="shared" ref="N80" si="407">(M80/M73)-1</f>
        <v>-7.9365079365079083E-3</v>
      </c>
      <c r="O80" s="14">
        <v>37</v>
      </c>
      <c r="P80" s="50">
        <f t="shared" ref="P80" si="408">(O80/O73)-1</f>
        <v>2.7777777777777679E-2</v>
      </c>
      <c r="Q80" s="50">
        <v>0.95</v>
      </c>
      <c r="R80" s="50">
        <f t="shared" ref="R80" si="409">(Q80/Q73)-1</f>
        <v>2.1505376344086002E-2</v>
      </c>
    </row>
    <row r="81" spans="2:18" x14ac:dyDescent="0.3">
      <c r="B81" s="18">
        <v>43543</v>
      </c>
      <c r="C81" s="14">
        <v>380462</v>
      </c>
      <c r="D81" s="50">
        <f t="shared" si="379"/>
        <v>-1.2858766326430016E-2</v>
      </c>
      <c r="E81" s="50">
        <v>0.19</v>
      </c>
      <c r="F81" s="50">
        <f t="shared" si="379"/>
        <v>0</v>
      </c>
      <c r="G81" s="14">
        <v>37</v>
      </c>
      <c r="H81" s="50">
        <f t="shared" ref="H81" si="410">(G81/G74)-1</f>
        <v>0.23333333333333339</v>
      </c>
      <c r="I81" s="14">
        <v>20</v>
      </c>
      <c r="J81" s="50">
        <f t="shared" ref="J81" si="411">(I81/I74)-1</f>
        <v>5.2631578947368363E-2</v>
      </c>
      <c r="K81" s="14">
        <v>25</v>
      </c>
      <c r="L81" s="50">
        <f t="shared" ref="L81" si="412">(K81/K74)-1</f>
        <v>0</v>
      </c>
      <c r="M81" s="14">
        <v>400</v>
      </c>
      <c r="N81" s="50">
        <f t="shared" ref="N81" si="413">(M81/M74)-1</f>
        <v>0.1204481792717087</v>
      </c>
      <c r="O81" s="14">
        <v>33</v>
      </c>
      <c r="P81" s="50">
        <f t="shared" ref="P81" si="414">(O81/O74)-1</f>
        <v>-0.15384615384615385</v>
      </c>
      <c r="Q81" s="50">
        <v>0.65</v>
      </c>
      <c r="R81" s="50">
        <f t="shared" ref="R81" si="415">(Q81/Q74)-1</f>
        <v>-0.2857142857142857</v>
      </c>
    </row>
    <row r="82" spans="2:18" x14ac:dyDescent="0.3">
      <c r="B82" s="18">
        <v>43544</v>
      </c>
      <c r="C82" s="14">
        <v>391681</v>
      </c>
      <c r="D82" s="50">
        <f t="shared" si="379"/>
        <v>-9.6586355028179804E-3</v>
      </c>
      <c r="E82" s="50">
        <v>0.18</v>
      </c>
      <c r="F82" s="50">
        <f t="shared" si="379"/>
        <v>0</v>
      </c>
      <c r="G82" s="14">
        <v>38</v>
      </c>
      <c r="H82" s="50">
        <f t="shared" ref="H82" si="416">(G82/G75)-1</f>
        <v>0.22580645161290325</v>
      </c>
      <c r="I82" s="14">
        <v>21</v>
      </c>
      <c r="J82" s="50">
        <f t="shared" ref="J82" si="417">(I82/I75)-1</f>
        <v>0</v>
      </c>
      <c r="K82" s="14">
        <v>29</v>
      </c>
      <c r="L82" s="50">
        <f t="shared" ref="L82" si="418">(K82/K75)-1</f>
        <v>0</v>
      </c>
      <c r="M82" s="14">
        <v>383</v>
      </c>
      <c r="N82" s="50">
        <f t="shared" ref="N82" si="419">(M82/M75)-1</f>
        <v>1.3227513227513255E-2</v>
      </c>
      <c r="O82" s="14">
        <v>36</v>
      </c>
      <c r="P82" s="50">
        <f t="shared" ref="P82" si="420">(O82/O75)-1</f>
        <v>2.857142857142847E-2</v>
      </c>
      <c r="Q82" s="50">
        <v>0.93</v>
      </c>
      <c r="R82" s="50">
        <f t="shared" ref="R82" si="421">(Q82/Q75)-1</f>
        <v>2.19780219780219E-2</v>
      </c>
    </row>
    <row r="83" spans="2:18" x14ac:dyDescent="0.3">
      <c r="B83" s="18">
        <v>43545</v>
      </c>
      <c r="C83" s="14">
        <v>382856</v>
      </c>
      <c r="D83" s="50">
        <f t="shared" si="379"/>
        <v>-3.512897087916933E-2</v>
      </c>
      <c r="E83" s="50">
        <v>0.19</v>
      </c>
      <c r="F83" s="50">
        <f t="shared" si="379"/>
        <v>0.11764705882352944</v>
      </c>
      <c r="G83" s="14">
        <v>36</v>
      </c>
      <c r="H83" s="50">
        <f t="shared" ref="H83" si="422">(G83/G76)-1</f>
        <v>5.8823529411764719E-2</v>
      </c>
      <c r="I83" s="14">
        <v>18</v>
      </c>
      <c r="J83" s="50">
        <f t="shared" ref="J83" si="423">(I83/I76)-1</f>
        <v>0</v>
      </c>
      <c r="K83" s="14">
        <v>28</v>
      </c>
      <c r="L83" s="50">
        <f t="shared" ref="L83" si="424">(K83/K76)-1</f>
        <v>0</v>
      </c>
      <c r="M83" s="14">
        <v>379</v>
      </c>
      <c r="N83" s="50">
        <f t="shared" ref="N83" si="425">(M83/M76)-1</f>
        <v>1.8817204301075252E-2</v>
      </c>
      <c r="O83" s="14">
        <v>39</v>
      </c>
      <c r="P83" s="50">
        <f t="shared" ref="P83" si="426">(O83/O76)-1</f>
        <v>0.25806451612903225</v>
      </c>
      <c r="Q83" s="50">
        <v>0.95</v>
      </c>
      <c r="R83" s="50">
        <f t="shared" ref="R83" si="427">(Q83/Q76)-1</f>
        <v>1.0638297872340496E-2</v>
      </c>
    </row>
    <row r="84" spans="2:18" x14ac:dyDescent="0.3">
      <c r="B84" s="18">
        <v>43546</v>
      </c>
      <c r="C84" s="14">
        <v>395181</v>
      </c>
      <c r="D84" s="50">
        <f t="shared" si="379"/>
        <v>3.6241346758967952E-2</v>
      </c>
      <c r="E84" s="50">
        <v>0.17</v>
      </c>
      <c r="F84" s="50">
        <f t="shared" si="379"/>
        <v>0</v>
      </c>
      <c r="G84" s="14">
        <v>40</v>
      </c>
      <c r="H84" s="50">
        <f t="shared" ref="H84" si="428">(G84/G77)-1</f>
        <v>0.17647058823529416</v>
      </c>
      <c r="I84" s="14">
        <v>17</v>
      </c>
      <c r="J84" s="50">
        <f t="shared" ref="J84" si="429">(I84/I77)-1</f>
        <v>-0.10526315789473684</v>
      </c>
      <c r="K84" s="14">
        <v>27</v>
      </c>
      <c r="L84" s="50">
        <f t="shared" ref="L84" si="430">(K84/K77)-1</f>
        <v>0</v>
      </c>
      <c r="M84" s="14">
        <v>379</v>
      </c>
      <c r="N84" s="50">
        <f t="shared" ref="N84" si="431">(M84/M77)-1</f>
        <v>-4.0506329113924044E-2</v>
      </c>
      <c r="O84" s="14">
        <v>32</v>
      </c>
      <c r="P84" s="50">
        <f t="shared" ref="P84" si="432">(O84/O77)-1</f>
        <v>-0.17948717948717952</v>
      </c>
      <c r="Q84" s="50">
        <v>0.95</v>
      </c>
      <c r="R84" s="50">
        <f t="shared" ref="R84" si="433">(Q84/Q77)-1</f>
        <v>0</v>
      </c>
    </row>
    <row r="85" spans="2:18" x14ac:dyDescent="0.3">
      <c r="B85" s="18">
        <v>43547</v>
      </c>
      <c r="C85" s="14">
        <v>397192</v>
      </c>
      <c r="D85" s="50">
        <f t="shared" si="379"/>
        <v>-3.0969586665560711E-2</v>
      </c>
      <c r="E85" s="50">
        <v>0.17</v>
      </c>
      <c r="F85" s="50">
        <f t="shared" si="379"/>
        <v>0</v>
      </c>
      <c r="G85" s="14">
        <v>38</v>
      </c>
      <c r="H85" s="50">
        <f t="shared" ref="H85" si="434">(G85/G78)-1</f>
        <v>-5.0000000000000044E-2</v>
      </c>
      <c r="I85" s="14">
        <v>20</v>
      </c>
      <c r="J85" s="50">
        <f t="shared" ref="J85" si="435">(I85/I78)-1</f>
        <v>5.2631578947368363E-2</v>
      </c>
      <c r="K85" s="14">
        <v>30</v>
      </c>
      <c r="L85" s="50">
        <f t="shared" ref="L85" si="436">(K85/K78)-1</f>
        <v>0</v>
      </c>
      <c r="M85" s="14">
        <v>386</v>
      </c>
      <c r="N85" s="50">
        <f t="shared" ref="N85" si="437">(M85/M78)-1</f>
        <v>8.4269662921348409E-2</v>
      </c>
      <c r="O85" s="14">
        <v>34</v>
      </c>
      <c r="P85" s="50">
        <f t="shared" ref="P85" si="438">(O85/O78)-1</f>
        <v>9.6774193548387011E-2</v>
      </c>
      <c r="Q85" s="50">
        <v>0.92</v>
      </c>
      <c r="R85" s="50">
        <f t="shared" ref="R85" si="439">(Q85/Q78)-1</f>
        <v>-1.0752688172043001E-2</v>
      </c>
    </row>
    <row r="86" spans="2:18" x14ac:dyDescent="0.3">
      <c r="B86" s="18">
        <v>43548</v>
      </c>
      <c r="C86" s="14">
        <v>401966</v>
      </c>
      <c r="D86" s="50">
        <f t="shared" si="379"/>
        <v>1.656483298601974E-2</v>
      </c>
      <c r="E86" s="50">
        <v>0.17</v>
      </c>
      <c r="F86" s="50">
        <f t="shared" si="379"/>
        <v>-5.5555555555555469E-2</v>
      </c>
      <c r="G86" s="14">
        <v>38</v>
      </c>
      <c r="H86" s="50">
        <f t="shared" ref="H86" si="440">(G86/G79)-1</f>
        <v>5.555555555555558E-2</v>
      </c>
      <c r="I86" s="14">
        <v>20</v>
      </c>
      <c r="J86" s="50">
        <f t="shared" ref="J86" si="441">(I86/I79)-1</f>
        <v>-9.0909090909090939E-2</v>
      </c>
      <c r="K86" s="14">
        <v>26</v>
      </c>
      <c r="L86" s="50">
        <f t="shared" ref="L86" si="442">(K86/K79)-1</f>
        <v>-0.10344827586206895</v>
      </c>
      <c r="M86" s="14">
        <v>350</v>
      </c>
      <c r="N86" s="50">
        <f t="shared" ref="N86" si="443">(M86/M79)-1</f>
        <v>-8.376963350785338E-2</v>
      </c>
      <c r="O86" s="14">
        <v>40</v>
      </c>
      <c r="P86" s="50">
        <f t="shared" ref="P86" si="444">(O86/O79)-1</f>
        <v>0.17647058823529416</v>
      </c>
      <c r="Q86" s="50">
        <v>0.91</v>
      </c>
      <c r="R86" s="50">
        <f t="shared" ref="R86" si="445">(Q86/Q79)-1</f>
        <v>-2.1505376344086002E-2</v>
      </c>
    </row>
    <row r="87" spans="2:18" x14ac:dyDescent="0.3">
      <c r="B87" s="18">
        <v>43549</v>
      </c>
      <c r="C87" s="14">
        <v>382312</v>
      </c>
      <c r="D87" s="50">
        <f t="shared" si="379"/>
        <v>-3.2187673247651372E-2</v>
      </c>
      <c r="E87" s="50">
        <v>0.19</v>
      </c>
      <c r="F87" s="50">
        <f t="shared" si="379"/>
        <v>0</v>
      </c>
      <c r="G87" s="14">
        <v>31</v>
      </c>
      <c r="H87" s="50">
        <f t="shared" ref="H87" si="446">(G87/G80)-1</f>
        <v>3.3333333333333437E-2</v>
      </c>
      <c r="I87" s="14">
        <v>22</v>
      </c>
      <c r="J87" s="50">
        <f t="shared" ref="J87" si="447">(I87/I80)-1</f>
        <v>4.7619047619047672E-2</v>
      </c>
      <c r="K87" s="14">
        <v>27</v>
      </c>
      <c r="L87" s="50">
        <f t="shared" ref="L87" si="448">(K87/K80)-1</f>
        <v>-6.8965517241379337E-2</v>
      </c>
      <c r="M87" s="14">
        <v>390</v>
      </c>
      <c r="N87" s="50">
        <f t="shared" ref="N87" si="449">(M87/M80)-1</f>
        <v>4.0000000000000036E-2</v>
      </c>
      <c r="O87" s="14">
        <v>32</v>
      </c>
      <c r="P87" s="50">
        <f t="shared" ref="P87" si="450">(O87/O80)-1</f>
        <v>-0.13513513513513509</v>
      </c>
      <c r="Q87" s="50">
        <v>0.92</v>
      </c>
      <c r="R87" s="50">
        <f t="shared" ref="R87" si="451">(Q87/Q80)-1</f>
        <v>-3.1578947368420929E-2</v>
      </c>
    </row>
    <row r="88" spans="2:18" x14ac:dyDescent="0.3">
      <c r="B88" s="18">
        <v>43550</v>
      </c>
      <c r="C88" s="14">
        <v>395869</v>
      </c>
      <c r="D88" s="50">
        <f t="shared" si="379"/>
        <v>4.0495502836025654E-2</v>
      </c>
      <c r="E88" s="50">
        <v>0.17</v>
      </c>
      <c r="F88" s="50">
        <f t="shared" si="379"/>
        <v>-0.10526315789473684</v>
      </c>
      <c r="G88" s="14">
        <v>39</v>
      </c>
      <c r="H88" s="50">
        <f t="shared" ref="H88" si="452">(G88/G81)-1</f>
        <v>5.4054054054053946E-2</v>
      </c>
      <c r="I88" s="14">
        <v>18</v>
      </c>
      <c r="J88" s="50">
        <f t="shared" ref="J88" si="453">(I88/I81)-1</f>
        <v>-9.9999999999999978E-2</v>
      </c>
      <c r="K88" s="14">
        <v>25</v>
      </c>
      <c r="L88" s="50">
        <f t="shared" ref="L88" si="454">(K88/K81)-1</f>
        <v>0</v>
      </c>
      <c r="M88" s="14">
        <v>366</v>
      </c>
      <c r="N88" s="50">
        <f t="shared" ref="N88" si="455">(M88/M81)-1</f>
        <v>-8.4999999999999964E-2</v>
      </c>
      <c r="O88" s="14">
        <v>36</v>
      </c>
      <c r="P88" s="50">
        <f t="shared" ref="P88" si="456">(O88/O81)-1</f>
        <v>9.0909090909090828E-2</v>
      </c>
      <c r="Q88" s="50">
        <v>0.94</v>
      </c>
      <c r="R88" s="50">
        <f t="shared" ref="R88" si="457">(Q88/Q81)-1</f>
        <v>0.44615384615384612</v>
      </c>
    </row>
    <row r="89" spans="2:18" x14ac:dyDescent="0.3">
      <c r="B89" s="18">
        <v>43551</v>
      </c>
      <c r="C89" s="14">
        <v>408200</v>
      </c>
      <c r="D89" s="50">
        <f t="shared" si="379"/>
        <v>4.2174626800891568E-2</v>
      </c>
      <c r="E89" s="50">
        <v>0.19</v>
      </c>
      <c r="F89" s="50">
        <f t="shared" si="379"/>
        <v>5.555555555555558E-2</v>
      </c>
      <c r="G89" s="14">
        <v>35</v>
      </c>
      <c r="H89" s="50">
        <f t="shared" ref="H89" si="458">(G89/G82)-1</f>
        <v>-7.8947368421052655E-2</v>
      </c>
      <c r="I89" s="14">
        <v>17</v>
      </c>
      <c r="J89" s="50">
        <f t="shared" ref="J89" si="459">(I89/I82)-1</f>
        <v>-0.19047619047619047</v>
      </c>
      <c r="K89" s="14">
        <v>28</v>
      </c>
      <c r="L89" s="50">
        <f t="shared" ref="L89" si="460">(K89/K82)-1</f>
        <v>-3.4482758620689613E-2</v>
      </c>
      <c r="M89" s="14">
        <v>384</v>
      </c>
      <c r="N89" s="50">
        <f t="shared" ref="N89" si="461">(M89/M82)-1</f>
        <v>2.6109660574411553E-3</v>
      </c>
      <c r="O89" s="14">
        <v>35</v>
      </c>
      <c r="P89" s="50">
        <f t="shared" ref="P89" si="462">(O89/O82)-1</f>
        <v>-2.777777777777779E-2</v>
      </c>
      <c r="Q89" s="50">
        <v>0.93</v>
      </c>
      <c r="R89" s="50">
        <f t="shared" ref="R89" si="463">(Q89/Q82)-1</f>
        <v>0</v>
      </c>
    </row>
    <row r="90" spans="2:18" x14ac:dyDescent="0.3">
      <c r="B90" s="18">
        <v>43552</v>
      </c>
      <c r="C90" s="14">
        <v>404886</v>
      </c>
      <c r="D90" s="50">
        <f t="shared" si="379"/>
        <v>5.7541216540944795E-2</v>
      </c>
      <c r="E90" s="50">
        <v>0.17</v>
      </c>
      <c r="F90" s="50">
        <f t="shared" si="379"/>
        <v>-0.10526315789473684</v>
      </c>
      <c r="G90" s="14">
        <v>35</v>
      </c>
      <c r="H90" s="50">
        <f t="shared" ref="H90" si="464">(G90/G83)-1</f>
        <v>-2.777777777777779E-2</v>
      </c>
      <c r="I90" s="14">
        <v>18</v>
      </c>
      <c r="J90" s="50">
        <f t="shared" ref="J90" si="465">(I90/I83)-1</f>
        <v>0</v>
      </c>
      <c r="K90" s="14">
        <v>30</v>
      </c>
      <c r="L90" s="50">
        <f t="shared" ref="L90" si="466">(K90/K83)-1</f>
        <v>7.1428571428571397E-2</v>
      </c>
      <c r="M90" s="14">
        <v>395</v>
      </c>
      <c r="N90" s="50">
        <f t="shared" ref="N90" si="467">(M90/M83)-1</f>
        <v>4.2216358839050061E-2</v>
      </c>
      <c r="O90" s="14">
        <v>34</v>
      </c>
      <c r="P90" s="50">
        <f t="shared" ref="P90" si="468">(O90/O83)-1</f>
        <v>-0.12820512820512819</v>
      </c>
      <c r="Q90" s="50">
        <v>0.93</v>
      </c>
      <c r="R90" s="50">
        <f t="shared" ref="R90" si="469">(Q90/Q83)-1</f>
        <v>-2.1052631578947323E-2</v>
      </c>
    </row>
    <row r="91" spans="2:18" x14ac:dyDescent="0.3">
      <c r="B91" s="18">
        <v>43553</v>
      </c>
      <c r="C91" s="14">
        <v>389891</v>
      </c>
      <c r="D91" s="50">
        <f t="shared" si="379"/>
        <v>-1.3386271101090363E-2</v>
      </c>
      <c r="E91" s="50">
        <v>0.19</v>
      </c>
      <c r="F91" s="50">
        <f t="shared" si="379"/>
        <v>0.11764705882352944</v>
      </c>
      <c r="G91" s="14">
        <v>38</v>
      </c>
      <c r="H91" s="50">
        <f t="shared" ref="H91" si="470">(G91/G84)-1</f>
        <v>-5.0000000000000044E-2</v>
      </c>
      <c r="I91" s="14">
        <v>17</v>
      </c>
      <c r="J91" s="50">
        <f t="shared" ref="J91" si="471">(I91/I84)-1</f>
        <v>0</v>
      </c>
      <c r="K91" s="14">
        <v>25</v>
      </c>
      <c r="L91" s="50">
        <f t="shared" ref="L91" si="472">(K91/K84)-1</f>
        <v>-7.407407407407407E-2</v>
      </c>
      <c r="M91" s="14">
        <v>388</v>
      </c>
      <c r="N91" s="50">
        <f t="shared" ref="N91" si="473">(M91/M84)-1</f>
        <v>2.3746701846965701E-2</v>
      </c>
      <c r="O91" s="14">
        <v>36</v>
      </c>
      <c r="P91" s="50">
        <f t="shared" ref="P91" si="474">(O91/O84)-1</f>
        <v>0.125</v>
      </c>
      <c r="Q91" s="50">
        <v>0.95</v>
      </c>
      <c r="R91" s="50">
        <f t="shared" ref="R91" si="475">(Q91/Q84)-1</f>
        <v>0</v>
      </c>
    </row>
    <row r="92" spans="2:18" x14ac:dyDescent="0.3">
      <c r="B92" s="18">
        <v>43554</v>
      </c>
      <c r="C92" s="14">
        <v>380769</v>
      </c>
      <c r="D92" s="50">
        <f t="shared" si="379"/>
        <v>-4.1347761284215245E-2</v>
      </c>
      <c r="E92" s="50">
        <v>0.18</v>
      </c>
      <c r="F92" s="50">
        <f t="shared" si="379"/>
        <v>5.8823529411764497E-2</v>
      </c>
      <c r="G92" s="14">
        <v>39</v>
      </c>
      <c r="H92" s="50">
        <f t="shared" ref="H92" si="476">(G92/G85)-1</f>
        <v>2.6315789473684292E-2</v>
      </c>
      <c r="I92" s="14">
        <v>18</v>
      </c>
      <c r="J92" s="50">
        <f t="shared" ref="J92" si="477">(I92/I85)-1</f>
        <v>-9.9999999999999978E-2</v>
      </c>
      <c r="K92" s="14">
        <v>28</v>
      </c>
      <c r="L92" s="50">
        <f t="shared" ref="L92" si="478">(K92/K85)-1</f>
        <v>-6.6666666666666652E-2</v>
      </c>
      <c r="M92" s="14">
        <v>354</v>
      </c>
      <c r="N92" s="50">
        <f t="shared" ref="N92" si="479">(M92/M85)-1</f>
        <v>-8.2901554404145039E-2</v>
      </c>
      <c r="O92" s="14">
        <v>30</v>
      </c>
      <c r="P92" s="50">
        <f t="shared" ref="P92" si="480">(O92/O85)-1</f>
        <v>-0.11764705882352944</v>
      </c>
      <c r="Q92" s="50">
        <v>0.92</v>
      </c>
      <c r="R92" s="50">
        <f t="shared" ref="R92" si="481">(Q92/Q85)-1</f>
        <v>0</v>
      </c>
    </row>
    <row r="93" spans="2:18" x14ac:dyDescent="0.3">
      <c r="B93" s="18">
        <v>43555</v>
      </c>
      <c r="C93" s="14">
        <v>398067</v>
      </c>
      <c r="D93" s="50">
        <f t="shared" si="379"/>
        <v>-9.6998253583636673E-3</v>
      </c>
      <c r="E93" s="50">
        <v>0.19</v>
      </c>
      <c r="F93" s="50">
        <f t="shared" si="379"/>
        <v>0.11764705882352944</v>
      </c>
      <c r="G93" s="14">
        <v>36</v>
      </c>
      <c r="H93" s="50">
        <f t="shared" ref="H93" si="482">(G93/G86)-1</f>
        <v>-5.2631578947368474E-2</v>
      </c>
      <c r="I93" s="14">
        <v>17</v>
      </c>
      <c r="J93" s="50">
        <f t="shared" ref="J93" si="483">(I93/I86)-1</f>
        <v>-0.15000000000000002</v>
      </c>
      <c r="K93" s="14">
        <v>29</v>
      </c>
      <c r="L93" s="50">
        <f t="shared" ref="L93" si="484">(K93/K86)-1</f>
        <v>0.11538461538461542</v>
      </c>
      <c r="M93" s="14">
        <v>363</v>
      </c>
      <c r="N93" s="50">
        <f t="shared" ref="N93" si="485">(M93/M86)-1</f>
        <v>3.7142857142857144E-2</v>
      </c>
      <c r="O93" s="14">
        <v>37</v>
      </c>
      <c r="P93" s="50">
        <f t="shared" ref="P93" si="486">(O93/O86)-1</f>
        <v>-7.4999999999999956E-2</v>
      </c>
      <c r="Q93" s="50">
        <v>0.95</v>
      </c>
      <c r="R93" s="50">
        <f t="shared" ref="R93" si="487">(Q93/Q86)-1</f>
        <v>4.39560439560438E-2</v>
      </c>
    </row>
    <row r="94" spans="2:18" x14ac:dyDescent="0.3">
      <c r="B94" s="18">
        <v>43556</v>
      </c>
      <c r="C94" s="14">
        <v>409072</v>
      </c>
      <c r="D94" s="50">
        <f t="shared" si="379"/>
        <v>6.9995187176965512E-2</v>
      </c>
      <c r="E94" s="50">
        <v>0.17</v>
      </c>
      <c r="F94" s="50">
        <f t="shared" si="379"/>
        <v>-0.10526315789473684</v>
      </c>
      <c r="G94" s="14">
        <v>36</v>
      </c>
      <c r="H94" s="50">
        <f t="shared" ref="H94" si="488">(G94/G87)-1</f>
        <v>0.16129032258064524</v>
      </c>
      <c r="I94" s="14">
        <v>21</v>
      </c>
      <c r="J94" s="50">
        <f t="shared" ref="J94" si="489">(I94/I87)-1</f>
        <v>-4.5454545454545414E-2</v>
      </c>
      <c r="K94" s="14">
        <v>29</v>
      </c>
      <c r="L94" s="50">
        <f t="shared" ref="L94" si="490">(K94/K87)-1</f>
        <v>7.4074074074074181E-2</v>
      </c>
      <c r="M94" s="14">
        <v>354</v>
      </c>
      <c r="N94" s="50">
        <f t="shared" ref="N94" si="491">(M94/M87)-1</f>
        <v>-9.2307692307692313E-2</v>
      </c>
      <c r="O94" s="14">
        <v>35</v>
      </c>
      <c r="P94" s="50">
        <f t="shared" ref="P94" si="492">(O94/O87)-1</f>
        <v>9.375E-2</v>
      </c>
      <c r="Q94" s="50">
        <v>0.91</v>
      </c>
      <c r="R94" s="50">
        <f t="shared" ref="R94" si="493">(Q94/Q87)-1</f>
        <v>-1.0869565217391353E-2</v>
      </c>
    </row>
    <row r="95" spans="2:18" x14ac:dyDescent="0.3">
      <c r="B95" s="18">
        <v>43557</v>
      </c>
      <c r="C95" s="14">
        <v>385907</v>
      </c>
      <c r="D95" s="50">
        <f t="shared" si="379"/>
        <v>-2.5164890405664497E-2</v>
      </c>
      <c r="E95" s="50">
        <v>0.19</v>
      </c>
      <c r="F95" s="50">
        <f t="shared" si="379"/>
        <v>0.11764705882352944</v>
      </c>
      <c r="G95" s="14">
        <v>35</v>
      </c>
      <c r="H95" s="50">
        <f t="shared" ref="H95" si="494">(G95/G88)-1</f>
        <v>-0.10256410256410253</v>
      </c>
      <c r="I95" s="14">
        <v>22</v>
      </c>
      <c r="J95" s="50">
        <f t="shared" ref="J95" si="495">(I95/I88)-1</f>
        <v>0.22222222222222232</v>
      </c>
      <c r="K95" s="14">
        <v>25</v>
      </c>
      <c r="L95" s="50">
        <f t="shared" ref="L95" si="496">(K95/K88)-1</f>
        <v>0</v>
      </c>
      <c r="M95" s="14">
        <v>383</v>
      </c>
      <c r="N95" s="50">
        <f t="shared" ref="N95" si="497">(M95/M88)-1</f>
        <v>4.644808743169393E-2</v>
      </c>
      <c r="O95" s="14">
        <v>33</v>
      </c>
      <c r="P95" s="50">
        <f t="shared" ref="P95" si="498">(O95/O88)-1</f>
        <v>-8.333333333333337E-2</v>
      </c>
      <c r="Q95" s="50">
        <v>0.95</v>
      </c>
      <c r="R95" s="50">
        <f t="shared" ref="R95" si="499">(Q95/Q88)-1</f>
        <v>1.0638297872340496E-2</v>
      </c>
    </row>
    <row r="96" spans="2:18" x14ac:dyDescent="0.3">
      <c r="B96" s="18">
        <v>43558</v>
      </c>
      <c r="C96" s="14">
        <v>410264</v>
      </c>
      <c r="D96" s="50">
        <f t="shared" si="379"/>
        <v>5.0563449289564577E-3</v>
      </c>
      <c r="E96" s="50">
        <v>0.17</v>
      </c>
      <c r="F96" s="50">
        <f t="shared" si="379"/>
        <v>-0.10526315789473684</v>
      </c>
      <c r="G96" s="14">
        <v>37</v>
      </c>
      <c r="H96" s="50">
        <f t="shared" ref="H96" si="500">(G96/G89)-1</f>
        <v>5.7142857142857162E-2</v>
      </c>
      <c r="I96" s="14">
        <v>21</v>
      </c>
      <c r="J96" s="50">
        <f t="shared" ref="J96" si="501">(I96/I89)-1</f>
        <v>0.23529411764705888</v>
      </c>
      <c r="K96" s="14">
        <v>28</v>
      </c>
      <c r="L96" s="50">
        <f t="shared" ref="L96" si="502">(K96/K89)-1</f>
        <v>0</v>
      </c>
      <c r="M96" s="14">
        <v>361</v>
      </c>
      <c r="N96" s="50">
        <f t="shared" ref="N96" si="503">(M96/M89)-1</f>
        <v>-5.989583333333337E-2</v>
      </c>
      <c r="O96" s="14">
        <v>33</v>
      </c>
      <c r="P96" s="50">
        <f t="shared" ref="P96" si="504">(O96/O89)-1</f>
        <v>-5.7142857142857162E-2</v>
      </c>
      <c r="Q96" s="50">
        <v>0.91</v>
      </c>
      <c r="R96" s="50">
        <f t="shared" ref="R96" si="505">(Q96/Q89)-1</f>
        <v>-2.1505376344086002E-2</v>
      </c>
    </row>
    <row r="97" spans="2:18" x14ac:dyDescent="0.3">
      <c r="B97" s="18">
        <v>43559</v>
      </c>
      <c r="C97" s="14">
        <v>406272</v>
      </c>
      <c r="D97" s="50">
        <f t="shared" si="379"/>
        <v>3.423185785628613E-3</v>
      </c>
      <c r="E97" s="50">
        <v>0.1</v>
      </c>
      <c r="F97" s="50">
        <f t="shared" si="379"/>
        <v>-0.41176470588235292</v>
      </c>
      <c r="G97" s="14">
        <v>35</v>
      </c>
      <c r="H97" s="50">
        <f t="shared" ref="H97" si="506">(G97/G90)-1</f>
        <v>0</v>
      </c>
      <c r="I97" s="14">
        <v>21</v>
      </c>
      <c r="J97" s="50">
        <f t="shared" ref="J97" si="507">(I97/I90)-1</f>
        <v>0.16666666666666674</v>
      </c>
      <c r="K97" s="14">
        <v>29</v>
      </c>
      <c r="L97" s="50">
        <f t="shared" ref="L97" si="508">(K97/K90)-1</f>
        <v>-3.3333333333333326E-2</v>
      </c>
      <c r="M97" s="14">
        <v>388</v>
      </c>
      <c r="N97" s="50">
        <f t="shared" ref="N97" si="509">(M97/M90)-1</f>
        <v>-1.7721518987341756E-2</v>
      </c>
      <c r="O97" s="14">
        <v>40</v>
      </c>
      <c r="P97" s="50">
        <f t="shared" ref="P97" si="510">(O97/O90)-1</f>
        <v>0.17647058823529416</v>
      </c>
      <c r="Q97" s="50">
        <v>0.92</v>
      </c>
      <c r="R97" s="50">
        <f t="shared" ref="R97" si="511">(Q97/Q90)-1</f>
        <v>-1.0752688172043001E-2</v>
      </c>
    </row>
    <row r="98" spans="2:18" x14ac:dyDescent="0.3">
      <c r="B98" s="18">
        <v>43560</v>
      </c>
      <c r="C98" s="14">
        <v>388271</v>
      </c>
      <c r="D98" s="50">
        <f t="shared" si="379"/>
        <v>-4.1550074251521796E-3</v>
      </c>
      <c r="E98" s="50">
        <v>0.18</v>
      </c>
      <c r="F98" s="50">
        <f t="shared" si="379"/>
        <v>-5.2631578947368474E-2</v>
      </c>
      <c r="G98" s="14">
        <v>34</v>
      </c>
      <c r="H98" s="50">
        <f t="shared" ref="H98" si="512">(G98/G91)-1</f>
        <v>-0.10526315789473684</v>
      </c>
      <c r="I98" s="14">
        <v>17</v>
      </c>
      <c r="J98" s="50">
        <f t="shared" ref="J98" si="513">(I98/I91)-1</f>
        <v>0</v>
      </c>
      <c r="K98" s="14">
        <v>28</v>
      </c>
      <c r="L98" s="50">
        <f t="shared" ref="L98" si="514">(K98/K91)-1</f>
        <v>0.12000000000000011</v>
      </c>
      <c r="M98" s="14">
        <v>361</v>
      </c>
      <c r="N98" s="50">
        <f t="shared" ref="N98" si="515">(M98/M91)-1</f>
        <v>-6.9587628865979356E-2</v>
      </c>
      <c r="O98" s="14">
        <v>36</v>
      </c>
      <c r="P98" s="50">
        <f t="shared" ref="P98" si="516">(O98/O91)-1</f>
        <v>0</v>
      </c>
      <c r="Q98" s="50">
        <v>0.95</v>
      </c>
      <c r="R98" s="50">
        <f t="shared" ref="R98" si="517">(Q98/Q91)-1</f>
        <v>0</v>
      </c>
    </row>
    <row r="99" spans="2:18" x14ac:dyDescent="0.3">
      <c r="B99" s="18">
        <v>43561</v>
      </c>
      <c r="C99" s="14">
        <v>403590</v>
      </c>
      <c r="D99" s="50">
        <f t="shared" si="379"/>
        <v>5.9933975717560983E-2</v>
      </c>
      <c r="E99" s="50">
        <v>0.17</v>
      </c>
      <c r="F99" s="50">
        <f t="shared" si="379"/>
        <v>-5.5555555555555469E-2</v>
      </c>
      <c r="G99" s="14">
        <v>30</v>
      </c>
      <c r="H99" s="50">
        <f t="shared" ref="H99" si="518">(G99/G92)-1</f>
        <v>-0.23076923076923073</v>
      </c>
      <c r="I99" s="14">
        <v>18</v>
      </c>
      <c r="J99" s="50">
        <f t="shared" ref="J99" si="519">(I99/I92)-1</f>
        <v>0</v>
      </c>
      <c r="K99" s="14">
        <v>25</v>
      </c>
      <c r="L99" s="50">
        <f t="shared" ref="L99" si="520">(K99/K92)-1</f>
        <v>-0.1071428571428571</v>
      </c>
      <c r="M99" s="14">
        <v>363</v>
      </c>
      <c r="N99" s="50">
        <f t="shared" ref="N99" si="521">(M99/M92)-1</f>
        <v>2.5423728813559254E-2</v>
      </c>
      <c r="O99" s="14">
        <v>30</v>
      </c>
      <c r="P99" s="50">
        <f t="shared" ref="P99" si="522">(O99/O92)-1</f>
        <v>0</v>
      </c>
      <c r="Q99" s="50">
        <v>0.91</v>
      </c>
      <c r="R99" s="50">
        <f t="shared" ref="R99" si="523">(Q99/Q92)-1</f>
        <v>-1.0869565217391353E-2</v>
      </c>
    </row>
    <row r="100" spans="2:18" x14ac:dyDescent="0.3">
      <c r="B100" s="18">
        <v>43562</v>
      </c>
      <c r="C100" s="14">
        <v>403770</v>
      </c>
      <c r="D100" s="50">
        <f t="shared" si="379"/>
        <v>1.4326733941773639E-2</v>
      </c>
      <c r="E100" s="50">
        <v>0.18</v>
      </c>
      <c r="F100" s="50">
        <f t="shared" si="379"/>
        <v>-5.2631578947368474E-2</v>
      </c>
      <c r="G100" s="14">
        <v>37</v>
      </c>
      <c r="H100" s="50">
        <f t="shared" ref="H100" si="524">(G100/G93)-1</f>
        <v>2.7777777777777679E-2</v>
      </c>
      <c r="I100" s="14">
        <v>22</v>
      </c>
      <c r="J100" s="50">
        <f t="shared" ref="J100" si="525">(I100/I93)-1</f>
        <v>0.29411764705882359</v>
      </c>
      <c r="K100" s="14">
        <v>27</v>
      </c>
      <c r="L100" s="50">
        <f t="shared" ref="L100" si="526">(K100/K93)-1</f>
        <v>-6.8965517241379337E-2</v>
      </c>
      <c r="M100" s="14">
        <v>391</v>
      </c>
      <c r="N100" s="50">
        <f t="shared" ref="N100" si="527">(M100/M93)-1</f>
        <v>7.7134986225895208E-2</v>
      </c>
      <c r="O100" s="14">
        <v>31</v>
      </c>
      <c r="P100" s="50">
        <f t="shared" ref="P100" si="528">(O100/O93)-1</f>
        <v>-0.16216216216216217</v>
      </c>
      <c r="Q100" s="50">
        <v>0.95</v>
      </c>
      <c r="R100" s="50">
        <f t="shared" ref="R100" si="529">(Q100/Q93)-1</f>
        <v>0</v>
      </c>
    </row>
    <row r="101" spans="2:18" x14ac:dyDescent="0.3">
      <c r="B101" s="18">
        <v>43563</v>
      </c>
      <c r="C101" s="14">
        <v>390761</v>
      </c>
      <c r="D101" s="50">
        <f t="shared" si="379"/>
        <v>-4.4762291234794804E-2</v>
      </c>
      <c r="E101" s="50">
        <v>0.19</v>
      </c>
      <c r="F101" s="50">
        <f t="shared" si="379"/>
        <v>0.11764705882352944</v>
      </c>
      <c r="G101" s="14">
        <v>32</v>
      </c>
      <c r="H101" s="50">
        <f t="shared" ref="H101" si="530">(G101/G94)-1</f>
        <v>-0.11111111111111116</v>
      </c>
      <c r="I101" s="14">
        <v>21</v>
      </c>
      <c r="J101" s="50">
        <f t="shared" ref="J101" si="531">(I101/I94)-1</f>
        <v>0</v>
      </c>
      <c r="K101" s="14">
        <v>27</v>
      </c>
      <c r="L101" s="50">
        <f t="shared" ref="L101" si="532">(K101/K94)-1</f>
        <v>-6.8965517241379337E-2</v>
      </c>
      <c r="M101" s="14">
        <v>387</v>
      </c>
      <c r="N101" s="50">
        <f t="shared" ref="N101" si="533">(M101/M94)-1</f>
        <v>9.3220338983050821E-2</v>
      </c>
      <c r="O101" s="14">
        <v>34</v>
      </c>
      <c r="P101" s="50">
        <f t="shared" ref="P101" si="534">(O101/O94)-1</f>
        <v>-2.8571428571428581E-2</v>
      </c>
      <c r="Q101" s="50">
        <v>0.92</v>
      </c>
      <c r="R101" s="50">
        <f t="shared" ref="R101" si="535">(Q101/Q94)-1</f>
        <v>1.098901098901095E-2</v>
      </c>
    </row>
    <row r="102" spans="2:18" x14ac:dyDescent="0.3">
      <c r="B102" s="18">
        <v>43564</v>
      </c>
      <c r="C102" s="14">
        <v>395003</v>
      </c>
      <c r="D102" s="50">
        <f t="shared" si="379"/>
        <v>2.3570445729152345E-2</v>
      </c>
      <c r="E102" s="50">
        <v>0.19</v>
      </c>
      <c r="F102" s="50">
        <f t="shared" si="379"/>
        <v>0</v>
      </c>
      <c r="G102" s="14">
        <v>34</v>
      </c>
      <c r="H102" s="50">
        <f t="shared" ref="H102" si="536">(G102/G95)-1</f>
        <v>-2.8571428571428581E-2</v>
      </c>
      <c r="I102" s="14">
        <v>22</v>
      </c>
      <c r="J102" s="50">
        <f t="shared" ref="J102" si="537">(I102/I95)-1</f>
        <v>0</v>
      </c>
      <c r="K102" s="14">
        <v>25</v>
      </c>
      <c r="L102" s="50">
        <f t="shared" ref="L102" si="538">(K102/K95)-1</f>
        <v>0</v>
      </c>
      <c r="M102" s="14">
        <v>400</v>
      </c>
      <c r="N102" s="50">
        <f t="shared" ref="N102" si="539">(M102/M95)-1</f>
        <v>4.4386422976501416E-2</v>
      </c>
      <c r="O102" s="14">
        <v>34</v>
      </c>
      <c r="P102" s="50">
        <f t="shared" ref="P102" si="540">(O102/O95)-1</f>
        <v>3.0303030303030276E-2</v>
      </c>
      <c r="Q102" s="50">
        <v>0.95</v>
      </c>
      <c r="R102" s="50">
        <f t="shared" ref="R102" si="541">(Q102/Q95)-1</f>
        <v>0</v>
      </c>
    </row>
    <row r="103" spans="2:18" x14ac:dyDescent="0.3">
      <c r="B103" s="18">
        <v>43565</v>
      </c>
      <c r="C103" s="14">
        <v>395190</v>
      </c>
      <c r="D103" s="50">
        <f t="shared" si="379"/>
        <v>-3.674219526938749E-2</v>
      </c>
      <c r="E103" s="50">
        <v>0.19</v>
      </c>
      <c r="F103" s="50">
        <f t="shared" si="379"/>
        <v>0.11764705882352944</v>
      </c>
      <c r="G103" s="14">
        <v>32</v>
      </c>
      <c r="H103" s="50">
        <f t="shared" ref="H103" si="542">(G103/G96)-1</f>
        <v>-0.13513513513513509</v>
      </c>
      <c r="I103" s="14">
        <v>20</v>
      </c>
      <c r="J103" s="50">
        <f t="shared" ref="J103" si="543">(I103/I96)-1</f>
        <v>-4.7619047619047672E-2</v>
      </c>
      <c r="K103" s="14">
        <v>25</v>
      </c>
      <c r="L103" s="50">
        <f t="shared" ref="L103" si="544">(K103/K96)-1</f>
        <v>-0.1071428571428571</v>
      </c>
      <c r="M103" s="14">
        <v>384</v>
      </c>
      <c r="N103" s="50">
        <f t="shared" ref="N103" si="545">(M103/M96)-1</f>
        <v>6.3711911357340778E-2</v>
      </c>
      <c r="O103" s="14">
        <v>30</v>
      </c>
      <c r="P103" s="50">
        <f t="shared" ref="P103" si="546">(O103/O96)-1</f>
        <v>-9.0909090909090939E-2</v>
      </c>
      <c r="Q103" s="50">
        <v>0.95</v>
      </c>
      <c r="R103" s="50">
        <f t="shared" ref="R103" si="547">(Q103/Q96)-1</f>
        <v>4.39560439560438E-2</v>
      </c>
    </row>
    <row r="104" spans="2:18" x14ac:dyDescent="0.3">
      <c r="B104" s="18">
        <v>43566</v>
      </c>
      <c r="C104" s="14">
        <v>394581</v>
      </c>
      <c r="D104" s="50">
        <f t="shared" si="379"/>
        <v>-2.8776287807183332E-2</v>
      </c>
      <c r="E104" s="50">
        <v>0.18</v>
      </c>
      <c r="F104" s="50">
        <f t="shared" si="379"/>
        <v>0.79999999999999982</v>
      </c>
      <c r="G104" s="14">
        <v>35</v>
      </c>
      <c r="H104" s="50">
        <f t="shared" ref="H104" si="548">(G104/G97)-1</f>
        <v>0</v>
      </c>
      <c r="I104" s="14">
        <v>19</v>
      </c>
      <c r="J104" s="50">
        <f t="shared" ref="J104" si="549">(I104/I97)-1</f>
        <v>-9.5238095238095233E-2</v>
      </c>
      <c r="K104" s="14">
        <v>25</v>
      </c>
      <c r="L104" s="50">
        <f t="shared" ref="L104" si="550">(K104/K97)-1</f>
        <v>-0.13793103448275867</v>
      </c>
      <c r="M104" s="14">
        <v>387</v>
      </c>
      <c r="N104" s="50">
        <f t="shared" ref="N104" si="551">(M104/M97)-1</f>
        <v>-2.5773195876288568E-3</v>
      </c>
      <c r="O104" s="14">
        <v>36</v>
      </c>
      <c r="P104" s="50">
        <f t="shared" ref="P104" si="552">(O104/O97)-1</f>
        <v>-9.9999999999999978E-2</v>
      </c>
      <c r="Q104" s="50">
        <v>0.91</v>
      </c>
      <c r="R104" s="50">
        <f t="shared" ref="R104" si="553">(Q104/Q97)-1</f>
        <v>-1.0869565217391353E-2</v>
      </c>
    </row>
    <row r="105" spans="2:18" x14ac:dyDescent="0.3">
      <c r="B105" s="18">
        <v>43567</v>
      </c>
      <c r="C105" s="14">
        <v>406144</v>
      </c>
      <c r="D105" s="50">
        <f t="shared" si="379"/>
        <v>4.6032281576527723E-2</v>
      </c>
      <c r="E105" s="50">
        <v>0.17</v>
      </c>
      <c r="F105" s="50">
        <f t="shared" si="379"/>
        <v>-5.5555555555555469E-2</v>
      </c>
      <c r="G105" s="14">
        <v>32</v>
      </c>
      <c r="H105" s="50">
        <f t="shared" ref="H105" si="554">(G105/G98)-1</f>
        <v>-5.8823529411764719E-2</v>
      </c>
      <c r="I105" s="14">
        <v>17</v>
      </c>
      <c r="J105" s="50">
        <f t="shared" ref="J105" si="555">(I105/I98)-1</f>
        <v>0</v>
      </c>
      <c r="K105" s="14">
        <v>28</v>
      </c>
      <c r="L105" s="50">
        <f t="shared" ref="L105" si="556">(K105/K98)-1</f>
        <v>0</v>
      </c>
      <c r="M105" s="14">
        <v>360</v>
      </c>
      <c r="N105" s="50">
        <f t="shared" ref="N105" si="557">(M105/M98)-1</f>
        <v>-2.7700831024930483E-3</v>
      </c>
      <c r="O105" s="14">
        <v>32</v>
      </c>
      <c r="P105" s="50">
        <f t="shared" ref="P105" si="558">(O105/O98)-1</f>
        <v>-0.11111111111111116</v>
      </c>
      <c r="Q105" s="50">
        <v>0.95</v>
      </c>
      <c r="R105" s="50">
        <f t="shared" ref="R105" si="559">(Q105/Q98)-1</f>
        <v>0</v>
      </c>
    </row>
    <row r="106" spans="2:18" x14ac:dyDescent="0.3">
      <c r="B106" s="18">
        <v>43568</v>
      </c>
      <c r="C106" s="14">
        <v>381621</v>
      </c>
      <c r="D106" s="50">
        <f t="shared" si="379"/>
        <v>-5.4433955251616761E-2</v>
      </c>
      <c r="E106" s="50">
        <v>0.17</v>
      </c>
      <c r="F106" s="50">
        <f t="shared" si="379"/>
        <v>0</v>
      </c>
      <c r="G106" s="14">
        <v>31</v>
      </c>
      <c r="H106" s="50">
        <f t="shared" ref="H106" si="560">(G106/G99)-1</f>
        <v>3.3333333333333437E-2</v>
      </c>
      <c r="I106" s="14">
        <v>21</v>
      </c>
      <c r="J106" s="50">
        <f t="shared" ref="J106" si="561">(I106/I99)-1</f>
        <v>0.16666666666666674</v>
      </c>
      <c r="K106" s="14">
        <v>25</v>
      </c>
      <c r="L106" s="50">
        <f t="shared" ref="L106" si="562">(K106/K99)-1</f>
        <v>0</v>
      </c>
      <c r="M106" s="14">
        <v>366</v>
      </c>
      <c r="N106" s="50">
        <f t="shared" ref="N106" si="563">(M106/M99)-1</f>
        <v>8.2644628099173278E-3</v>
      </c>
      <c r="O106" s="14">
        <v>32</v>
      </c>
      <c r="P106" s="50">
        <f t="shared" ref="P106" si="564">(O106/O99)-1</f>
        <v>6.6666666666666652E-2</v>
      </c>
      <c r="Q106" s="50">
        <v>0.91</v>
      </c>
      <c r="R106" s="50">
        <f t="shared" ref="R106" si="565">(Q106/Q99)-1</f>
        <v>0</v>
      </c>
    </row>
    <row r="107" spans="2:18" x14ac:dyDescent="0.3">
      <c r="B107" s="18">
        <v>43569</v>
      </c>
      <c r="C107" s="14">
        <v>396665</v>
      </c>
      <c r="D107" s="50">
        <f t="shared" si="379"/>
        <v>-1.7596651559055876E-2</v>
      </c>
      <c r="E107" s="50">
        <v>0.17</v>
      </c>
      <c r="F107" s="50">
        <f t="shared" si="379"/>
        <v>-5.5555555555555469E-2</v>
      </c>
      <c r="G107" s="14">
        <v>38</v>
      </c>
      <c r="H107" s="50">
        <f t="shared" ref="H107" si="566">(G107/G100)-1</f>
        <v>2.7027027027026973E-2</v>
      </c>
      <c r="I107" s="14">
        <v>22</v>
      </c>
      <c r="J107" s="50">
        <f t="shared" ref="J107" si="567">(I107/I100)-1</f>
        <v>0</v>
      </c>
      <c r="K107" s="14">
        <v>29</v>
      </c>
      <c r="L107" s="50">
        <f t="shared" ref="L107" si="568">(K107/K100)-1</f>
        <v>7.4074074074074181E-2</v>
      </c>
      <c r="M107" s="14">
        <v>395</v>
      </c>
      <c r="N107" s="50">
        <f t="shared" ref="N107" si="569">(M107/M100)-1</f>
        <v>1.0230179028132946E-2</v>
      </c>
      <c r="O107" s="14">
        <v>35</v>
      </c>
      <c r="P107" s="50">
        <f t="shared" ref="P107" si="570">(O107/O100)-1</f>
        <v>0.12903225806451624</v>
      </c>
      <c r="Q107" s="50">
        <v>0.95</v>
      </c>
      <c r="R107" s="50">
        <f t="shared" ref="R107" si="571">(Q107/Q100)-1</f>
        <v>0</v>
      </c>
    </row>
    <row r="108" spans="2:18" x14ac:dyDescent="0.3">
      <c r="B108" s="18">
        <v>43570</v>
      </c>
      <c r="C108" s="14">
        <v>406139</v>
      </c>
      <c r="D108" s="50">
        <f t="shared" si="379"/>
        <v>3.9353978518838817E-2</v>
      </c>
      <c r="E108" s="50">
        <v>0.17</v>
      </c>
      <c r="F108" s="50">
        <f t="shared" si="379"/>
        <v>-0.10526315789473684</v>
      </c>
      <c r="G108" s="14">
        <v>31</v>
      </c>
      <c r="H108" s="50">
        <f t="shared" ref="H108" si="572">(G108/G101)-1</f>
        <v>-3.125E-2</v>
      </c>
      <c r="I108" s="14">
        <v>17</v>
      </c>
      <c r="J108" s="50">
        <f t="shared" ref="J108" si="573">(I108/I101)-1</f>
        <v>-0.19047619047619047</v>
      </c>
      <c r="K108" s="14">
        <v>26</v>
      </c>
      <c r="L108" s="50">
        <f t="shared" ref="L108" si="574">(K108/K101)-1</f>
        <v>-3.703703703703709E-2</v>
      </c>
      <c r="M108" s="14">
        <v>360</v>
      </c>
      <c r="N108" s="50">
        <f t="shared" ref="N108" si="575">(M108/M101)-1</f>
        <v>-6.9767441860465129E-2</v>
      </c>
      <c r="O108" s="14">
        <v>35</v>
      </c>
      <c r="P108" s="50">
        <f t="shared" ref="P108" si="576">(O108/O101)-1</f>
        <v>2.9411764705882248E-2</v>
      </c>
      <c r="Q108" s="50">
        <v>0.94</v>
      </c>
      <c r="R108" s="50">
        <f t="shared" ref="R108" si="577">(Q108/Q101)-1</f>
        <v>2.1739130434782483E-2</v>
      </c>
    </row>
    <row r="109" spans="2:18" x14ac:dyDescent="0.3">
      <c r="B109" s="18">
        <v>43571</v>
      </c>
      <c r="C109" s="14">
        <v>400491</v>
      </c>
      <c r="D109" s="50">
        <f t="shared" si="379"/>
        <v>1.3893565365326266E-2</v>
      </c>
      <c r="E109" s="50">
        <v>0.18</v>
      </c>
      <c r="F109" s="50">
        <f t="shared" si="379"/>
        <v>-5.2631578947368474E-2</v>
      </c>
      <c r="G109" s="14">
        <v>33</v>
      </c>
      <c r="H109" s="50">
        <f t="shared" ref="H109" si="578">(G109/G102)-1</f>
        <v>-2.9411764705882359E-2</v>
      </c>
      <c r="I109" s="14">
        <v>22</v>
      </c>
      <c r="J109" s="50">
        <f t="shared" ref="J109" si="579">(I109/I102)-1</f>
        <v>0</v>
      </c>
      <c r="K109" s="14">
        <v>25</v>
      </c>
      <c r="L109" s="50">
        <f t="shared" ref="L109" si="580">(K109/K102)-1</f>
        <v>0</v>
      </c>
      <c r="M109" s="14">
        <v>394</v>
      </c>
      <c r="N109" s="50">
        <f t="shared" ref="N109" si="581">(M109/M102)-1</f>
        <v>-1.5000000000000013E-2</v>
      </c>
      <c r="O109" s="14">
        <v>30</v>
      </c>
      <c r="P109" s="50">
        <f t="shared" ref="P109" si="582">(O109/O102)-1</f>
        <v>-0.11764705882352944</v>
      </c>
      <c r="Q109" s="50">
        <v>0.92</v>
      </c>
      <c r="R109" s="50">
        <f t="shared" ref="R109" si="583">(Q109/Q102)-1</f>
        <v>-3.1578947368420929E-2</v>
      </c>
    </row>
    <row r="110" spans="2:18" x14ac:dyDescent="0.3">
      <c r="B110" s="18">
        <v>43572</v>
      </c>
      <c r="C110" s="14">
        <v>400313</v>
      </c>
      <c r="D110" s="50">
        <f t="shared" si="379"/>
        <v>1.2963384701029979E-2</v>
      </c>
      <c r="E110" s="50">
        <v>0.18</v>
      </c>
      <c r="F110" s="50">
        <f t="shared" si="379"/>
        <v>-5.2631578947368474E-2</v>
      </c>
      <c r="G110" s="14">
        <v>31</v>
      </c>
      <c r="H110" s="50">
        <f t="shared" ref="H110" si="584">(G110/G103)-1</f>
        <v>-3.125E-2</v>
      </c>
      <c r="I110" s="14">
        <v>17</v>
      </c>
      <c r="J110" s="50">
        <f t="shared" ref="J110" si="585">(I110/I103)-1</f>
        <v>-0.15000000000000002</v>
      </c>
      <c r="K110" s="14">
        <v>30</v>
      </c>
      <c r="L110" s="50">
        <f t="shared" ref="L110" si="586">(K110/K103)-1</f>
        <v>0.19999999999999996</v>
      </c>
      <c r="M110" s="14">
        <v>387</v>
      </c>
      <c r="N110" s="50">
        <f t="shared" ref="N110" si="587">(M110/M103)-1</f>
        <v>7.8125E-3</v>
      </c>
      <c r="O110" s="14">
        <v>35</v>
      </c>
      <c r="P110" s="50">
        <f t="shared" ref="P110" si="588">(O110/O103)-1</f>
        <v>0.16666666666666674</v>
      </c>
      <c r="Q110" s="50">
        <v>0.92</v>
      </c>
      <c r="R110" s="50">
        <f t="shared" ref="R110" si="589">(Q110/Q103)-1</f>
        <v>-3.1578947368420929E-2</v>
      </c>
    </row>
    <row r="111" spans="2:18" x14ac:dyDescent="0.3">
      <c r="B111" s="18">
        <v>43573</v>
      </c>
      <c r="C111" s="14">
        <v>389107</v>
      </c>
      <c r="D111" s="50">
        <f t="shared" si="379"/>
        <v>-1.3872943704841378E-2</v>
      </c>
      <c r="E111" s="50">
        <v>0.28999999999999998</v>
      </c>
      <c r="F111" s="50">
        <f t="shared" si="379"/>
        <v>0.61111111111111116</v>
      </c>
      <c r="G111" s="14">
        <v>32</v>
      </c>
      <c r="H111" s="50">
        <f t="shared" ref="H111" si="590">(G111/G104)-1</f>
        <v>-8.5714285714285743E-2</v>
      </c>
      <c r="I111" s="14">
        <v>18</v>
      </c>
      <c r="J111" s="50">
        <f t="shared" ref="J111" si="591">(I111/I104)-1</f>
        <v>-5.2631578947368474E-2</v>
      </c>
      <c r="K111" s="14">
        <v>28</v>
      </c>
      <c r="L111" s="50">
        <f t="shared" ref="L111" si="592">(K111/K104)-1</f>
        <v>0.12000000000000011</v>
      </c>
      <c r="M111" s="14">
        <v>364</v>
      </c>
      <c r="N111" s="50">
        <f t="shared" ref="N111" si="593">(M111/M104)-1</f>
        <v>-5.9431524547803649E-2</v>
      </c>
      <c r="O111" s="14">
        <v>40</v>
      </c>
      <c r="P111" s="50">
        <f t="shared" ref="P111" si="594">(O111/O104)-1</f>
        <v>0.11111111111111116</v>
      </c>
      <c r="Q111" s="50">
        <v>0.91</v>
      </c>
      <c r="R111" s="50">
        <f t="shared" ref="R111" si="595">(Q111/Q104)-1</f>
        <v>0</v>
      </c>
    </row>
    <row r="112" spans="2:18" x14ac:dyDescent="0.3">
      <c r="B112" s="18">
        <v>43574</v>
      </c>
      <c r="C112" s="14">
        <v>384879</v>
      </c>
      <c r="D112" s="50">
        <f t="shared" si="379"/>
        <v>-5.2358276867317977E-2</v>
      </c>
      <c r="E112" s="50">
        <v>0.18</v>
      </c>
      <c r="F112" s="50">
        <f t="shared" si="379"/>
        <v>5.8823529411764497E-2</v>
      </c>
      <c r="G112" s="14">
        <v>39</v>
      </c>
      <c r="H112" s="50">
        <f t="shared" ref="H112" si="596">(G112/G105)-1</f>
        <v>0.21875</v>
      </c>
      <c r="I112" s="14">
        <v>17</v>
      </c>
      <c r="J112" s="50">
        <f t="shared" ref="J112" si="597">(I112/I105)-1</f>
        <v>0</v>
      </c>
      <c r="K112" s="14">
        <v>27</v>
      </c>
      <c r="L112" s="50">
        <f t="shared" ref="L112" si="598">(K112/K105)-1</f>
        <v>-3.5714285714285698E-2</v>
      </c>
      <c r="M112" s="14">
        <v>351</v>
      </c>
      <c r="N112" s="50">
        <f t="shared" ref="N112" si="599">(M112/M105)-1</f>
        <v>-2.5000000000000022E-2</v>
      </c>
      <c r="O112" s="14">
        <v>36</v>
      </c>
      <c r="P112" s="50">
        <f t="shared" ref="P112" si="600">(O112/O105)-1</f>
        <v>0.125</v>
      </c>
      <c r="Q112" s="50">
        <v>0.95</v>
      </c>
      <c r="R112" s="50">
        <f t="shared" ref="R112" si="601">(Q112/Q105)-1</f>
        <v>0</v>
      </c>
    </row>
    <row r="113" spans="2:18" x14ac:dyDescent="0.3">
      <c r="B113" s="18">
        <v>43575</v>
      </c>
      <c r="C113" s="14">
        <v>384256</v>
      </c>
      <c r="D113" s="50">
        <f t="shared" si="379"/>
        <v>6.9047562896171755E-3</v>
      </c>
      <c r="E113" s="50">
        <v>0.18</v>
      </c>
      <c r="F113" s="50">
        <f t="shared" si="379"/>
        <v>5.8823529411764497E-2</v>
      </c>
      <c r="G113" s="14">
        <v>35</v>
      </c>
      <c r="H113" s="50">
        <f t="shared" ref="H113" si="602">(G113/G106)-1</f>
        <v>0.12903225806451624</v>
      </c>
      <c r="I113" s="14">
        <v>17</v>
      </c>
      <c r="J113" s="50">
        <f t="shared" ref="J113" si="603">(I113/I106)-1</f>
        <v>-0.19047619047619047</v>
      </c>
      <c r="K113" s="14">
        <v>29</v>
      </c>
      <c r="L113" s="50">
        <f t="shared" ref="L113" si="604">(K113/K106)-1</f>
        <v>0.15999999999999992</v>
      </c>
      <c r="M113" s="14">
        <v>395</v>
      </c>
      <c r="N113" s="50">
        <f t="shared" ref="N113" si="605">(M113/M106)-1</f>
        <v>7.9234972677595605E-2</v>
      </c>
      <c r="O113" s="14">
        <v>34</v>
      </c>
      <c r="P113" s="50">
        <f t="shared" ref="P113" si="606">(O113/O106)-1</f>
        <v>6.25E-2</v>
      </c>
      <c r="Q113" s="50">
        <v>0.94</v>
      </c>
      <c r="R113" s="50">
        <f t="shared" ref="R113" si="607">(Q113/Q106)-1</f>
        <v>3.296703296703285E-2</v>
      </c>
    </row>
    <row r="114" spans="2:18" x14ac:dyDescent="0.3">
      <c r="B114" s="18">
        <v>43576</v>
      </c>
      <c r="C114" s="14">
        <v>405625</v>
      </c>
      <c r="D114" s="50">
        <f t="shared" si="379"/>
        <v>2.2588330203068052E-2</v>
      </c>
      <c r="E114" s="50">
        <v>0.17</v>
      </c>
      <c r="F114" s="50">
        <f t="shared" si="379"/>
        <v>0</v>
      </c>
      <c r="G114" s="14">
        <v>34</v>
      </c>
      <c r="H114" s="50">
        <f t="shared" ref="H114" si="608">(G114/G107)-1</f>
        <v>-0.10526315789473684</v>
      </c>
      <c r="I114" s="14">
        <v>18</v>
      </c>
      <c r="J114" s="50">
        <f t="shared" ref="J114" si="609">(I114/I107)-1</f>
        <v>-0.18181818181818177</v>
      </c>
      <c r="K114" s="14">
        <v>25</v>
      </c>
      <c r="L114" s="50">
        <f t="shared" ref="L114" si="610">(K114/K107)-1</f>
        <v>-0.13793103448275867</v>
      </c>
      <c r="M114" s="14">
        <v>380</v>
      </c>
      <c r="N114" s="50">
        <f t="shared" ref="N114" si="611">(M114/M107)-1</f>
        <v>-3.7974683544303778E-2</v>
      </c>
      <c r="O114" s="14">
        <v>34</v>
      </c>
      <c r="P114" s="50">
        <f t="shared" ref="P114" si="612">(O114/O107)-1</f>
        <v>-2.8571428571428581E-2</v>
      </c>
      <c r="Q114" s="50">
        <v>0.94</v>
      </c>
      <c r="R114" s="50">
        <f t="shared" ref="R114" si="613">(Q114/Q107)-1</f>
        <v>-1.0526315789473717E-2</v>
      </c>
    </row>
    <row r="115" spans="2:18" x14ac:dyDescent="0.3">
      <c r="B115" s="18">
        <v>43577</v>
      </c>
      <c r="C115" s="14">
        <v>385119</v>
      </c>
      <c r="D115" s="50">
        <f t="shared" si="379"/>
        <v>-5.1755679705716484E-2</v>
      </c>
      <c r="E115" s="50">
        <v>0.19</v>
      </c>
      <c r="F115" s="50">
        <f t="shared" si="379"/>
        <v>0.11764705882352944</v>
      </c>
      <c r="G115" s="14">
        <v>31</v>
      </c>
      <c r="H115" s="50">
        <f t="shared" ref="H115" si="614">(G115/G108)-1</f>
        <v>0</v>
      </c>
      <c r="I115" s="14">
        <v>17</v>
      </c>
      <c r="J115" s="50">
        <f t="shared" ref="J115" si="615">(I115/I108)-1</f>
        <v>0</v>
      </c>
      <c r="K115" s="14">
        <v>26</v>
      </c>
      <c r="L115" s="50">
        <f t="shared" ref="L115" si="616">(K115/K108)-1</f>
        <v>0</v>
      </c>
      <c r="M115" s="14">
        <v>383</v>
      </c>
      <c r="N115" s="50">
        <f t="shared" ref="N115" si="617">(M115/M108)-1</f>
        <v>6.3888888888888884E-2</v>
      </c>
      <c r="O115" s="14">
        <v>33</v>
      </c>
      <c r="P115" s="50">
        <f t="shared" ref="P115" si="618">(O115/O108)-1</f>
        <v>-5.7142857142857162E-2</v>
      </c>
      <c r="Q115" s="50">
        <v>0.95</v>
      </c>
      <c r="R115" s="50">
        <f t="shared" ref="R115" si="619">(Q115/Q108)-1</f>
        <v>1.0638297872340496E-2</v>
      </c>
    </row>
    <row r="116" spans="2:18" x14ac:dyDescent="0.3">
      <c r="B116" s="18">
        <v>43578</v>
      </c>
      <c r="C116" s="14">
        <v>392946</v>
      </c>
      <c r="D116" s="50">
        <f t="shared" si="379"/>
        <v>-1.8839374667595554E-2</v>
      </c>
      <c r="E116" s="50">
        <v>0.18</v>
      </c>
      <c r="F116" s="50">
        <f t="shared" si="379"/>
        <v>0</v>
      </c>
      <c r="G116" s="14">
        <v>38</v>
      </c>
      <c r="H116" s="50">
        <f t="shared" ref="H116" si="620">(G116/G109)-1</f>
        <v>0.1515151515151516</v>
      </c>
      <c r="I116" s="14">
        <v>21</v>
      </c>
      <c r="J116" s="50">
        <f t="shared" ref="J116" si="621">(I116/I109)-1</f>
        <v>-4.5454545454545414E-2</v>
      </c>
      <c r="K116" s="14">
        <v>27</v>
      </c>
      <c r="L116" s="50">
        <f t="shared" ref="L116" si="622">(K116/K109)-1</f>
        <v>8.0000000000000071E-2</v>
      </c>
      <c r="M116" s="14">
        <v>390</v>
      </c>
      <c r="N116" s="50">
        <f t="shared" ref="N116" si="623">(M116/M109)-1</f>
        <v>-1.0152284263959421E-2</v>
      </c>
      <c r="O116" s="14">
        <v>37</v>
      </c>
      <c r="P116" s="50">
        <f t="shared" ref="P116" si="624">(O116/O109)-1</f>
        <v>0.23333333333333339</v>
      </c>
      <c r="Q116" s="50">
        <v>0.93</v>
      </c>
      <c r="R116" s="50">
        <f t="shared" ref="R116" si="625">(Q116/Q109)-1</f>
        <v>1.0869565217391353E-2</v>
      </c>
    </row>
    <row r="117" spans="2:18" x14ac:dyDescent="0.3">
      <c r="B117" s="18">
        <v>43579</v>
      </c>
      <c r="C117" s="14">
        <v>394455</v>
      </c>
      <c r="D117" s="50">
        <f t="shared" si="379"/>
        <v>-1.4633549247713651E-2</v>
      </c>
      <c r="E117" s="50">
        <v>0.17</v>
      </c>
      <c r="F117" s="50">
        <f t="shared" si="379"/>
        <v>-5.5555555555555469E-2</v>
      </c>
      <c r="G117" s="14">
        <v>37</v>
      </c>
      <c r="H117" s="50">
        <f t="shared" ref="H117" si="626">(G117/G110)-1</f>
        <v>0.19354838709677424</v>
      </c>
      <c r="I117" s="14">
        <v>18</v>
      </c>
      <c r="J117" s="50">
        <f t="shared" ref="J117" si="627">(I117/I110)-1</f>
        <v>5.8823529411764719E-2</v>
      </c>
      <c r="K117" s="14">
        <v>25</v>
      </c>
      <c r="L117" s="50">
        <f t="shared" ref="L117" si="628">(K117/K110)-1</f>
        <v>-0.16666666666666663</v>
      </c>
      <c r="M117" s="14">
        <v>383</v>
      </c>
      <c r="N117" s="50">
        <f t="shared" ref="N117" si="629">(M117/M110)-1</f>
        <v>-1.033591731266148E-2</v>
      </c>
      <c r="O117" s="14">
        <v>39</v>
      </c>
      <c r="P117" s="50">
        <f t="shared" ref="P117" si="630">(O117/O110)-1</f>
        <v>0.11428571428571432</v>
      </c>
      <c r="Q117" s="50">
        <v>0.94</v>
      </c>
      <c r="R117" s="50">
        <f t="shared" ref="R117" si="631">(Q117/Q110)-1</f>
        <v>2.1739130434782483E-2</v>
      </c>
    </row>
    <row r="118" spans="2:18" x14ac:dyDescent="0.3">
      <c r="B118" s="18">
        <v>43580</v>
      </c>
      <c r="C118" s="14">
        <v>393483</v>
      </c>
      <c r="D118" s="50">
        <f t="shared" si="379"/>
        <v>1.1246263881143248E-2</v>
      </c>
      <c r="E118" s="50">
        <v>0.17</v>
      </c>
      <c r="F118" s="50">
        <f t="shared" si="379"/>
        <v>-0.4137931034482758</v>
      </c>
      <c r="G118" s="14">
        <v>30</v>
      </c>
      <c r="H118" s="50">
        <f t="shared" ref="H118" si="632">(G118/G111)-1</f>
        <v>-6.25E-2</v>
      </c>
      <c r="I118" s="14">
        <v>17</v>
      </c>
      <c r="J118" s="50">
        <f t="shared" ref="J118" si="633">(I118/I111)-1</f>
        <v>-5.555555555555558E-2</v>
      </c>
      <c r="K118" s="14">
        <v>28</v>
      </c>
      <c r="L118" s="50">
        <f t="shared" ref="L118" si="634">(K118/K111)-1</f>
        <v>0</v>
      </c>
      <c r="M118" s="14">
        <v>383</v>
      </c>
      <c r="N118" s="50">
        <f t="shared" ref="N118" si="635">(M118/M111)-1</f>
        <v>5.2197802197802234E-2</v>
      </c>
      <c r="O118" s="14">
        <v>38</v>
      </c>
      <c r="P118" s="50">
        <f t="shared" ref="P118" si="636">(O118/O111)-1</f>
        <v>-5.0000000000000044E-2</v>
      </c>
      <c r="Q118" s="50">
        <v>0.91</v>
      </c>
      <c r="R118" s="50">
        <f t="shared" ref="R118" si="637">(Q118/Q111)-1</f>
        <v>0</v>
      </c>
    </row>
    <row r="119" spans="2:18" x14ac:dyDescent="0.3">
      <c r="B119" s="18">
        <v>43581</v>
      </c>
      <c r="C119" s="14">
        <v>387973</v>
      </c>
      <c r="D119" s="50">
        <f t="shared" si="379"/>
        <v>8.0388901446948324E-3</v>
      </c>
      <c r="E119" s="50">
        <v>0.17</v>
      </c>
      <c r="F119" s="50">
        <f t="shared" si="379"/>
        <v>-5.5555555555555469E-2</v>
      </c>
      <c r="G119" s="14">
        <v>38</v>
      </c>
      <c r="H119" s="50">
        <f t="shared" ref="H119" si="638">(G119/G112)-1</f>
        <v>-2.5641025641025661E-2</v>
      </c>
      <c r="I119" s="14">
        <v>19</v>
      </c>
      <c r="J119" s="50">
        <f t="shared" ref="J119" si="639">(I119/I112)-1</f>
        <v>0.11764705882352944</v>
      </c>
      <c r="K119" s="14">
        <v>30</v>
      </c>
      <c r="L119" s="50">
        <f t="shared" ref="L119" si="640">(K119/K112)-1</f>
        <v>0.11111111111111116</v>
      </c>
      <c r="M119" s="14">
        <v>367</v>
      </c>
      <c r="N119" s="50">
        <f t="shared" ref="N119" si="641">(M119/M112)-1</f>
        <v>4.5584045584045496E-2</v>
      </c>
      <c r="O119" s="14">
        <v>30</v>
      </c>
      <c r="P119" s="50">
        <f t="shared" ref="P119" si="642">(O119/O112)-1</f>
        <v>-0.16666666666666663</v>
      </c>
      <c r="Q119" s="50">
        <v>0.94</v>
      </c>
      <c r="R119" s="50">
        <f t="shared" ref="R119" si="643">(Q119/Q112)-1</f>
        <v>-1.0526315789473717E-2</v>
      </c>
    </row>
    <row r="120" spans="2:18" x14ac:dyDescent="0.3">
      <c r="B120" s="18">
        <v>43582</v>
      </c>
      <c r="C120" s="14">
        <v>388059</v>
      </c>
      <c r="D120" s="50">
        <f t="shared" si="379"/>
        <v>9.8970478014657193E-3</v>
      </c>
      <c r="E120" s="50">
        <v>0.19</v>
      </c>
      <c r="F120" s="50">
        <f t="shared" si="379"/>
        <v>5.555555555555558E-2</v>
      </c>
      <c r="G120" s="14">
        <v>31</v>
      </c>
      <c r="H120" s="50">
        <f t="shared" ref="H120" si="644">(G120/G113)-1</f>
        <v>-0.11428571428571432</v>
      </c>
      <c r="I120" s="14">
        <v>20</v>
      </c>
      <c r="J120" s="50">
        <f t="shared" ref="J120" si="645">(I120/I113)-1</f>
        <v>0.17647058823529416</v>
      </c>
      <c r="K120" s="14">
        <v>29</v>
      </c>
      <c r="L120" s="50">
        <f t="shared" ref="L120" si="646">(K120/K113)-1</f>
        <v>0</v>
      </c>
      <c r="M120" s="14">
        <v>366</v>
      </c>
      <c r="N120" s="50">
        <f t="shared" ref="N120" si="647">(M120/M113)-1</f>
        <v>-7.3417721518987289E-2</v>
      </c>
      <c r="O120" s="14">
        <v>36</v>
      </c>
      <c r="P120" s="50">
        <f t="shared" ref="P120" si="648">(O120/O113)-1</f>
        <v>5.8823529411764719E-2</v>
      </c>
      <c r="Q120" s="50">
        <v>0.94</v>
      </c>
      <c r="R120" s="50">
        <f t="shared" ref="R120" si="649">(Q120/Q113)-1</f>
        <v>0</v>
      </c>
    </row>
    <row r="121" spans="2:18" x14ac:dyDescent="0.3">
      <c r="B121" s="18">
        <v>43583</v>
      </c>
      <c r="C121" s="14">
        <v>394554</v>
      </c>
      <c r="D121" s="50">
        <f t="shared" si="379"/>
        <v>-2.7293682588597878E-2</v>
      </c>
      <c r="E121" s="50">
        <v>0.18</v>
      </c>
      <c r="F121" s="50">
        <f t="shared" si="379"/>
        <v>5.8823529411764497E-2</v>
      </c>
      <c r="G121" s="14">
        <v>30</v>
      </c>
      <c r="H121" s="50">
        <f t="shared" ref="H121" si="650">(G121/G114)-1</f>
        <v>-0.11764705882352944</v>
      </c>
      <c r="I121" s="14">
        <v>20</v>
      </c>
      <c r="J121" s="50">
        <f t="shared" ref="J121" si="651">(I121/I114)-1</f>
        <v>0.11111111111111116</v>
      </c>
      <c r="K121" s="14">
        <v>29</v>
      </c>
      <c r="L121" s="50">
        <f t="shared" ref="L121" si="652">(K121/K114)-1</f>
        <v>0.15999999999999992</v>
      </c>
      <c r="M121" s="14">
        <v>389</v>
      </c>
      <c r="N121" s="50">
        <f t="shared" ref="N121" si="653">(M121/M114)-1</f>
        <v>2.3684210526315752E-2</v>
      </c>
      <c r="O121" s="14">
        <v>31</v>
      </c>
      <c r="P121" s="50">
        <f t="shared" ref="P121" si="654">(O121/O114)-1</f>
        <v>-8.8235294117647078E-2</v>
      </c>
      <c r="Q121" s="50">
        <v>0.93</v>
      </c>
      <c r="R121" s="50">
        <f t="shared" ref="R121" si="655">(Q121/Q114)-1</f>
        <v>-1.0638297872340274E-2</v>
      </c>
    </row>
    <row r="122" spans="2:18" x14ac:dyDescent="0.3">
      <c r="B122" s="18">
        <v>43584</v>
      </c>
      <c r="C122" s="14">
        <v>395744</v>
      </c>
      <c r="D122" s="50">
        <f t="shared" si="379"/>
        <v>2.7588875126908885E-2</v>
      </c>
      <c r="E122" s="50">
        <v>0.18</v>
      </c>
      <c r="F122" s="50">
        <f t="shared" si="379"/>
        <v>-5.2631578947368474E-2</v>
      </c>
      <c r="G122" s="14">
        <v>38</v>
      </c>
      <c r="H122" s="50">
        <f t="shared" ref="H122" si="656">(G122/G115)-1</f>
        <v>0.22580645161290325</v>
      </c>
      <c r="I122" s="14">
        <v>20</v>
      </c>
      <c r="J122" s="50">
        <f t="shared" ref="J122" si="657">(I122/I115)-1</f>
        <v>0.17647058823529416</v>
      </c>
      <c r="K122" s="14">
        <v>27</v>
      </c>
      <c r="L122" s="50">
        <f t="shared" ref="L122" si="658">(K122/K115)-1</f>
        <v>3.8461538461538547E-2</v>
      </c>
      <c r="M122" s="14">
        <v>366</v>
      </c>
      <c r="N122" s="50">
        <f t="shared" ref="N122" si="659">(M122/M115)-1</f>
        <v>-4.4386422976501305E-2</v>
      </c>
      <c r="O122" s="14">
        <v>31</v>
      </c>
      <c r="P122" s="50">
        <f t="shared" ref="P122" si="660">(O122/O115)-1</f>
        <v>-6.0606060606060552E-2</v>
      </c>
      <c r="Q122" s="50">
        <v>0.91</v>
      </c>
      <c r="R122" s="50">
        <f t="shared" ref="R122" si="661">(Q122/Q115)-1</f>
        <v>-4.2105263157894646E-2</v>
      </c>
    </row>
    <row r="123" spans="2:18" x14ac:dyDescent="0.3">
      <c r="B123" s="18">
        <v>43585</v>
      </c>
      <c r="C123" s="14">
        <v>405172</v>
      </c>
      <c r="D123" s="50">
        <f t="shared" si="379"/>
        <v>3.1113689921770327E-2</v>
      </c>
      <c r="E123" s="50">
        <v>0.17</v>
      </c>
      <c r="F123" s="50">
        <f t="shared" si="379"/>
        <v>-5.5555555555555469E-2</v>
      </c>
      <c r="G123" s="14">
        <v>33</v>
      </c>
      <c r="H123" s="50">
        <f t="shared" ref="H123" si="662">(G123/G116)-1</f>
        <v>-0.13157894736842102</v>
      </c>
      <c r="I123" s="14">
        <v>19</v>
      </c>
      <c r="J123" s="50">
        <f t="shared" ref="J123" si="663">(I123/I116)-1</f>
        <v>-9.5238095238095233E-2</v>
      </c>
      <c r="K123" s="14">
        <v>27</v>
      </c>
      <c r="L123" s="50">
        <f t="shared" ref="L123" si="664">(K123/K116)-1</f>
        <v>0</v>
      </c>
      <c r="M123" s="14">
        <v>380</v>
      </c>
      <c r="N123" s="50">
        <f t="shared" ref="N123" si="665">(M123/M116)-1</f>
        <v>-2.5641025641025661E-2</v>
      </c>
      <c r="O123" s="14">
        <v>34</v>
      </c>
      <c r="P123" s="50">
        <f t="shared" ref="P123" si="666">(O123/O116)-1</f>
        <v>-8.108108108108103E-2</v>
      </c>
      <c r="Q123" s="50">
        <v>0.94</v>
      </c>
      <c r="R123" s="50">
        <f t="shared" ref="R123" si="667">(Q123/Q116)-1</f>
        <v>1.0752688172043001E-2</v>
      </c>
    </row>
    <row r="124" spans="2:18" x14ac:dyDescent="0.3">
      <c r="B124" s="18">
        <v>43586</v>
      </c>
      <c r="C124" s="14">
        <v>410255</v>
      </c>
      <c r="D124" s="50">
        <f t="shared" si="379"/>
        <v>4.0055266126681088E-2</v>
      </c>
      <c r="E124" s="50">
        <v>0.18</v>
      </c>
      <c r="F124" s="50">
        <f t="shared" si="379"/>
        <v>5.8823529411764497E-2</v>
      </c>
      <c r="G124" s="14">
        <v>40</v>
      </c>
      <c r="H124" s="50">
        <f t="shared" ref="H124" si="668">(G124/G117)-1</f>
        <v>8.1081081081081141E-2</v>
      </c>
      <c r="I124" s="14">
        <v>18</v>
      </c>
      <c r="J124" s="50">
        <f t="shared" ref="J124" si="669">(I124/I117)-1</f>
        <v>0</v>
      </c>
      <c r="K124" s="14">
        <v>27</v>
      </c>
      <c r="L124" s="50">
        <f t="shared" ref="L124" si="670">(K124/K117)-1</f>
        <v>8.0000000000000071E-2</v>
      </c>
      <c r="M124" s="14">
        <v>378</v>
      </c>
      <c r="N124" s="50">
        <f t="shared" ref="N124" si="671">(M124/M117)-1</f>
        <v>-1.3054830287206221E-2</v>
      </c>
      <c r="O124" s="14">
        <v>35</v>
      </c>
      <c r="P124" s="50">
        <f t="shared" ref="P124" si="672">(O124/O117)-1</f>
        <v>-0.10256410256410253</v>
      </c>
      <c r="Q124" s="50">
        <v>0.94</v>
      </c>
      <c r="R124" s="50">
        <f t="shared" ref="R124" si="673">(Q124/Q117)-1</f>
        <v>0</v>
      </c>
    </row>
    <row r="125" spans="2:18" x14ac:dyDescent="0.3">
      <c r="B125" s="18">
        <v>43587</v>
      </c>
      <c r="C125" s="14">
        <v>390331</v>
      </c>
      <c r="D125" s="50">
        <f t="shared" si="379"/>
        <v>-8.0105112546158264E-3</v>
      </c>
      <c r="E125" s="50">
        <v>0.19</v>
      </c>
      <c r="F125" s="50">
        <f t="shared" si="379"/>
        <v>0.11764705882352944</v>
      </c>
      <c r="G125" s="14">
        <v>31</v>
      </c>
      <c r="H125" s="50">
        <f t="shared" ref="H125" si="674">(G125/G118)-1</f>
        <v>3.3333333333333437E-2</v>
      </c>
      <c r="I125" s="14">
        <v>18</v>
      </c>
      <c r="J125" s="50">
        <f t="shared" ref="J125" si="675">(I125/I118)-1</f>
        <v>5.8823529411764719E-2</v>
      </c>
      <c r="K125" s="14">
        <v>30</v>
      </c>
      <c r="L125" s="50">
        <f t="shared" ref="L125" si="676">(K125/K118)-1</f>
        <v>7.1428571428571397E-2</v>
      </c>
      <c r="M125" s="14">
        <v>378</v>
      </c>
      <c r="N125" s="50">
        <f t="shared" ref="N125" si="677">(M125/M118)-1</f>
        <v>-1.3054830287206221E-2</v>
      </c>
      <c r="O125" s="14">
        <v>36</v>
      </c>
      <c r="P125" s="50">
        <f t="shared" ref="P125" si="678">(O125/O118)-1</f>
        <v>-5.2631578947368474E-2</v>
      </c>
      <c r="Q125" s="50">
        <v>0.95</v>
      </c>
      <c r="R125" s="50">
        <f t="shared" ref="R125" si="679">(Q125/Q118)-1</f>
        <v>4.39560439560438E-2</v>
      </c>
    </row>
    <row r="126" spans="2:18" x14ac:dyDescent="0.3">
      <c r="B126" s="18">
        <v>43588</v>
      </c>
      <c r="C126" s="14">
        <v>400375</v>
      </c>
      <c r="D126" s="50">
        <f t="shared" si="379"/>
        <v>3.1966141973797102E-2</v>
      </c>
      <c r="E126" s="50">
        <v>0.18</v>
      </c>
      <c r="F126" s="50">
        <f t="shared" si="379"/>
        <v>5.8823529411764497E-2</v>
      </c>
      <c r="G126" s="14">
        <v>37</v>
      </c>
      <c r="H126" s="50">
        <f t="shared" ref="H126" si="680">(G126/G119)-1</f>
        <v>-2.6315789473684181E-2</v>
      </c>
      <c r="I126" s="14">
        <v>18</v>
      </c>
      <c r="J126" s="50">
        <f t="shared" ref="J126" si="681">(I126/I119)-1</f>
        <v>-5.2631578947368474E-2</v>
      </c>
      <c r="K126" s="14">
        <v>27</v>
      </c>
      <c r="L126" s="50">
        <f t="shared" ref="L126" si="682">(K126/K119)-1</f>
        <v>-9.9999999999999978E-2</v>
      </c>
      <c r="M126" s="14">
        <v>365</v>
      </c>
      <c r="N126" s="50">
        <f t="shared" ref="N126" si="683">(M126/M119)-1</f>
        <v>-5.4495912806539204E-3</v>
      </c>
      <c r="O126" s="14">
        <v>37</v>
      </c>
      <c r="P126" s="50">
        <f t="shared" ref="P126" si="684">(O126/O119)-1</f>
        <v>0.23333333333333339</v>
      </c>
      <c r="Q126" s="50">
        <v>0.93</v>
      </c>
      <c r="R126" s="50">
        <f t="shared" ref="R126" si="685">(Q126/Q119)-1</f>
        <v>-1.0638297872340274E-2</v>
      </c>
    </row>
    <row r="127" spans="2:18" x14ac:dyDescent="0.3">
      <c r="B127" s="18">
        <v>43589</v>
      </c>
      <c r="C127" s="14">
        <v>400472</v>
      </c>
      <c r="D127" s="50">
        <f t="shared" si="379"/>
        <v>3.1987403977230322E-2</v>
      </c>
      <c r="E127" s="50">
        <v>0.19</v>
      </c>
      <c r="F127" s="50">
        <f t="shared" si="379"/>
        <v>0</v>
      </c>
      <c r="G127" s="14">
        <v>39</v>
      </c>
      <c r="H127" s="50">
        <f t="shared" ref="H127" si="686">(G127/G120)-1</f>
        <v>0.25806451612903225</v>
      </c>
      <c r="I127" s="14">
        <v>19</v>
      </c>
      <c r="J127" s="50">
        <f t="shared" ref="J127" si="687">(I127/I120)-1</f>
        <v>-5.0000000000000044E-2</v>
      </c>
      <c r="K127" s="14">
        <v>30</v>
      </c>
      <c r="L127" s="50">
        <f t="shared" ref="L127" si="688">(K127/K120)-1</f>
        <v>3.4482758620689724E-2</v>
      </c>
      <c r="M127" s="14">
        <v>370</v>
      </c>
      <c r="N127" s="50">
        <f t="shared" ref="N127" si="689">(M127/M120)-1</f>
        <v>1.0928961748633892E-2</v>
      </c>
      <c r="O127" s="14">
        <v>40</v>
      </c>
      <c r="P127" s="50">
        <f t="shared" ref="P127" si="690">(O127/O120)-1</f>
        <v>0.11111111111111116</v>
      </c>
      <c r="Q127" s="50">
        <v>0.94</v>
      </c>
      <c r="R127" s="50">
        <f t="shared" ref="R127" si="691">(Q127/Q120)-1</f>
        <v>0</v>
      </c>
    </row>
    <row r="128" spans="2:18" x14ac:dyDescent="0.3">
      <c r="B128" s="18">
        <v>43590</v>
      </c>
      <c r="C128" s="14">
        <v>387617</v>
      </c>
      <c r="D128" s="50">
        <f t="shared" si="379"/>
        <v>-1.7581877258879608E-2</v>
      </c>
      <c r="E128" s="50">
        <v>0.18</v>
      </c>
      <c r="F128" s="50">
        <f t="shared" si="379"/>
        <v>0</v>
      </c>
      <c r="G128" s="14">
        <v>34</v>
      </c>
      <c r="H128" s="50">
        <f t="shared" ref="H128" si="692">(G128/G121)-1</f>
        <v>0.1333333333333333</v>
      </c>
      <c r="I128" s="14">
        <v>21</v>
      </c>
      <c r="J128" s="50">
        <f t="shared" ref="J128" si="693">(I128/I121)-1</f>
        <v>5.0000000000000044E-2</v>
      </c>
      <c r="K128" s="14">
        <v>28</v>
      </c>
      <c r="L128" s="50">
        <f t="shared" ref="L128" si="694">(K128/K121)-1</f>
        <v>-3.4482758620689613E-2</v>
      </c>
      <c r="M128" s="14">
        <v>397</v>
      </c>
      <c r="N128" s="50">
        <f t="shared" ref="N128" si="695">(M128/M121)-1</f>
        <v>2.0565552699228773E-2</v>
      </c>
      <c r="O128" s="14">
        <v>36</v>
      </c>
      <c r="P128" s="50">
        <f t="shared" ref="P128" si="696">(O128/O121)-1</f>
        <v>0.16129032258064524</v>
      </c>
      <c r="Q128" s="50">
        <v>0.93</v>
      </c>
      <c r="R128" s="50">
        <f t="shared" ref="R128" si="697">(Q128/Q121)-1</f>
        <v>0</v>
      </c>
    </row>
    <row r="129" spans="2:18" x14ac:dyDescent="0.3">
      <c r="B129" s="18">
        <v>43591</v>
      </c>
      <c r="C129" s="14">
        <v>388170</v>
      </c>
      <c r="D129" s="50">
        <f t="shared" si="379"/>
        <v>-1.9138635077221688E-2</v>
      </c>
      <c r="E129" s="50">
        <v>0.18</v>
      </c>
      <c r="F129" s="50">
        <f t="shared" si="379"/>
        <v>0</v>
      </c>
      <c r="G129" s="14">
        <v>32</v>
      </c>
      <c r="H129" s="50">
        <f t="shared" ref="H129" si="698">(G129/G122)-1</f>
        <v>-0.15789473684210531</v>
      </c>
      <c r="I129" s="14">
        <v>18</v>
      </c>
      <c r="J129" s="50">
        <f t="shared" ref="J129" si="699">(I129/I122)-1</f>
        <v>-9.9999999999999978E-2</v>
      </c>
      <c r="K129" s="14">
        <v>29</v>
      </c>
      <c r="L129" s="50">
        <f t="shared" ref="L129" si="700">(K129/K122)-1</f>
        <v>7.4074074074074181E-2</v>
      </c>
      <c r="M129" s="14">
        <v>359</v>
      </c>
      <c r="N129" s="50">
        <f t="shared" ref="N129" si="701">(M129/M122)-1</f>
        <v>-1.9125683060109311E-2</v>
      </c>
      <c r="O129" s="14">
        <v>35</v>
      </c>
      <c r="P129" s="50">
        <f t="shared" ref="P129" si="702">(O129/O122)-1</f>
        <v>0.12903225806451624</v>
      </c>
      <c r="Q129" s="50">
        <v>0.93</v>
      </c>
      <c r="R129" s="50">
        <f t="shared" ref="R129" si="703">(Q129/Q122)-1</f>
        <v>2.19780219780219E-2</v>
      </c>
    </row>
    <row r="130" spans="2:18" x14ac:dyDescent="0.3">
      <c r="B130" s="18">
        <v>43592</v>
      </c>
      <c r="C130" s="14">
        <v>404780</v>
      </c>
      <c r="D130" s="50">
        <f t="shared" si="379"/>
        <v>-9.6749034977738901E-4</v>
      </c>
      <c r="E130" s="50">
        <v>0.18</v>
      </c>
      <c r="F130" s="50">
        <f t="shared" si="379"/>
        <v>5.8823529411764497E-2</v>
      </c>
      <c r="G130" s="14">
        <v>37</v>
      </c>
      <c r="H130" s="50">
        <f t="shared" ref="H130" si="704">(G130/G123)-1</f>
        <v>0.1212121212121211</v>
      </c>
      <c r="I130" s="14">
        <v>22</v>
      </c>
      <c r="J130" s="50">
        <f t="shared" ref="J130" si="705">(I130/I123)-1</f>
        <v>0.15789473684210531</v>
      </c>
      <c r="K130" s="14">
        <v>29</v>
      </c>
      <c r="L130" s="50">
        <f t="shared" ref="L130" si="706">(K130/K123)-1</f>
        <v>7.4074074074074181E-2</v>
      </c>
      <c r="M130" s="14">
        <v>360</v>
      </c>
      <c r="N130" s="50">
        <f t="shared" ref="N130" si="707">(M130/M123)-1</f>
        <v>-5.2631578947368474E-2</v>
      </c>
      <c r="O130" s="14">
        <v>31</v>
      </c>
      <c r="P130" s="50">
        <f t="shared" ref="P130" si="708">(O130/O123)-1</f>
        <v>-8.8235294117647078E-2</v>
      </c>
      <c r="Q130" s="50">
        <v>0.95</v>
      </c>
      <c r="R130" s="50">
        <f t="shared" ref="R130" si="709">(Q130/Q123)-1</f>
        <v>1.0638297872340496E-2</v>
      </c>
    </row>
    <row r="131" spans="2:18" x14ac:dyDescent="0.3">
      <c r="B131" s="18">
        <v>43593</v>
      </c>
      <c r="C131" s="14">
        <v>384639</v>
      </c>
      <c r="D131" s="50">
        <f t="shared" si="379"/>
        <v>-6.2439214634800289E-2</v>
      </c>
      <c r="E131" s="50">
        <v>0.17</v>
      </c>
      <c r="F131" s="50">
        <f t="shared" si="379"/>
        <v>-5.5555555555555469E-2</v>
      </c>
      <c r="G131" s="14">
        <v>35</v>
      </c>
      <c r="H131" s="50">
        <f t="shared" ref="H131" si="710">(G131/G124)-1</f>
        <v>-0.125</v>
      </c>
      <c r="I131" s="14">
        <v>20</v>
      </c>
      <c r="J131" s="50">
        <f t="shared" ref="J131" si="711">(I131/I124)-1</f>
        <v>0.11111111111111116</v>
      </c>
      <c r="K131" s="14">
        <v>29</v>
      </c>
      <c r="L131" s="50">
        <f t="shared" ref="L131" si="712">(K131/K124)-1</f>
        <v>7.4074074074074181E-2</v>
      </c>
      <c r="M131" s="14">
        <v>390</v>
      </c>
      <c r="N131" s="50">
        <f t="shared" ref="N131" si="713">(M131/M124)-1</f>
        <v>3.1746031746031855E-2</v>
      </c>
      <c r="O131" s="14">
        <v>38</v>
      </c>
      <c r="P131" s="50">
        <f t="shared" ref="P131" si="714">(O131/O124)-1</f>
        <v>8.5714285714285632E-2</v>
      </c>
      <c r="Q131" s="50">
        <v>0.91</v>
      </c>
      <c r="R131" s="50">
        <f t="shared" ref="R131" si="715">(Q131/Q124)-1</f>
        <v>-3.1914893617021156E-2</v>
      </c>
    </row>
    <row r="132" spans="2:18" x14ac:dyDescent="0.3">
      <c r="B132" s="18">
        <v>43594</v>
      </c>
      <c r="C132" s="14">
        <v>403290</v>
      </c>
      <c r="D132" s="50">
        <f t="shared" si="379"/>
        <v>3.3200027668824683E-2</v>
      </c>
      <c r="E132" s="50">
        <v>0.18</v>
      </c>
      <c r="F132" s="50">
        <f t="shared" si="379"/>
        <v>-5.2631578947368474E-2</v>
      </c>
      <c r="G132" s="14">
        <v>32</v>
      </c>
      <c r="H132" s="50">
        <f t="shared" ref="H132" si="716">(G132/G125)-1</f>
        <v>3.2258064516129004E-2</v>
      </c>
      <c r="I132" s="14">
        <v>19</v>
      </c>
      <c r="J132" s="50">
        <f t="shared" ref="J132" si="717">(I132/I125)-1</f>
        <v>5.555555555555558E-2</v>
      </c>
      <c r="K132" s="14">
        <v>26</v>
      </c>
      <c r="L132" s="50">
        <f t="shared" ref="L132" si="718">(K132/K125)-1</f>
        <v>-0.1333333333333333</v>
      </c>
      <c r="M132" s="14">
        <v>385</v>
      </c>
      <c r="N132" s="50">
        <f t="shared" ref="N132" si="719">(M132/M125)-1</f>
        <v>1.8518518518518601E-2</v>
      </c>
      <c r="O132" s="14">
        <v>40</v>
      </c>
      <c r="P132" s="50">
        <f t="shared" ref="P132" si="720">(O132/O125)-1</f>
        <v>0.11111111111111116</v>
      </c>
      <c r="Q132" s="50">
        <v>0.95</v>
      </c>
      <c r="R132" s="50">
        <f t="shared" ref="R132" si="721">(Q132/Q125)-1</f>
        <v>0</v>
      </c>
    </row>
    <row r="133" spans="2:18" x14ac:dyDescent="0.3">
      <c r="B133" s="18">
        <v>43595</v>
      </c>
      <c r="C133" s="14">
        <v>406517</v>
      </c>
      <c r="D133" s="50">
        <f t="shared" si="379"/>
        <v>1.534061817046517E-2</v>
      </c>
      <c r="E133" s="50">
        <v>0.19</v>
      </c>
      <c r="F133" s="50">
        <f t="shared" si="379"/>
        <v>5.555555555555558E-2</v>
      </c>
      <c r="G133" s="14">
        <v>40</v>
      </c>
      <c r="H133" s="50">
        <f t="shared" ref="H133" si="722">(G133/G126)-1</f>
        <v>8.1081081081081141E-2</v>
      </c>
      <c r="I133" s="14">
        <v>21</v>
      </c>
      <c r="J133" s="50">
        <f t="shared" ref="J133" si="723">(I133/I126)-1</f>
        <v>0.16666666666666674</v>
      </c>
      <c r="K133" s="14">
        <v>25</v>
      </c>
      <c r="L133" s="50">
        <f t="shared" ref="L133" si="724">(K133/K126)-1</f>
        <v>-7.407407407407407E-2</v>
      </c>
      <c r="M133" s="14">
        <v>377</v>
      </c>
      <c r="N133" s="50">
        <f t="shared" ref="N133" si="725">(M133/M126)-1</f>
        <v>3.287671232876721E-2</v>
      </c>
      <c r="O133" s="14">
        <v>39</v>
      </c>
      <c r="P133" s="50">
        <f t="shared" ref="P133" si="726">(O133/O126)-1</f>
        <v>5.4054054054053946E-2</v>
      </c>
      <c r="Q133" s="50">
        <v>0.92</v>
      </c>
      <c r="R133" s="50">
        <f t="shared" ref="R133" si="727">(Q133/Q126)-1</f>
        <v>-1.0752688172043001E-2</v>
      </c>
    </row>
    <row r="134" spans="2:18" x14ac:dyDescent="0.3">
      <c r="B134" s="18">
        <v>43596</v>
      </c>
      <c r="C134" s="14">
        <v>398563</v>
      </c>
      <c r="D134" s="50">
        <f t="shared" si="379"/>
        <v>-4.7668750873969268E-3</v>
      </c>
      <c r="E134" s="50">
        <v>0.17</v>
      </c>
      <c r="F134" s="50">
        <f t="shared" si="379"/>
        <v>-0.10526315789473684</v>
      </c>
      <c r="G134" s="14">
        <v>39</v>
      </c>
      <c r="H134" s="50">
        <f t="shared" ref="H134" si="728">(G134/G127)-1</f>
        <v>0</v>
      </c>
      <c r="I134" s="14">
        <v>17</v>
      </c>
      <c r="J134" s="50">
        <f t="shared" ref="J134" si="729">(I134/I127)-1</f>
        <v>-0.10526315789473684</v>
      </c>
      <c r="K134" s="14">
        <v>28</v>
      </c>
      <c r="L134" s="50">
        <f t="shared" ref="L134" si="730">(K134/K127)-1</f>
        <v>-6.6666666666666652E-2</v>
      </c>
      <c r="M134" s="14">
        <v>367</v>
      </c>
      <c r="N134" s="50">
        <f t="shared" ref="N134" si="731">(M134/M127)-1</f>
        <v>-8.1081081081081363E-3</v>
      </c>
      <c r="O134" s="14">
        <v>33</v>
      </c>
      <c r="P134" s="50">
        <f t="shared" ref="P134" si="732">(O134/O127)-1</f>
        <v>-0.17500000000000004</v>
      </c>
      <c r="Q134" s="50">
        <v>0.91</v>
      </c>
      <c r="R134" s="50">
        <f t="shared" ref="R134" si="733">(Q134/Q127)-1</f>
        <v>-3.1914893617021156E-2</v>
      </c>
    </row>
    <row r="135" spans="2:18" x14ac:dyDescent="0.3">
      <c r="B135" s="18">
        <v>43597</v>
      </c>
      <c r="C135" s="14">
        <v>398790</v>
      </c>
      <c r="D135" s="50">
        <f t="shared" si="379"/>
        <v>2.8824845143530897E-2</v>
      </c>
      <c r="E135" s="50">
        <v>0.17</v>
      </c>
      <c r="F135" s="50">
        <f t="shared" si="379"/>
        <v>-5.5555555555555469E-2</v>
      </c>
      <c r="G135" s="14">
        <v>34</v>
      </c>
      <c r="H135" s="50">
        <f t="shared" ref="H135" si="734">(G135/G128)-1</f>
        <v>0</v>
      </c>
      <c r="I135" s="14">
        <v>22</v>
      </c>
      <c r="J135" s="50">
        <f t="shared" ref="J135" si="735">(I135/I128)-1</f>
        <v>4.7619047619047672E-2</v>
      </c>
      <c r="K135" s="14">
        <v>27</v>
      </c>
      <c r="L135" s="50">
        <f t="shared" ref="L135" si="736">(K135/K128)-1</f>
        <v>-3.5714285714285698E-2</v>
      </c>
      <c r="M135" s="14">
        <v>350</v>
      </c>
      <c r="N135" s="50">
        <f t="shared" ref="N135" si="737">(M135/M128)-1</f>
        <v>-0.11838790931989929</v>
      </c>
      <c r="O135" s="14">
        <v>30</v>
      </c>
      <c r="P135" s="50">
        <f t="shared" ref="P135" si="738">(O135/O128)-1</f>
        <v>-0.16666666666666663</v>
      </c>
      <c r="Q135" s="50">
        <v>0.94</v>
      </c>
      <c r="R135" s="50">
        <f t="shared" ref="R135" si="739">(Q135/Q128)-1</f>
        <v>1.0752688172043001E-2</v>
      </c>
    </row>
    <row r="136" spans="2:18" x14ac:dyDescent="0.3">
      <c r="B136" s="18">
        <v>43598</v>
      </c>
      <c r="C136" s="14">
        <v>385035</v>
      </c>
      <c r="D136" s="50">
        <f t="shared" si="379"/>
        <v>-8.0763582966225655E-3</v>
      </c>
      <c r="E136" s="50">
        <v>0.17</v>
      </c>
      <c r="F136" s="50">
        <f t="shared" si="379"/>
        <v>-5.5555555555555469E-2</v>
      </c>
      <c r="G136" s="14">
        <v>37</v>
      </c>
      <c r="H136" s="50">
        <f t="shared" ref="H136" si="740">(G136/G129)-1</f>
        <v>0.15625</v>
      </c>
      <c r="I136" s="14">
        <v>19</v>
      </c>
      <c r="J136" s="50">
        <f t="shared" ref="J136" si="741">(I136/I129)-1</f>
        <v>5.555555555555558E-2</v>
      </c>
      <c r="K136" s="14">
        <v>25</v>
      </c>
      <c r="L136" s="50">
        <f t="shared" ref="L136" si="742">(K136/K129)-1</f>
        <v>-0.13793103448275867</v>
      </c>
      <c r="M136" s="14">
        <v>395</v>
      </c>
      <c r="N136" s="50">
        <f t="shared" ref="N136" si="743">(M136/M129)-1</f>
        <v>0.10027855153203347</v>
      </c>
      <c r="O136" s="14">
        <v>33</v>
      </c>
      <c r="P136" s="50">
        <f t="shared" ref="P136" si="744">(O136/O129)-1</f>
        <v>-5.7142857142857162E-2</v>
      </c>
      <c r="Q136" s="50">
        <v>0.93</v>
      </c>
      <c r="R136" s="50">
        <f t="shared" ref="R136" si="745">(Q136/Q129)-1</f>
        <v>0</v>
      </c>
    </row>
    <row r="137" spans="2:18" x14ac:dyDescent="0.3">
      <c r="B137" s="18">
        <v>43599</v>
      </c>
      <c r="C137" s="14">
        <v>387454</v>
      </c>
      <c r="D137" s="50">
        <f t="shared" si="379"/>
        <v>-4.280349819655116E-2</v>
      </c>
      <c r="E137" s="50">
        <v>0.17</v>
      </c>
      <c r="F137" s="50">
        <f t="shared" si="379"/>
        <v>-5.5555555555555469E-2</v>
      </c>
      <c r="G137" s="14">
        <v>35</v>
      </c>
      <c r="H137" s="50">
        <f t="shared" ref="H137" si="746">(G137/G130)-1</f>
        <v>-5.4054054054054057E-2</v>
      </c>
      <c r="I137" s="14">
        <v>20</v>
      </c>
      <c r="J137" s="50">
        <f t="shared" ref="J137" si="747">(I137/I130)-1</f>
        <v>-9.0909090909090939E-2</v>
      </c>
      <c r="K137" s="14">
        <v>27</v>
      </c>
      <c r="L137" s="50">
        <f t="shared" ref="L137" si="748">(K137/K130)-1</f>
        <v>-6.8965517241379337E-2</v>
      </c>
      <c r="M137" s="14">
        <v>389</v>
      </c>
      <c r="N137" s="50">
        <f t="shared" ref="N137" si="749">(M137/M130)-1</f>
        <v>8.0555555555555491E-2</v>
      </c>
      <c r="O137" s="14">
        <v>35</v>
      </c>
      <c r="P137" s="50">
        <f t="shared" ref="P137" si="750">(O137/O130)-1</f>
        <v>0.12903225806451624</v>
      </c>
      <c r="Q137" s="50">
        <v>0.91</v>
      </c>
      <c r="R137" s="50">
        <f t="shared" ref="R137" si="751">(Q137/Q130)-1</f>
        <v>-4.2105263157894646E-2</v>
      </c>
    </row>
    <row r="138" spans="2:18" x14ac:dyDescent="0.3">
      <c r="B138" s="18">
        <v>43600</v>
      </c>
      <c r="C138" s="14">
        <v>381343</v>
      </c>
      <c r="D138" s="50">
        <f t="shared" si="379"/>
        <v>-8.5690738588650728E-3</v>
      </c>
      <c r="E138" s="50">
        <v>0.17</v>
      </c>
      <c r="F138" s="50">
        <f t="shared" si="379"/>
        <v>0</v>
      </c>
      <c r="G138" s="14">
        <v>37</v>
      </c>
      <c r="H138" s="50">
        <f t="shared" ref="H138" si="752">(G138/G131)-1</f>
        <v>5.7142857142857162E-2</v>
      </c>
      <c r="I138" s="14">
        <v>20</v>
      </c>
      <c r="J138" s="50">
        <f t="shared" ref="J138" si="753">(I138/I131)-1</f>
        <v>0</v>
      </c>
      <c r="K138" s="14">
        <v>29</v>
      </c>
      <c r="L138" s="50">
        <f t="shared" ref="L138" si="754">(K138/K131)-1</f>
        <v>0</v>
      </c>
      <c r="M138" s="14">
        <v>399</v>
      </c>
      <c r="N138" s="50">
        <f t="shared" ref="N138" si="755">(M138/M131)-1</f>
        <v>2.3076923076922995E-2</v>
      </c>
      <c r="O138" s="14">
        <v>36</v>
      </c>
      <c r="P138" s="50">
        <f t="shared" ref="P138" si="756">(O138/O131)-1</f>
        <v>-5.2631578947368474E-2</v>
      </c>
      <c r="Q138" s="50">
        <v>0.95</v>
      </c>
      <c r="R138" s="50">
        <f t="shared" ref="R138" si="757">(Q138/Q131)-1</f>
        <v>4.39560439560438E-2</v>
      </c>
    </row>
    <row r="139" spans="2:18" x14ac:dyDescent="0.3">
      <c r="B139" s="18">
        <v>43601</v>
      </c>
      <c r="C139" s="14">
        <v>382648</v>
      </c>
      <c r="D139" s="50">
        <f t="shared" si="379"/>
        <v>-5.1184011505368332E-2</v>
      </c>
      <c r="E139" s="50">
        <v>0.17</v>
      </c>
      <c r="F139" s="50">
        <f t="shared" si="379"/>
        <v>-5.5555555555555469E-2</v>
      </c>
      <c r="G139" s="14">
        <v>37</v>
      </c>
      <c r="H139" s="50">
        <f t="shared" ref="H139" si="758">(G139/G132)-1</f>
        <v>0.15625</v>
      </c>
      <c r="I139" s="14">
        <v>22</v>
      </c>
      <c r="J139" s="50">
        <f t="shared" ref="J139" si="759">(I139/I132)-1</f>
        <v>0.15789473684210531</v>
      </c>
      <c r="K139" s="14">
        <v>26</v>
      </c>
      <c r="L139" s="50">
        <f t="shared" ref="L139" si="760">(K139/K132)-1</f>
        <v>0</v>
      </c>
      <c r="M139" s="14">
        <v>390</v>
      </c>
      <c r="N139" s="50">
        <f t="shared" ref="N139" si="761">(M139/M132)-1</f>
        <v>1.298701298701288E-2</v>
      </c>
      <c r="O139" s="14">
        <v>39</v>
      </c>
      <c r="P139" s="50">
        <f t="shared" ref="P139" si="762">(O139/O132)-1</f>
        <v>-2.5000000000000022E-2</v>
      </c>
      <c r="Q139" s="50">
        <v>0.93</v>
      </c>
      <c r="R139" s="50">
        <f t="shared" ref="R139" si="763">(Q139/Q132)-1</f>
        <v>-2.1052631578947323E-2</v>
      </c>
    </row>
    <row r="140" spans="2:18" x14ac:dyDescent="0.3">
      <c r="B140" s="18">
        <v>43602</v>
      </c>
      <c r="C140" s="14">
        <v>391140</v>
      </c>
      <c r="D140" s="50">
        <f t="shared" ref="D140:F203" si="764">(C140/C133)-1</f>
        <v>-3.7826216369795107E-2</v>
      </c>
      <c r="E140" s="50">
        <v>0.18</v>
      </c>
      <c r="F140" s="50">
        <f t="shared" si="764"/>
        <v>-5.2631578947368474E-2</v>
      </c>
      <c r="G140" s="14">
        <v>32</v>
      </c>
      <c r="H140" s="50">
        <f t="shared" ref="H140" si="765">(G140/G133)-1</f>
        <v>-0.19999999999999996</v>
      </c>
      <c r="I140" s="14">
        <v>17</v>
      </c>
      <c r="J140" s="50">
        <f t="shared" ref="J140" si="766">(I140/I133)-1</f>
        <v>-0.19047619047619047</v>
      </c>
      <c r="K140" s="14">
        <v>25</v>
      </c>
      <c r="L140" s="50">
        <f t="shared" ref="L140" si="767">(K140/K133)-1</f>
        <v>0</v>
      </c>
      <c r="M140" s="14">
        <v>378</v>
      </c>
      <c r="N140" s="50">
        <f t="shared" ref="N140" si="768">(M140/M133)-1</f>
        <v>2.6525198938991412E-3</v>
      </c>
      <c r="O140" s="14">
        <v>35</v>
      </c>
      <c r="P140" s="50">
        <f t="shared" ref="P140" si="769">(O140/O133)-1</f>
        <v>-0.10256410256410253</v>
      </c>
      <c r="Q140" s="50">
        <v>0.91</v>
      </c>
      <c r="R140" s="50">
        <f t="shared" ref="R140" si="770">(Q140/Q133)-1</f>
        <v>-1.0869565217391353E-2</v>
      </c>
    </row>
    <row r="141" spans="2:18" x14ac:dyDescent="0.3">
      <c r="B141" s="18">
        <v>43603</v>
      </c>
      <c r="C141" s="14">
        <v>389840</v>
      </c>
      <c r="D141" s="50">
        <f t="shared" si="764"/>
        <v>-2.1886125907322085E-2</v>
      </c>
      <c r="E141" s="50">
        <v>0.17</v>
      </c>
      <c r="F141" s="50">
        <f t="shared" si="764"/>
        <v>0</v>
      </c>
      <c r="G141" s="14">
        <v>35</v>
      </c>
      <c r="H141" s="50">
        <f t="shared" ref="H141" si="771">(G141/G134)-1</f>
        <v>-0.10256410256410253</v>
      </c>
      <c r="I141" s="14">
        <v>22</v>
      </c>
      <c r="J141" s="50">
        <f t="shared" ref="J141" si="772">(I141/I134)-1</f>
        <v>0.29411764705882359</v>
      </c>
      <c r="K141" s="14">
        <v>26</v>
      </c>
      <c r="L141" s="50">
        <f t="shared" ref="L141" si="773">(K141/K134)-1</f>
        <v>-7.1428571428571397E-2</v>
      </c>
      <c r="M141" s="14">
        <v>377</v>
      </c>
      <c r="N141" s="50">
        <f t="shared" ref="N141" si="774">(M141/M134)-1</f>
        <v>2.7247956403269713E-2</v>
      </c>
      <c r="O141" s="14">
        <v>35</v>
      </c>
      <c r="P141" s="50">
        <f t="shared" ref="P141" si="775">(O141/O134)-1</f>
        <v>6.0606060606060552E-2</v>
      </c>
      <c r="Q141" s="50">
        <v>0.93</v>
      </c>
      <c r="R141" s="50">
        <f t="shared" ref="R141" si="776">(Q141/Q134)-1</f>
        <v>2.19780219780219E-2</v>
      </c>
    </row>
    <row r="142" spans="2:18" x14ac:dyDescent="0.3">
      <c r="B142" s="18">
        <v>43604</v>
      </c>
      <c r="C142" s="14">
        <v>397741</v>
      </c>
      <c r="D142" s="50">
        <f t="shared" si="764"/>
        <v>-2.6304571328268356E-3</v>
      </c>
      <c r="E142" s="50">
        <v>0.19</v>
      </c>
      <c r="F142" s="50">
        <f t="shared" si="764"/>
        <v>0.11764705882352944</v>
      </c>
      <c r="G142" s="14">
        <v>31</v>
      </c>
      <c r="H142" s="50">
        <f t="shared" ref="H142" si="777">(G142/G135)-1</f>
        <v>-8.8235294117647078E-2</v>
      </c>
      <c r="I142" s="14">
        <v>20</v>
      </c>
      <c r="J142" s="50">
        <f t="shared" ref="J142" si="778">(I142/I135)-1</f>
        <v>-9.0909090909090939E-2</v>
      </c>
      <c r="K142" s="14">
        <v>25</v>
      </c>
      <c r="L142" s="50">
        <f t="shared" ref="L142" si="779">(K142/K135)-1</f>
        <v>-7.407407407407407E-2</v>
      </c>
      <c r="M142" s="14">
        <v>398</v>
      </c>
      <c r="N142" s="50">
        <f t="shared" ref="N142" si="780">(M142/M135)-1</f>
        <v>0.13714285714285723</v>
      </c>
      <c r="O142" s="14">
        <v>34</v>
      </c>
      <c r="P142" s="50">
        <f t="shared" ref="P142" si="781">(O142/O135)-1</f>
        <v>0.1333333333333333</v>
      </c>
      <c r="Q142" s="50">
        <v>0.92</v>
      </c>
      <c r="R142" s="50">
        <f t="shared" ref="R142" si="782">(Q142/Q135)-1</f>
        <v>-2.1276595744680771E-2</v>
      </c>
    </row>
    <row r="143" spans="2:18" x14ac:dyDescent="0.3">
      <c r="B143" s="18">
        <v>43605</v>
      </c>
      <c r="C143" s="14">
        <v>409012</v>
      </c>
      <c r="D143" s="50">
        <f t="shared" si="764"/>
        <v>6.2272260963289083E-2</v>
      </c>
      <c r="E143" s="50">
        <v>0.19</v>
      </c>
      <c r="F143" s="50">
        <f t="shared" si="764"/>
        <v>0.11764705882352944</v>
      </c>
      <c r="G143" s="14">
        <v>32</v>
      </c>
      <c r="H143" s="50">
        <f t="shared" ref="H143" si="783">(G143/G136)-1</f>
        <v>-0.13513513513513509</v>
      </c>
      <c r="I143" s="14">
        <v>22</v>
      </c>
      <c r="J143" s="50">
        <f t="shared" ref="J143" si="784">(I143/I136)-1</f>
        <v>0.15789473684210531</v>
      </c>
      <c r="K143" s="14">
        <v>25</v>
      </c>
      <c r="L143" s="50">
        <f t="shared" ref="L143" si="785">(K143/K136)-1</f>
        <v>0</v>
      </c>
      <c r="M143" s="14">
        <v>379</v>
      </c>
      <c r="N143" s="50">
        <f t="shared" ref="N143" si="786">(M143/M136)-1</f>
        <v>-4.0506329113924044E-2</v>
      </c>
      <c r="O143" s="14">
        <v>35</v>
      </c>
      <c r="P143" s="50">
        <f t="shared" ref="P143" si="787">(O143/O136)-1</f>
        <v>6.0606060606060552E-2</v>
      </c>
      <c r="Q143" s="50">
        <v>0.93</v>
      </c>
      <c r="R143" s="50">
        <f t="shared" ref="R143" si="788">(Q143/Q136)-1</f>
        <v>0</v>
      </c>
    </row>
    <row r="144" spans="2:18" x14ac:dyDescent="0.3">
      <c r="B144" s="18">
        <v>43606</v>
      </c>
      <c r="C144" s="14">
        <v>397624</v>
      </c>
      <c r="D144" s="50">
        <f t="shared" si="764"/>
        <v>2.6248277214843574E-2</v>
      </c>
      <c r="E144" s="50">
        <v>0.18</v>
      </c>
      <c r="F144" s="50">
        <f t="shared" si="764"/>
        <v>5.8823529411764497E-2</v>
      </c>
      <c r="G144" s="14">
        <v>35</v>
      </c>
      <c r="H144" s="50">
        <f t="shared" ref="H144" si="789">(G144/G137)-1</f>
        <v>0</v>
      </c>
      <c r="I144" s="14">
        <v>21</v>
      </c>
      <c r="J144" s="50">
        <f t="shared" ref="J144" si="790">(I144/I137)-1</f>
        <v>5.0000000000000044E-2</v>
      </c>
      <c r="K144" s="14">
        <v>25</v>
      </c>
      <c r="L144" s="50">
        <f t="shared" ref="L144" si="791">(K144/K137)-1</f>
        <v>-7.407407407407407E-2</v>
      </c>
      <c r="M144" s="14">
        <v>380</v>
      </c>
      <c r="N144" s="50">
        <f t="shared" ref="N144" si="792">(M144/M137)-1</f>
        <v>-2.3136246786632397E-2</v>
      </c>
      <c r="O144" s="14">
        <v>37</v>
      </c>
      <c r="P144" s="50">
        <f t="shared" ref="P144" si="793">(O144/O137)-1</f>
        <v>5.7142857142857162E-2</v>
      </c>
      <c r="Q144" s="50">
        <v>0.94</v>
      </c>
      <c r="R144" s="50">
        <f t="shared" ref="R144" si="794">(Q144/Q137)-1</f>
        <v>3.296703296703285E-2</v>
      </c>
    </row>
    <row r="145" spans="2:18" x14ac:dyDescent="0.3">
      <c r="B145" s="18">
        <v>43607</v>
      </c>
      <c r="C145" s="14">
        <v>387088</v>
      </c>
      <c r="D145" s="50">
        <f t="shared" si="764"/>
        <v>1.5065177543576169E-2</v>
      </c>
      <c r="E145" s="50">
        <v>0.18</v>
      </c>
      <c r="F145" s="50">
        <f t="shared" si="764"/>
        <v>5.8823529411764497E-2</v>
      </c>
      <c r="G145" s="14">
        <v>35</v>
      </c>
      <c r="H145" s="50">
        <f t="shared" ref="H145" si="795">(G145/G138)-1</f>
        <v>-5.4054054054054057E-2</v>
      </c>
      <c r="I145" s="14">
        <v>17</v>
      </c>
      <c r="J145" s="50">
        <f t="shared" ref="J145" si="796">(I145/I138)-1</f>
        <v>-0.15000000000000002</v>
      </c>
      <c r="K145" s="14">
        <v>25</v>
      </c>
      <c r="L145" s="50">
        <f t="shared" ref="L145" si="797">(K145/K138)-1</f>
        <v>-0.13793103448275867</v>
      </c>
      <c r="M145" s="14">
        <v>398</v>
      </c>
      <c r="N145" s="50">
        <f t="shared" ref="N145" si="798">(M145/M138)-1</f>
        <v>-2.5062656641604564E-3</v>
      </c>
      <c r="O145" s="14">
        <v>37</v>
      </c>
      <c r="P145" s="50">
        <f t="shared" ref="P145" si="799">(O145/O138)-1</f>
        <v>2.7777777777777679E-2</v>
      </c>
      <c r="Q145" s="50">
        <v>0.94</v>
      </c>
      <c r="R145" s="50">
        <f t="shared" ref="R145" si="800">(Q145/Q138)-1</f>
        <v>-1.0526315789473717E-2</v>
      </c>
    </row>
    <row r="146" spans="2:18" x14ac:dyDescent="0.3">
      <c r="B146" s="18">
        <v>43608</v>
      </c>
      <c r="C146" s="14">
        <v>388159</v>
      </c>
      <c r="D146" s="50">
        <f t="shared" si="764"/>
        <v>1.4402270494030978E-2</v>
      </c>
      <c r="E146" s="50">
        <v>0.17</v>
      </c>
      <c r="F146" s="50">
        <f t="shared" si="764"/>
        <v>0</v>
      </c>
      <c r="G146" s="14">
        <v>38</v>
      </c>
      <c r="H146" s="50">
        <f t="shared" ref="H146" si="801">(G146/G139)-1</f>
        <v>2.7027027027026973E-2</v>
      </c>
      <c r="I146" s="14">
        <v>22</v>
      </c>
      <c r="J146" s="50">
        <f t="shared" ref="J146" si="802">(I146/I139)-1</f>
        <v>0</v>
      </c>
      <c r="K146" s="14">
        <v>26</v>
      </c>
      <c r="L146" s="50">
        <f t="shared" ref="L146" si="803">(K146/K139)-1</f>
        <v>0</v>
      </c>
      <c r="M146" s="14">
        <v>391</v>
      </c>
      <c r="N146" s="50">
        <f t="shared" ref="N146" si="804">(M146/M139)-1</f>
        <v>2.564102564102555E-3</v>
      </c>
      <c r="O146" s="14">
        <v>33</v>
      </c>
      <c r="P146" s="50">
        <f t="shared" ref="P146" si="805">(O146/O139)-1</f>
        <v>-0.15384615384615385</v>
      </c>
      <c r="Q146" s="50">
        <v>0.93</v>
      </c>
      <c r="R146" s="50">
        <f t="shared" ref="R146" si="806">(Q146/Q139)-1</f>
        <v>0</v>
      </c>
    </row>
    <row r="147" spans="2:18" x14ac:dyDescent="0.3">
      <c r="B147" s="18">
        <v>43609</v>
      </c>
      <c r="C147" s="14">
        <v>403534</v>
      </c>
      <c r="D147" s="50">
        <f t="shared" si="764"/>
        <v>3.1686864038451779E-2</v>
      </c>
      <c r="E147" s="50">
        <v>0.17</v>
      </c>
      <c r="F147" s="50">
        <f t="shared" si="764"/>
        <v>-5.5555555555555469E-2</v>
      </c>
      <c r="G147" s="14">
        <v>34</v>
      </c>
      <c r="H147" s="50">
        <f t="shared" ref="H147" si="807">(G147/G140)-1</f>
        <v>6.25E-2</v>
      </c>
      <c r="I147" s="14">
        <v>22</v>
      </c>
      <c r="J147" s="50">
        <f t="shared" ref="J147" si="808">(I147/I140)-1</f>
        <v>0.29411764705882359</v>
      </c>
      <c r="K147" s="14">
        <v>26</v>
      </c>
      <c r="L147" s="50">
        <f t="shared" ref="L147" si="809">(K147/K140)-1</f>
        <v>4.0000000000000036E-2</v>
      </c>
      <c r="M147" s="14">
        <v>386</v>
      </c>
      <c r="N147" s="50">
        <f t="shared" ref="N147" si="810">(M147/M140)-1</f>
        <v>2.1164021164021163E-2</v>
      </c>
      <c r="O147" s="14">
        <v>35</v>
      </c>
      <c r="P147" s="50">
        <f t="shared" ref="P147" si="811">(O147/O140)-1</f>
        <v>0</v>
      </c>
      <c r="Q147" s="50">
        <v>0.92</v>
      </c>
      <c r="R147" s="50">
        <f t="shared" ref="R147" si="812">(Q147/Q140)-1</f>
        <v>1.098901098901095E-2</v>
      </c>
    </row>
    <row r="148" spans="2:18" x14ac:dyDescent="0.3">
      <c r="B148" s="18">
        <v>43610</v>
      </c>
      <c r="C148" s="14">
        <v>398544</v>
      </c>
      <c r="D148" s="50">
        <f t="shared" si="764"/>
        <v>2.2327108557356867E-2</v>
      </c>
      <c r="E148" s="50">
        <v>0.19</v>
      </c>
      <c r="F148" s="50">
        <f t="shared" si="764"/>
        <v>0.11764705882352944</v>
      </c>
      <c r="G148" s="14">
        <v>31</v>
      </c>
      <c r="H148" s="50">
        <f t="shared" ref="H148" si="813">(G148/G141)-1</f>
        <v>-0.11428571428571432</v>
      </c>
      <c r="I148" s="14">
        <v>19</v>
      </c>
      <c r="J148" s="50">
        <f t="shared" ref="J148" si="814">(I148/I141)-1</f>
        <v>-0.13636363636363635</v>
      </c>
      <c r="K148" s="14">
        <v>30</v>
      </c>
      <c r="L148" s="50">
        <f t="shared" ref="L148" si="815">(K148/K141)-1</f>
        <v>0.15384615384615374</v>
      </c>
      <c r="M148" s="14">
        <v>396</v>
      </c>
      <c r="N148" s="50">
        <f t="shared" ref="N148" si="816">(M148/M141)-1</f>
        <v>5.0397877984084793E-2</v>
      </c>
      <c r="O148" s="14">
        <v>37</v>
      </c>
      <c r="P148" s="50">
        <f t="shared" ref="P148" si="817">(O148/O141)-1</f>
        <v>5.7142857142857162E-2</v>
      </c>
      <c r="Q148" s="50">
        <v>0.95</v>
      </c>
      <c r="R148" s="50">
        <f t="shared" ref="R148" si="818">(Q148/Q141)-1</f>
        <v>2.1505376344086002E-2</v>
      </c>
    </row>
    <row r="149" spans="2:18" x14ac:dyDescent="0.3">
      <c r="B149" s="18">
        <v>43611</v>
      </c>
      <c r="C149" s="14">
        <v>401029</v>
      </c>
      <c r="D149" s="50">
        <f t="shared" si="764"/>
        <v>8.266686109805077E-3</v>
      </c>
      <c r="E149" s="50">
        <v>0.18</v>
      </c>
      <c r="F149" s="50">
        <f t="shared" si="764"/>
        <v>-5.2631578947368474E-2</v>
      </c>
      <c r="G149" s="14">
        <v>35</v>
      </c>
      <c r="H149" s="50">
        <f t="shared" ref="H149" si="819">(G149/G142)-1</f>
        <v>0.12903225806451624</v>
      </c>
      <c r="I149" s="14">
        <v>18</v>
      </c>
      <c r="J149" s="50">
        <f t="shared" ref="J149" si="820">(I149/I142)-1</f>
        <v>-9.9999999999999978E-2</v>
      </c>
      <c r="K149" s="14">
        <v>30</v>
      </c>
      <c r="L149" s="50">
        <f t="shared" ref="L149" si="821">(K149/K142)-1</f>
        <v>0.19999999999999996</v>
      </c>
      <c r="M149" s="14">
        <v>354</v>
      </c>
      <c r="N149" s="50">
        <f t="shared" ref="N149" si="822">(M149/M142)-1</f>
        <v>-0.11055276381909551</v>
      </c>
      <c r="O149" s="14">
        <v>33</v>
      </c>
      <c r="P149" s="50">
        <f t="shared" ref="P149" si="823">(O149/O142)-1</f>
        <v>-2.9411764705882359E-2</v>
      </c>
      <c r="Q149" s="50">
        <v>0.91</v>
      </c>
      <c r="R149" s="50">
        <f t="shared" ref="R149" si="824">(Q149/Q142)-1</f>
        <v>-1.0869565217391353E-2</v>
      </c>
    </row>
    <row r="150" spans="2:18" x14ac:dyDescent="0.3">
      <c r="B150" s="18">
        <v>43612</v>
      </c>
      <c r="C150" s="14">
        <v>384455</v>
      </c>
      <c r="D150" s="50">
        <f t="shared" si="764"/>
        <v>-6.0039803233156941E-2</v>
      </c>
      <c r="E150" s="50">
        <v>0.17</v>
      </c>
      <c r="F150" s="50">
        <f t="shared" si="764"/>
        <v>-0.10526315789473684</v>
      </c>
      <c r="G150" s="14">
        <v>40</v>
      </c>
      <c r="H150" s="50">
        <f t="shared" ref="H150" si="825">(G150/G143)-1</f>
        <v>0.25</v>
      </c>
      <c r="I150" s="14">
        <v>18</v>
      </c>
      <c r="J150" s="50">
        <f t="shared" ref="J150" si="826">(I150/I143)-1</f>
        <v>-0.18181818181818177</v>
      </c>
      <c r="K150" s="14">
        <v>29</v>
      </c>
      <c r="L150" s="50">
        <f t="shared" ref="L150" si="827">(K150/K143)-1</f>
        <v>0.15999999999999992</v>
      </c>
      <c r="M150" s="14">
        <v>396</v>
      </c>
      <c r="N150" s="50">
        <f t="shared" ref="N150" si="828">(M150/M143)-1</f>
        <v>4.4854881266490843E-2</v>
      </c>
      <c r="O150" s="14">
        <v>31</v>
      </c>
      <c r="P150" s="50">
        <f t="shared" ref="P150" si="829">(O150/O143)-1</f>
        <v>-0.11428571428571432</v>
      </c>
      <c r="Q150" s="50">
        <v>0.91</v>
      </c>
      <c r="R150" s="50">
        <f t="shared" ref="R150" si="830">(Q150/Q143)-1</f>
        <v>-2.1505376344086002E-2</v>
      </c>
    </row>
    <row r="151" spans="2:18" x14ac:dyDescent="0.3">
      <c r="B151" s="18">
        <v>43613</v>
      </c>
      <c r="C151" s="14">
        <v>402546</v>
      </c>
      <c r="D151" s="50">
        <f t="shared" si="764"/>
        <v>1.2378528459046745E-2</v>
      </c>
      <c r="E151" s="50">
        <v>0.18</v>
      </c>
      <c r="F151" s="50">
        <f t="shared" si="764"/>
        <v>0</v>
      </c>
      <c r="G151" s="14">
        <v>39</v>
      </c>
      <c r="H151" s="50">
        <f t="shared" ref="H151" si="831">(G151/G144)-1</f>
        <v>0.11428571428571432</v>
      </c>
      <c r="I151" s="14">
        <v>19</v>
      </c>
      <c r="J151" s="50">
        <f t="shared" ref="J151" si="832">(I151/I144)-1</f>
        <v>-9.5238095238095233E-2</v>
      </c>
      <c r="K151" s="14">
        <v>25</v>
      </c>
      <c r="L151" s="50">
        <f t="shared" ref="L151" si="833">(K151/K144)-1</f>
        <v>0</v>
      </c>
      <c r="M151" s="14">
        <v>395</v>
      </c>
      <c r="N151" s="50">
        <f t="shared" ref="N151" si="834">(M151/M144)-1</f>
        <v>3.9473684210526327E-2</v>
      </c>
      <c r="O151" s="14">
        <v>35</v>
      </c>
      <c r="P151" s="50">
        <f t="shared" ref="P151" si="835">(O151/O144)-1</f>
        <v>-5.4054054054054057E-2</v>
      </c>
      <c r="Q151" s="50">
        <v>0.92</v>
      </c>
      <c r="R151" s="50">
        <f t="shared" ref="R151" si="836">(Q151/Q144)-1</f>
        <v>-2.1276595744680771E-2</v>
      </c>
    </row>
    <row r="152" spans="2:18" x14ac:dyDescent="0.3">
      <c r="B152" s="18">
        <v>43614</v>
      </c>
      <c r="C152" s="14">
        <v>405545</v>
      </c>
      <c r="D152" s="50">
        <f t="shared" si="764"/>
        <v>4.7681664117720013E-2</v>
      </c>
      <c r="E152" s="50">
        <v>0.18</v>
      </c>
      <c r="F152" s="50">
        <f t="shared" si="764"/>
        <v>0</v>
      </c>
      <c r="G152" s="14">
        <v>39</v>
      </c>
      <c r="H152" s="50">
        <f t="shared" ref="H152" si="837">(G152/G145)-1</f>
        <v>0.11428571428571432</v>
      </c>
      <c r="I152" s="14">
        <v>18</v>
      </c>
      <c r="J152" s="50">
        <f t="shared" ref="J152" si="838">(I152/I145)-1</f>
        <v>5.8823529411764719E-2</v>
      </c>
      <c r="K152" s="14">
        <v>28</v>
      </c>
      <c r="L152" s="50">
        <f t="shared" ref="L152" si="839">(K152/K145)-1</f>
        <v>0.12000000000000011</v>
      </c>
      <c r="M152" s="14">
        <v>352</v>
      </c>
      <c r="N152" s="50">
        <f t="shared" ref="N152" si="840">(M152/M145)-1</f>
        <v>-0.11557788944723613</v>
      </c>
      <c r="O152" s="14">
        <v>32</v>
      </c>
      <c r="P152" s="50">
        <f t="shared" ref="P152" si="841">(O152/O145)-1</f>
        <v>-0.13513513513513509</v>
      </c>
      <c r="Q152" s="50">
        <v>0.93</v>
      </c>
      <c r="R152" s="50">
        <f t="shared" ref="R152" si="842">(Q152/Q145)-1</f>
        <v>-1.0638297872340274E-2</v>
      </c>
    </row>
    <row r="153" spans="2:18" x14ac:dyDescent="0.3">
      <c r="B153" s="18">
        <v>43615</v>
      </c>
      <c r="C153" s="14">
        <v>389665</v>
      </c>
      <c r="D153" s="50">
        <f t="shared" si="764"/>
        <v>3.8798533590616024E-3</v>
      </c>
      <c r="E153" s="50">
        <v>0.19</v>
      </c>
      <c r="F153" s="50">
        <f t="shared" si="764"/>
        <v>0.11764705882352944</v>
      </c>
      <c r="G153" s="14">
        <v>30</v>
      </c>
      <c r="H153" s="50">
        <f t="shared" ref="H153" si="843">(G153/G146)-1</f>
        <v>-0.21052631578947367</v>
      </c>
      <c r="I153" s="14">
        <v>18</v>
      </c>
      <c r="J153" s="50">
        <f t="shared" ref="J153" si="844">(I153/I146)-1</f>
        <v>-0.18181818181818177</v>
      </c>
      <c r="K153" s="14">
        <v>27</v>
      </c>
      <c r="L153" s="50">
        <f t="shared" ref="L153" si="845">(K153/K146)-1</f>
        <v>3.8461538461538547E-2</v>
      </c>
      <c r="M153" s="14">
        <v>379</v>
      </c>
      <c r="N153" s="50">
        <f t="shared" ref="N153" si="846">(M153/M146)-1</f>
        <v>-3.069053708439895E-2</v>
      </c>
      <c r="O153" s="14">
        <v>38</v>
      </c>
      <c r="P153" s="50">
        <f t="shared" ref="P153" si="847">(O153/O146)-1</f>
        <v>0.1515151515151516</v>
      </c>
      <c r="Q153" s="50">
        <v>0.91</v>
      </c>
      <c r="R153" s="50">
        <f t="shared" ref="R153" si="848">(Q153/Q146)-1</f>
        <v>-2.1505376344086002E-2</v>
      </c>
    </row>
    <row r="154" spans="2:18" x14ac:dyDescent="0.3">
      <c r="B154" s="18">
        <v>43616</v>
      </c>
      <c r="C154" s="14">
        <v>384789</v>
      </c>
      <c r="D154" s="50">
        <f t="shared" si="764"/>
        <v>-4.6452095734188403E-2</v>
      </c>
      <c r="E154" s="50">
        <v>0.18</v>
      </c>
      <c r="F154" s="50">
        <f t="shared" si="764"/>
        <v>5.8823529411764497E-2</v>
      </c>
      <c r="G154" s="14">
        <v>34</v>
      </c>
      <c r="H154" s="50">
        <f t="shared" ref="H154" si="849">(G154/G147)-1</f>
        <v>0</v>
      </c>
      <c r="I154" s="14">
        <v>19</v>
      </c>
      <c r="J154" s="50">
        <f t="shared" ref="J154" si="850">(I154/I147)-1</f>
        <v>-0.13636363636363635</v>
      </c>
      <c r="K154" s="14">
        <v>30</v>
      </c>
      <c r="L154" s="50">
        <f t="shared" ref="L154" si="851">(K154/K147)-1</f>
        <v>0.15384615384615374</v>
      </c>
      <c r="M154" s="14">
        <v>381</v>
      </c>
      <c r="N154" s="50">
        <f t="shared" ref="N154" si="852">(M154/M147)-1</f>
        <v>-1.2953367875647714E-2</v>
      </c>
      <c r="O154" s="14">
        <v>31</v>
      </c>
      <c r="P154" s="50">
        <f t="shared" ref="P154" si="853">(O154/O147)-1</f>
        <v>-0.11428571428571432</v>
      </c>
      <c r="Q154" s="50">
        <v>0.95</v>
      </c>
      <c r="R154" s="50">
        <f t="shared" ref="R154" si="854">(Q154/Q147)-1</f>
        <v>3.2608695652173836E-2</v>
      </c>
    </row>
    <row r="155" spans="2:18" x14ac:dyDescent="0.3">
      <c r="B155" s="18">
        <v>43617</v>
      </c>
      <c r="C155" s="14">
        <v>406453</v>
      </c>
      <c r="D155" s="50">
        <f t="shared" si="764"/>
        <v>1.9844734834798761E-2</v>
      </c>
      <c r="E155" s="50">
        <v>0.17</v>
      </c>
      <c r="F155" s="50">
        <f t="shared" si="764"/>
        <v>-0.10526315789473684</v>
      </c>
      <c r="G155" s="14">
        <v>34</v>
      </c>
      <c r="H155" s="50">
        <f t="shared" ref="H155" si="855">(G155/G148)-1</f>
        <v>9.6774193548387011E-2</v>
      </c>
      <c r="I155" s="14">
        <v>21</v>
      </c>
      <c r="J155" s="50">
        <f t="shared" ref="J155" si="856">(I155/I148)-1</f>
        <v>0.10526315789473695</v>
      </c>
      <c r="K155" s="14">
        <v>26</v>
      </c>
      <c r="L155" s="50">
        <f t="shared" ref="L155" si="857">(K155/K148)-1</f>
        <v>-0.1333333333333333</v>
      </c>
      <c r="M155" s="14">
        <v>358</v>
      </c>
      <c r="N155" s="50">
        <f t="shared" ref="N155" si="858">(M155/M148)-1</f>
        <v>-9.5959595959595911E-2</v>
      </c>
      <c r="O155" s="14">
        <v>36</v>
      </c>
      <c r="P155" s="50">
        <f t="shared" ref="P155" si="859">(O155/O148)-1</f>
        <v>-2.7027027027026973E-2</v>
      </c>
      <c r="Q155" s="50">
        <v>0.93</v>
      </c>
      <c r="R155" s="50">
        <f t="shared" ref="R155" si="860">(Q155/Q148)-1</f>
        <v>-2.1052631578947323E-2</v>
      </c>
    </row>
    <row r="156" spans="2:18" x14ac:dyDescent="0.3">
      <c r="B156" s="18">
        <v>43618</v>
      </c>
      <c r="C156" s="14">
        <v>405943</v>
      </c>
      <c r="D156" s="50">
        <f t="shared" si="764"/>
        <v>1.225347792803011E-2</v>
      </c>
      <c r="E156" s="50">
        <v>0.18</v>
      </c>
      <c r="F156" s="50">
        <f t="shared" si="764"/>
        <v>0</v>
      </c>
      <c r="G156" s="14">
        <v>31</v>
      </c>
      <c r="H156" s="50">
        <f t="shared" ref="H156" si="861">(G156/G149)-1</f>
        <v>-0.11428571428571432</v>
      </c>
      <c r="I156" s="14">
        <v>19</v>
      </c>
      <c r="J156" s="50">
        <f t="shared" ref="J156" si="862">(I156/I149)-1</f>
        <v>5.555555555555558E-2</v>
      </c>
      <c r="K156" s="14">
        <v>29</v>
      </c>
      <c r="L156" s="50">
        <f t="shared" ref="L156" si="863">(K156/K149)-1</f>
        <v>-3.3333333333333326E-2</v>
      </c>
      <c r="M156" s="14">
        <v>366</v>
      </c>
      <c r="N156" s="50">
        <f t="shared" ref="N156" si="864">(M156/M149)-1</f>
        <v>3.3898305084745672E-2</v>
      </c>
      <c r="O156" s="14">
        <v>37</v>
      </c>
      <c r="P156" s="50">
        <f t="shared" ref="P156" si="865">(O156/O149)-1</f>
        <v>0.1212121212121211</v>
      </c>
      <c r="Q156" s="50">
        <v>0.93</v>
      </c>
      <c r="R156" s="50">
        <f t="shared" ref="R156" si="866">(Q156/Q149)-1</f>
        <v>2.19780219780219E-2</v>
      </c>
    </row>
    <row r="157" spans="2:18" x14ac:dyDescent="0.3">
      <c r="B157" s="18">
        <v>43619</v>
      </c>
      <c r="C157" s="14">
        <v>400538</v>
      </c>
      <c r="D157" s="50">
        <f t="shared" si="764"/>
        <v>4.1833244462941011E-2</v>
      </c>
      <c r="E157" s="50">
        <v>0.18</v>
      </c>
      <c r="F157" s="50">
        <f t="shared" si="764"/>
        <v>5.8823529411764497E-2</v>
      </c>
      <c r="G157" s="14">
        <v>30</v>
      </c>
      <c r="H157" s="50">
        <f t="shared" ref="H157" si="867">(G157/G150)-1</f>
        <v>-0.25</v>
      </c>
      <c r="I157" s="14">
        <v>19</v>
      </c>
      <c r="J157" s="50">
        <f t="shared" ref="J157" si="868">(I157/I150)-1</f>
        <v>5.555555555555558E-2</v>
      </c>
      <c r="K157" s="14">
        <v>29</v>
      </c>
      <c r="L157" s="50">
        <f t="shared" ref="L157" si="869">(K157/K150)-1</f>
        <v>0</v>
      </c>
      <c r="M157" s="14">
        <v>389</v>
      </c>
      <c r="N157" s="50">
        <f t="shared" ref="N157" si="870">(M157/M150)-1</f>
        <v>-1.7676767676767624E-2</v>
      </c>
      <c r="O157" s="14">
        <v>36</v>
      </c>
      <c r="P157" s="50">
        <f t="shared" ref="P157" si="871">(O157/O150)-1</f>
        <v>0.16129032258064524</v>
      </c>
      <c r="Q157" s="50">
        <v>0.95</v>
      </c>
      <c r="R157" s="50">
        <f t="shared" ref="R157" si="872">(Q157/Q150)-1</f>
        <v>4.39560439560438E-2</v>
      </c>
    </row>
    <row r="158" spans="2:18" x14ac:dyDescent="0.3">
      <c r="B158" s="18">
        <v>43620</v>
      </c>
      <c r="C158" s="14">
        <v>395075</v>
      </c>
      <c r="D158" s="50">
        <f t="shared" si="764"/>
        <v>-1.8559369612416998E-2</v>
      </c>
      <c r="E158" s="50">
        <v>0.17</v>
      </c>
      <c r="F158" s="50">
        <f t="shared" si="764"/>
        <v>-5.5555555555555469E-2</v>
      </c>
      <c r="G158" s="14">
        <v>30</v>
      </c>
      <c r="H158" s="50">
        <f t="shared" ref="H158" si="873">(G158/G151)-1</f>
        <v>-0.23076923076923073</v>
      </c>
      <c r="I158" s="14">
        <v>17</v>
      </c>
      <c r="J158" s="50">
        <f t="shared" ref="J158" si="874">(I158/I151)-1</f>
        <v>-0.10526315789473684</v>
      </c>
      <c r="K158" s="14">
        <v>25</v>
      </c>
      <c r="L158" s="50">
        <f t="shared" ref="L158" si="875">(K158/K151)-1</f>
        <v>0</v>
      </c>
      <c r="M158" s="14">
        <v>389</v>
      </c>
      <c r="N158" s="50">
        <f t="shared" ref="N158" si="876">(M158/M151)-1</f>
        <v>-1.5189873417721489E-2</v>
      </c>
      <c r="O158" s="14">
        <v>33</v>
      </c>
      <c r="P158" s="50">
        <f t="shared" ref="P158" si="877">(O158/O151)-1</f>
        <v>-5.7142857142857162E-2</v>
      </c>
      <c r="Q158" s="50">
        <v>0.95</v>
      </c>
      <c r="R158" s="50">
        <f t="shared" ref="R158" si="878">(Q158/Q151)-1</f>
        <v>3.2608695652173836E-2</v>
      </c>
    </row>
    <row r="159" spans="2:18" x14ac:dyDescent="0.3">
      <c r="B159" s="18">
        <v>43621</v>
      </c>
      <c r="C159" s="14">
        <v>389074</v>
      </c>
      <c r="D159" s="50">
        <f t="shared" si="764"/>
        <v>-4.0614481746785169E-2</v>
      </c>
      <c r="E159" s="50">
        <v>0.18</v>
      </c>
      <c r="F159" s="50">
        <f t="shared" si="764"/>
        <v>0</v>
      </c>
      <c r="G159" s="14">
        <v>30</v>
      </c>
      <c r="H159" s="50">
        <f t="shared" ref="H159" si="879">(G159/G152)-1</f>
        <v>-0.23076923076923073</v>
      </c>
      <c r="I159" s="14">
        <v>21</v>
      </c>
      <c r="J159" s="50">
        <f t="shared" ref="J159" si="880">(I159/I152)-1</f>
        <v>0.16666666666666674</v>
      </c>
      <c r="K159" s="14">
        <v>30</v>
      </c>
      <c r="L159" s="50">
        <f t="shared" ref="L159" si="881">(K159/K152)-1</f>
        <v>7.1428571428571397E-2</v>
      </c>
      <c r="M159" s="14">
        <v>375</v>
      </c>
      <c r="N159" s="50">
        <f t="shared" ref="N159" si="882">(M159/M152)-1</f>
        <v>6.5340909090909172E-2</v>
      </c>
      <c r="O159" s="14">
        <v>36</v>
      </c>
      <c r="P159" s="50">
        <f t="shared" ref="P159" si="883">(O159/O152)-1</f>
        <v>0.125</v>
      </c>
      <c r="Q159" s="50">
        <v>0.94</v>
      </c>
      <c r="R159" s="50">
        <f t="shared" ref="R159" si="884">(Q159/Q152)-1</f>
        <v>1.0752688172043001E-2</v>
      </c>
    </row>
    <row r="160" spans="2:18" x14ac:dyDescent="0.3">
      <c r="B160" s="18">
        <v>43622</v>
      </c>
      <c r="C160" s="14">
        <v>402050</v>
      </c>
      <c r="D160" s="50">
        <f t="shared" si="764"/>
        <v>3.1783711649750357E-2</v>
      </c>
      <c r="E160" s="50">
        <v>0.17</v>
      </c>
      <c r="F160" s="50">
        <f t="shared" si="764"/>
        <v>-0.10526315789473684</v>
      </c>
      <c r="G160" s="14">
        <v>40</v>
      </c>
      <c r="H160" s="50">
        <f t="shared" ref="H160" si="885">(G160/G153)-1</f>
        <v>0.33333333333333326</v>
      </c>
      <c r="I160" s="14">
        <v>18</v>
      </c>
      <c r="J160" s="50">
        <f t="shared" ref="J160" si="886">(I160/I153)-1</f>
        <v>0</v>
      </c>
      <c r="K160" s="14">
        <v>30</v>
      </c>
      <c r="L160" s="50">
        <f t="shared" ref="L160" si="887">(K160/K153)-1</f>
        <v>0.11111111111111116</v>
      </c>
      <c r="M160" s="14">
        <v>379</v>
      </c>
      <c r="N160" s="50">
        <f t="shared" ref="N160" si="888">(M160/M153)-1</f>
        <v>0</v>
      </c>
      <c r="O160" s="14">
        <v>38</v>
      </c>
      <c r="P160" s="50">
        <f t="shared" ref="P160" si="889">(O160/O153)-1</f>
        <v>0</v>
      </c>
      <c r="Q160" s="50">
        <v>0.95</v>
      </c>
      <c r="R160" s="50">
        <f t="shared" ref="R160" si="890">(Q160/Q153)-1</f>
        <v>4.39560439560438E-2</v>
      </c>
    </row>
    <row r="161" spans="2:18" x14ac:dyDescent="0.3">
      <c r="B161" s="18">
        <v>43623</v>
      </c>
      <c r="C161" s="14">
        <v>390178</v>
      </c>
      <c r="D161" s="50">
        <f t="shared" si="764"/>
        <v>1.4005078107742097E-2</v>
      </c>
      <c r="E161" s="50">
        <v>0.19</v>
      </c>
      <c r="F161" s="50">
        <f t="shared" si="764"/>
        <v>5.555555555555558E-2</v>
      </c>
      <c r="G161" s="14">
        <v>35</v>
      </c>
      <c r="H161" s="50">
        <f t="shared" ref="H161" si="891">(G161/G154)-1</f>
        <v>2.9411764705882248E-2</v>
      </c>
      <c r="I161" s="14">
        <v>21</v>
      </c>
      <c r="J161" s="50">
        <f t="shared" ref="J161" si="892">(I161/I154)-1</f>
        <v>0.10526315789473695</v>
      </c>
      <c r="K161" s="14">
        <v>25</v>
      </c>
      <c r="L161" s="50">
        <f t="shared" ref="L161" si="893">(K161/K154)-1</f>
        <v>-0.16666666666666663</v>
      </c>
      <c r="M161" s="14">
        <v>391</v>
      </c>
      <c r="N161" s="50">
        <f t="shared" ref="N161" si="894">(M161/M154)-1</f>
        <v>2.6246719160105014E-2</v>
      </c>
      <c r="O161" s="14">
        <v>35</v>
      </c>
      <c r="P161" s="50">
        <f t="shared" ref="P161" si="895">(O161/O154)-1</f>
        <v>0.12903225806451624</v>
      </c>
      <c r="Q161" s="50">
        <v>0.95</v>
      </c>
      <c r="R161" s="50">
        <f t="shared" ref="R161" si="896">(Q161/Q154)-1</f>
        <v>0</v>
      </c>
    </row>
    <row r="162" spans="2:18" x14ac:dyDescent="0.3">
      <c r="B162" s="18">
        <v>43624</v>
      </c>
      <c r="C162" s="14">
        <v>407570</v>
      </c>
      <c r="D162" s="50">
        <f t="shared" si="764"/>
        <v>2.7481652245155974E-3</v>
      </c>
      <c r="E162" s="50">
        <v>0.19</v>
      </c>
      <c r="F162" s="50">
        <f t="shared" si="764"/>
        <v>0.11764705882352944</v>
      </c>
      <c r="G162" s="14">
        <v>35</v>
      </c>
      <c r="H162" s="50">
        <f t="shared" ref="H162" si="897">(G162/G155)-1</f>
        <v>2.9411764705882248E-2</v>
      </c>
      <c r="I162" s="14">
        <v>17</v>
      </c>
      <c r="J162" s="50">
        <f t="shared" ref="J162" si="898">(I162/I155)-1</f>
        <v>-0.19047619047619047</v>
      </c>
      <c r="K162" s="14">
        <v>29</v>
      </c>
      <c r="L162" s="50">
        <f t="shared" ref="L162" si="899">(K162/K155)-1</f>
        <v>0.11538461538461542</v>
      </c>
      <c r="M162" s="14">
        <v>388</v>
      </c>
      <c r="N162" s="50">
        <f t="shared" ref="N162" si="900">(M162/M155)-1</f>
        <v>8.3798882681564324E-2</v>
      </c>
      <c r="O162" s="14">
        <v>30</v>
      </c>
      <c r="P162" s="50">
        <f t="shared" ref="P162" si="901">(O162/O155)-1</f>
        <v>-0.16666666666666663</v>
      </c>
      <c r="Q162" s="50">
        <v>0.93</v>
      </c>
      <c r="R162" s="50">
        <f t="shared" ref="R162" si="902">(Q162/Q155)-1</f>
        <v>0</v>
      </c>
    </row>
    <row r="163" spans="2:18" x14ac:dyDescent="0.3">
      <c r="B163" s="18">
        <v>43625</v>
      </c>
      <c r="C163" s="14">
        <v>400094</v>
      </c>
      <c r="D163" s="50">
        <f t="shared" si="764"/>
        <v>-1.4408426798836249E-2</v>
      </c>
      <c r="E163" s="50">
        <v>0.18</v>
      </c>
      <c r="F163" s="50">
        <f t="shared" si="764"/>
        <v>0</v>
      </c>
      <c r="G163" s="14">
        <v>35</v>
      </c>
      <c r="H163" s="50">
        <f t="shared" ref="H163" si="903">(G163/G156)-1</f>
        <v>0.12903225806451624</v>
      </c>
      <c r="I163" s="14">
        <v>22</v>
      </c>
      <c r="J163" s="50">
        <f t="shared" ref="J163" si="904">(I163/I156)-1</f>
        <v>0.15789473684210531</v>
      </c>
      <c r="K163" s="14">
        <v>26</v>
      </c>
      <c r="L163" s="50">
        <f t="shared" ref="L163" si="905">(K163/K156)-1</f>
        <v>-0.10344827586206895</v>
      </c>
      <c r="M163" s="14">
        <v>364</v>
      </c>
      <c r="N163" s="50">
        <f t="shared" ref="N163" si="906">(M163/M156)-1</f>
        <v>-5.464480874316946E-3</v>
      </c>
      <c r="O163" s="14">
        <v>34</v>
      </c>
      <c r="P163" s="50">
        <f t="shared" ref="P163" si="907">(O163/O156)-1</f>
        <v>-8.108108108108103E-2</v>
      </c>
      <c r="Q163" s="50">
        <v>0.95</v>
      </c>
      <c r="R163" s="50">
        <f t="shared" ref="R163" si="908">(Q163/Q156)-1</f>
        <v>2.1505376344086002E-2</v>
      </c>
    </row>
    <row r="164" spans="2:18" x14ac:dyDescent="0.3">
      <c r="B164" s="18">
        <v>43626</v>
      </c>
      <c r="C164" s="14">
        <v>392606</v>
      </c>
      <c r="D164" s="50">
        <f t="shared" si="764"/>
        <v>-1.9803364474781371E-2</v>
      </c>
      <c r="E164" s="50">
        <v>0.17</v>
      </c>
      <c r="F164" s="50">
        <f t="shared" si="764"/>
        <v>-5.5555555555555469E-2</v>
      </c>
      <c r="G164" s="14">
        <v>37</v>
      </c>
      <c r="H164" s="50">
        <f t="shared" ref="H164" si="909">(G164/G157)-1</f>
        <v>0.23333333333333339</v>
      </c>
      <c r="I164" s="14">
        <v>21</v>
      </c>
      <c r="J164" s="50">
        <f t="shared" ref="J164" si="910">(I164/I157)-1</f>
        <v>0.10526315789473695</v>
      </c>
      <c r="K164" s="14">
        <v>30</v>
      </c>
      <c r="L164" s="50">
        <f t="shared" ref="L164" si="911">(K164/K157)-1</f>
        <v>3.4482758620689724E-2</v>
      </c>
      <c r="M164" s="14">
        <v>397</v>
      </c>
      <c r="N164" s="50">
        <f t="shared" ref="N164" si="912">(M164/M157)-1</f>
        <v>2.0565552699228773E-2</v>
      </c>
      <c r="O164" s="14">
        <v>35</v>
      </c>
      <c r="P164" s="50">
        <f t="shared" ref="P164" si="913">(O164/O157)-1</f>
        <v>-2.777777777777779E-2</v>
      </c>
      <c r="Q164" s="50">
        <v>0.91</v>
      </c>
      <c r="R164" s="50">
        <f t="shared" ref="R164" si="914">(Q164/Q157)-1</f>
        <v>-4.2105263157894646E-2</v>
      </c>
    </row>
    <row r="165" spans="2:18" x14ac:dyDescent="0.3">
      <c r="B165" s="18">
        <v>43627</v>
      </c>
      <c r="C165" s="14">
        <v>390751</v>
      </c>
      <c r="D165" s="50">
        <f t="shared" si="764"/>
        <v>-1.0944757324558574E-2</v>
      </c>
      <c r="E165" s="50">
        <v>0.17</v>
      </c>
      <c r="F165" s="50">
        <f t="shared" si="764"/>
        <v>0</v>
      </c>
      <c r="G165" s="14">
        <v>31</v>
      </c>
      <c r="H165" s="50">
        <f t="shared" ref="H165" si="915">(G165/G158)-1</f>
        <v>3.3333333333333437E-2</v>
      </c>
      <c r="I165" s="14">
        <v>17</v>
      </c>
      <c r="J165" s="50">
        <f t="shared" ref="J165" si="916">(I165/I158)-1</f>
        <v>0</v>
      </c>
      <c r="K165" s="14">
        <v>26</v>
      </c>
      <c r="L165" s="50">
        <f t="shared" ref="L165" si="917">(K165/K158)-1</f>
        <v>4.0000000000000036E-2</v>
      </c>
      <c r="M165" s="14">
        <v>354</v>
      </c>
      <c r="N165" s="50">
        <f t="shared" ref="N165" si="918">(M165/M158)-1</f>
        <v>-8.9974293059125965E-2</v>
      </c>
      <c r="O165" s="14">
        <v>31</v>
      </c>
      <c r="P165" s="50">
        <f t="shared" ref="P165" si="919">(O165/O158)-1</f>
        <v>-6.0606060606060552E-2</v>
      </c>
      <c r="Q165" s="50">
        <v>0.94</v>
      </c>
      <c r="R165" s="50">
        <f t="shared" ref="R165" si="920">(Q165/Q158)-1</f>
        <v>-1.0526315789473717E-2</v>
      </c>
    </row>
    <row r="166" spans="2:18" x14ac:dyDescent="0.3">
      <c r="B166" s="18">
        <v>43628</v>
      </c>
      <c r="C166" s="14">
        <v>398995</v>
      </c>
      <c r="D166" s="50">
        <f t="shared" si="764"/>
        <v>2.5499005330605451E-2</v>
      </c>
      <c r="E166" s="50">
        <v>0.17</v>
      </c>
      <c r="F166" s="50">
        <f t="shared" si="764"/>
        <v>-5.5555555555555469E-2</v>
      </c>
      <c r="G166" s="14">
        <v>36</v>
      </c>
      <c r="H166" s="50">
        <f t="shared" ref="H166" si="921">(G166/G159)-1</f>
        <v>0.19999999999999996</v>
      </c>
      <c r="I166" s="14">
        <v>21</v>
      </c>
      <c r="J166" s="50">
        <f t="shared" ref="J166" si="922">(I166/I159)-1</f>
        <v>0</v>
      </c>
      <c r="K166" s="14">
        <v>30</v>
      </c>
      <c r="L166" s="50">
        <f t="shared" ref="L166" si="923">(K166/K159)-1</f>
        <v>0</v>
      </c>
      <c r="M166" s="14">
        <v>400</v>
      </c>
      <c r="N166" s="50">
        <f t="shared" ref="N166" si="924">(M166/M159)-1</f>
        <v>6.6666666666666652E-2</v>
      </c>
      <c r="O166" s="14">
        <v>32</v>
      </c>
      <c r="P166" s="50">
        <f t="shared" ref="P166" si="925">(O166/O159)-1</f>
        <v>-0.11111111111111116</v>
      </c>
      <c r="Q166" s="50">
        <v>0.95</v>
      </c>
      <c r="R166" s="50">
        <f t="shared" ref="R166" si="926">(Q166/Q159)-1</f>
        <v>1.0638297872340496E-2</v>
      </c>
    </row>
    <row r="167" spans="2:18" x14ac:dyDescent="0.3">
      <c r="B167" s="18">
        <v>43629</v>
      </c>
      <c r="C167" s="14">
        <v>407670</v>
      </c>
      <c r="D167" s="50">
        <f t="shared" si="764"/>
        <v>1.3978360900385622E-2</v>
      </c>
      <c r="E167" s="50">
        <v>0.17</v>
      </c>
      <c r="F167" s="50">
        <f t="shared" si="764"/>
        <v>0</v>
      </c>
      <c r="G167" s="14">
        <v>36</v>
      </c>
      <c r="H167" s="50">
        <f t="shared" ref="H167" si="927">(G167/G160)-1</f>
        <v>-9.9999999999999978E-2</v>
      </c>
      <c r="I167" s="14">
        <v>17</v>
      </c>
      <c r="J167" s="50">
        <f t="shared" ref="J167" si="928">(I167/I160)-1</f>
        <v>-5.555555555555558E-2</v>
      </c>
      <c r="K167" s="14">
        <v>30</v>
      </c>
      <c r="L167" s="50">
        <f t="shared" ref="L167" si="929">(K167/K160)-1</f>
        <v>0</v>
      </c>
      <c r="M167" s="14">
        <v>399</v>
      </c>
      <c r="N167" s="50">
        <f t="shared" ref="N167" si="930">(M167/M160)-1</f>
        <v>5.2770448548812743E-2</v>
      </c>
      <c r="O167" s="14">
        <v>31</v>
      </c>
      <c r="P167" s="50">
        <f t="shared" ref="P167" si="931">(O167/O160)-1</f>
        <v>-0.18421052631578949</v>
      </c>
      <c r="Q167" s="50">
        <v>0.92</v>
      </c>
      <c r="R167" s="50">
        <f t="shared" ref="R167" si="932">(Q167/Q160)-1</f>
        <v>-3.1578947368420929E-2</v>
      </c>
    </row>
    <row r="168" spans="2:18" x14ac:dyDescent="0.3">
      <c r="B168" s="18">
        <v>43630</v>
      </c>
      <c r="C168" s="14">
        <v>404518</v>
      </c>
      <c r="D168" s="50">
        <f t="shared" si="764"/>
        <v>3.6752456571103487E-2</v>
      </c>
      <c r="E168" s="50">
        <v>0.18</v>
      </c>
      <c r="F168" s="50">
        <f t="shared" si="764"/>
        <v>-5.2631578947368474E-2</v>
      </c>
      <c r="G168" s="14">
        <v>36</v>
      </c>
      <c r="H168" s="50">
        <f t="shared" ref="H168" si="933">(G168/G161)-1</f>
        <v>2.857142857142847E-2</v>
      </c>
      <c r="I168" s="14">
        <v>20</v>
      </c>
      <c r="J168" s="50">
        <f t="shared" ref="J168" si="934">(I168/I161)-1</f>
        <v>-4.7619047619047672E-2</v>
      </c>
      <c r="K168" s="14">
        <v>30</v>
      </c>
      <c r="L168" s="50">
        <f t="shared" ref="L168" si="935">(K168/K161)-1</f>
        <v>0.19999999999999996</v>
      </c>
      <c r="M168" s="14">
        <v>393</v>
      </c>
      <c r="N168" s="50">
        <f t="shared" ref="N168" si="936">(M168/M161)-1</f>
        <v>5.1150895140665842E-3</v>
      </c>
      <c r="O168" s="14">
        <v>35</v>
      </c>
      <c r="P168" s="50">
        <f t="shared" ref="P168" si="937">(O168/O161)-1</f>
        <v>0</v>
      </c>
      <c r="Q168" s="50">
        <v>0.94</v>
      </c>
      <c r="R168" s="50">
        <f t="shared" ref="R168" si="938">(Q168/Q161)-1</f>
        <v>-1.0526315789473717E-2</v>
      </c>
    </row>
    <row r="169" spans="2:18" x14ac:dyDescent="0.3">
      <c r="B169" s="18">
        <v>43631</v>
      </c>
      <c r="C169" s="14">
        <v>407641</v>
      </c>
      <c r="D169" s="50">
        <f t="shared" si="764"/>
        <v>1.7420320435745928E-4</v>
      </c>
      <c r="E169" s="50">
        <v>0.17</v>
      </c>
      <c r="F169" s="50">
        <f t="shared" si="764"/>
        <v>-0.10526315789473684</v>
      </c>
      <c r="G169" s="14">
        <v>38</v>
      </c>
      <c r="H169" s="50">
        <f t="shared" ref="H169" si="939">(G169/G162)-1</f>
        <v>8.5714285714285632E-2</v>
      </c>
      <c r="I169" s="14">
        <v>22</v>
      </c>
      <c r="J169" s="50">
        <f t="shared" ref="J169" si="940">(I169/I162)-1</f>
        <v>0.29411764705882359</v>
      </c>
      <c r="K169" s="14">
        <v>27</v>
      </c>
      <c r="L169" s="50">
        <f t="shared" ref="L169" si="941">(K169/K162)-1</f>
        <v>-6.8965517241379337E-2</v>
      </c>
      <c r="M169" s="14">
        <v>357</v>
      </c>
      <c r="N169" s="50">
        <f t="shared" ref="N169" si="942">(M169/M162)-1</f>
        <v>-7.9896907216494895E-2</v>
      </c>
      <c r="O169" s="14">
        <v>30</v>
      </c>
      <c r="P169" s="50">
        <f t="shared" ref="P169" si="943">(O169/O162)-1</f>
        <v>0</v>
      </c>
      <c r="Q169" s="50">
        <v>0.91</v>
      </c>
      <c r="R169" s="50">
        <f t="shared" ref="R169" si="944">(Q169/Q162)-1</f>
        <v>-2.1505376344086002E-2</v>
      </c>
    </row>
    <row r="170" spans="2:18" x14ac:dyDescent="0.3">
      <c r="B170" s="18">
        <v>43632</v>
      </c>
      <c r="C170" s="14">
        <v>386588</v>
      </c>
      <c r="D170" s="50">
        <f t="shared" si="764"/>
        <v>-3.3757067089233983E-2</v>
      </c>
      <c r="E170" s="50">
        <v>0.19</v>
      </c>
      <c r="F170" s="50">
        <f t="shared" si="764"/>
        <v>5.555555555555558E-2</v>
      </c>
      <c r="G170" s="14">
        <v>31</v>
      </c>
      <c r="H170" s="50">
        <f t="shared" ref="H170" si="945">(G170/G163)-1</f>
        <v>-0.11428571428571432</v>
      </c>
      <c r="I170" s="14">
        <v>21</v>
      </c>
      <c r="J170" s="50">
        <f t="shared" ref="J170" si="946">(I170/I163)-1</f>
        <v>-4.5454545454545414E-2</v>
      </c>
      <c r="K170" s="14">
        <v>27</v>
      </c>
      <c r="L170" s="50">
        <f t="shared" ref="L170" si="947">(K170/K163)-1</f>
        <v>3.8461538461538547E-2</v>
      </c>
      <c r="M170" s="14">
        <v>385</v>
      </c>
      <c r="N170" s="50">
        <f t="shared" ref="N170" si="948">(M170/M163)-1</f>
        <v>5.7692307692307709E-2</v>
      </c>
      <c r="O170" s="14">
        <v>34</v>
      </c>
      <c r="P170" s="50">
        <f t="shared" ref="P170" si="949">(O170/O163)-1</f>
        <v>0</v>
      </c>
      <c r="Q170" s="50">
        <v>0.93</v>
      </c>
      <c r="R170" s="50">
        <f t="shared" ref="R170" si="950">(Q170/Q163)-1</f>
        <v>-2.1052631578947323E-2</v>
      </c>
    </row>
    <row r="171" spans="2:18" x14ac:dyDescent="0.3">
      <c r="B171" s="18">
        <v>43633</v>
      </c>
      <c r="C171" s="14">
        <v>388917</v>
      </c>
      <c r="D171" s="50">
        <f t="shared" si="764"/>
        <v>-9.3961885452591432E-3</v>
      </c>
      <c r="E171" s="50">
        <v>0.17</v>
      </c>
      <c r="F171" s="50">
        <f t="shared" si="764"/>
        <v>0</v>
      </c>
      <c r="G171" s="14">
        <v>30</v>
      </c>
      <c r="H171" s="50">
        <f t="shared" ref="H171" si="951">(G171/G164)-1</f>
        <v>-0.18918918918918914</v>
      </c>
      <c r="I171" s="14">
        <v>18</v>
      </c>
      <c r="J171" s="50">
        <f t="shared" ref="J171" si="952">(I171/I164)-1</f>
        <v>-0.1428571428571429</v>
      </c>
      <c r="K171" s="14">
        <v>26</v>
      </c>
      <c r="L171" s="50">
        <f t="shared" ref="L171" si="953">(K171/K164)-1</f>
        <v>-0.1333333333333333</v>
      </c>
      <c r="M171" s="14">
        <v>350</v>
      </c>
      <c r="N171" s="50">
        <f t="shared" ref="N171" si="954">(M171/M164)-1</f>
        <v>-0.11838790931989929</v>
      </c>
      <c r="O171" s="14">
        <v>32</v>
      </c>
      <c r="P171" s="50">
        <f t="shared" ref="P171" si="955">(O171/O164)-1</f>
        <v>-8.5714285714285743E-2</v>
      </c>
      <c r="Q171" s="50">
        <v>0.93</v>
      </c>
      <c r="R171" s="50">
        <f t="shared" ref="R171" si="956">(Q171/Q164)-1</f>
        <v>2.19780219780219E-2</v>
      </c>
    </row>
    <row r="172" spans="2:18" x14ac:dyDescent="0.3">
      <c r="B172" s="18">
        <v>43634</v>
      </c>
      <c r="C172" s="14">
        <v>398356</v>
      </c>
      <c r="D172" s="50">
        <f t="shared" si="764"/>
        <v>1.9462522168849139E-2</v>
      </c>
      <c r="E172" s="50">
        <v>0.19</v>
      </c>
      <c r="F172" s="50">
        <f t="shared" si="764"/>
        <v>0.11764705882352944</v>
      </c>
      <c r="G172" s="14">
        <v>40</v>
      </c>
      <c r="H172" s="50">
        <f t="shared" ref="H172" si="957">(G172/G165)-1</f>
        <v>0.29032258064516125</v>
      </c>
      <c r="I172" s="14">
        <v>19</v>
      </c>
      <c r="J172" s="50">
        <f t="shared" ref="J172" si="958">(I172/I165)-1</f>
        <v>0.11764705882352944</v>
      </c>
      <c r="K172" s="14">
        <v>25</v>
      </c>
      <c r="L172" s="50">
        <f t="shared" ref="L172" si="959">(K172/K165)-1</f>
        <v>-3.8461538461538436E-2</v>
      </c>
      <c r="M172" s="14">
        <v>397</v>
      </c>
      <c r="N172" s="50">
        <f t="shared" ref="N172" si="960">(M172/M165)-1</f>
        <v>0.12146892655367236</v>
      </c>
      <c r="O172" s="14">
        <v>40</v>
      </c>
      <c r="P172" s="50">
        <f t="shared" ref="P172" si="961">(O172/O165)-1</f>
        <v>0.29032258064516125</v>
      </c>
      <c r="Q172" s="50">
        <v>0.93</v>
      </c>
      <c r="R172" s="50">
        <f t="shared" ref="R172" si="962">(Q172/Q165)-1</f>
        <v>-1.0638297872340274E-2</v>
      </c>
    </row>
    <row r="173" spans="2:18" x14ac:dyDescent="0.3">
      <c r="B173" s="18">
        <v>43635</v>
      </c>
      <c r="C173" s="14">
        <v>406848</v>
      </c>
      <c r="D173" s="50">
        <f t="shared" si="764"/>
        <v>1.9681950901640377E-2</v>
      </c>
      <c r="E173" s="50">
        <v>0.18</v>
      </c>
      <c r="F173" s="50">
        <f t="shared" si="764"/>
        <v>5.8823529411764497E-2</v>
      </c>
      <c r="G173" s="14">
        <v>32</v>
      </c>
      <c r="H173" s="50">
        <f t="shared" ref="H173" si="963">(G173/G166)-1</f>
        <v>-0.11111111111111116</v>
      </c>
      <c r="I173" s="14">
        <v>19</v>
      </c>
      <c r="J173" s="50">
        <f t="shared" ref="J173" si="964">(I173/I166)-1</f>
        <v>-9.5238095238095233E-2</v>
      </c>
      <c r="K173" s="14">
        <v>27</v>
      </c>
      <c r="L173" s="50">
        <f t="shared" ref="L173" si="965">(K173/K166)-1</f>
        <v>-9.9999999999999978E-2</v>
      </c>
      <c r="M173" s="14">
        <v>370</v>
      </c>
      <c r="N173" s="50">
        <f t="shared" ref="N173" si="966">(M173/M166)-1</f>
        <v>-7.4999999999999956E-2</v>
      </c>
      <c r="O173" s="14">
        <v>39</v>
      </c>
      <c r="P173" s="50">
        <f t="shared" ref="P173" si="967">(O173/O166)-1</f>
        <v>0.21875</v>
      </c>
      <c r="Q173" s="50">
        <v>0.94</v>
      </c>
      <c r="R173" s="50">
        <f t="shared" ref="R173" si="968">(Q173/Q166)-1</f>
        <v>-1.0526315789473717E-2</v>
      </c>
    </row>
    <row r="174" spans="2:18" x14ac:dyDescent="0.3">
      <c r="B174" s="18">
        <v>43636</v>
      </c>
      <c r="C174" s="14">
        <v>381025</v>
      </c>
      <c r="D174" s="50">
        <f t="shared" si="764"/>
        <v>-6.5359236637476337E-2</v>
      </c>
      <c r="E174" s="50">
        <v>0.17</v>
      </c>
      <c r="F174" s="50">
        <f t="shared" si="764"/>
        <v>0</v>
      </c>
      <c r="G174" s="14">
        <v>34</v>
      </c>
      <c r="H174" s="50">
        <f t="shared" ref="H174" si="969">(G174/G167)-1</f>
        <v>-5.555555555555558E-2</v>
      </c>
      <c r="I174" s="14">
        <v>19</v>
      </c>
      <c r="J174" s="50">
        <f t="shared" ref="J174" si="970">(I174/I167)-1</f>
        <v>0.11764705882352944</v>
      </c>
      <c r="K174" s="14">
        <v>25</v>
      </c>
      <c r="L174" s="50">
        <f t="shared" ref="L174" si="971">(K174/K167)-1</f>
        <v>-0.16666666666666663</v>
      </c>
      <c r="M174" s="14">
        <v>393</v>
      </c>
      <c r="N174" s="50">
        <f t="shared" ref="N174" si="972">(M174/M167)-1</f>
        <v>-1.5037593984962405E-2</v>
      </c>
      <c r="O174" s="14">
        <v>38</v>
      </c>
      <c r="P174" s="50">
        <f t="shared" ref="P174" si="973">(O174/O167)-1</f>
        <v>0.22580645161290325</v>
      </c>
      <c r="Q174" s="50">
        <v>0.91</v>
      </c>
      <c r="R174" s="50">
        <f t="shared" ref="R174" si="974">(Q174/Q167)-1</f>
        <v>-1.0869565217391353E-2</v>
      </c>
    </row>
    <row r="175" spans="2:18" x14ac:dyDescent="0.3">
      <c r="B175" s="18">
        <v>43637</v>
      </c>
      <c r="C175" s="14">
        <v>382419</v>
      </c>
      <c r="D175" s="50">
        <f t="shared" si="764"/>
        <v>-5.4630449077667786E-2</v>
      </c>
      <c r="E175" s="50">
        <v>0.17</v>
      </c>
      <c r="F175" s="50">
        <f t="shared" si="764"/>
        <v>-5.5555555555555469E-2</v>
      </c>
      <c r="G175" s="14">
        <v>36</v>
      </c>
      <c r="H175" s="50">
        <f t="shared" ref="H175" si="975">(G175/G168)-1</f>
        <v>0</v>
      </c>
      <c r="I175" s="14">
        <v>17</v>
      </c>
      <c r="J175" s="50">
        <f t="shared" ref="J175" si="976">(I175/I168)-1</f>
        <v>-0.15000000000000002</v>
      </c>
      <c r="K175" s="14">
        <v>30</v>
      </c>
      <c r="L175" s="50">
        <f t="shared" ref="L175" si="977">(K175/K168)-1</f>
        <v>0</v>
      </c>
      <c r="M175" s="14">
        <v>362</v>
      </c>
      <c r="N175" s="50">
        <f t="shared" ref="N175" si="978">(M175/M168)-1</f>
        <v>-7.8880407124681917E-2</v>
      </c>
      <c r="O175" s="14">
        <v>36</v>
      </c>
      <c r="P175" s="50">
        <f t="shared" ref="P175" si="979">(O175/O168)-1</f>
        <v>2.857142857142847E-2</v>
      </c>
      <c r="Q175" s="50">
        <v>0.95</v>
      </c>
      <c r="R175" s="50">
        <f t="shared" ref="R175" si="980">(Q175/Q168)-1</f>
        <v>1.0638297872340496E-2</v>
      </c>
    </row>
    <row r="176" spans="2:18" x14ac:dyDescent="0.3">
      <c r="B176" s="18">
        <v>43638</v>
      </c>
      <c r="C176" s="14">
        <v>389769</v>
      </c>
      <c r="D176" s="50">
        <f t="shared" si="764"/>
        <v>-4.3842498669172114E-2</v>
      </c>
      <c r="E176" s="50">
        <v>0.17</v>
      </c>
      <c r="F176" s="50">
        <f t="shared" si="764"/>
        <v>0</v>
      </c>
      <c r="G176" s="14">
        <v>36</v>
      </c>
      <c r="H176" s="50">
        <f t="shared" ref="H176" si="981">(G176/G169)-1</f>
        <v>-5.2631578947368474E-2</v>
      </c>
      <c r="I176" s="14">
        <v>21</v>
      </c>
      <c r="J176" s="50">
        <f t="shared" ref="J176" si="982">(I176/I169)-1</f>
        <v>-4.5454545454545414E-2</v>
      </c>
      <c r="K176" s="14">
        <v>26</v>
      </c>
      <c r="L176" s="50">
        <f t="shared" ref="L176" si="983">(K176/K169)-1</f>
        <v>-3.703703703703709E-2</v>
      </c>
      <c r="M176" s="14">
        <v>366</v>
      </c>
      <c r="N176" s="50">
        <f t="shared" ref="N176" si="984">(M176/M169)-1</f>
        <v>2.5210084033613356E-2</v>
      </c>
      <c r="O176" s="14">
        <v>36</v>
      </c>
      <c r="P176" s="50">
        <f t="shared" ref="P176" si="985">(O176/O169)-1</f>
        <v>0.19999999999999996</v>
      </c>
      <c r="Q176" s="50">
        <v>0.93</v>
      </c>
      <c r="R176" s="50">
        <f t="shared" ref="R176" si="986">(Q176/Q169)-1</f>
        <v>2.19780219780219E-2</v>
      </c>
    </row>
    <row r="177" spans="2:18" x14ac:dyDescent="0.3">
      <c r="B177" s="18">
        <v>43639</v>
      </c>
      <c r="C177" s="14">
        <v>382119</v>
      </c>
      <c r="D177" s="50">
        <f t="shared" si="764"/>
        <v>-1.156011050524075E-2</v>
      </c>
      <c r="E177" s="50">
        <v>0.18</v>
      </c>
      <c r="F177" s="50">
        <f t="shared" si="764"/>
        <v>-5.2631578947368474E-2</v>
      </c>
      <c r="G177" s="14">
        <v>33</v>
      </c>
      <c r="H177" s="50">
        <f t="shared" ref="H177" si="987">(G177/G170)-1</f>
        <v>6.4516129032258007E-2</v>
      </c>
      <c r="I177" s="14">
        <v>21</v>
      </c>
      <c r="J177" s="50">
        <f t="shared" ref="J177" si="988">(I177/I170)-1</f>
        <v>0</v>
      </c>
      <c r="K177" s="14">
        <v>27</v>
      </c>
      <c r="L177" s="50">
        <f t="shared" ref="L177" si="989">(K177/K170)-1</f>
        <v>0</v>
      </c>
      <c r="M177" s="14">
        <v>393</v>
      </c>
      <c r="N177" s="50">
        <f t="shared" ref="N177" si="990">(M177/M170)-1</f>
        <v>2.0779220779220786E-2</v>
      </c>
      <c r="O177" s="14">
        <v>40</v>
      </c>
      <c r="P177" s="50">
        <f t="shared" ref="P177" si="991">(O177/O170)-1</f>
        <v>0.17647058823529416</v>
      </c>
      <c r="Q177" s="50">
        <v>0.91</v>
      </c>
      <c r="R177" s="50">
        <f t="shared" ref="R177" si="992">(Q177/Q170)-1</f>
        <v>-2.1505376344086002E-2</v>
      </c>
    </row>
    <row r="178" spans="2:18" x14ac:dyDescent="0.3">
      <c r="B178" s="18">
        <v>43640</v>
      </c>
      <c r="C178" s="14">
        <v>382070</v>
      </c>
      <c r="D178" s="50">
        <f t="shared" si="764"/>
        <v>-1.760529881697126E-2</v>
      </c>
      <c r="E178" s="50">
        <v>0.19</v>
      </c>
      <c r="F178" s="50">
        <f t="shared" si="764"/>
        <v>0.11764705882352944</v>
      </c>
      <c r="G178" s="14">
        <v>32</v>
      </c>
      <c r="H178" s="50">
        <f t="shared" ref="H178" si="993">(G178/G171)-1</f>
        <v>6.6666666666666652E-2</v>
      </c>
      <c r="I178" s="14">
        <v>22</v>
      </c>
      <c r="J178" s="50">
        <f t="shared" ref="J178" si="994">(I178/I171)-1</f>
        <v>0.22222222222222232</v>
      </c>
      <c r="K178" s="14">
        <v>30</v>
      </c>
      <c r="L178" s="50">
        <f t="shared" ref="L178" si="995">(K178/K171)-1</f>
        <v>0.15384615384615374</v>
      </c>
      <c r="M178" s="14">
        <v>391</v>
      </c>
      <c r="N178" s="50">
        <f t="shared" ref="N178" si="996">(M178/M171)-1</f>
        <v>0.11714285714285722</v>
      </c>
      <c r="O178" s="14">
        <v>31</v>
      </c>
      <c r="P178" s="50">
        <f t="shared" ref="P178" si="997">(O178/O171)-1</f>
        <v>-3.125E-2</v>
      </c>
      <c r="Q178" s="50">
        <v>0.93</v>
      </c>
      <c r="R178" s="50">
        <f t="shared" ref="R178" si="998">(Q178/Q171)-1</f>
        <v>0</v>
      </c>
    </row>
    <row r="179" spans="2:18" x14ac:dyDescent="0.3">
      <c r="B179" s="18">
        <v>43641</v>
      </c>
      <c r="C179" s="14">
        <v>399302</v>
      </c>
      <c r="D179" s="50">
        <f t="shared" si="764"/>
        <v>2.3747602646879695E-3</v>
      </c>
      <c r="E179" s="50">
        <v>0.17</v>
      </c>
      <c r="F179" s="50">
        <f t="shared" si="764"/>
        <v>-0.10526315789473684</v>
      </c>
      <c r="G179" s="14">
        <v>33</v>
      </c>
      <c r="H179" s="50">
        <f t="shared" ref="H179" si="999">(G179/G172)-1</f>
        <v>-0.17500000000000004</v>
      </c>
      <c r="I179" s="14">
        <v>21</v>
      </c>
      <c r="J179" s="50">
        <f t="shared" ref="J179" si="1000">(I179/I172)-1</f>
        <v>0.10526315789473695</v>
      </c>
      <c r="K179" s="14">
        <v>28</v>
      </c>
      <c r="L179" s="50">
        <f t="shared" ref="L179" si="1001">(K179/K172)-1</f>
        <v>0.12000000000000011</v>
      </c>
      <c r="M179" s="14">
        <v>359</v>
      </c>
      <c r="N179" s="50">
        <f t="shared" ref="N179" si="1002">(M179/M172)-1</f>
        <v>-9.5717884130982367E-2</v>
      </c>
      <c r="O179" s="14">
        <v>34</v>
      </c>
      <c r="P179" s="50">
        <f t="shared" ref="P179" si="1003">(O179/O172)-1</f>
        <v>-0.15000000000000002</v>
      </c>
      <c r="Q179" s="50">
        <v>0.95</v>
      </c>
      <c r="R179" s="50">
        <f t="shared" ref="R179" si="1004">(Q179/Q172)-1</f>
        <v>2.1505376344086002E-2</v>
      </c>
    </row>
    <row r="180" spans="2:18" x14ac:dyDescent="0.3">
      <c r="B180" s="18">
        <v>43642</v>
      </c>
      <c r="C180" s="14">
        <v>390068</v>
      </c>
      <c r="D180" s="50">
        <f t="shared" si="764"/>
        <v>-4.1243904357401329E-2</v>
      </c>
      <c r="E180" s="50">
        <v>0.18</v>
      </c>
      <c r="F180" s="50">
        <f t="shared" si="764"/>
        <v>0</v>
      </c>
      <c r="G180" s="14">
        <v>38</v>
      </c>
      <c r="H180" s="50">
        <f t="shared" ref="H180" si="1005">(G180/G173)-1</f>
        <v>0.1875</v>
      </c>
      <c r="I180" s="14">
        <v>22</v>
      </c>
      <c r="J180" s="50">
        <f t="shared" ref="J180" si="1006">(I180/I173)-1</f>
        <v>0.15789473684210531</v>
      </c>
      <c r="K180" s="14">
        <v>30</v>
      </c>
      <c r="L180" s="50">
        <f t="shared" ref="L180" si="1007">(K180/K173)-1</f>
        <v>0.11111111111111116</v>
      </c>
      <c r="M180" s="14">
        <v>365</v>
      </c>
      <c r="N180" s="50">
        <f t="shared" ref="N180" si="1008">(M180/M173)-1</f>
        <v>-1.3513513513513487E-2</v>
      </c>
      <c r="O180" s="14">
        <v>31</v>
      </c>
      <c r="P180" s="50">
        <f t="shared" ref="P180" si="1009">(O180/O173)-1</f>
        <v>-0.20512820512820518</v>
      </c>
      <c r="Q180" s="50">
        <v>0.92</v>
      </c>
      <c r="R180" s="50">
        <f t="shared" ref="R180" si="1010">(Q180/Q173)-1</f>
        <v>-2.1276595744680771E-2</v>
      </c>
    </row>
    <row r="181" spans="2:18" x14ac:dyDescent="0.3">
      <c r="B181" s="18">
        <v>43643</v>
      </c>
      <c r="C181" s="14">
        <v>399922</v>
      </c>
      <c r="D181" s="50">
        <f t="shared" si="764"/>
        <v>4.959517092054333E-2</v>
      </c>
      <c r="E181" s="50">
        <v>0.19</v>
      </c>
      <c r="F181" s="50">
        <f t="shared" si="764"/>
        <v>0.11764705882352944</v>
      </c>
      <c r="G181" s="14">
        <v>31</v>
      </c>
      <c r="H181" s="50">
        <f t="shared" ref="H181" si="1011">(G181/G174)-1</f>
        <v>-8.8235294117647078E-2</v>
      </c>
      <c r="I181" s="14">
        <v>17</v>
      </c>
      <c r="J181" s="50">
        <f t="shared" ref="J181" si="1012">(I181/I174)-1</f>
        <v>-0.10526315789473684</v>
      </c>
      <c r="K181" s="14">
        <v>30</v>
      </c>
      <c r="L181" s="50">
        <f t="shared" ref="L181" si="1013">(K181/K174)-1</f>
        <v>0.19999999999999996</v>
      </c>
      <c r="M181" s="14">
        <v>355</v>
      </c>
      <c r="N181" s="50">
        <f t="shared" ref="N181" si="1014">(M181/M174)-1</f>
        <v>-9.6692111959287508E-2</v>
      </c>
      <c r="O181" s="14">
        <v>35</v>
      </c>
      <c r="P181" s="50">
        <f t="shared" ref="P181" si="1015">(O181/O174)-1</f>
        <v>-7.8947368421052655E-2</v>
      </c>
      <c r="Q181" s="50">
        <v>0.91</v>
      </c>
      <c r="R181" s="50">
        <f t="shared" ref="R181" si="1016">(Q181/Q174)-1</f>
        <v>0</v>
      </c>
    </row>
    <row r="182" spans="2:18" x14ac:dyDescent="0.3">
      <c r="B182" s="18">
        <v>43644</v>
      </c>
      <c r="C182" s="14">
        <v>401728</v>
      </c>
      <c r="D182" s="50">
        <f t="shared" si="764"/>
        <v>5.0491738119706309E-2</v>
      </c>
      <c r="E182" s="50">
        <v>0.17</v>
      </c>
      <c r="F182" s="50">
        <f t="shared" si="764"/>
        <v>0</v>
      </c>
      <c r="G182" s="14">
        <v>31</v>
      </c>
      <c r="H182" s="50">
        <f t="shared" ref="H182" si="1017">(G182/G175)-1</f>
        <v>-0.13888888888888884</v>
      </c>
      <c r="I182" s="14">
        <v>18</v>
      </c>
      <c r="J182" s="50">
        <f t="shared" ref="J182" si="1018">(I182/I175)-1</f>
        <v>5.8823529411764719E-2</v>
      </c>
      <c r="K182" s="14">
        <v>25</v>
      </c>
      <c r="L182" s="50">
        <f t="shared" ref="L182" si="1019">(K182/K175)-1</f>
        <v>-0.16666666666666663</v>
      </c>
      <c r="M182" s="14">
        <v>400</v>
      </c>
      <c r="N182" s="50">
        <f t="shared" ref="N182" si="1020">(M182/M175)-1</f>
        <v>0.1049723756906078</v>
      </c>
      <c r="O182" s="14">
        <v>37</v>
      </c>
      <c r="P182" s="50">
        <f t="shared" ref="P182" si="1021">(O182/O175)-1</f>
        <v>2.7777777777777679E-2</v>
      </c>
      <c r="Q182" s="50">
        <v>0.92</v>
      </c>
      <c r="R182" s="50">
        <f t="shared" ref="R182" si="1022">(Q182/Q175)-1</f>
        <v>-3.1578947368420929E-2</v>
      </c>
    </row>
    <row r="183" spans="2:18" x14ac:dyDescent="0.3">
      <c r="B183" s="18">
        <v>43645</v>
      </c>
      <c r="C183" s="14">
        <v>397499</v>
      </c>
      <c r="D183" s="50">
        <f t="shared" si="764"/>
        <v>1.9832259620441883E-2</v>
      </c>
      <c r="E183" s="50">
        <v>0.18</v>
      </c>
      <c r="F183" s="50">
        <f t="shared" si="764"/>
        <v>5.8823529411764497E-2</v>
      </c>
      <c r="G183" s="14">
        <v>38</v>
      </c>
      <c r="H183" s="50">
        <f t="shared" ref="H183" si="1023">(G183/G176)-1</f>
        <v>5.555555555555558E-2</v>
      </c>
      <c r="I183" s="14">
        <v>22</v>
      </c>
      <c r="J183" s="50">
        <f t="shared" ref="J183" si="1024">(I183/I176)-1</f>
        <v>4.7619047619047672E-2</v>
      </c>
      <c r="K183" s="14">
        <v>29</v>
      </c>
      <c r="L183" s="50">
        <f t="shared" ref="L183" si="1025">(K183/K176)-1</f>
        <v>0.11538461538461542</v>
      </c>
      <c r="M183" s="14">
        <v>374</v>
      </c>
      <c r="N183" s="50">
        <f t="shared" ref="N183" si="1026">(M183/M176)-1</f>
        <v>2.1857923497267784E-2</v>
      </c>
      <c r="O183" s="14">
        <v>35</v>
      </c>
      <c r="P183" s="50">
        <f t="shared" ref="P183" si="1027">(O183/O176)-1</f>
        <v>-2.777777777777779E-2</v>
      </c>
      <c r="Q183" s="50">
        <v>0.92</v>
      </c>
      <c r="R183" s="50">
        <f t="shared" ref="R183" si="1028">(Q183/Q176)-1</f>
        <v>-1.0752688172043001E-2</v>
      </c>
    </row>
    <row r="184" spans="2:18" x14ac:dyDescent="0.3">
      <c r="B184" s="18">
        <v>43646</v>
      </c>
      <c r="C184" s="14">
        <v>389825</v>
      </c>
      <c r="D184" s="50">
        <f t="shared" si="764"/>
        <v>2.0166492637110345E-2</v>
      </c>
      <c r="E184" s="50">
        <v>0.19</v>
      </c>
      <c r="F184" s="50">
        <f t="shared" si="764"/>
        <v>5.555555555555558E-2</v>
      </c>
      <c r="G184" s="14">
        <v>36</v>
      </c>
      <c r="H184" s="50">
        <f t="shared" ref="H184" si="1029">(G184/G177)-1</f>
        <v>9.0909090909090828E-2</v>
      </c>
      <c r="I184" s="14">
        <v>22</v>
      </c>
      <c r="J184" s="50">
        <f t="shared" ref="J184" si="1030">(I184/I177)-1</f>
        <v>4.7619047619047672E-2</v>
      </c>
      <c r="K184" s="14">
        <v>29</v>
      </c>
      <c r="L184" s="50">
        <f t="shared" ref="L184" si="1031">(K184/K177)-1</f>
        <v>7.4074074074074181E-2</v>
      </c>
      <c r="M184" s="14">
        <v>376</v>
      </c>
      <c r="N184" s="50">
        <f t="shared" ref="N184" si="1032">(M184/M177)-1</f>
        <v>-4.3256997455470736E-2</v>
      </c>
      <c r="O184" s="14">
        <v>38</v>
      </c>
      <c r="P184" s="50">
        <f t="shared" ref="P184" si="1033">(O184/O177)-1</f>
        <v>-5.0000000000000044E-2</v>
      </c>
      <c r="Q184" s="50">
        <v>0.91</v>
      </c>
      <c r="R184" s="50">
        <f t="shared" ref="R184" si="1034">(Q184/Q177)-1</f>
        <v>0</v>
      </c>
    </row>
    <row r="185" spans="2:18" x14ac:dyDescent="0.3">
      <c r="B185" s="18">
        <v>43647</v>
      </c>
      <c r="C185" s="14">
        <v>409263</v>
      </c>
      <c r="D185" s="50">
        <f t="shared" si="764"/>
        <v>7.1172821734237113E-2</v>
      </c>
      <c r="E185" s="50">
        <v>0.17</v>
      </c>
      <c r="F185" s="50">
        <f t="shared" si="764"/>
        <v>-0.10526315789473684</v>
      </c>
      <c r="G185" s="14">
        <v>31</v>
      </c>
      <c r="H185" s="50">
        <f t="shared" ref="H185" si="1035">(G185/G178)-1</f>
        <v>-3.125E-2</v>
      </c>
      <c r="I185" s="14">
        <v>20</v>
      </c>
      <c r="J185" s="50">
        <f t="shared" ref="J185" si="1036">(I185/I178)-1</f>
        <v>-9.0909090909090939E-2</v>
      </c>
      <c r="K185" s="14">
        <v>26</v>
      </c>
      <c r="L185" s="50">
        <f t="shared" ref="L185" si="1037">(K185/K178)-1</f>
        <v>-0.1333333333333333</v>
      </c>
      <c r="M185" s="14">
        <v>386</v>
      </c>
      <c r="N185" s="50">
        <f t="shared" ref="N185" si="1038">(M185/M178)-1</f>
        <v>-1.2787723785166238E-2</v>
      </c>
      <c r="O185" s="14">
        <v>36</v>
      </c>
      <c r="P185" s="50">
        <f t="shared" ref="P185" si="1039">(O185/O178)-1</f>
        <v>0.16129032258064524</v>
      </c>
      <c r="Q185" s="50">
        <v>0.93</v>
      </c>
      <c r="R185" s="50">
        <f t="shared" ref="R185" si="1040">(Q185/Q178)-1</f>
        <v>0</v>
      </c>
    </row>
    <row r="186" spans="2:18" x14ac:dyDescent="0.3">
      <c r="B186" s="18">
        <v>43648</v>
      </c>
      <c r="C186" s="14">
        <v>404436</v>
      </c>
      <c r="D186" s="50">
        <f t="shared" si="764"/>
        <v>1.2857436226214825E-2</v>
      </c>
      <c r="E186" s="50">
        <v>0.17</v>
      </c>
      <c r="F186" s="50">
        <f t="shared" si="764"/>
        <v>0</v>
      </c>
      <c r="G186" s="14">
        <v>34</v>
      </c>
      <c r="H186" s="50">
        <f t="shared" ref="H186" si="1041">(G186/G179)-1</f>
        <v>3.0303030303030276E-2</v>
      </c>
      <c r="I186" s="14">
        <v>19</v>
      </c>
      <c r="J186" s="50">
        <f t="shared" ref="J186" si="1042">(I186/I179)-1</f>
        <v>-9.5238095238095233E-2</v>
      </c>
      <c r="K186" s="14">
        <v>25</v>
      </c>
      <c r="L186" s="50">
        <f t="shared" ref="L186" si="1043">(K186/K179)-1</f>
        <v>-0.1071428571428571</v>
      </c>
      <c r="M186" s="14">
        <v>376</v>
      </c>
      <c r="N186" s="50">
        <f t="shared" ref="N186" si="1044">(M186/M179)-1</f>
        <v>4.7353760445682402E-2</v>
      </c>
      <c r="O186" s="14">
        <v>38</v>
      </c>
      <c r="P186" s="50">
        <f t="shared" ref="P186" si="1045">(O186/O179)-1</f>
        <v>0.11764705882352944</v>
      </c>
      <c r="Q186" s="50">
        <v>0.94</v>
      </c>
      <c r="R186" s="50">
        <f t="shared" ref="R186" si="1046">(Q186/Q179)-1</f>
        <v>-1.0526315789473717E-2</v>
      </c>
    </row>
    <row r="187" spans="2:18" x14ac:dyDescent="0.3">
      <c r="B187" s="18">
        <v>43649</v>
      </c>
      <c r="C187" s="14">
        <v>390781</v>
      </c>
      <c r="D187" s="50">
        <f t="shared" si="764"/>
        <v>1.8278864198038036E-3</v>
      </c>
      <c r="E187" s="50">
        <v>0.17</v>
      </c>
      <c r="F187" s="50">
        <f t="shared" si="764"/>
        <v>-5.5555555555555469E-2</v>
      </c>
      <c r="G187" s="14">
        <v>39</v>
      </c>
      <c r="H187" s="50">
        <f t="shared" ref="H187" si="1047">(G187/G180)-1</f>
        <v>2.6315789473684292E-2</v>
      </c>
      <c r="I187" s="14">
        <v>20</v>
      </c>
      <c r="J187" s="50">
        <f t="shared" ref="J187" si="1048">(I187/I180)-1</f>
        <v>-9.0909090909090939E-2</v>
      </c>
      <c r="K187" s="14">
        <v>30</v>
      </c>
      <c r="L187" s="50">
        <f t="shared" ref="L187" si="1049">(K187/K180)-1</f>
        <v>0</v>
      </c>
      <c r="M187" s="14">
        <v>385</v>
      </c>
      <c r="N187" s="50">
        <f t="shared" ref="N187" si="1050">(M187/M180)-1</f>
        <v>5.4794520547945202E-2</v>
      </c>
      <c r="O187" s="14">
        <v>35</v>
      </c>
      <c r="P187" s="50">
        <f t="shared" ref="P187" si="1051">(O187/O180)-1</f>
        <v>0.12903225806451624</v>
      </c>
      <c r="Q187" s="50">
        <v>0.94</v>
      </c>
      <c r="R187" s="50">
        <f t="shared" ref="R187" si="1052">(Q187/Q180)-1</f>
        <v>2.1739130434782483E-2</v>
      </c>
    </row>
    <row r="188" spans="2:18" x14ac:dyDescent="0.3">
      <c r="B188" s="18">
        <v>43650</v>
      </c>
      <c r="C188" s="14">
        <v>400441</v>
      </c>
      <c r="D188" s="50">
        <f t="shared" si="764"/>
        <v>1.2977530618469846E-3</v>
      </c>
      <c r="E188" s="50">
        <v>0.18</v>
      </c>
      <c r="F188" s="50">
        <f t="shared" si="764"/>
        <v>-5.2631578947368474E-2</v>
      </c>
      <c r="G188" s="14">
        <v>36</v>
      </c>
      <c r="H188" s="50">
        <f t="shared" ref="H188" si="1053">(G188/G181)-1</f>
        <v>0.16129032258064524</v>
      </c>
      <c r="I188" s="14">
        <v>20</v>
      </c>
      <c r="J188" s="50">
        <f t="shared" ref="J188" si="1054">(I188/I181)-1</f>
        <v>0.17647058823529416</v>
      </c>
      <c r="K188" s="14">
        <v>26</v>
      </c>
      <c r="L188" s="50">
        <f t="shared" ref="L188" si="1055">(K188/K181)-1</f>
        <v>-0.1333333333333333</v>
      </c>
      <c r="M188" s="14">
        <v>382</v>
      </c>
      <c r="N188" s="50">
        <f t="shared" ref="N188" si="1056">(M188/M181)-1</f>
        <v>7.6056338028168913E-2</v>
      </c>
      <c r="O188" s="14">
        <v>37</v>
      </c>
      <c r="P188" s="50">
        <f t="shared" ref="P188" si="1057">(O188/O181)-1</f>
        <v>5.7142857142857162E-2</v>
      </c>
      <c r="Q188" s="50">
        <v>0.91</v>
      </c>
      <c r="R188" s="50">
        <f t="shared" ref="R188" si="1058">(Q188/Q181)-1</f>
        <v>0</v>
      </c>
    </row>
    <row r="189" spans="2:18" x14ac:dyDescent="0.3">
      <c r="B189" s="18">
        <v>43651</v>
      </c>
      <c r="C189" s="14">
        <v>380485</v>
      </c>
      <c r="D189" s="50">
        <f t="shared" si="764"/>
        <v>-5.287906245021512E-2</v>
      </c>
      <c r="E189" s="50">
        <v>0.19</v>
      </c>
      <c r="F189" s="50">
        <f t="shared" si="764"/>
        <v>0.11764705882352944</v>
      </c>
      <c r="G189" s="14">
        <v>40</v>
      </c>
      <c r="H189" s="50">
        <f t="shared" ref="H189" si="1059">(G189/G182)-1</f>
        <v>0.29032258064516125</v>
      </c>
      <c r="I189" s="14">
        <v>19</v>
      </c>
      <c r="J189" s="50">
        <f t="shared" ref="J189" si="1060">(I189/I182)-1</f>
        <v>5.555555555555558E-2</v>
      </c>
      <c r="K189" s="14">
        <v>27</v>
      </c>
      <c r="L189" s="50">
        <f t="shared" ref="L189" si="1061">(K189/K182)-1</f>
        <v>8.0000000000000071E-2</v>
      </c>
      <c r="M189" s="14">
        <v>380</v>
      </c>
      <c r="N189" s="50">
        <f t="shared" ref="N189" si="1062">(M189/M182)-1</f>
        <v>-5.0000000000000044E-2</v>
      </c>
      <c r="O189" s="14">
        <v>34</v>
      </c>
      <c r="P189" s="50">
        <f t="shared" ref="P189" si="1063">(O189/O182)-1</f>
        <v>-8.108108108108103E-2</v>
      </c>
      <c r="Q189" s="50">
        <v>0.92</v>
      </c>
      <c r="R189" s="50">
        <f t="shared" ref="R189" si="1064">(Q189/Q182)-1</f>
        <v>0</v>
      </c>
    </row>
    <row r="190" spans="2:18" x14ac:dyDescent="0.3">
      <c r="B190" s="18">
        <v>43652</v>
      </c>
      <c r="C190" s="14">
        <v>385998</v>
      </c>
      <c r="D190" s="50">
        <f t="shared" si="764"/>
        <v>-2.8933406121776417E-2</v>
      </c>
      <c r="E190" s="50">
        <v>0.18</v>
      </c>
      <c r="F190" s="50">
        <f t="shared" si="764"/>
        <v>0</v>
      </c>
      <c r="G190" s="14">
        <v>35</v>
      </c>
      <c r="H190" s="50">
        <f t="shared" ref="H190" si="1065">(G190/G183)-1</f>
        <v>-7.8947368421052655E-2</v>
      </c>
      <c r="I190" s="14">
        <v>22</v>
      </c>
      <c r="J190" s="50">
        <f t="shared" ref="J190" si="1066">(I190/I183)-1</f>
        <v>0</v>
      </c>
      <c r="K190" s="14">
        <v>26</v>
      </c>
      <c r="L190" s="50">
        <f t="shared" ref="L190" si="1067">(K190/K183)-1</f>
        <v>-0.10344827586206895</v>
      </c>
      <c r="M190" s="14">
        <v>373</v>
      </c>
      <c r="N190" s="50">
        <f t="shared" ref="N190" si="1068">(M190/M183)-1</f>
        <v>-2.673796791443861E-3</v>
      </c>
      <c r="O190" s="14">
        <v>39</v>
      </c>
      <c r="P190" s="50">
        <f t="shared" ref="P190" si="1069">(O190/O183)-1</f>
        <v>0.11428571428571432</v>
      </c>
      <c r="Q190" s="50">
        <v>0.94</v>
      </c>
      <c r="R190" s="50">
        <f t="shared" ref="R190" si="1070">(Q190/Q183)-1</f>
        <v>2.1739130434782483E-2</v>
      </c>
    </row>
    <row r="191" spans="2:18" x14ac:dyDescent="0.3">
      <c r="B191" s="18">
        <v>43653</v>
      </c>
      <c r="C191" s="14">
        <v>402638</v>
      </c>
      <c r="D191" s="50">
        <f t="shared" si="764"/>
        <v>3.286859488231908E-2</v>
      </c>
      <c r="E191" s="50">
        <v>0.18</v>
      </c>
      <c r="F191" s="50">
        <f t="shared" si="764"/>
        <v>-5.2631578947368474E-2</v>
      </c>
      <c r="G191" s="14">
        <v>32</v>
      </c>
      <c r="H191" s="50">
        <f t="shared" ref="H191" si="1071">(G191/G184)-1</f>
        <v>-0.11111111111111116</v>
      </c>
      <c r="I191" s="14">
        <v>21</v>
      </c>
      <c r="J191" s="50">
        <f t="shared" ref="J191" si="1072">(I191/I184)-1</f>
        <v>-4.5454545454545414E-2</v>
      </c>
      <c r="K191" s="14">
        <v>28</v>
      </c>
      <c r="L191" s="50">
        <f t="shared" ref="L191" si="1073">(K191/K184)-1</f>
        <v>-3.4482758620689613E-2</v>
      </c>
      <c r="M191" s="14">
        <v>352</v>
      </c>
      <c r="N191" s="50">
        <f t="shared" ref="N191" si="1074">(M191/M184)-1</f>
        <v>-6.3829787234042534E-2</v>
      </c>
      <c r="O191" s="14">
        <v>32</v>
      </c>
      <c r="P191" s="50">
        <f t="shared" ref="P191" si="1075">(O191/O184)-1</f>
        <v>-0.15789473684210531</v>
      </c>
      <c r="Q191" s="50">
        <v>0.94</v>
      </c>
      <c r="R191" s="50">
        <f t="shared" ref="R191" si="1076">(Q191/Q184)-1</f>
        <v>3.296703296703285E-2</v>
      </c>
    </row>
    <row r="192" spans="2:18" x14ac:dyDescent="0.3">
      <c r="B192" s="18">
        <v>43654</v>
      </c>
      <c r="C192" s="14">
        <v>389876</v>
      </c>
      <c r="D192" s="50">
        <f t="shared" si="764"/>
        <v>-4.7370517246855925E-2</v>
      </c>
      <c r="E192" s="50">
        <v>0.18</v>
      </c>
      <c r="F192" s="50">
        <f t="shared" si="764"/>
        <v>5.8823529411764497E-2</v>
      </c>
      <c r="G192" s="14">
        <v>40</v>
      </c>
      <c r="H192" s="50">
        <f t="shared" ref="H192" si="1077">(G192/G185)-1</f>
        <v>0.29032258064516125</v>
      </c>
      <c r="I192" s="14">
        <v>19</v>
      </c>
      <c r="J192" s="50">
        <f t="shared" ref="J192" si="1078">(I192/I185)-1</f>
        <v>-5.0000000000000044E-2</v>
      </c>
      <c r="K192" s="14">
        <v>28</v>
      </c>
      <c r="L192" s="50">
        <f t="shared" ref="L192" si="1079">(K192/K185)-1</f>
        <v>7.6923076923076872E-2</v>
      </c>
      <c r="M192" s="14">
        <v>388</v>
      </c>
      <c r="N192" s="50">
        <f t="shared" ref="N192" si="1080">(M192/M185)-1</f>
        <v>5.1813471502590858E-3</v>
      </c>
      <c r="O192" s="14">
        <v>34</v>
      </c>
      <c r="P192" s="50">
        <f t="shared" ref="P192" si="1081">(O192/O185)-1</f>
        <v>-5.555555555555558E-2</v>
      </c>
      <c r="Q192" s="50">
        <v>0.92</v>
      </c>
      <c r="R192" s="50">
        <f t="shared" ref="R192" si="1082">(Q192/Q185)-1</f>
        <v>-1.0752688172043001E-2</v>
      </c>
    </row>
    <row r="193" spans="2:18" x14ac:dyDescent="0.3">
      <c r="B193" s="18">
        <v>43655</v>
      </c>
      <c r="C193" s="14">
        <v>386858</v>
      </c>
      <c r="D193" s="50">
        <f t="shared" si="764"/>
        <v>-4.3462995381222225E-2</v>
      </c>
      <c r="E193" s="50">
        <v>0.17</v>
      </c>
      <c r="F193" s="50">
        <f t="shared" si="764"/>
        <v>0</v>
      </c>
      <c r="G193" s="14">
        <v>39</v>
      </c>
      <c r="H193" s="50">
        <f t="shared" ref="H193" si="1083">(G193/G186)-1</f>
        <v>0.14705882352941169</v>
      </c>
      <c r="I193" s="14">
        <v>22</v>
      </c>
      <c r="J193" s="50">
        <f t="shared" ref="J193" si="1084">(I193/I186)-1</f>
        <v>0.15789473684210531</v>
      </c>
      <c r="K193" s="14">
        <v>27</v>
      </c>
      <c r="L193" s="50">
        <f t="shared" ref="L193" si="1085">(K193/K186)-1</f>
        <v>8.0000000000000071E-2</v>
      </c>
      <c r="M193" s="14">
        <v>388</v>
      </c>
      <c r="N193" s="50">
        <f t="shared" ref="N193" si="1086">(M193/M186)-1</f>
        <v>3.1914893617021267E-2</v>
      </c>
      <c r="O193" s="14">
        <v>32</v>
      </c>
      <c r="P193" s="50">
        <f t="shared" ref="P193" si="1087">(O193/O186)-1</f>
        <v>-0.15789473684210531</v>
      </c>
      <c r="Q193" s="50">
        <v>0.91</v>
      </c>
      <c r="R193" s="50">
        <f t="shared" ref="R193" si="1088">(Q193/Q186)-1</f>
        <v>-3.1914893617021156E-2</v>
      </c>
    </row>
    <row r="194" spans="2:18" x14ac:dyDescent="0.3">
      <c r="B194" s="18">
        <v>43656</v>
      </c>
      <c r="C194" s="14">
        <v>388864</v>
      </c>
      <c r="D194" s="50">
        <f t="shared" si="764"/>
        <v>-4.9055609151928969E-3</v>
      </c>
      <c r="E194" s="50">
        <v>0.19</v>
      </c>
      <c r="F194" s="50">
        <f t="shared" si="764"/>
        <v>0.11764705882352944</v>
      </c>
      <c r="G194" s="14">
        <v>40</v>
      </c>
      <c r="H194" s="50">
        <f t="shared" ref="H194" si="1089">(G194/G187)-1</f>
        <v>2.564102564102555E-2</v>
      </c>
      <c r="I194" s="14">
        <v>22</v>
      </c>
      <c r="J194" s="50">
        <f t="shared" ref="J194" si="1090">(I194/I187)-1</f>
        <v>0.10000000000000009</v>
      </c>
      <c r="K194" s="14">
        <v>29</v>
      </c>
      <c r="L194" s="50">
        <f t="shared" ref="L194" si="1091">(K194/K187)-1</f>
        <v>-3.3333333333333326E-2</v>
      </c>
      <c r="M194" s="14">
        <v>382</v>
      </c>
      <c r="N194" s="50">
        <f t="shared" ref="N194" si="1092">(M194/M187)-1</f>
        <v>-7.7922077922077948E-3</v>
      </c>
      <c r="O194" s="14">
        <v>35</v>
      </c>
      <c r="P194" s="50">
        <f t="shared" ref="P194" si="1093">(O194/O187)-1</f>
        <v>0</v>
      </c>
      <c r="Q194" s="50">
        <v>0.94</v>
      </c>
      <c r="R194" s="50">
        <f t="shared" ref="R194" si="1094">(Q194/Q187)-1</f>
        <v>0</v>
      </c>
    </row>
    <row r="195" spans="2:18" x14ac:dyDescent="0.3">
      <c r="B195" s="18">
        <v>43657</v>
      </c>
      <c r="C195" s="14">
        <v>387491</v>
      </c>
      <c r="D195" s="50">
        <f t="shared" si="764"/>
        <v>-3.2339345871177039E-2</v>
      </c>
      <c r="E195" s="50">
        <v>0.19</v>
      </c>
      <c r="F195" s="50">
        <f t="shared" si="764"/>
        <v>5.555555555555558E-2</v>
      </c>
      <c r="G195" s="14">
        <v>32</v>
      </c>
      <c r="H195" s="50">
        <f t="shared" ref="H195" si="1095">(G195/G188)-1</f>
        <v>-0.11111111111111116</v>
      </c>
      <c r="I195" s="14">
        <v>20</v>
      </c>
      <c r="J195" s="50">
        <f t="shared" ref="J195" si="1096">(I195/I188)-1</f>
        <v>0</v>
      </c>
      <c r="K195" s="14">
        <v>27</v>
      </c>
      <c r="L195" s="50">
        <f t="shared" ref="L195" si="1097">(K195/K188)-1</f>
        <v>3.8461538461538547E-2</v>
      </c>
      <c r="M195" s="14">
        <v>384</v>
      </c>
      <c r="N195" s="50">
        <f t="shared" ref="N195" si="1098">(M195/M188)-1</f>
        <v>5.2356020942407877E-3</v>
      </c>
      <c r="O195" s="14">
        <v>38</v>
      </c>
      <c r="P195" s="50">
        <f t="shared" ref="P195" si="1099">(O195/O188)-1</f>
        <v>2.7027027027026973E-2</v>
      </c>
      <c r="Q195" s="50">
        <v>0.91</v>
      </c>
      <c r="R195" s="50">
        <f t="shared" ref="R195" si="1100">(Q195/Q188)-1</f>
        <v>0</v>
      </c>
    </row>
    <row r="196" spans="2:18" x14ac:dyDescent="0.3">
      <c r="B196" s="18">
        <v>43658</v>
      </c>
      <c r="C196" s="14">
        <v>390416</v>
      </c>
      <c r="D196" s="50">
        <f t="shared" si="764"/>
        <v>2.6100897538667844E-2</v>
      </c>
      <c r="E196" s="50">
        <v>0.18</v>
      </c>
      <c r="F196" s="50">
        <f t="shared" si="764"/>
        <v>-5.2631578947368474E-2</v>
      </c>
      <c r="G196" s="14">
        <v>37</v>
      </c>
      <c r="H196" s="50">
        <f t="shared" ref="H196" si="1101">(G196/G189)-1</f>
        <v>-7.4999999999999956E-2</v>
      </c>
      <c r="I196" s="14">
        <v>21</v>
      </c>
      <c r="J196" s="50">
        <f t="shared" ref="J196" si="1102">(I196/I189)-1</f>
        <v>0.10526315789473695</v>
      </c>
      <c r="K196" s="14">
        <v>27</v>
      </c>
      <c r="L196" s="50">
        <f t="shared" ref="L196" si="1103">(K196/K189)-1</f>
        <v>0</v>
      </c>
      <c r="M196" s="14">
        <v>380</v>
      </c>
      <c r="N196" s="50">
        <f t="shared" ref="N196" si="1104">(M196/M189)-1</f>
        <v>0</v>
      </c>
      <c r="O196" s="14">
        <v>33</v>
      </c>
      <c r="P196" s="50">
        <f t="shared" ref="P196" si="1105">(O196/O189)-1</f>
        <v>-2.9411764705882359E-2</v>
      </c>
      <c r="Q196" s="50">
        <v>0.95</v>
      </c>
      <c r="R196" s="50">
        <f t="shared" ref="R196" si="1106">(Q196/Q189)-1</f>
        <v>3.2608695652173836E-2</v>
      </c>
    </row>
    <row r="197" spans="2:18" x14ac:dyDescent="0.3">
      <c r="B197" s="18">
        <v>43659</v>
      </c>
      <c r="C197" s="14">
        <v>397033</v>
      </c>
      <c r="D197" s="50">
        <f t="shared" si="764"/>
        <v>2.8588231027103728E-2</v>
      </c>
      <c r="E197" s="50">
        <v>0.17</v>
      </c>
      <c r="F197" s="50">
        <f t="shared" si="764"/>
        <v>-5.5555555555555469E-2</v>
      </c>
      <c r="G197" s="14">
        <v>34</v>
      </c>
      <c r="H197" s="50">
        <f t="shared" ref="H197" si="1107">(G197/G190)-1</f>
        <v>-2.8571428571428581E-2</v>
      </c>
      <c r="I197" s="14">
        <v>19</v>
      </c>
      <c r="J197" s="50">
        <f t="shared" ref="J197" si="1108">(I197/I190)-1</f>
        <v>-0.13636363636363635</v>
      </c>
      <c r="K197" s="14">
        <v>27</v>
      </c>
      <c r="L197" s="50">
        <f t="shared" ref="L197" si="1109">(K197/K190)-1</f>
        <v>3.8461538461538547E-2</v>
      </c>
      <c r="M197" s="14">
        <v>387</v>
      </c>
      <c r="N197" s="50">
        <f t="shared" ref="N197" si="1110">(M197/M190)-1</f>
        <v>3.7533512064343189E-2</v>
      </c>
      <c r="O197" s="14">
        <v>34</v>
      </c>
      <c r="P197" s="50">
        <f t="shared" ref="P197" si="1111">(O197/O190)-1</f>
        <v>-0.12820512820512819</v>
      </c>
      <c r="Q197" s="50">
        <v>0.91</v>
      </c>
      <c r="R197" s="50">
        <f t="shared" ref="R197" si="1112">(Q197/Q190)-1</f>
        <v>-3.1914893617021156E-2</v>
      </c>
    </row>
    <row r="198" spans="2:18" x14ac:dyDescent="0.3">
      <c r="B198" s="18">
        <v>43660</v>
      </c>
      <c r="C198" s="14">
        <v>395422</v>
      </c>
      <c r="D198" s="50">
        <f t="shared" si="764"/>
        <v>-1.7921805691464843E-2</v>
      </c>
      <c r="E198" s="50">
        <v>0.17</v>
      </c>
      <c r="F198" s="50">
        <f t="shared" si="764"/>
        <v>-5.5555555555555469E-2</v>
      </c>
      <c r="G198" s="14">
        <v>38</v>
      </c>
      <c r="H198" s="50">
        <f t="shared" ref="H198" si="1113">(G198/G191)-1</f>
        <v>0.1875</v>
      </c>
      <c r="I198" s="14">
        <v>22</v>
      </c>
      <c r="J198" s="50">
        <f t="shared" ref="J198" si="1114">(I198/I191)-1</f>
        <v>4.7619047619047672E-2</v>
      </c>
      <c r="K198" s="14">
        <v>26</v>
      </c>
      <c r="L198" s="50">
        <f t="shared" ref="L198" si="1115">(K198/K191)-1</f>
        <v>-7.1428571428571397E-2</v>
      </c>
      <c r="M198" s="14">
        <v>399</v>
      </c>
      <c r="N198" s="50">
        <f t="shared" ref="N198" si="1116">(M198/M191)-1</f>
        <v>0.13352272727272729</v>
      </c>
      <c r="O198" s="14">
        <v>35</v>
      </c>
      <c r="P198" s="50">
        <f t="shared" ref="P198" si="1117">(O198/O191)-1</f>
        <v>9.375E-2</v>
      </c>
      <c r="Q198" s="50">
        <v>0.92</v>
      </c>
      <c r="R198" s="50">
        <f t="shared" ref="R198" si="1118">(Q198/Q191)-1</f>
        <v>-2.1276595744680771E-2</v>
      </c>
    </row>
    <row r="199" spans="2:18" x14ac:dyDescent="0.3">
      <c r="B199" s="18">
        <v>43661</v>
      </c>
      <c r="C199" s="14">
        <v>392725</v>
      </c>
      <c r="D199" s="50">
        <f t="shared" si="764"/>
        <v>7.3074515999957956E-3</v>
      </c>
      <c r="E199" s="50">
        <v>0.18</v>
      </c>
      <c r="F199" s="50">
        <f t="shared" si="764"/>
        <v>0</v>
      </c>
      <c r="G199" s="14">
        <v>39</v>
      </c>
      <c r="H199" s="50">
        <f t="shared" ref="H199" si="1119">(G199/G192)-1</f>
        <v>-2.5000000000000022E-2</v>
      </c>
      <c r="I199" s="14">
        <v>22</v>
      </c>
      <c r="J199" s="50">
        <f t="shared" ref="J199" si="1120">(I199/I192)-1</f>
        <v>0.15789473684210531</v>
      </c>
      <c r="K199" s="14">
        <v>27</v>
      </c>
      <c r="L199" s="50">
        <f t="shared" ref="L199" si="1121">(K199/K192)-1</f>
        <v>-3.5714285714285698E-2</v>
      </c>
      <c r="M199" s="14">
        <v>353</v>
      </c>
      <c r="N199" s="50">
        <f t="shared" ref="N199" si="1122">(M199/M192)-1</f>
        <v>-9.0206185567010322E-2</v>
      </c>
      <c r="O199" s="14">
        <v>32</v>
      </c>
      <c r="P199" s="50">
        <f t="shared" ref="P199" si="1123">(O199/O192)-1</f>
        <v>-5.8823529411764719E-2</v>
      </c>
      <c r="Q199" s="50">
        <v>0.94</v>
      </c>
      <c r="R199" s="50">
        <f t="shared" ref="R199" si="1124">(Q199/Q192)-1</f>
        <v>2.1739130434782483E-2</v>
      </c>
    </row>
    <row r="200" spans="2:18" x14ac:dyDescent="0.3">
      <c r="B200" s="18">
        <v>43662</v>
      </c>
      <c r="C200" s="14">
        <v>387617</v>
      </c>
      <c r="D200" s="50">
        <f t="shared" si="764"/>
        <v>1.9619602024516514E-3</v>
      </c>
      <c r="E200" s="50">
        <v>0.17</v>
      </c>
      <c r="F200" s="50">
        <f t="shared" si="764"/>
        <v>0</v>
      </c>
      <c r="G200" s="14">
        <v>38</v>
      </c>
      <c r="H200" s="50">
        <f t="shared" ref="H200" si="1125">(G200/G193)-1</f>
        <v>-2.5641025641025661E-2</v>
      </c>
      <c r="I200" s="14">
        <v>20</v>
      </c>
      <c r="J200" s="50">
        <f t="shared" ref="J200" si="1126">(I200/I193)-1</f>
        <v>-9.0909090909090939E-2</v>
      </c>
      <c r="K200" s="14">
        <v>30</v>
      </c>
      <c r="L200" s="50">
        <f t="shared" ref="L200" si="1127">(K200/K193)-1</f>
        <v>0.11111111111111116</v>
      </c>
      <c r="M200" s="14">
        <v>458</v>
      </c>
      <c r="N200" s="50">
        <f t="shared" ref="N200" si="1128">(M200/M193)-1</f>
        <v>0.18041237113402064</v>
      </c>
      <c r="O200" s="14">
        <v>40</v>
      </c>
      <c r="P200" s="50">
        <f t="shared" ref="P200" si="1129">(O200/O193)-1</f>
        <v>0.25</v>
      </c>
      <c r="Q200" s="50">
        <v>0.95</v>
      </c>
      <c r="R200" s="50">
        <f t="shared" ref="R200" si="1130">(Q200/Q193)-1</f>
        <v>4.39560439560438E-2</v>
      </c>
    </row>
    <row r="201" spans="2:18" x14ac:dyDescent="0.3">
      <c r="B201" s="18">
        <v>43663</v>
      </c>
      <c r="C201" s="14">
        <v>386795</v>
      </c>
      <c r="D201" s="50">
        <f t="shared" si="764"/>
        <v>-5.3206262343646893E-3</v>
      </c>
      <c r="E201" s="50">
        <v>0.18</v>
      </c>
      <c r="F201" s="50">
        <f t="shared" si="764"/>
        <v>-5.2631578947368474E-2</v>
      </c>
      <c r="G201" s="14">
        <v>30</v>
      </c>
      <c r="H201" s="50">
        <f t="shared" ref="H201" si="1131">(G201/G194)-1</f>
        <v>-0.25</v>
      </c>
      <c r="I201" s="14">
        <v>17</v>
      </c>
      <c r="J201" s="50">
        <f t="shared" ref="J201" si="1132">(I201/I194)-1</f>
        <v>-0.22727272727272729</v>
      </c>
      <c r="K201" s="14">
        <v>29</v>
      </c>
      <c r="L201" s="50">
        <f t="shared" ref="L201" si="1133">(K201/K194)-1</f>
        <v>0</v>
      </c>
      <c r="M201" s="14">
        <v>387</v>
      </c>
      <c r="N201" s="50">
        <f t="shared" ref="N201" si="1134">(M201/M194)-1</f>
        <v>1.308900523560208E-2</v>
      </c>
      <c r="O201" s="14">
        <v>36</v>
      </c>
      <c r="P201" s="50">
        <f t="shared" ref="P201" si="1135">(O201/O194)-1</f>
        <v>2.857142857142847E-2</v>
      </c>
      <c r="Q201" s="50">
        <v>0.93</v>
      </c>
      <c r="R201" s="50">
        <f t="shared" ref="R201" si="1136">(Q201/Q194)-1</f>
        <v>-1.0638297872340274E-2</v>
      </c>
    </row>
    <row r="202" spans="2:18" x14ac:dyDescent="0.3">
      <c r="B202" s="18">
        <v>43664</v>
      </c>
      <c r="C202" s="14">
        <v>395874</v>
      </c>
      <c r="D202" s="50">
        <f t="shared" si="764"/>
        <v>2.1634050855374731E-2</v>
      </c>
      <c r="E202" s="50">
        <v>0.17</v>
      </c>
      <c r="F202" s="50">
        <f t="shared" si="764"/>
        <v>-0.10526315789473684</v>
      </c>
      <c r="G202" s="14">
        <v>36</v>
      </c>
      <c r="H202" s="50">
        <f t="shared" ref="H202" si="1137">(G202/G195)-1</f>
        <v>0.125</v>
      </c>
      <c r="I202" s="14">
        <v>18</v>
      </c>
      <c r="J202" s="50">
        <f t="shared" ref="J202" si="1138">(I202/I195)-1</f>
        <v>-9.9999999999999978E-2</v>
      </c>
      <c r="K202" s="14">
        <v>29</v>
      </c>
      <c r="L202" s="50">
        <f t="shared" ref="L202" si="1139">(K202/K195)-1</f>
        <v>7.4074074074074181E-2</v>
      </c>
      <c r="M202" s="14">
        <v>372</v>
      </c>
      <c r="N202" s="50">
        <f t="shared" ref="N202" si="1140">(M202/M195)-1</f>
        <v>-3.125E-2</v>
      </c>
      <c r="O202" s="14">
        <v>37</v>
      </c>
      <c r="P202" s="50">
        <f t="shared" ref="P202" si="1141">(O202/O195)-1</f>
        <v>-2.6315789473684181E-2</v>
      </c>
      <c r="Q202" s="50">
        <v>0.94</v>
      </c>
      <c r="R202" s="50">
        <f t="shared" ref="R202" si="1142">(Q202/Q195)-1</f>
        <v>3.296703296703285E-2</v>
      </c>
    </row>
    <row r="203" spans="2:18" x14ac:dyDescent="0.3">
      <c r="B203" s="18">
        <v>43665</v>
      </c>
      <c r="C203" s="14">
        <v>387761</v>
      </c>
      <c r="D203" s="50">
        <f t="shared" si="764"/>
        <v>-6.8004385066186002E-3</v>
      </c>
      <c r="E203" s="50">
        <v>0.19</v>
      </c>
      <c r="F203" s="50">
        <f t="shared" si="764"/>
        <v>5.555555555555558E-2</v>
      </c>
      <c r="G203" s="14">
        <v>32</v>
      </c>
      <c r="H203" s="50">
        <f t="shared" ref="H203" si="1143">(G203/G196)-1</f>
        <v>-0.13513513513513509</v>
      </c>
      <c r="I203" s="14">
        <v>19</v>
      </c>
      <c r="J203" s="50">
        <f t="shared" ref="J203" si="1144">(I203/I196)-1</f>
        <v>-9.5238095238095233E-2</v>
      </c>
      <c r="K203" s="14">
        <v>30</v>
      </c>
      <c r="L203" s="50">
        <f t="shared" ref="L203" si="1145">(K203/K196)-1</f>
        <v>0.11111111111111116</v>
      </c>
      <c r="M203" s="14">
        <v>388</v>
      </c>
      <c r="N203" s="50">
        <f t="shared" ref="N203" si="1146">(M203/M196)-1</f>
        <v>2.1052631578947434E-2</v>
      </c>
      <c r="O203" s="14">
        <v>40</v>
      </c>
      <c r="P203" s="50">
        <f t="shared" ref="P203" si="1147">(O203/O196)-1</f>
        <v>0.21212121212121215</v>
      </c>
      <c r="Q203" s="50">
        <v>0.94</v>
      </c>
      <c r="R203" s="50">
        <f t="shared" ref="R203" si="1148">(Q203/Q196)-1</f>
        <v>-1.0526315789473717E-2</v>
      </c>
    </row>
    <row r="204" spans="2:18" x14ac:dyDescent="0.3">
      <c r="B204" s="18">
        <v>43666</v>
      </c>
      <c r="C204" s="14">
        <v>406137</v>
      </c>
      <c r="D204" s="50">
        <f t="shared" ref="D204:F267" si="1149">(C204/C197)-1</f>
        <v>2.2930083897308329E-2</v>
      </c>
      <c r="E204" s="50">
        <v>0.17</v>
      </c>
      <c r="F204" s="50">
        <f t="shared" si="1149"/>
        <v>0</v>
      </c>
      <c r="G204" s="14">
        <v>34</v>
      </c>
      <c r="H204" s="50">
        <f t="shared" ref="H204" si="1150">(G204/G197)-1</f>
        <v>0</v>
      </c>
      <c r="I204" s="14">
        <v>22</v>
      </c>
      <c r="J204" s="50">
        <f t="shared" ref="J204" si="1151">(I204/I197)-1</f>
        <v>0.15789473684210531</v>
      </c>
      <c r="K204" s="14">
        <v>30</v>
      </c>
      <c r="L204" s="50">
        <f t="shared" ref="L204" si="1152">(K204/K197)-1</f>
        <v>0.11111111111111116</v>
      </c>
      <c r="M204" s="14">
        <v>358</v>
      </c>
      <c r="N204" s="50">
        <f t="shared" ref="N204" si="1153">(M204/M197)-1</f>
        <v>-7.4935400516795814E-2</v>
      </c>
      <c r="O204" s="14">
        <v>37</v>
      </c>
      <c r="P204" s="50">
        <f t="shared" ref="P204" si="1154">(O204/O197)-1</f>
        <v>8.8235294117646967E-2</v>
      </c>
      <c r="Q204" s="50">
        <v>0.95</v>
      </c>
      <c r="R204" s="50">
        <f t="shared" ref="R204" si="1155">(Q204/Q197)-1</f>
        <v>4.39560439560438E-2</v>
      </c>
    </row>
    <row r="205" spans="2:18" x14ac:dyDescent="0.3">
      <c r="B205" s="18">
        <v>43667</v>
      </c>
      <c r="C205" s="14">
        <v>386278</v>
      </c>
      <c r="D205" s="50">
        <f t="shared" si="1149"/>
        <v>-2.3124661753771925E-2</v>
      </c>
      <c r="E205" s="50">
        <v>0.19</v>
      </c>
      <c r="F205" s="50">
        <f t="shared" si="1149"/>
        <v>0.11764705882352944</v>
      </c>
      <c r="G205" s="14">
        <v>35</v>
      </c>
      <c r="H205" s="50">
        <f t="shared" ref="H205" si="1156">(G205/G198)-1</f>
        <v>-7.8947368421052655E-2</v>
      </c>
      <c r="I205" s="14">
        <v>22</v>
      </c>
      <c r="J205" s="50">
        <f t="shared" ref="J205" si="1157">(I205/I198)-1</f>
        <v>0</v>
      </c>
      <c r="K205" s="14">
        <v>28</v>
      </c>
      <c r="L205" s="50">
        <f t="shared" ref="L205" si="1158">(K205/K198)-1</f>
        <v>7.6923076923076872E-2</v>
      </c>
      <c r="M205" s="14">
        <v>396</v>
      </c>
      <c r="N205" s="50">
        <f t="shared" ref="N205" si="1159">(M205/M198)-1</f>
        <v>-7.5187969924812581E-3</v>
      </c>
      <c r="O205" s="14">
        <v>34</v>
      </c>
      <c r="P205" s="50">
        <f t="shared" ref="P205" si="1160">(O205/O198)-1</f>
        <v>-2.8571428571428581E-2</v>
      </c>
      <c r="Q205" s="50">
        <v>0.93</v>
      </c>
      <c r="R205" s="50">
        <f t="shared" ref="R205" si="1161">(Q205/Q198)-1</f>
        <v>1.0869565217391353E-2</v>
      </c>
    </row>
    <row r="206" spans="2:18" x14ac:dyDescent="0.3">
      <c r="B206" s="18">
        <v>43668</v>
      </c>
      <c r="C206" s="14">
        <v>385427</v>
      </c>
      <c r="D206" s="50">
        <f t="shared" si="1149"/>
        <v>-1.8582977910751808E-2</v>
      </c>
      <c r="E206" s="50">
        <v>0.19</v>
      </c>
      <c r="F206" s="50">
        <f t="shared" si="1149"/>
        <v>5.555555555555558E-2</v>
      </c>
      <c r="G206" s="14">
        <v>33</v>
      </c>
      <c r="H206" s="50">
        <f t="shared" ref="H206" si="1162">(G206/G199)-1</f>
        <v>-0.15384615384615385</v>
      </c>
      <c r="I206" s="14">
        <v>17</v>
      </c>
      <c r="J206" s="50">
        <f t="shared" ref="J206" si="1163">(I206/I199)-1</f>
        <v>-0.22727272727272729</v>
      </c>
      <c r="K206" s="14">
        <v>28</v>
      </c>
      <c r="L206" s="50">
        <f t="shared" ref="L206" si="1164">(K206/K199)-1</f>
        <v>3.7037037037036979E-2</v>
      </c>
      <c r="M206" s="14">
        <v>372</v>
      </c>
      <c r="N206" s="50">
        <f t="shared" ref="N206" si="1165">(M206/M199)-1</f>
        <v>5.3824362606232246E-2</v>
      </c>
      <c r="O206" s="14">
        <v>32</v>
      </c>
      <c r="P206" s="50">
        <f t="shared" ref="P206" si="1166">(O206/O199)-1</f>
        <v>0</v>
      </c>
      <c r="Q206" s="50">
        <v>0.94</v>
      </c>
      <c r="R206" s="50">
        <f t="shared" ref="R206" si="1167">(Q206/Q199)-1</f>
        <v>0</v>
      </c>
    </row>
    <row r="207" spans="2:18" x14ac:dyDescent="0.3">
      <c r="B207" s="18">
        <v>43669</v>
      </c>
      <c r="C207" s="14">
        <v>390237</v>
      </c>
      <c r="D207" s="50">
        <f t="shared" si="1149"/>
        <v>6.759249465322803E-3</v>
      </c>
      <c r="E207" s="50">
        <v>0.19</v>
      </c>
      <c r="F207" s="50">
        <f t="shared" si="1149"/>
        <v>0.11764705882352944</v>
      </c>
      <c r="G207" s="14">
        <v>32</v>
      </c>
      <c r="H207" s="50">
        <f t="shared" ref="H207" si="1168">(G207/G200)-1</f>
        <v>-0.15789473684210531</v>
      </c>
      <c r="I207" s="14">
        <v>18</v>
      </c>
      <c r="J207" s="50">
        <f t="shared" ref="J207" si="1169">(I207/I200)-1</f>
        <v>-9.9999999999999978E-2</v>
      </c>
      <c r="K207" s="14">
        <v>25</v>
      </c>
      <c r="L207" s="50">
        <f t="shared" ref="L207" si="1170">(K207/K200)-1</f>
        <v>-0.16666666666666663</v>
      </c>
      <c r="M207" s="14">
        <v>382</v>
      </c>
      <c r="N207" s="50">
        <f t="shared" ref="N207" si="1171">(M207/M200)-1</f>
        <v>-0.16593886462882101</v>
      </c>
      <c r="O207" s="14">
        <v>35</v>
      </c>
      <c r="P207" s="50">
        <f t="shared" ref="P207" si="1172">(O207/O200)-1</f>
        <v>-0.125</v>
      </c>
      <c r="Q207" s="50">
        <v>0.93</v>
      </c>
      <c r="R207" s="50">
        <f t="shared" ref="R207" si="1173">(Q207/Q200)-1</f>
        <v>-2.1052631578947323E-2</v>
      </c>
    </row>
    <row r="208" spans="2:18" x14ac:dyDescent="0.3">
      <c r="B208" s="18">
        <v>43670</v>
      </c>
      <c r="C208" s="14">
        <v>393045</v>
      </c>
      <c r="D208" s="50">
        <f t="shared" si="1149"/>
        <v>1.6158430176191452E-2</v>
      </c>
      <c r="E208" s="50">
        <v>0.19</v>
      </c>
      <c r="F208" s="50">
        <f t="shared" si="1149"/>
        <v>5.555555555555558E-2</v>
      </c>
      <c r="G208" s="14">
        <v>39</v>
      </c>
      <c r="H208" s="50">
        <f t="shared" ref="H208" si="1174">(G208/G201)-1</f>
        <v>0.30000000000000004</v>
      </c>
      <c r="I208" s="14">
        <v>22</v>
      </c>
      <c r="J208" s="50">
        <f t="shared" ref="J208" si="1175">(I208/I201)-1</f>
        <v>0.29411764705882359</v>
      </c>
      <c r="K208" s="14">
        <v>29</v>
      </c>
      <c r="L208" s="50">
        <f t="shared" ref="L208" si="1176">(K208/K201)-1</f>
        <v>0</v>
      </c>
      <c r="M208" s="14">
        <v>360</v>
      </c>
      <c r="N208" s="50">
        <f t="shared" ref="N208" si="1177">(M208/M201)-1</f>
        <v>-6.9767441860465129E-2</v>
      </c>
      <c r="O208" s="14">
        <v>31</v>
      </c>
      <c r="P208" s="50">
        <f t="shared" ref="P208" si="1178">(O208/O201)-1</f>
        <v>-0.13888888888888884</v>
      </c>
      <c r="Q208" s="50">
        <v>0.93</v>
      </c>
      <c r="R208" s="50">
        <f t="shared" ref="R208" si="1179">(Q208/Q201)-1</f>
        <v>0</v>
      </c>
    </row>
    <row r="209" spans="2:18" x14ac:dyDescent="0.3">
      <c r="B209" s="18">
        <v>43671</v>
      </c>
      <c r="C209" s="14">
        <v>392465</v>
      </c>
      <c r="D209" s="50">
        <f t="shared" si="1149"/>
        <v>-8.6113258258940784E-3</v>
      </c>
      <c r="E209" s="50">
        <v>0.19</v>
      </c>
      <c r="F209" s="50">
        <f t="shared" si="1149"/>
        <v>0.11764705882352944</v>
      </c>
      <c r="G209" s="14">
        <v>31</v>
      </c>
      <c r="H209" s="50">
        <f t="shared" ref="H209" si="1180">(G209/G202)-1</f>
        <v>-0.13888888888888884</v>
      </c>
      <c r="I209" s="14">
        <v>21</v>
      </c>
      <c r="J209" s="50">
        <f t="shared" ref="J209" si="1181">(I209/I202)-1</f>
        <v>0.16666666666666674</v>
      </c>
      <c r="K209" s="14">
        <v>27</v>
      </c>
      <c r="L209" s="50">
        <f t="shared" ref="L209" si="1182">(K209/K202)-1</f>
        <v>-6.8965517241379337E-2</v>
      </c>
      <c r="M209" s="14">
        <v>373</v>
      </c>
      <c r="N209" s="50">
        <f t="shared" ref="N209" si="1183">(M209/M202)-1</f>
        <v>2.6881720430107503E-3</v>
      </c>
      <c r="O209" s="14">
        <v>37</v>
      </c>
      <c r="P209" s="50">
        <f t="shared" ref="P209" si="1184">(O209/O202)-1</f>
        <v>0</v>
      </c>
      <c r="Q209" s="50">
        <v>0.94</v>
      </c>
      <c r="R209" s="50">
        <f t="shared" ref="R209" si="1185">(Q209/Q202)-1</f>
        <v>0</v>
      </c>
    </row>
    <row r="210" spans="2:18" x14ac:dyDescent="0.3">
      <c r="B210" s="18">
        <v>43672</v>
      </c>
      <c r="C210" s="14">
        <v>401514</v>
      </c>
      <c r="D210" s="50">
        <f t="shared" si="1149"/>
        <v>3.5467723675150387E-2</v>
      </c>
      <c r="E210" s="50">
        <v>0.19</v>
      </c>
      <c r="F210" s="50">
        <f t="shared" si="1149"/>
        <v>0</v>
      </c>
      <c r="G210" s="14">
        <v>32</v>
      </c>
      <c r="H210" s="50">
        <f t="shared" ref="H210" si="1186">(G210/G203)-1</f>
        <v>0</v>
      </c>
      <c r="I210" s="14">
        <v>17</v>
      </c>
      <c r="J210" s="50">
        <f t="shared" ref="J210" si="1187">(I210/I203)-1</f>
        <v>-0.10526315789473684</v>
      </c>
      <c r="K210" s="14">
        <v>25</v>
      </c>
      <c r="L210" s="50">
        <f t="shared" ref="L210" si="1188">(K210/K203)-1</f>
        <v>-0.16666666666666663</v>
      </c>
      <c r="M210" s="14">
        <v>388</v>
      </c>
      <c r="N210" s="50">
        <f t="shared" ref="N210" si="1189">(M210/M203)-1</f>
        <v>0</v>
      </c>
      <c r="O210" s="14">
        <v>39</v>
      </c>
      <c r="P210" s="50">
        <f t="shared" ref="P210" si="1190">(O210/O203)-1</f>
        <v>-2.5000000000000022E-2</v>
      </c>
      <c r="Q210" s="50">
        <v>0.91</v>
      </c>
      <c r="R210" s="50">
        <f t="shared" ref="R210" si="1191">(Q210/Q203)-1</f>
        <v>-3.1914893617021156E-2</v>
      </c>
    </row>
    <row r="211" spans="2:18" x14ac:dyDescent="0.3">
      <c r="B211" s="18">
        <v>43673</v>
      </c>
      <c r="C211" s="14">
        <v>392433</v>
      </c>
      <c r="D211" s="50">
        <f t="shared" si="1149"/>
        <v>-3.3742308629846618E-2</v>
      </c>
      <c r="E211" s="50">
        <v>0.17</v>
      </c>
      <c r="F211" s="50">
        <f t="shared" si="1149"/>
        <v>0</v>
      </c>
      <c r="G211" s="14">
        <v>38</v>
      </c>
      <c r="H211" s="50">
        <f t="shared" ref="H211" si="1192">(G211/G204)-1</f>
        <v>0.11764705882352944</v>
      </c>
      <c r="I211" s="14">
        <v>19</v>
      </c>
      <c r="J211" s="50">
        <f t="shared" ref="J211" si="1193">(I211/I204)-1</f>
        <v>-0.13636363636363635</v>
      </c>
      <c r="K211" s="14">
        <v>29</v>
      </c>
      <c r="L211" s="50">
        <f t="shared" ref="L211" si="1194">(K211/K204)-1</f>
        <v>-3.3333333333333326E-2</v>
      </c>
      <c r="M211" s="14">
        <v>382</v>
      </c>
      <c r="N211" s="50">
        <f t="shared" ref="N211" si="1195">(M211/M204)-1</f>
        <v>6.7039106145251326E-2</v>
      </c>
      <c r="O211" s="14">
        <v>32</v>
      </c>
      <c r="P211" s="50">
        <f t="shared" ref="P211" si="1196">(O211/O204)-1</f>
        <v>-0.13513513513513509</v>
      </c>
      <c r="Q211" s="50">
        <v>0.95</v>
      </c>
      <c r="R211" s="50">
        <f t="shared" ref="R211" si="1197">(Q211/Q204)-1</f>
        <v>0</v>
      </c>
    </row>
    <row r="212" spans="2:18" x14ac:dyDescent="0.3">
      <c r="B212" s="18">
        <v>43674</v>
      </c>
      <c r="C212" s="14">
        <v>395692</v>
      </c>
      <c r="D212" s="50">
        <f t="shared" si="1149"/>
        <v>2.4371048830117203E-2</v>
      </c>
      <c r="E212" s="50">
        <v>0.17</v>
      </c>
      <c r="F212" s="50">
        <f t="shared" si="1149"/>
        <v>-0.10526315789473684</v>
      </c>
      <c r="G212" s="14">
        <v>40</v>
      </c>
      <c r="H212" s="50">
        <f t="shared" ref="H212" si="1198">(G212/G205)-1</f>
        <v>0.14285714285714279</v>
      </c>
      <c r="I212" s="14">
        <v>18</v>
      </c>
      <c r="J212" s="50">
        <f t="shared" ref="J212" si="1199">(I212/I205)-1</f>
        <v>-0.18181818181818177</v>
      </c>
      <c r="K212" s="14">
        <v>26</v>
      </c>
      <c r="L212" s="50">
        <f t="shared" ref="L212" si="1200">(K212/K205)-1</f>
        <v>-7.1428571428571397E-2</v>
      </c>
      <c r="M212" s="14">
        <v>375</v>
      </c>
      <c r="N212" s="50">
        <f t="shared" ref="N212" si="1201">(M212/M205)-1</f>
        <v>-5.3030303030302983E-2</v>
      </c>
      <c r="O212" s="14">
        <v>31</v>
      </c>
      <c r="P212" s="50">
        <f t="shared" ref="P212" si="1202">(O212/O205)-1</f>
        <v>-8.8235294117647078E-2</v>
      </c>
      <c r="Q212" s="50">
        <v>0.91</v>
      </c>
      <c r="R212" s="50">
        <f t="shared" ref="R212" si="1203">(Q212/Q205)-1</f>
        <v>-2.1505376344086002E-2</v>
      </c>
    </row>
    <row r="213" spans="2:18" x14ac:dyDescent="0.3">
      <c r="B213" s="18">
        <v>43675</v>
      </c>
      <c r="C213" s="14">
        <v>391474</v>
      </c>
      <c r="D213" s="50">
        <f t="shared" si="1149"/>
        <v>1.5689092876212563E-2</v>
      </c>
      <c r="E213" s="50">
        <v>0.17</v>
      </c>
      <c r="F213" s="50">
        <f t="shared" si="1149"/>
        <v>-0.10526315789473684</v>
      </c>
      <c r="G213" s="14">
        <v>35</v>
      </c>
      <c r="H213" s="50">
        <f t="shared" ref="H213" si="1204">(G213/G206)-1</f>
        <v>6.0606060606060552E-2</v>
      </c>
      <c r="I213" s="14">
        <v>22</v>
      </c>
      <c r="J213" s="50">
        <f t="shared" ref="J213" si="1205">(I213/I206)-1</f>
        <v>0.29411764705882359</v>
      </c>
      <c r="K213" s="14">
        <v>25</v>
      </c>
      <c r="L213" s="50">
        <f t="shared" ref="L213" si="1206">(K213/K206)-1</f>
        <v>-0.1071428571428571</v>
      </c>
      <c r="M213" s="14">
        <v>388</v>
      </c>
      <c r="N213" s="50">
        <f t="shared" ref="N213" si="1207">(M213/M206)-1</f>
        <v>4.3010752688172005E-2</v>
      </c>
      <c r="O213" s="14">
        <v>38</v>
      </c>
      <c r="P213" s="50">
        <f t="shared" ref="P213" si="1208">(O213/O206)-1</f>
        <v>0.1875</v>
      </c>
      <c r="Q213" s="50">
        <v>0.92</v>
      </c>
      <c r="R213" s="50">
        <f t="shared" ref="R213" si="1209">(Q213/Q206)-1</f>
        <v>-2.1276595744680771E-2</v>
      </c>
    </row>
    <row r="214" spans="2:18" x14ac:dyDescent="0.3">
      <c r="B214" s="18">
        <v>43676</v>
      </c>
      <c r="C214" s="14">
        <v>399345</v>
      </c>
      <c r="D214" s="50">
        <f t="shared" si="1149"/>
        <v>2.3339662820286211E-2</v>
      </c>
      <c r="E214" s="50">
        <v>0.19</v>
      </c>
      <c r="F214" s="50">
        <f t="shared" si="1149"/>
        <v>0</v>
      </c>
      <c r="G214" s="14">
        <v>34</v>
      </c>
      <c r="H214" s="50">
        <f t="shared" ref="H214" si="1210">(G214/G207)-1</f>
        <v>6.25E-2</v>
      </c>
      <c r="I214" s="14">
        <v>18</v>
      </c>
      <c r="J214" s="50">
        <f t="shared" ref="J214" si="1211">(I214/I207)-1</f>
        <v>0</v>
      </c>
      <c r="K214" s="14">
        <v>29</v>
      </c>
      <c r="L214" s="50">
        <f t="shared" ref="L214" si="1212">(K214/K207)-1</f>
        <v>0.15999999999999992</v>
      </c>
      <c r="M214" s="14">
        <v>365</v>
      </c>
      <c r="N214" s="50">
        <f t="shared" ref="N214" si="1213">(M214/M207)-1</f>
        <v>-4.450261780104714E-2</v>
      </c>
      <c r="O214" s="14">
        <v>39</v>
      </c>
      <c r="P214" s="50">
        <f t="shared" ref="P214" si="1214">(O214/O207)-1</f>
        <v>0.11428571428571432</v>
      </c>
      <c r="Q214" s="50">
        <v>0.92</v>
      </c>
      <c r="R214" s="50">
        <f t="shared" ref="R214" si="1215">(Q214/Q207)-1</f>
        <v>-1.0752688172043001E-2</v>
      </c>
    </row>
    <row r="215" spans="2:18" x14ac:dyDescent="0.3">
      <c r="B215" s="18">
        <v>43677</v>
      </c>
      <c r="C215" s="14">
        <v>390149</v>
      </c>
      <c r="D215" s="50">
        <f t="shared" si="1149"/>
        <v>-7.3681130659338789E-3</v>
      </c>
      <c r="E215" s="50">
        <v>0.17</v>
      </c>
      <c r="F215" s="50">
        <f t="shared" si="1149"/>
        <v>-0.10526315789473684</v>
      </c>
      <c r="G215" s="14">
        <v>33</v>
      </c>
      <c r="H215" s="50">
        <f t="shared" ref="H215" si="1216">(G215/G208)-1</f>
        <v>-0.15384615384615385</v>
      </c>
      <c r="I215" s="14">
        <v>18</v>
      </c>
      <c r="J215" s="50">
        <f t="shared" ref="J215" si="1217">(I215/I208)-1</f>
        <v>-0.18181818181818177</v>
      </c>
      <c r="K215" s="14">
        <v>29</v>
      </c>
      <c r="L215" s="50">
        <f t="shared" ref="L215" si="1218">(K215/K208)-1</f>
        <v>0</v>
      </c>
      <c r="M215" s="14">
        <v>365</v>
      </c>
      <c r="N215" s="50">
        <f t="shared" ref="N215" si="1219">(M215/M208)-1</f>
        <v>1.388888888888884E-2</v>
      </c>
      <c r="O215" s="14">
        <v>39</v>
      </c>
      <c r="P215" s="50">
        <f t="shared" ref="P215" si="1220">(O215/O208)-1</f>
        <v>0.25806451612903225</v>
      </c>
      <c r="Q215" s="50">
        <v>0.95</v>
      </c>
      <c r="R215" s="50">
        <f t="shared" ref="R215" si="1221">(Q215/Q208)-1</f>
        <v>2.1505376344086002E-2</v>
      </c>
    </row>
    <row r="216" spans="2:18" x14ac:dyDescent="0.3">
      <c r="B216" s="18">
        <v>43678</v>
      </c>
      <c r="C216" s="14">
        <v>386768</v>
      </c>
      <c r="D216" s="50">
        <f t="shared" si="1149"/>
        <v>-1.4515944096925804E-2</v>
      </c>
      <c r="E216" s="50">
        <v>0.19</v>
      </c>
      <c r="F216" s="50">
        <f t="shared" si="1149"/>
        <v>0</v>
      </c>
      <c r="G216" s="14">
        <v>32</v>
      </c>
      <c r="H216" s="50">
        <f t="shared" ref="H216" si="1222">(G216/G209)-1</f>
        <v>3.2258064516129004E-2</v>
      </c>
      <c r="I216" s="14">
        <v>20</v>
      </c>
      <c r="J216" s="50">
        <f t="shared" ref="J216" si="1223">(I216/I209)-1</f>
        <v>-4.7619047619047672E-2</v>
      </c>
      <c r="K216" s="14">
        <v>25</v>
      </c>
      <c r="L216" s="50">
        <f t="shared" ref="L216" si="1224">(K216/K209)-1</f>
        <v>-7.407407407407407E-2</v>
      </c>
      <c r="M216" s="14">
        <v>384</v>
      </c>
      <c r="N216" s="50">
        <f t="shared" ref="N216" si="1225">(M216/M209)-1</f>
        <v>2.9490616621983934E-2</v>
      </c>
      <c r="O216" s="14">
        <v>37</v>
      </c>
      <c r="P216" s="50">
        <f t="shared" ref="P216" si="1226">(O216/O209)-1</f>
        <v>0</v>
      </c>
      <c r="Q216" s="50">
        <v>0.94</v>
      </c>
      <c r="R216" s="50">
        <f t="shared" ref="R216" si="1227">(Q216/Q209)-1</f>
        <v>0</v>
      </c>
    </row>
    <row r="217" spans="2:18" x14ac:dyDescent="0.3">
      <c r="B217" s="18">
        <v>43679</v>
      </c>
      <c r="C217" s="14">
        <v>387112</v>
      </c>
      <c r="D217" s="50">
        <f t="shared" si="1149"/>
        <v>-3.5869234945730355E-2</v>
      </c>
      <c r="E217" s="50">
        <v>0.17</v>
      </c>
      <c r="F217" s="50">
        <f t="shared" si="1149"/>
        <v>-0.10526315789473684</v>
      </c>
      <c r="G217" s="14">
        <v>37</v>
      </c>
      <c r="H217" s="50">
        <f t="shared" ref="H217" si="1228">(G217/G210)-1</f>
        <v>0.15625</v>
      </c>
      <c r="I217" s="14">
        <v>21</v>
      </c>
      <c r="J217" s="50">
        <f t="shared" ref="J217" si="1229">(I217/I210)-1</f>
        <v>0.23529411764705888</v>
      </c>
      <c r="K217" s="14">
        <v>26</v>
      </c>
      <c r="L217" s="50">
        <f t="shared" ref="L217" si="1230">(K217/K210)-1</f>
        <v>4.0000000000000036E-2</v>
      </c>
      <c r="M217" s="14">
        <v>384</v>
      </c>
      <c r="N217" s="50">
        <f t="shared" ref="N217" si="1231">(M217/M210)-1</f>
        <v>-1.0309278350515427E-2</v>
      </c>
      <c r="O217" s="14">
        <v>37</v>
      </c>
      <c r="P217" s="50">
        <f t="shared" ref="P217" si="1232">(O217/O210)-1</f>
        <v>-5.1282051282051322E-2</v>
      </c>
      <c r="Q217" s="50">
        <v>0.93</v>
      </c>
      <c r="R217" s="50">
        <f t="shared" ref="R217" si="1233">(Q217/Q210)-1</f>
        <v>2.19780219780219E-2</v>
      </c>
    </row>
    <row r="218" spans="2:18" x14ac:dyDescent="0.3">
      <c r="B218" s="18">
        <v>43680</v>
      </c>
      <c r="C218" s="14">
        <v>409781</v>
      </c>
      <c r="D218" s="50">
        <f t="shared" si="1149"/>
        <v>4.4206272153463066E-2</v>
      </c>
      <c r="E218" s="50">
        <v>0.19</v>
      </c>
      <c r="F218" s="50">
        <f t="shared" si="1149"/>
        <v>0.11764705882352944</v>
      </c>
      <c r="G218" s="14">
        <v>30</v>
      </c>
      <c r="H218" s="50">
        <f t="shared" ref="H218" si="1234">(G218/G211)-1</f>
        <v>-0.21052631578947367</v>
      </c>
      <c r="I218" s="14">
        <v>19</v>
      </c>
      <c r="J218" s="50">
        <f t="shared" ref="J218" si="1235">(I218/I211)-1</f>
        <v>0</v>
      </c>
      <c r="K218" s="14">
        <v>27</v>
      </c>
      <c r="L218" s="50">
        <f t="shared" ref="L218" si="1236">(K218/K211)-1</f>
        <v>-6.8965517241379337E-2</v>
      </c>
      <c r="M218" s="14">
        <v>358</v>
      </c>
      <c r="N218" s="50">
        <f t="shared" ref="N218" si="1237">(M218/M211)-1</f>
        <v>-6.2827225130890008E-2</v>
      </c>
      <c r="O218" s="14">
        <v>31</v>
      </c>
      <c r="P218" s="50">
        <f t="shared" ref="P218" si="1238">(O218/O211)-1</f>
        <v>-3.125E-2</v>
      </c>
      <c r="Q218" s="50">
        <v>0.92</v>
      </c>
      <c r="R218" s="50">
        <f t="shared" ref="R218" si="1239">(Q218/Q211)-1</f>
        <v>-3.1578947368420929E-2</v>
      </c>
    </row>
    <row r="219" spans="2:18" x14ac:dyDescent="0.3">
      <c r="B219" s="18">
        <v>43681</v>
      </c>
      <c r="C219" s="14">
        <v>388262</v>
      </c>
      <c r="D219" s="50">
        <f t="shared" si="1149"/>
        <v>-1.877723077545157E-2</v>
      </c>
      <c r="E219" s="50">
        <v>0.18</v>
      </c>
      <c r="F219" s="50">
        <f t="shared" si="1149"/>
        <v>5.8823529411764497E-2</v>
      </c>
      <c r="G219" s="14">
        <v>35</v>
      </c>
      <c r="H219" s="50">
        <f t="shared" ref="H219" si="1240">(G219/G212)-1</f>
        <v>-0.125</v>
      </c>
      <c r="I219" s="14">
        <v>22</v>
      </c>
      <c r="J219" s="50">
        <f t="shared" ref="J219" si="1241">(I219/I212)-1</f>
        <v>0.22222222222222232</v>
      </c>
      <c r="K219" s="14">
        <v>30</v>
      </c>
      <c r="L219" s="50">
        <f t="shared" ref="L219" si="1242">(K219/K212)-1</f>
        <v>0.15384615384615374</v>
      </c>
      <c r="M219" s="14">
        <v>369</v>
      </c>
      <c r="N219" s="50">
        <f t="shared" ref="N219" si="1243">(M219/M212)-1</f>
        <v>-1.6000000000000014E-2</v>
      </c>
      <c r="O219" s="14">
        <v>39</v>
      </c>
      <c r="P219" s="50">
        <f t="shared" ref="P219" si="1244">(O219/O212)-1</f>
        <v>0.25806451612903225</v>
      </c>
      <c r="Q219" s="50">
        <v>0.95</v>
      </c>
      <c r="R219" s="50">
        <f t="shared" ref="R219" si="1245">(Q219/Q212)-1</f>
        <v>4.39560439560438E-2</v>
      </c>
    </row>
    <row r="220" spans="2:18" x14ac:dyDescent="0.3">
      <c r="B220" s="18">
        <v>43682</v>
      </c>
      <c r="C220" s="14">
        <v>403716</v>
      </c>
      <c r="D220" s="50">
        <f t="shared" si="1149"/>
        <v>3.1271553155509668E-2</v>
      </c>
      <c r="E220" s="50">
        <v>0.17</v>
      </c>
      <c r="F220" s="50">
        <f t="shared" si="1149"/>
        <v>0</v>
      </c>
      <c r="G220" s="14">
        <v>39</v>
      </c>
      <c r="H220" s="50">
        <f t="shared" ref="H220" si="1246">(G220/G213)-1</f>
        <v>0.11428571428571432</v>
      </c>
      <c r="I220" s="14">
        <v>22</v>
      </c>
      <c r="J220" s="50">
        <f t="shared" ref="J220" si="1247">(I220/I213)-1</f>
        <v>0</v>
      </c>
      <c r="K220" s="14">
        <v>25</v>
      </c>
      <c r="L220" s="50">
        <f t="shared" ref="L220" si="1248">(K220/K213)-1</f>
        <v>0</v>
      </c>
      <c r="M220" s="14">
        <v>389</v>
      </c>
      <c r="N220" s="50">
        <f t="shared" ref="N220" si="1249">(M220/M213)-1</f>
        <v>2.5773195876288568E-3</v>
      </c>
      <c r="O220" s="14">
        <v>36</v>
      </c>
      <c r="P220" s="50">
        <f t="shared" ref="P220" si="1250">(O220/O213)-1</f>
        <v>-5.2631578947368474E-2</v>
      </c>
      <c r="Q220" s="50">
        <v>0.92</v>
      </c>
      <c r="R220" s="50">
        <f t="shared" ref="R220" si="1251">(Q220/Q213)-1</f>
        <v>0</v>
      </c>
    </row>
    <row r="221" spans="2:18" x14ac:dyDescent="0.3">
      <c r="B221" s="18">
        <v>43683</v>
      </c>
      <c r="C221" s="14">
        <v>398247</v>
      </c>
      <c r="D221" s="50">
        <f t="shared" si="1149"/>
        <v>-2.749502310032681E-3</v>
      </c>
      <c r="E221" s="50">
        <v>0.17</v>
      </c>
      <c r="F221" s="50">
        <f t="shared" si="1149"/>
        <v>-0.10526315789473684</v>
      </c>
      <c r="G221" s="14">
        <v>31</v>
      </c>
      <c r="H221" s="50">
        <f t="shared" ref="H221" si="1252">(G221/G214)-1</f>
        <v>-8.8235294117647078E-2</v>
      </c>
      <c r="I221" s="14">
        <v>18</v>
      </c>
      <c r="J221" s="50">
        <f t="shared" ref="J221" si="1253">(I221/I214)-1</f>
        <v>0</v>
      </c>
      <c r="K221" s="14">
        <v>29</v>
      </c>
      <c r="L221" s="50">
        <f t="shared" ref="L221" si="1254">(K221/K214)-1</f>
        <v>0</v>
      </c>
      <c r="M221" s="14">
        <v>398</v>
      </c>
      <c r="N221" s="50">
        <f t="shared" ref="N221" si="1255">(M221/M214)-1</f>
        <v>9.0410958904109551E-2</v>
      </c>
      <c r="O221" s="14">
        <v>32</v>
      </c>
      <c r="P221" s="50">
        <f t="shared" ref="P221" si="1256">(O221/O214)-1</f>
        <v>-0.17948717948717952</v>
      </c>
      <c r="Q221" s="50">
        <v>0.95</v>
      </c>
      <c r="R221" s="50">
        <f t="shared" ref="R221" si="1257">(Q221/Q214)-1</f>
        <v>3.2608695652173836E-2</v>
      </c>
    </row>
    <row r="222" spans="2:18" x14ac:dyDescent="0.3">
      <c r="B222" s="18">
        <v>43684</v>
      </c>
      <c r="C222" s="14">
        <v>395396</v>
      </c>
      <c r="D222" s="50">
        <f t="shared" si="1149"/>
        <v>1.3448708057690828E-2</v>
      </c>
      <c r="E222" s="50">
        <v>0.19</v>
      </c>
      <c r="F222" s="50">
        <f t="shared" si="1149"/>
        <v>0.11764705882352944</v>
      </c>
      <c r="G222" s="14">
        <v>34</v>
      </c>
      <c r="H222" s="50">
        <f t="shared" ref="H222" si="1258">(G222/G215)-1</f>
        <v>3.0303030303030276E-2</v>
      </c>
      <c r="I222" s="14">
        <v>22</v>
      </c>
      <c r="J222" s="50">
        <f t="shared" ref="J222" si="1259">(I222/I215)-1</f>
        <v>0.22222222222222232</v>
      </c>
      <c r="K222" s="14">
        <v>29</v>
      </c>
      <c r="L222" s="50">
        <f t="shared" ref="L222" si="1260">(K222/K215)-1</f>
        <v>0</v>
      </c>
      <c r="M222" s="14">
        <v>366</v>
      </c>
      <c r="N222" s="50">
        <f t="shared" ref="N222" si="1261">(M222/M215)-1</f>
        <v>2.73972602739736E-3</v>
      </c>
      <c r="O222" s="14">
        <v>37</v>
      </c>
      <c r="P222" s="50">
        <f t="shared" ref="P222" si="1262">(O222/O215)-1</f>
        <v>-5.1282051282051322E-2</v>
      </c>
      <c r="Q222" s="50">
        <v>0.91</v>
      </c>
      <c r="R222" s="50">
        <f t="shared" ref="R222" si="1263">(Q222/Q215)-1</f>
        <v>-4.2105263157894646E-2</v>
      </c>
    </row>
    <row r="223" spans="2:18" x14ac:dyDescent="0.3">
      <c r="B223" s="18">
        <v>43685</v>
      </c>
      <c r="C223" s="14">
        <v>395163</v>
      </c>
      <c r="D223" s="50">
        <f t="shared" si="1149"/>
        <v>2.1705518553758241E-2</v>
      </c>
      <c r="E223" s="50">
        <v>0.18</v>
      </c>
      <c r="F223" s="50">
        <f t="shared" si="1149"/>
        <v>-5.2631578947368474E-2</v>
      </c>
      <c r="G223" s="14">
        <v>32</v>
      </c>
      <c r="H223" s="50">
        <f t="shared" ref="H223" si="1264">(G223/G216)-1</f>
        <v>0</v>
      </c>
      <c r="I223" s="14">
        <v>17</v>
      </c>
      <c r="J223" s="50">
        <f t="shared" ref="J223" si="1265">(I223/I216)-1</f>
        <v>-0.15000000000000002</v>
      </c>
      <c r="K223" s="14">
        <v>29</v>
      </c>
      <c r="L223" s="50">
        <f t="shared" ref="L223" si="1266">(K223/K216)-1</f>
        <v>0.15999999999999992</v>
      </c>
      <c r="M223" s="14">
        <v>367</v>
      </c>
      <c r="N223" s="50">
        <f t="shared" ref="N223" si="1267">(M223/M216)-1</f>
        <v>-4.427083333333337E-2</v>
      </c>
      <c r="O223" s="14">
        <v>37</v>
      </c>
      <c r="P223" s="50">
        <f t="shared" ref="P223" si="1268">(O223/O216)-1</f>
        <v>0</v>
      </c>
      <c r="Q223" s="50">
        <v>0.92</v>
      </c>
      <c r="R223" s="50">
        <f t="shared" ref="R223" si="1269">(Q223/Q216)-1</f>
        <v>-2.1276595744680771E-2</v>
      </c>
    </row>
    <row r="224" spans="2:18" x14ac:dyDescent="0.3">
      <c r="B224" s="18">
        <v>43686</v>
      </c>
      <c r="C224" s="14">
        <v>402090</v>
      </c>
      <c r="D224" s="50">
        <f t="shared" si="1149"/>
        <v>3.8691644795304736E-2</v>
      </c>
      <c r="E224" s="50">
        <v>0.17</v>
      </c>
      <c r="F224" s="50">
        <f t="shared" si="1149"/>
        <v>0</v>
      </c>
      <c r="G224" s="14">
        <v>32</v>
      </c>
      <c r="H224" s="50">
        <f t="shared" ref="H224" si="1270">(G224/G217)-1</f>
        <v>-0.13513513513513509</v>
      </c>
      <c r="I224" s="14">
        <v>21</v>
      </c>
      <c r="J224" s="50">
        <f t="shared" ref="J224" si="1271">(I224/I217)-1</f>
        <v>0</v>
      </c>
      <c r="K224" s="14">
        <v>30</v>
      </c>
      <c r="L224" s="50">
        <f t="shared" ref="L224" si="1272">(K224/K217)-1</f>
        <v>0.15384615384615374</v>
      </c>
      <c r="M224" s="14">
        <v>353</v>
      </c>
      <c r="N224" s="50">
        <f t="shared" ref="N224" si="1273">(M224/M217)-1</f>
        <v>-8.072916666666663E-2</v>
      </c>
      <c r="O224" s="14">
        <v>34</v>
      </c>
      <c r="P224" s="50">
        <f t="shared" ref="P224" si="1274">(O224/O217)-1</f>
        <v>-8.108108108108103E-2</v>
      </c>
      <c r="Q224" s="50">
        <v>0.93</v>
      </c>
      <c r="R224" s="50">
        <f t="shared" ref="R224" si="1275">(Q224/Q217)-1</f>
        <v>0</v>
      </c>
    </row>
    <row r="225" spans="2:18" x14ac:dyDescent="0.3">
      <c r="B225" s="18">
        <v>43687</v>
      </c>
      <c r="C225" s="14">
        <v>398762</v>
      </c>
      <c r="D225" s="50">
        <f t="shared" si="1149"/>
        <v>-2.6889972936763762E-2</v>
      </c>
      <c r="E225" s="50">
        <v>0.19</v>
      </c>
      <c r="F225" s="50">
        <f t="shared" si="1149"/>
        <v>0</v>
      </c>
      <c r="G225" s="14">
        <v>30</v>
      </c>
      <c r="H225" s="50">
        <f t="shared" ref="H225" si="1276">(G225/G218)-1</f>
        <v>0</v>
      </c>
      <c r="I225" s="14">
        <v>22</v>
      </c>
      <c r="J225" s="50">
        <f t="shared" ref="J225" si="1277">(I225/I218)-1</f>
        <v>0.15789473684210531</v>
      </c>
      <c r="K225" s="14">
        <v>27</v>
      </c>
      <c r="L225" s="50">
        <f t="shared" ref="L225" si="1278">(K225/K218)-1</f>
        <v>0</v>
      </c>
      <c r="M225" s="14">
        <v>352</v>
      </c>
      <c r="N225" s="50">
        <f t="shared" ref="N225" si="1279">(M225/M218)-1</f>
        <v>-1.6759776536312887E-2</v>
      </c>
      <c r="O225" s="14">
        <v>30</v>
      </c>
      <c r="P225" s="50">
        <f t="shared" ref="P225" si="1280">(O225/O218)-1</f>
        <v>-3.2258064516129004E-2</v>
      </c>
      <c r="Q225" s="50">
        <v>0.93</v>
      </c>
      <c r="R225" s="50">
        <f t="shared" ref="R225" si="1281">(Q225/Q218)-1</f>
        <v>1.0869565217391353E-2</v>
      </c>
    </row>
    <row r="226" spans="2:18" x14ac:dyDescent="0.3">
      <c r="B226" s="18">
        <v>43688</v>
      </c>
      <c r="C226" s="14">
        <v>383675</v>
      </c>
      <c r="D226" s="50">
        <f t="shared" si="1149"/>
        <v>-1.1814187327114145E-2</v>
      </c>
      <c r="E226" s="50">
        <v>0.19</v>
      </c>
      <c r="F226" s="50">
        <f t="shared" si="1149"/>
        <v>5.555555555555558E-2</v>
      </c>
      <c r="G226" s="14">
        <v>34</v>
      </c>
      <c r="H226" s="50">
        <f t="shared" ref="H226" si="1282">(G226/G219)-1</f>
        <v>-2.8571428571428581E-2</v>
      </c>
      <c r="I226" s="14">
        <v>29</v>
      </c>
      <c r="J226" s="50">
        <f t="shared" ref="J226" si="1283">(I226/I219)-1</f>
        <v>0.31818181818181812</v>
      </c>
      <c r="K226" s="14">
        <v>27</v>
      </c>
      <c r="L226" s="50">
        <f t="shared" ref="L226" si="1284">(K226/K219)-1</f>
        <v>-9.9999999999999978E-2</v>
      </c>
      <c r="M226" s="14">
        <v>396</v>
      </c>
      <c r="N226" s="50">
        <f t="shared" ref="N226" si="1285">(M226/M219)-1</f>
        <v>7.3170731707317138E-2</v>
      </c>
      <c r="O226" s="14">
        <v>31</v>
      </c>
      <c r="P226" s="50">
        <f t="shared" ref="P226" si="1286">(O226/O219)-1</f>
        <v>-0.20512820512820518</v>
      </c>
      <c r="Q226" s="50">
        <v>0.95</v>
      </c>
      <c r="R226" s="50">
        <f>(Q226/Q219)-1</f>
        <v>0</v>
      </c>
    </row>
    <row r="227" spans="2:18" x14ac:dyDescent="0.3">
      <c r="B227" s="18">
        <v>43689</v>
      </c>
      <c r="C227" s="14">
        <v>390603</v>
      </c>
      <c r="D227" s="50">
        <f t="shared" si="1149"/>
        <v>-3.2480753797223816E-2</v>
      </c>
      <c r="E227" s="50">
        <v>0.18</v>
      </c>
      <c r="F227" s="50">
        <f t="shared" si="1149"/>
        <v>5.8823529411764497E-2</v>
      </c>
      <c r="G227" s="14">
        <v>36</v>
      </c>
      <c r="H227" s="50">
        <f t="shared" ref="H227" si="1287">(G227/G220)-1</f>
        <v>-7.6923076923076872E-2</v>
      </c>
      <c r="I227" s="14">
        <v>21</v>
      </c>
      <c r="J227" s="50">
        <f t="shared" ref="J227" si="1288">(I227/I220)-1</f>
        <v>-4.5454545454545414E-2</v>
      </c>
      <c r="K227" s="14">
        <v>30</v>
      </c>
      <c r="L227" s="50">
        <f t="shared" ref="L227" si="1289">(K227/K220)-1</f>
        <v>0.19999999999999996</v>
      </c>
      <c r="M227" s="14">
        <v>382</v>
      </c>
      <c r="N227" s="50">
        <f t="shared" ref="N227" si="1290">(M227/M220)-1</f>
        <v>-1.7994858611825149E-2</v>
      </c>
      <c r="O227" s="14">
        <v>37</v>
      </c>
      <c r="P227" s="50">
        <f t="shared" ref="P227" si="1291">(O227/O220)-1</f>
        <v>2.7777777777777679E-2</v>
      </c>
      <c r="Q227" s="50">
        <v>0.91</v>
      </c>
      <c r="R227" s="50">
        <f t="shared" ref="R227" si="1292">(Q227/Q220)-1</f>
        <v>-1.0869565217391353E-2</v>
      </c>
    </row>
    <row r="228" spans="2:18" x14ac:dyDescent="0.3">
      <c r="B228" s="18">
        <v>43690</v>
      </c>
      <c r="C228" s="14">
        <v>400629</v>
      </c>
      <c r="D228" s="50">
        <f t="shared" si="1149"/>
        <v>5.9812126645022445E-3</v>
      </c>
      <c r="E228" s="50">
        <v>0.19</v>
      </c>
      <c r="F228" s="50">
        <f t="shared" si="1149"/>
        <v>0.11764705882352944</v>
      </c>
      <c r="G228" s="14">
        <v>30</v>
      </c>
      <c r="H228" s="50">
        <f t="shared" ref="H228" si="1293">(G228/G221)-1</f>
        <v>-3.2258064516129004E-2</v>
      </c>
      <c r="I228" s="14">
        <v>19</v>
      </c>
      <c r="J228" s="50">
        <f t="shared" ref="J228" si="1294">(I228/I221)-1</f>
        <v>5.555555555555558E-2</v>
      </c>
      <c r="K228" s="14">
        <v>25</v>
      </c>
      <c r="L228" s="50">
        <f t="shared" ref="L228" si="1295">(K228/K221)-1</f>
        <v>-0.13793103448275867</v>
      </c>
      <c r="M228" s="14">
        <v>382</v>
      </c>
      <c r="N228" s="50">
        <f t="shared" ref="N228" si="1296">(M228/M221)-1</f>
        <v>-4.020100502512558E-2</v>
      </c>
      <c r="O228" s="14">
        <v>32</v>
      </c>
      <c r="P228" s="50">
        <f t="shared" ref="P228" si="1297">(O228/O221)-1</f>
        <v>0</v>
      </c>
      <c r="Q228" s="50">
        <v>0.93</v>
      </c>
      <c r="R228" s="50">
        <f t="shared" ref="R228" si="1298">(Q228/Q221)-1</f>
        <v>-2.1052631578947323E-2</v>
      </c>
    </row>
    <row r="229" spans="2:18" x14ac:dyDescent="0.3">
      <c r="B229" s="18">
        <v>43691</v>
      </c>
      <c r="C229" s="14">
        <v>398528</v>
      </c>
      <c r="D229" s="50">
        <f t="shared" si="1149"/>
        <v>7.9211726977510555E-3</v>
      </c>
      <c r="E229" s="50">
        <v>0.17</v>
      </c>
      <c r="F229" s="50">
        <f t="shared" si="1149"/>
        <v>-0.10526315789473684</v>
      </c>
      <c r="G229" s="14">
        <v>32</v>
      </c>
      <c r="H229" s="50">
        <f t="shared" ref="H229" si="1299">(G229/G222)-1</f>
        <v>-5.8823529411764719E-2</v>
      </c>
      <c r="I229" s="14">
        <v>17</v>
      </c>
      <c r="J229" s="50">
        <f t="shared" ref="J229" si="1300">(I229/I222)-1</f>
        <v>-0.22727272727272729</v>
      </c>
      <c r="K229" s="14">
        <v>25</v>
      </c>
      <c r="L229" s="50">
        <f t="shared" ref="L229" si="1301">(K229/K222)-1</f>
        <v>-0.13793103448275867</v>
      </c>
      <c r="M229" s="14">
        <v>372</v>
      </c>
      <c r="N229" s="50">
        <f t="shared" ref="N229" si="1302">(M229/M222)-1</f>
        <v>1.6393442622950838E-2</v>
      </c>
      <c r="O229" s="14">
        <v>40</v>
      </c>
      <c r="P229" s="50">
        <f t="shared" ref="P229" si="1303">(O229/O222)-1</f>
        <v>8.1081081081081141E-2</v>
      </c>
      <c r="Q229" s="50">
        <v>0.91</v>
      </c>
      <c r="R229" s="50">
        <f t="shared" ref="R229" si="1304">(Q229/Q222)-1</f>
        <v>0</v>
      </c>
    </row>
    <row r="230" spans="2:18" x14ac:dyDescent="0.3">
      <c r="B230" s="18">
        <v>43692</v>
      </c>
      <c r="C230" s="14">
        <v>384154</v>
      </c>
      <c r="D230" s="50">
        <f t="shared" si="1149"/>
        <v>-2.7859389669579349E-2</v>
      </c>
      <c r="E230" s="50">
        <v>0.17</v>
      </c>
      <c r="F230" s="50">
        <f t="shared" si="1149"/>
        <v>-5.5555555555555469E-2</v>
      </c>
      <c r="G230" s="14">
        <v>36</v>
      </c>
      <c r="H230" s="50">
        <f t="shared" ref="H230" si="1305">(G230/G223)-1</f>
        <v>0.125</v>
      </c>
      <c r="I230" s="14">
        <v>21</v>
      </c>
      <c r="J230" s="50">
        <f t="shared" ref="J230" si="1306">(I230/I223)-1</f>
        <v>0.23529411764705888</v>
      </c>
      <c r="K230" s="14">
        <v>28</v>
      </c>
      <c r="L230" s="50">
        <f t="shared" ref="L230" si="1307">(K230/K223)-1</f>
        <v>-3.4482758620689613E-2</v>
      </c>
      <c r="M230" s="14">
        <v>362</v>
      </c>
      <c r="N230" s="50">
        <f t="shared" ref="N230" si="1308">(M230/M223)-1</f>
        <v>-1.3623978201634857E-2</v>
      </c>
      <c r="O230" s="14">
        <v>30</v>
      </c>
      <c r="P230" s="50">
        <f t="shared" ref="P230" si="1309">(O230/O223)-1</f>
        <v>-0.18918918918918914</v>
      </c>
      <c r="Q230" s="50">
        <v>0.92</v>
      </c>
      <c r="R230" s="50">
        <f t="shared" ref="R230" si="1310">(Q230/Q223)-1</f>
        <v>0</v>
      </c>
    </row>
    <row r="231" spans="2:18" x14ac:dyDescent="0.3">
      <c r="B231" s="18">
        <v>43693</v>
      </c>
      <c r="C231" s="14">
        <v>405920</v>
      </c>
      <c r="D231" s="50">
        <f t="shared" si="1149"/>
        <v>9.5252306697506395E-3</v>
      </c>
      <c r="E231" s="50">
        <v>0.19</v>
      </c>
      <c r="F231" s="50">
        <f t="shared" si="1149"/>
        <v>0.11764705882352944</v>
      </c>
      <c r="G231" s="14">
        <v>35</v>
      </c>
      <c r="H231" s="50">
        <f t="shared" ref="H231" si="1311">(G231/G224)-1</f>
        <v>9.375E-2</v>
      </c>
      <c r="I231" s="14">
        <v>17</v>
      </c>
      <c r="J231" s="50">
        <f t="shared" ref="J231" si="1312">(I231/I224)-1</f>
        <v>-0.19047619047619047</v>
      </c>
      <c r="K231" s="14">
        <v>29</v>
      </c>
      <c r="L231" s="50">
        <f t="shared" ref="L231" si="1313">(K231/K224)-1</f>
        <v>-3.3333333333333326E-2</v>
      </c>
      <c r="M231" s="14">
        <v>351</v>
      </c>
      <c r="N231" s="50">
        <f t="shared" ref="N231" si="1314">(M231/M224)-1</f>
        <v>-5.6657223796033884E-3</v>
      </c>
      <c r="O231" s="14">
        <v>40</v>
      </c>
      <c r="P231" s="50">
        <f t="shared" ref="P231" si="1315">(O231/O224)-1</f>
        <v>0.17647058823529416</v>
      </c>
      <c r="Q231" s="50">
        <v>0.95</v>
      </c>
      <c r="R231" s="50">
        <f t="shared" ref="R231" si="1316">(Q231/Q224)-1</f>
        <v>2.1505376344086002E-2</v>
      </c>
    </row>
    <row r="232" spans="2:18" x14ac:dyDescent="0.3">
      <c r="B232" s="18">
        <v>43694</v>
      </c>
      <c r="C232" s="14">
        <v>408856</v>
      </c>
      <c r="D232" s="50">
        <f t="shared" si="1149"/>
        <v>2.5313344802162741E-2</v>
      </c>
      <c r="E232" s="50">
        <v>0.17</v>
      </c>
      <c r="F232" s="50">
        <f t="shared" si="1149"/>
        <v>-0.10526315789473684</v>
      </c>
      <c r="G232" s="14">
        <v>35</v>
      </c>
      <c r="H232" s="50">
        <f t="shared" ref="H232" si="1317">(G232/G225)-1</f>
        <v>0.16666666666666674</v>
      </c>
      <c r="I232" s="14">
        <v>17</v>
      </c>
      <c r="J232" s="50">
        <f t="shared" ref="J232" si="1318">(I232/I225)-1</f>
        <v>-0.22727272727272729</v>
      </c>
      <c r="K232" s="14">
        <v>29</v>
      </c>
      <c r="L232" s="50">
        <f t="shared" ref="L232" si="1319">(K232/K225)-1</f>
        <v>7.4074074074074181E-2</v>
      </c>
      <c r="M232" s="14">
        <v>371</v>
      </c>
      <c r="N232" s="50">
        <f t="shared" ref="N232" si="1320">(M232/M225)-1</f>
        <v>5.3977272727272707E-2</v>
      </c>
      <c r="O232" s="14">
        <v>39</v>
      </c>
      <c r="P232" s="50">
        <f t="shared" ref="P232" si="1321">(O232/O225)-1</f>
        <v>0.30000000000000004</v>
      </c>
      <c r="Q232" s="50">
        <v>0.94</v>
      </c>
      <c r="R232" s="50">
        <f t="shared" ref="R232" si="1322">(Q232/Q225)-1</f>
        <v>1.0752688172043001E-2</v>
      </c>
    </row>
    <row r="233" spans="2:18" x14ac:dyDescent="0.3">
      <c r="B233" s="18">
        <v>43695</v>
      </c>
      <c r="C233" s="14">
        <v>390612</v>
      </c>
      <c r="D233" s="50">
        <f t="shared" si="1149"/>
        <v>1.8080406594122689E-2</v>
      </c>
      <c r="E233" s="50">
        <v>0.17</v>
      </c>
      <c r="F233" s="50">
        <f t="shared" si="1149"/>
        <v>-0.10526315789473684</v>
      </c>
      <c r="G233" s="14">
        <v>38</v>
      </c>
      <c r="H233" s="50">
        <f t="shared" ref="H233" si="1323">(G233/G226)-1</f>
        <v>0.11764705882352944</v>
      </c>
      <c r="I233" s="14">
        <v>20</v>
      </c>
      <c r="J233" s="50">
        <f t="shared" ref="J233" si="1324">(I233/I226)-1</f>
        <v>-0.31034482758620685</v>
      </c>
      <c r="K233" s="14">
        <v>30</v>
      </c>
      <c r="L233" s="50">
        <f t="shared" ref="L233" si="1325">(K233/K226)-1</f>
        <v>0.11111111111111116</v>
      </c>
      <c r="M233" s="14">
        <v>380</v>
      </c>
      <c r="N233" s="50">
        <f t="shared" ref="N233" si="1326">(M233/M226)-1</f>
        <v>-4.0404040404040442E-2</v>
      </c>
      <c r="O233" s="14">
        <v>40</v>
      </c>
      <c r="P233" s="50">
        <f t="shared" ref="P233" si="1327">(O233/O226)-1</f>
        <v>0.29032258064516125</v>
      </c>
      <c r="Q233" s="50">
        <v>0.94</v>
      </c>
      <c r="R233" s="50">
        <f t="shared" ref="R233" si="1328">(Q233/Q226)-1</f>
        <v>-1.0526315789473717E-2</v>
      </c>
    </row>
    <row r="234" spans="2:18" x14ac:dyDescent="0.3">
      <c r="B234" s="18">
        <v>43696</v>
      </c>
      <c r="C234" s="14">
        <v>408028</v>
      </c>
      <c r="D234" s="50">
        <f t="shared" si="1149"/>
        <v>4.4610512464061891E-2</v>
      </c>
      <c r="E234" s="50">
        <v>0.18</v>
      </c>
      <c r="F234" s="50">
        <f t="shared" si="1149"/>
        <v>0</v>
      </c>
      <c r="G234" s="14">
        <v>35</v>
      </c>
      <c r="H234" s="50">
        <f t="shared" ref="H234" si="1329">(G234/G227)-1</f>
        <v>-2.777777777777779E-2</v>
      </c>
      <c r="I234" s="14">
        <v>20</v>
      </c>
      <c r="J234" s="50">
        <f t="shared" ref="J234" si="1330">(I234/I227)-1</f>
        <v>-4.7619047619047672E-2</v>
      </c>
      <c r="K234" s="14">
        <v>30</v>
      </c>
      <c r="L234" s="50">
        <f t="shared" ref="L234" si="1331">(K234/K227)-1</f>
        <v>0</v>
      </c>
      <c r="M234" s="14">
        <v>388</v>
      </c>
      <c r="N234" s="50">
        <f t="shared" ref="N234" si="1332">(M234/M227)-1</f>
        <v>1.5706806282722585E-2</v>
      </c>
      <c r="O234" s="14">
        <v>32</v>
      </c>
      <c r="P234" s="50">
        <f t="shared" ref="P234" si="1333">(O234/O227)-1</f>
        <v>-0.13513513513513509</v>
      </c>
      <c r="Q234" s="50">
        <v>0.93</v>
      </c>
      <c r="R234" s="50">
        <f t="shared" ref="R234" si="1334">(Q234/Q227)-1</f>
        <v>2.19780219780219E-2</v>
      </c>
    </row>
    <row r="235" spans="2:18" x14ac:dyDescent="0.3">
      <c r="B235" s="18">
        <v>43697</v>
      </c>
      <c r="C235" s="14">
        <v>383876</v>
      </c>
      <c r="D235" s="50">
        <f t="shared" si="1149"/>
        <v>-4.181674317136308E-2</v>
      </c>
      <c r="E235" s="50">
        <v>0.18</v>
      </c>
      <c r="F235" s="50">
        <f t="shared" si="1149"/>
        <v>-5.2631578947368474E-2</v>
      </c>
      <c r="G235" s="14">
        <v>35</v>
      </c>
      <c r="H235" s="50">
        <f t="shared" ref="H235" si="1335">(G235/G228)-1</f>
        <v>0.16666666666666674</v>
      </c>
      <c r="I235" s="14">
        <v>22</v>
      </c>
      <c r="J235" s="50">
        <f t="shared" ref="J235" si="1336">(I235/I228)-1</f>
        <v>0.15789473684210531</v>
      </c>
      <c r="K235" s="14">
        <v>30</v>
      </c>
      <c r="L235" s="50">
        <f t="shared" ref="L235" si="1337">(K235/K228)-1</f>
        <v>0.19999999999999996</v>
      </c>
      <c r="M235" s="14">
        <v>351</v>
      </c>
      <c r="N235" s="50">
        <f t="shared" ref="N235" si="1338">(M235/M228)-1</f>
        <v>-8.1151832460732987E-2</v>
      </c>
      <c r="O235" s="14">
        <v>38</v>
      </c>
      <c r="P235" s="50">
        <f t="shared" ref="P235" si="1339">(O235/O228)-1</f>
        <v>0.1875</v>
      </c>
      <c r="Q235" s="50">
        <v>0.92</v>
      </c>
      <c r="R235" s="50">
        <f t="shared" ref="R235" si="1340">(Q235/Q228)-1</f>
        <v>-1.0752688172043001E-2</v>
      </c>
    </row>
    <row r="236" spans="2:18" x14ac:dyDescent="0.3">
      <c r="B236" s="18">
        <v>43698</v>
      </c>
      <c r="C236" s="14">
        <v>390911</v>
      </c>
      <c r="D236" s="50">
        <f t="shared" si="1149"/>
        <v>-1.9112835233659919E-2</v>
      </c>
      <c r="E236" s="50">
        <v>0.19</v>
      </c>
      <c r="F236" s="50">
        <f t="shared" si="1149"/>
        <v>0.11764705882352944</v>
      </c>
      <c r="G236" s="14">
        <v>36</v>
      </c>
      <c r="H236" s="50">
        <f t="shared" ref="H236" si="1341">(G236/G229)-1</f>
        <v>0.125</v>
      </c>
      <c r="I236" s="14">
        <v>18</v>
      </c>
      <c r="J236" s="50">
        <f t="shared" ref="J236" si="1342">(I236/I229)-1</f>
        <v>5.8823529411764719E-2</v>
      </c>
      <c r="K236" s="14">
        <v>28</v>
      </c>
      <c r="L236" s="50">
        <f t="shared" ref="L236" si="1343">(K236/K229)-1</f>
        <v>0.12000000000000011</v>
      </c>
      <c r="M236" s="14">
        <v>382</v>
      </c>
      <c r="N236" s="50">
        <f t="shared" ref="N236" si="1344">(M236/M229)-1</f>
        <v>2.6881720430107503E-2</v>
      </c>
      <c r="O236" s="14">
        <v>32</v>
      </c>
      <c r="P236" s="50">
        <f t="shared" ref="P236" si="1345">(O236/O229)-1</f>
        <v>-0.19999999999999996</v>
      </c>
      <c r="Q236" s="50">
        <v>0.93</v>
      </c>
      <c r="R236" s="50">
        <f t="shared" ref="R236" si="1346">(Q236/Q229)-1</f>
        <v>2.19780219780219E-2</v>
      </c>
    </row>
    <row r="237" spans="2:18" x14ac:dyDescent="0.3">
      <c r="B237" s="18">
        <v>43699</v>
      </c>
      <c r="C237" s="14">
        <v>382072</v>
      </c>
      <c r="D237" s="50">
        <f t="shared" si="1149"/>
        <v>-5.4197014738880389E-3</v>
      </c>
      <c r="E237" s="50">
        <v>0.19</v>
      </c>
      <c r="F237" s="50">
        <f t="shared" si="1149"/>
        <v>0.11764705882352944</v>
      </c>
      <c r="G237" s="14">
        <v>36</v>
      </c>
      <c r="H237" s="50">
        <f t="shared" ref="H237" si="1347">(G237/G230)-1</f>
        <v>0</v>
      </c>
      <c r="I237" s="14">
        <v>18</v>
      </c>
      <c r="J237" s="50">
        <f t="shared" ref="J237" si="1348">(I237/I230)-1</f>
        <v>-0.1428571428571429</v>
      </c>
      <c r="K237" s="14">
        <v>29</v>
      </c>
      <c r="L237" s="50">
        <f t="shared" ref="L237" si="1349">(K237/K230)-1</f>
        <v>3.5714285714285809E-2</v>
      </c>
      <c r="M237" s="14">
        <v>395</v>
      </c>
      <c r="N237" s="50">
        <f t="shared" ref="N237" si="1350">(M237/M230)-1</f>
        <v>9.1160220994475072E-2</v>
      </c>
      <c r="O237" s="14">
        <v>37</v>
      </c>
      <c r="P237" s="50">
        <f t="shared" ref="P237" si="1351">(O237/O230)-1</f>
        <v>0.23333333333333339</v>
      </c>
      <c r="Q237" s="50">
        <v>0.95</v>
      </c>
      <c r="R237" s="50">
        <f t="shared" ref="R237" si="1352">(Q237/Q230)-1</f>
        <v>3.2608695652173836E-2</v>
      </c>
    </row>
    <row r="238" spans="2:18" x14ac:dyDescent="0.3">
      <c r="B238" s="18">
        <v>43700</v>
      </c>
      <c r="C238" s="14">
        <v>403634</v>
      </c>
      <c r="D238" s="50">
        <f t="shared" si="1149"/>
        <v>-5.6316515569569958E-3</v>
      </c>
      <c r="E238" s="50">
        <v>0.19</v>
      </c>
      <c r="F238" s="50">
        <f t="shared" si="1149"/>
        <v>0</v>
      </c>
      <c r="G238" s="14">
        <v>39</v>
      </c>
      <c r="H238" s="50">
        <f t="shared" ref="H238" si="1353">(G238/G231)-1</f>
        <v>0.11428571428571432</v>
      </c>
      <c r="I238" s="14">
        <v>21</v>
      </c>
      <c r="J238" s="50">
        <f t="shared" ref="J238" si="1354">(I238/I231)-1</f>
        <v>0.23529411764705888</v>
      </c>
      <c r="K238" s="14">
        <v>27</v>
      </c>
      <c r="L238" s="50">
        <f t="shared" ref="L238" si="1355">(K238/K231)-1</f>
        <v>-6.8965517241379337E-2</v>
      </c>
      <c r="M238" s="14">
        <v>352</v>
      </c>
      <c r="N238" s="50">
        <f t="shared" ref="N238" si="1356">(M238/M231)-1</f>
        <v>2.8490028490029129E-3</v>
      </c>
      <c r="O238" s="14">
        <v>34</v>
      </c>
      <c r="P238" s="50">
        <f t="shared" ref="P238" si="1357">(O238/O231)-1</f>
        <v>-0.15000000000000002</v>
      </c>
      <c r="Q238" s="50">
        <v>0.93</v>
      </c>
      <c r="R238" s="50">
        <f t="shared" ref="R238" si="1358">(Q238/Q231)-1</f>
        <v>-2.1052631578947323E-2</v>
      </c>
    </row>
    <row r="239" spans="2:18" x14ac:dyDescent="0.3">
      <c r="B239" s="18">
        <v>43701</v>
      </c>
      <c r="C239" s="14">
        <v>380313</v>
      </c>
      <c r="D239" s="50">
        <f t="shared" si="1149"/>
        <v>-6.9811865302209064E-2</v>
      </c>
      <c r="E239" s="50">
        <v>0.19</v>
      </c>
      <c r="F239" s="50">
        <f t="shared" si="1149"/>
        <v>0.11764705882352944</v>
      </c>
      <c r="G239" s="14">
        <v>36</v>
      </c>
      <c r="H239" s="50">
        <f t="shared" ref="H239" si="1359">(G239/G232)-1</f>
        <v>2.857142857142847E-2</v>
      </c>
      <c r="I239" s="14">
        <v>18</v>
      </c>
      <c r="J239" s="50">
        <f t="shared" ref="J239" si="1360">(I239/I232)-1</f>
        <v>5.8823529411764719E-2</v>
      </c>
      <c r="K239" s="14">
        <v>29</v>
      </c>
      <c r="L239" s="50">
        <f t="shared" ref="L239" si="1361">(K239/K232)-1</f>
        <v>0</v>
      </c>
      <c r="M239" s="14">
        <v>377</v>
      </c>
      <c r="N239" s="50">
        <f t="shared" ref="N239" si="1362">(M239/M232)-1</f>
        <v>1.6172506738544534E-2</v>
      </c>
      <c r="O239" s="14">
        <v>31</v>
      </c>
      <c r="P239" s="50">
        <f t="shared" ref="P239" si="1363">(O239/O232)-1</f>
        <v>-0.20512820512820518</v>
      </c>
      <c r="Q239" s="50">
        <v>0.94</v>
      </c>
      <c r="R239" s="50">
        <f t="shared" ref="R239" si="1364">(Q239/Q232)-1</f>
        <v>0</v>
      </c>
    </row>
    <row r="240" spans="2:18" x14ac:dyDescent="0.3">
      <c r="B240" s="18">
        <v>43702</v>
      </c>
      <c r="C240" s="14">
        <v>388418</v>
      </c>
      <c r="D240" s="50">
        <f t="shared" si="1149"/>
        <v>-5.6168269280001404E-3</v>
      </c>
      <c r="E240" s="50">
        <v>0.19</v>
      </c>
      <c r="F240" s="50">
        <f t="shared" si="1149"/>
        <v>0.11764705882352944</v>
      </c>
      <c r="G240" s="14">
        <v>31</v>
      </c>
      <c r="H240" s="50">
        <f t="shared" ref="H240" si="1365">(G240/G233)-1</f>
        <v>-0.18421052631578949</v>
      </c>
      <c r="I240" s="14">
        <v>18</v>
      </c>
      <c r="J240" s="50">
        <f t="shared" ref="J240" si="1366">(I240/I233)-1</f>
        <v>-9.9999999999999978E-2</v>
      </c>
      <c r="K240" s="14">
        <v>27</v>
      </c>
      <c r="L240" s="50">
        <f t="shared" ref="L240" si="1367">(K240/K233)-1</f>
        <v>-9.9999999999999978E-2</v>
      </c>
      <c r="M240" s="14">
        <v>367</v>
      </c>
      <c r="N240" s="50">
        <f t="shared" ref="N240" si="1368">(M240/M233)-1</f>
        <v>-3.4210526315789469E-2</v>
      </c>
      <c r="O240" s="14">
        <v>33</v>
      </c>
      <c r="P240" s="50">
        <f t="shared" ref="P240" si="1369">(O240/O233)-1</f>
        <v>-0.17500000000000004</v>
      </c>
      <c r="Q240" s="50">
        <v>0.95</v>
      </c>
      <c r="R240" s="50">
        <f t="shared" ref="R240" si="1370">(Q240/Q233)-1</f>
        <v>1.0638297872340496E-2</v>
      </c>
    </row>
    <row r="241" spans="2:18" x14ac:dyDescent="0.3">
      <c r="B241" s="18">
        <v>43703</v>
      </c>
      <c r="C241" s="14">
        <v>392670</v>
      </c>
      <c r="D241" s="50">
        <f t="shared" si="1149"/>
        <v>-3.7639573754742361E-2</v>
      </c>
      <c r="E241" s="50">
        <v>0.17</v>
      </c>
      <c r="F241" s="50">
        <f t="shared" si="1149"/>
        <v>-5.5555555555555469E-2</v>
      </c>
      <c r="G241" s="14">
        <v>32</v>
      </c>
      <c r="H241" s="50">
        <f t="shared" ref="H241" si="1371">(G241/G234)-1</f>
        <v>-8.5714285714285743E-2</v>
      </c>
      <c r="I241" s="14">
        <v>20</v>
      </c>
      <c r="J241" s="50">
        <f t="shared" ref="J241" si="1372">(I241/I234)-1</f>
        <v>0</v>
      </c>
      <c r="K241" s="14">
        <v>30</v>
      </c>
      <c r="L241" s="50">
        <f t="shared" ref="L241" si="1373">(K241/K234)-1</f>
        <v>0</v>
      </c>
      <c r="M241" s="14">
        <v>369</v>
      </c>
      <c r="N241" s="50">
        <f t="shared" ref="N241" si="1374">(M241/M234)-1</f>
        <v>-4.8969072164948502E-2</v>
      </c>
      <c r="O241" s="14">
        <v>30</v>
      </c>
      <c r="P241" s="50">
        <f t="shared" ref="P241" si="1375">(O241/O234)-1</f>
        <v>-6.25E-2</v>
      </c>
      <c r="Q241" s="50">
        <v>0.94</v>
      </c>
      <c r="R241" s="50">
        <f t="shared" ref="R241" si="1376">(Q241/Q234)-1</f>
        <v>1.0752688172043001E-2</v>
      </c>
    </row>
    <row r="242" spans="2:18" x14ac:dyDescent="0.3">
      <c r="B242" s="18">
        <v>43704</v>
      </c>
      <c r="C242" s="14">
        <v>405258</v>
      </c>
      <c r="D242" s="50">
        <f t="shared" si="1149"/>
        <v>5.5700278214840138E-2</v>
      </c>
      <c r="E242" s="50">
        <v>0.19</v>
      </c>
      <c r="F242" s="50">
        <f t="shared" si="1149"/>
        <v>5.555555555555558E-2</v>
      </c>
      <c r="G242" s="14">
        <v>39</v>
      </c>
      <c r="H242" s="50">
        <f t="shared" ref="H242" si="1377">(G242/G235)-1</f>
        <v>0.11428571428571432</v>
      </c>
      <c r="I242" s="14">
        <v>22</v>
      </c>
      <c r="J242" s="50">
        <f t="shared" ref="J242" si="1378">(I242/I235)-1</f>
        <v>0</v>
      </c>
      <c r="K242" s="14">
        <v>29</v>
      </c>
      <c r="L242" s="50">
        <f t="shared" ref="L242" si="1379">(K242/K235)-1</f>
        <v>-3.3333333333333326E-2</v>
      </c>
      <c r="M242" s="14">
        <v>361</v>
      </c>
      <c r="N242" s="50">
        <f t="shared" ref="N242" si="1380">(M242/M235)-1</f>
        <v>2.8490028490028463E-2</v>
      </c>
      <c r="O242" s="14">
        <v>37</v>
      </c>
      <c r="P242" s="50">
        <f t="shared" ref="P242" si="1381">(O242/O235)-1</f>
        <v>-2.6315789473684181E-2</v>
      </c>
      <c r="Q242" s="50">
        <v>0.94</v>
      </c>
      <c r="R242" s="50">
        <f t="shared" ref="R242" si="1382">(Q242/Q235)-1</f>
        <v>2.1739130434782483E-2</v>
      </c>
    </row>
    <row r="243" spans="2:18" x14ac:dyDescent="0.3">
      <c r="B243" s="18">
        <v>43705</v>
      </c>
      <c r="C243" s="14">
        <v>400562</v>
      </c>
      <c r="D243" s="50">
        <f t="shared" si="1149"/>
        <v>2.4688484079496309E-2</v>
      </c>
      <c r="E243" s="50">
        <v>0.19</v>
      </c>
      <c r="F243" s="50">
        <f t="shared" si="1149"/>
        <v>0</v>
      </c>
      <c r="G243" s="14">
        <v>31</v>
      </c>
      <c r="H243" s="50">
        <f t="shared" ref="H243" si="1383">(G243/G236)-1</f>
        <v>-0.13888888888888884</v>
      </c>
      <c r="I243" s="14">
        <v>19</v>
      </c>
      <c r="J243" s="50">
        <f t="shared" ref="J243" si="1384">(I243/I236)-1</f>
        <v>5.555555555555558E-2</v>
      </c>
      <c r="K243" s="14">
        <v>28</v>
      </c>
      <c r="L243" s="50">
        <f t="shared" ref="L243" si="1385">(K243/K236)-1</f>
        <v>0</v>
      </c>
      <c r="M243" s="14">
        <v>382</v>
      </c>
      <c r="N243" s="50">
        <f t="shared" ref="N243" si="1386">(M243/M236)-1</f>
        <v>0</v>
      </c>
      <c r="O243" s="14">
        <v>40</v>
      </c>
      <c r="P243" s="50">
        <f t="shared" ref="P243" si="1387">(O243/O236)-1</f>
        <v>0.25</v>
      </c>
      <c r="Q243" s="50">
        <v>0.95</v>
      </c>
      <c r="R243" s="50">
        <f t="shared" ref="R243" si="1388">(Q243/Q236)-1</f>
        <v>2.1505376344086002E-2</v>
      </c>
    </row>
    <row r="244" spans="2:18" x14ac:dyDescent="0.3">
      <c r="B244" s="18">
        <v>43706</v>
      </c>
      <c r="C244" s="14">
        <v>386473</v>
      </c>
      <c r="D244" s="50">
        <f t="shared" si="1149"/>
        <v>1.1518771331058053E-2</v>
      </c>
      <c r="E244" s="50">
        <v>0.17</v>
      </c>
      <c r="F244" s="50">
        <f t="shared" si="1149"/>
        <v>-0.10526315789473684</v>
      </c>
      <c r="G244" s="14">
        <v>35</v>
      </c>
      <c r="H244" s="50">
        <f t="shared" ref="H244" si="1389">(G244/G237)-1</f>
        <v>-2.777777777777779E-2</v>
      </c>
      <c r="I244" s="14">
        <v>22</v>
      </c>
      <c r="J244" s="50">
        <f t="shared" ref="J244" si="1390">(I244/I237)-1</f>
        <v>0.22222222222222232</v>
      </c>
      <c r="K244" s="14">
        <v>29</v>
      </c>
      <c r="L244" s="50">
        <f t="shared" ref="L244" si="1391">(K244/K237)-1</f>
        <v>0</v>
      </c>
      <c r="M244" s="14">
        <v>362</v>
      </c>
      <c r="N244" s="50">
        <f t="shared" ref="N244" si="1392">(M244/M237)-1</f>
        <v>-8.3544303797468356E-2</v>
      </c>
      <c r="O244" s="14">
        <v>31</v>
      </c>
      <c r="P244" s="50">
        <f t="shared" ref="P244" si="1393">(O244/O237)-1</f>
        <v>-0.16216216216216217</v>
      </c>
      <c r="Q244" s="50">
        <v>0.92</v>
      </c>
      <c r="R244" s="50">
        <f t="shared" ref="R244" si="1394">(Q244/Q237)-1</f>
        <v>-3.1578947368420929E-2</v>
      </c>
    </row>
    <row r="245" spans="2:18" x14ac:dyDescent="0.3">
      <c r="B245" s="18">
        <v>43707</v>
      </c>
      <c r="C245" s="14">
        <v>382326</v>
      </c>
      <c r="D245" s="50">
        <f t="shared" si="1149"/>
        <v>-5.2790399223058504E-2</v>
      </c>
      <c r="E245" s="50">
        <v>0.19</v>
      </c>
      <c r="F245" s="50">
        <f t="shared" si="1149"/>
        <v>0</v>
      </c>
      <c r="G245" s="14">
        <v>30</v>
      </c>
      <c r="H245" s="50">
        <f t="shared" ref="H245" si="1395">(G245/G238)-1</f>
        <v>-0.23076923076923073</v>
      </c>
      <c r="I245" s="14">
        <v>20</v>
      </c>
      <c r="J245" s="50">
        <f t="shared" ref="J245" si="1396">(I245/I238)-1</f>
        <v>-4.7619047619047672E-2</v>
      </c>
      <c r="K245" s="14">
        <v>27</v>
      </c>
      <c r="L245" s="50">
        <f t="shared" ref="L245" si="1397">(K245/K238)-1</f>
        <v>0</v>
      </c>
      <c r="M245" s="14">
        <v>389</v>
      </c>
      <c r="N245" s="50">
        <f t="shared" ref="N245" si="1398">(M245/M238)-1</f>
        <v>0.10511363636363646</v>
      </c>
      <c r="O245" s="14">
        <v>33</v>
      </c>
      <c r="P245" s="50">
        <f t="shared" ref="P245" si="1399">(O245/O238)-1</f>
        <v>-2.9411764705882359E-2</v>
      </c>
      <c r="Q245" s="50">
        <v>0.91</v>
      </c>
      <c r="R245" s="50">
        <f t="shared" ref="R245" si="1400">(Q245/Q238)-1</f>
        <v>-2.1505376344086002E-2</v>
      </c>
    </row>
    <row r="246" spans="2:18" x14ac:dyDescent="0.3">
      <c r="B246" s="18">
        <v>43708</v>
      </c>
      <c r="C246" s="14">
        <v>391845</v>
      </c>
      <c r="D246" s="50">
        <f t="shared" si="1149"/>
        <v>3.0322392345252469E-2</v>
      </c>
      <c r="E246" s="50">
        <v>0.19</v>
      </c>
      <c r="F246" s="50">
        <f t="shared" si="1149"/>
        <v>0</v>
      </c>
      <c r="G246" s="14">
        <v>38</v>
      </c>
      <c r="H246" s="50">
        <f t="shared" ref="H246" si="1401">(G246/G239)-1</f>
        <v>5.555555555555558E-2</v>
      </c>
      <c r="I246" s="14">
        <v>19</v>
      </c>
      <c r="J246" s="50">
        <f t="shared" ref="J246" si="1402">(I246/I239)-1</f>
        <v>5.555555555555558E-2</v>
      </c>
      <c r="K246" s="14">
        <v>26</v>
      </c>
      <c r="L246" s="50">
        <f t="shared" ref="L246" si="1403">(K246/K239)-1</f>
        <v>-0.10344827586206895</v>
      </c>
      <c r="M246" s="14">
        <v>372</v>
      </c>
      <c r="N246" s="50">
        <f t="shared" ref="N246" si="1404">(M246/M239)-1</f>
        <v>-1.3262599469496039E-2</v>
      </c>
      <c r="O246" s="14">
        <v>31</v>
      </c>
      <c r="P246" s="50">
        <f t="shared" ref="P246" si="1405">(O246/O239)-1</f>
        <v>0</v>
      </c>
      <c r="Q246" s="50">
        <v>0.95</v>
      </c>
      <c r="R246" s="50">
        <f t="shared" ref="R246" si="1406">(Q246/Q239)-1</f>
        <v>1.0638297872340496E-2</v>
      </c>
    </row>
    <row r="247" spans="2:18" x14ac:dyDescent="0.3">
      <c r="B247" s="18">
        <v>43709</v>
      </c>
      <c r="C247" s="14">
        <v>407821</v>
      </c>
      <c r="D247" s="50">
        <f t="shared" si="1149"/>
        <v>4.9953915626979262E-2</v>
      </c>
      <c r="E247" s="50">
        <v>0.18</v>
      </c>
      <c r="F247" s="50">
        <f t="shared" si="1149"/>
        <v>-5.2631578947368474E-2</v>
      </c>
      <c r="G247" s="14">
        <v>35</v>
      </c>
      <c r="H247" s="50">
        <f t="shared" ref="H247" si="1407">(G247/G240)-1</f>
        <v>0.12903225806451624</v>
      </c>
      <c r="I247" s="14">
        <v>22</v>
      </c>
      <c r="J247" s="50">
        <f t="shared" ref="J247" si="1408">(I247/I240)-1</f>
        <v>0.22222222222222232</v>
      </c>
      <c r="K247" s="14">
        <v>29</v>
      </c>
      <c r="L247" s="50">
        <f t="shared" ref="L247" si="1409">(K247/K240)-1</f>
        <v>7.4074074074074181E-2</v>
      </c>
      <c r="M247" s="14">
        <v>385</v>
      </c>
      <c r="N247" s="50">
        <f t="shared" ref="N247" si="1410">(M247/M240)-1</f>
        <v>4.9046321525885617E-2</v>
      </c>
      <c r="O247" s="14">
        <v>31</v>
      </c>
      <c r="P247" s="50">
        <f t="shared" ref="P247" si="1411">(O247/O240)-1</f>
        <v>-6.0606060606060552E-2</v>
      </c>
      <c r="Q247" s="50">
        <v>0.94</v>
      </c>
      <c r="R247" s="50">
        <f t="shared" ref="R247" si="1412">(Q247/Q240)-1</f>
        <v>-1.0526315789473717E-2</v>
      </c>
    </row>
    <row r="248" spans="2:18" x14ac:dyDescent="0.3">
      <c r="B248" s="18">
        <v>43710</v>
      </c>
      <c r="C248" s="14">
        <v>389944</v>
      </c>
      <c r="D248" s="50">
        <f t="shared" si="1149"/>
        <v>-6.9422161102197233E-3</v>
      </c>
      <c r="E248" s="50">
        <v>0.17</v>
      </c>
      <c r="F248" s="50">
        <f t="shared" si="1149"/>
        <v>0</v>
      </c>
      <c r="G248" s="14">
        <v>31</v>
      </c>
      <c r="H248" s="50">
        <f t="shared" ref="H248" si="1413">(G248/G241)-1</f>
        <v>-3.125E-2</v>
      </c>
      <c r="I248" s="14">
        <v>22</v>
      </c>
      <c r="J248" s="50">
        <f t="shared" ref="J248" si="1414">(I248/I241)-1</f>
        <v>0.10000000000000009</v>
      </c>
      <c r="K248" s="14">
        <v>28</v>
      </c>
      <c r="L248" s="50">
        <f t="shared" ref="L248" si="1415">(K248/K241)-1</f>
        <v>-6.6666666666666652E-2</v>
      </c>
      <c r="M248" s="14">
        <v>364</v>
      </c>
      <c r="N248" s="50">
        <f t="shared" ref="N248" si="1416">(M248/M241)-1</f>
        <v>-1.3550135501354976E-2</v>
      </c>
      <c r="O248" s="14">
        <v>32</v>
      </c>
      <c r="P248" s="50">
        <f t="shared" ref="P248" si="1417">(O248/O241)-1</f>
        <v>6.6666666666666652E-2</v>
      </c>
      <c r="Q248" s="50">
        <v>0.92</v>
      </c>
      <c r="R248" s="50">
        <f t="shared" ref="R248" si="1418">(Q248/Q241)-1</f>
        <v>-2.1276595744680771E-2</v>
      </c>
    </row>
    <row r="249" spans="2:18" x14ac:dyDescent="0.3">
      <c r="B249" s="18">
        <v>43711</v>
      </c>
      <c r="C249" s="14">
        <v>402082</v>
      </c>
      <c r="D249" s="50">
        <f t="shared" si="1149"/>
        <v>-7.8369828603013225E-3</v>
      </c>
      <c r="E249" s="50">
        <v>0.18</v>
      </c>
      <c r="F249" s="50">
        <f t="shared" si="1149"/>
        <v>-5.2631578947368474E-2</v>
      </c>
      <c r="G249" s="14">
        <v>38</v>
      </c>
      <c r="H249" s="50">
        <f t="shared" ref="H249" si="1419">(G249/G242)-1</f>
        <v>-2.5641025641025661E-2</v>
      </c>
      <c r="I249" s="14">
        <v>17</v>
      </c>
      <c r="J249" s="50">
        <f t="shared" ref="J249" si="1420">(I249/I242)-1</f>
        <v>-0.22727272727272729</v>
      </c>
      <c r="K249" s="14">
        <v>30</v>
      </c>
      <c r="L249" s="50">
        <f t="shared" ref="L249" si="1421">(K249/K242)-1</f>
        <v>3.4482758620689724E-2</v>
      </c>
      <c r="M249" s="14">
        <v>351</v>
      </c>
      <c r="N249" s="50">
        <f t="shared" ref="N249" si="1422">(M249/M242)-1</f>
        <v>-2.7700831024930705E-2</v>
      </c>
      <c r="O249" s="14">
        <v>32</v>
      </c>
      <c r="P249" s="50">
        <f t="shared" ref="P249" si="1423">(O249/O242)-1</f>
        <v>-0.13513513513513509</v>
      </c>
      <c r="Q249" s="50">
        <v>0.95</v>
      </c>
      <c r="R249" s="50">
        <f t="shared" ref="R249" si="1424">(Q249/Q242)-1</f>
        <v>1.0638297872340496E-2</v>
      </c>
    </row>
    <row r="250" spans="2:18" x14ac:dyDescent="0.3">
      <c r="B250" s="18">
        <v>43712</v>
      </c>
      <c r="C250" s="14">
        <v>384229</v>
      </c>
      <c r="D250" s="50">
        <f t="shared" si="1149"/>
        <v>-4.0775210828785546E-2</v>
      </c>
      <c r="E250" s="50">
        <v>0.19</v>
      </c>
      <c r="F250" s="50">
        <f t="shared" si="1149"/>
        <v>0</v>
      </c>
      <c r="G250" s="14">
        <v>39</v>
      </c>
      <c r="H250" s="50">
        <f t="shared" ref="H250" si="1425">(G250/G243)-1</f>
        <v>0.25806451612903225</v>
      </c>
      <c r="I250" s="14">
        <v>20</v>
      </c>
      <c r="J250" s="50">
        <f t="shared" ref="J250" si="1426">(I250/I243)-1</f>
        <v>5.2631578947368363E-2</v>
      </c>
      <c r="K250" s="14">
        <v>26</v>
      </c>
      <c r="L250" s="50">
        <f t="shared" ref="L250" si="1427">(K250/K243)-1</f>
        <v>-7.1428571428571397E-2</v>
      </c>
      <c r="M250" s="14">
        <v>361</v>
      </c>
      <c r="N250" s="50">
        <f t="shared" ref="N250" si="1428">(M250/M243)-1</f>
        <v>-5.4973821989528826E-2</v>
      </c>
      <c r="O250" s="14">
        <v>34</v>
      </c>
      <c r="P250" s="50">
        <f t="shared" ref="P250" si="1429">(O250/O243)-1</f>
        <v>-0.15000000000000002</v>
      </c>
      <c r="Q250" s="50">
        <v>0.93</v>
      </c>
      <c r="R250" s="50">
        <f t="shared" ref="R250" si="1430">(Q250/Q243)-1</f>
        <v>-2.1052631578947323E-2</v>
      </c>
    </row>
    <row r="251" spans="2:18" x14ac:dyDescent="0.3">
      <c r="B251" s="18">
        <v>43713</v>
      </c>
      <c r="C251" s="14">
        <v>386978</v>
      </c>
      <c r="D251" s="50">
        <f t="shared" si="1149"/>
        <v>1.3066889536914594E-3</v>
      </c>
      <c r="E251" s="50">
        <v>0.17</v>
      </c>
      <c r="F251" s="50">
        <f t="shared" si="1149"/>
        <v>0</v>
      </c>
      <c r="G251" s="14">
        <v>32</v>
      </c>
      <c r="H251" s="50">
        <f t="shared" ref="H251" si="1431">(G251/G244)-1</f>
        <v>-8.5714285714285743E-2</v>
      </c>
      <c r="I251" s="14">
        <v>22</v>
      </c>
      <c r="J251" s="50">
        <f t="shared" ref="J251" si="1432">(I251/I244)-1</f>
        <v>0</v>
      </c>
      <c r="K251" s="14">
        <v>26</v>
      </c>
      <c r="L251" s="50">
        <f t="shared" ref="L251" si="1433">(K251/K244)-1</f>
        <v>-0.10344827586206895</v>
      </c>
      <c r="M251" s="14">
        <v>368</v>
      </c>
      <c r="N251" s="50">
        <f t="shared" ref="N251" si="1434">(M251/M244)-1</f>
        <v>1.6574585635359185E-2</v>
      </c>
      <c r="O251" s="14">
        <v>31</v>
      </c>
      <c r="P251" s="50">
        <f t="shared" ref="P251" si="1435">(O251/O244)-1</f>
        <v>0</v>
      </c>
      <c r="Q251" s="50">
        <v>0.93</v>
      </c>
      <c r="R251" s="50">
        <f t="shared" ref="R251" si="1436">(Q251/Q244)-1</f>
        <v>1.0869565217391353E-2</v>
      </c>
    </row>
    <row r="252" spans="2:18" x14ac:dyDescent="0.3">
      <c r="B252" s="18">
        <v>43714</v>
      </c>
      <c r="C252" s="14">
        <v>396745</v>
      </c>
      <c r="D252" s="50">
        <f t="shared" si="1149"/>
        <v>3.7713888147810959E-2</v>
      </c>
      <c r="E252" s="50">
        <v>0.18</v>
      </c>
      <c r="F252" s="50">
        <f t="shared" si="1149"/>
        <v>-5.2631578947368474E-2</v>
      </c>
      <c r="G252" s="14">
        <v>33</v>
      </c>
      <c r="H252" s="50">
        <f t="shared" ref="H252" si="1437">(G252/G245)-1</f>
        <v>0.10000000000000009</v>
      </c>
      <c r="I252" s="14">
        <v>17</v>
      </c>
      <c r="J252" s="50">
        <f t="shared" ref="J252" si="1438">(I252/I245)-1</f>
        <v>-0.15000000000000002</v>
      </c>
      <c r="K252" s="14">
        <v>30</v>
      </c>
      <c r="L252" s="50">
        <f t="shared" ref="L252" si="1439">(K252/K245)-1</f>
        <v>0.11111111111111116</v>
      </c>
      <c r="M252" s="14">
        <v>377</v>
      </c>
      <c r="N252" s="50">
        <f t="shared" ref="N252" si="1440">(M252/M245)-1</f>
        <v>-3.0848329048843159E-2</v>
      </c>
      <c r="O252" s="14">
        <v>34</v>
      </c>
      <c r="P252" s="50">
        <f t="shared" ref="P252" si="1441">(O252/O245)-1</f>
        <v>3.0303030303030276E-2</v>
      </c>
      <c r="Q252" s="50">
        <v>0.92</v>
      </c>
      <c r="R252" s="50">
        <f t="shared" ref="R252" si="1442">(Q252/Q245)-1</f>
        <v>1.098901098901095E-2</v>
      </c>
    </row>
    <row r="253" spans="2:18" x14ac:dyDescent="0.3">
      <c r="B253" s="18">
        <v>43715</v>
      </c>
      <c r="C253" s="14">
        <v>407003</v>
      </c>
      <c r="D253" s="50">
        <f t="shared" si="1149"/>
        <v>3.8683663183146422E-2</v>
      </c>
      <c r="E253" s="50">
        <v>0.17</v>
      </c>
      <c r="F253" s="50">
        <f t="shared" si="1149"/>
        <v>-0.10526315789473684</v>
      </c>
      <c r="G253" s="14">
        <v>34</v>
      </c>
      <c r="H253" s="50">
        <f t="shared" ref="H253" si="1443">(G253/G246)-1</f>
        <v>-0.10526315789473684</v>
      </c>
      <c r="I253" s="14">
        <v>18</v>
      </c>
      <c r="J253" s="50">
        <f t="shared" ref="J253" si="1444">(I253/I246)-1</f>
        <v>-5.2631578947368474E-2</v>
      </c>
      <c r="K253" s="14">
        <v>26</v>
      </c>
      <c r="L253" s="50">
        <f t="shared" ref="L253" si="1445">(K253/K246)-1</f>
        <v>0</v>
      </c>
      <c r="M253" s="14">
        <v>385</v>
      </c>
      <c r="N253" s="50">
        <f t="shared" ref="N253" si="1446">(M253/M246)-1</f>
        <v>3.4946236559139754E-2</v>
      </c>
      <c r="O253" s="14">
        <v>37</v>
      </c>
      <c r="P253" s="50">
        <f t="shared" ref="P253" si="1447">(O253/O246)-1</f>
        <v>0.19354838709677424</v>
      </c>
      <c r="Q253" s="50">
        <v>0.95</v>
      </c>
      <c r="R253" s="50">
        <f t="shared" ref="R253" si="1448">(Q253/Q246)-1</f>
        <v>0</v>
      </c>
    </row>
    <row r="254" spans="2:18" x14ac:dyDescent="0.3">
      <c r="B254" s="18">
        <v>43716</v>
      </c>
      <c r="C254" s="14">
        <v>385901</v>
      </c>
      <c r="D254" s="50">
        <f t="shared" si="1149"/>
        <v>-5.374907128372497E-2</v>
      </c>
      <c r="E254" s="50">
        <v>0.18</v>
      </c>
      <c r="F254" s="50">
        <f t="shared" si="1149"/>
        <v>0</v>
      </c>
      <c r="G254" s="14">
        <v>35</v>
      </c>
      <c r="H254" s="50">
        <f t="shared" ref="H254" si="1449">(G254/G247)-1</f>
        <v>0</v>
      </c>
      <c r="I254" s="14">
        <v>18</v>
      </c>
      <c r="J254" s="50">
        <f t="shared" ref="J254" si="1450">(I254/I247)-1</f>
        <v>-0.18181818181818177</v>
      </c>
      <c r="K254" s="14">
        <v>30</v>
      </c>
      <c r="L254" s="50">
        <f t="shared" ref="L254" si="1451">(K254/K247)-1</f>
        <v>3.4482758620689724E-2</v>
      </c>
      <c r="M254" s="14">
        <v>382</v>
      </c>
      <c r="N254" s="50">
        <f t="shared" ref="N254" si="1452">(M254/M247)-1</f>
        <v>-7.7922077922077948E-3</v>
      </c>
      <c r="O254" s="14">
        <v>34</v>
      </c>
      <c r="P254" s="50">
        <f t="shared" ref="P254" si="1453">(O254/O247)-1</f>
        <v>9.6774193548387011E-2</v>
      </c>
      <c r="Q254" s="50">
        <v>0.91</v>
      </c>
      <c r="R254" s="50">
        <f t="shared" ref="R254" si="1454">(Q254/Q247)-1</f>
        <v>-3.1914893617021156E-2</v>
      </c>
    </row>
    <row r="255" spans="2:18" x14ac:dyDescent="0.3">
      <c r="B255" s="18">
        <v>43717</v>
      </c>
      <c r="C255" s="14">
        <v>407716</v>
      </c>
      <c r="D255" s="50">
        <f t="shared" si="1149"/>
        <v>4.5575774983074524E-2</v>
      </c>
      <c r="E255" s="50">
        <v>0.18</v>
      </c>
      <c r="F255" s="50">
        <f t="shared" si="1149"/>
        <v>5.8823529411764497E-2</v>
      </c>
      <c r="G255" s="14">
        <v>35</v>
      </c>
      <c r="H255" s="50">
        <f t="shared" ref="H255" si="1455">(G255/G248)-1</f>
        <v>0.12903225806451624</v>
      </c>
      <c r="I255" s="14">
        <v>21</v>
      </c>
      <c r="J255" s="50">
        <f t="shared" ref="J255" si="1456">(I255/I248)-1</f>
        <v>-4.5454545454545414E-2</v>
      </c>
      <c r="K255" s="14">
        <v>26</v>
      </c>
      <c r="L255" s="50">
        <f t="shared" ref="L255" si="1457">(K255/K248)-1</f>
        <v>-7.1428571428571397E-2</v>
      </c>
      <c r="M255" s="14">
        <v>370</v>
      </c>
      <c r="N255" s="50">
        <f t="shared" ref="N255" si="1458">(M255/M248)-1</f>
        <v>1.6483516483516425E-2</v>
      </c>
      <c r="O255" s="14">
        <v>38</v>
      </c>
      <c r="P255" s="50">
        <f t="shared" ref="P255" si="1459">(O255/O248)-1</f>
        <v>0.1875</v>
      </c>
      <c r="Q255" s="50">
        <v>0.94</v>
      </c>
      <c r="R255" s="50">
        <f t="shared" ref="R255" si="1460">(Q255/Q248)-1</f>
        <v>2.1739130434782483E-2</v>
      </c>
    </row>
    <row r="256" spans="2:18" x14ac:dyDescent="0.3">
      <c r="B256" s="18">
        <v>43718</v>
      </c>
      <c r="C256" s="14">
        <v>397777</v>
      </c>
      <c r="D256" s="50">
        <f t="shared" si="1149"/>
        <v>-1.0706771255614478E-2</v>
      </c>
      <c r="E256" s="50">
        <v>0.18</v>
      </c>
      <c r="F256" s="50">
        <f t="shared" si="1149"/>
        <v>0</v>
      </c>
      <c r="G256" s="14">
        <v>35</v>
      </c>
      <c r="H256" s="50">
        <f t="shared" ref="H256" si="1461">(G256/G249)-1</f>
        <v>-7.8947368421052655E-2</v>
      </c>
      <c r="I256" s="14">
        <v>18</v>
      </c>
      <c r="J256" s="50">
        <f t="shared" ref="J256" si="1462">(I256/I249)-1</f>
        <v>5.8823529411764719E-2</v>
      </c>
      <c r="K256" s="14">
        <v>27</v>
      </c>
      <c r="L256" s="50">
        <f t="shared" ref="L256" si="1463">(K256/K249)-1</f>
        <v>-9.9999999999999978E-2</v>
      </c>
      <c r="M256" s="14">
        <v>399</v>
      </c>
      <c r="N256" s="50">
        <f t="shared" ref="N256" si="1464">(M256/M249)-1</f>
        <v>0.13675213675213671</v>
      </c>
      <c r="O256" s="14">
        <v>37</v>
      </c>
      <c r="P256" s="50">
        <f t="shared" ref="P256" si="1465">(O256/O249)-1</f>
        <v>0.15625</v>
      </c>
      <c r="Q256" s="50">
        <v>0.91</v>
      </c>
      <c r="R256" s="50">
        <f t="shared" ref="R256" si="1466">(Q256/Q249)-1</f>
        <v>-4.2105263157894646E-2</v>
      </c>
    </row>
    <row r="257" spans="2:18" x14ac:dyDescent="0.3">
      <c r="B257" s="18">
        <v>43719</v>
      </c>
      <c r="C257" s="14">
        <v>393437</v>
      </c>
      <c r="D257" s="50">
        <f t="shared" si="1149"/>
        <v>2.3964875113539064E-2</v>
      </c>
      <c r="E257" s="50">
        <v>0.18</v>
      </c>
      <c r="F257" s="50">
        <f t="shared" si="1149"/>
        <v>-5.2631578947368474E-2</v>
      </c>
      <c r="G257" s="14">
        <v>40</v>
      </c>
      <c r="H257" s="50">
        <f t="shared" ref="H257" si="1467">(G257/G250)-1</f>
        <v>2.564102564102555E-2</v>
      </c>
      <c r="I257" s="14">
        <v>17</v>
      </c>
      <c r="J257" s="50">
        <f t="shared" ref="J257" si="1468">(I257/I250)-1</f>
        <v>-0.15000000000000002</v>
      </c>
      <c r="K257" s="14">
        <v>26</v>
      </c>
      <c r="L257" s="50">
        <f t="shared" ref="L257" si="1469">(K257/K250)-1</f>
        <v>0</v>
      </c>
      <c r="M257" s="14">
        <v>387</v>
      </c>
      <c r="N257" s="50">
        <f t="shared" ref="N257" si="1470">(M257/M250)-1</f>
        <v>7.2022160664819923E-2</v>
      </c>
      <c r="O257" s="14">
        <v>31</v>
      </c>
      <c r="P257" s="50">
        <f t="shared" ref="P257" si="1471">(O257/O250)-1</f>
        <v>-8.8235294117647078E-2</v>
      </c>
      <c r="Q257" s="50">
        <v>0.94</v>
      </c>
      <c r="R257" s="50">
        <f t="shared" ref="R257" si="1472">(Q257/Q250)-1</f>
        <v>1.0752688172043001E-2</v>
      </c>
    </row>
    <row r="258" spans="2:18" x14ac:dyDescent="0.3">
      <c r="B258" s="18">
        <v>43720</v>
      </c>
      <c r="C258" s="14">
        <v>406634</v>
      </c>
      <c r="D258" s="50">
        <f t="shared" si="1149"/>
        <v>5.0793585165048061E-2</v>
      </c>
      <c r="E258" s="50">
        <v>0.18</v>
      </c>
      <c r="F258" s="50">
        <f t="shared" si="1149"/>
        <v>5.8823529411764497E-2</v>
      </c>
      <c r="G258" s="14">
        <v>34</v>
      </c>
      <c r="H258" s="50">
        <f t="shared" ref="H258" si="1473">(G258/G251)-1</f>
        <v>6.25E-2</v>
      </c>
      <c r="I258" s="14">
        <v>20</v>
      </c>
      <c r="J258" s="50">
        <f t="shared" ref="J258" si="1474">(I258/I251)-1</f>
        <v>-9.0909090909090939E-2</v>
      </c>
      <c r="K258" s="14">
        <v>25</v>
      </c>
      <c r="L258" s="50">
        <f t="shared" ref="L258" si="1475">(K258/K251)-1</f>
        <v>-3.8461538461538436E-2</v>
      </c>
      <c r="M258" s="14">
        <v>368</v>
      </c>
      <c r="N258" s="50">
        <f t="shared" ref="N258" si="1476">(M258/M251)-1</f>
        <v>0</v>
      </c>
      <c r="O258" s="14">
        <v>36</v>
      </c>
      <c r="P258" s="50">
        <f t="shared" ref="P258" si="1477">(O258/O251)-1</f>
        <v>0.16129032258064524</v>
      </c>
      <c r="Q258" s="50">
        <v>0.91</v>
      </c>
      <c r="R258" s="50">
        <f t="shared" ref="R258" si="1478">(Q258/Q251)-1</f>
        <v>-2.1505376344086002E-2</v>
      </c>
    </row>
    <row r="259" spans="2:18" x14ac:dyDescent="0.3">
      <c r="B259" s="18">
        <v>43721</v>
      </c>
      <c r="C259" s="14">
        <v>392550</v>
      </c>
      <c r="D259" s="50">
        <f t="shared" si="1149"/>
        <v>-1.0573542199649677E-2</v>
      </c>
      <c r="E259" s="50">
        <v>0.19</v>
      </c>
      <c r="F259" s="50">
        <f t="shared" si="1149"/>
        <v>5.555555555555558E-2</v>
      </c>
      <c r="G259" s="14">
        <v>30</v>
      </c>
      <c r="H259" s="50">
        <f t="shared" ref="H259" si="1479">(G259/G252)-1</f>
        <v>-9.0909090909090939E-2</v>
      </c>
      <c r="I259" s="14">
        <v>19</v>
      </c>
      <c r="J259" s="50">
        <f t="shared" ref="J259" si="1480">(I259/I252)-1</f>
        <v>0.11764705882352944</v>
      </c>
      <c r="K259" s="14">
        <v>29</v>
      </c>
      <c r="L259" s="50">
        <f t="shared" ref="L259" si="1481">(K259/K252)-1</f>
        <v>-3.3333333333333326E-2</v>
      </c>
      <c r="M259" s="14">
        <v>384</v>
      </c>
      <c r="N259" s="50">
        <f t="shared" ref="N259" si="1482">(M259/M252)-1</f>
        <v>1.8567639257294433E-2</v>
      </c>
      <c r="O259" s="14">
        <v>32</v>
      </c>
      <c r="P259" s="50">
        <f t="shared" ref="P259" si="1483">(O259/O252)-1</f>
        <v>-5.8823529411764719E-2</v>
      </c>
      <c r="Q259" s="50">
        <v>0.92</v>
      </c>
      <c r="R259" s="50">
        <f t="shared" ref="R259" si="1484">(Q259/Q252)-1</f>
        <v>0</v>
      </c>
    </row>
    <row r="260" spans="2:18" x14ac:dyDescent="0.3">
      <c r="B260" s="18">
        <v>43722</v>
      </c>
      <c r="C260" s="14">
        <v>406604</v>
      </c>
      <c r="D260" s="50">
        <f t="shared" si="1149"/>
        <v>-9.803367542745578E-4</v>
      </c>
      <c r="E260" s="50">
        <v>0.17</v>
      </c>
      <c r="F260" s="50">
        <f t="shared" si="1149"/>
        <v>0</v>
      </c>
      <c r="G260" s="14">
        <v>64</v>
      </c>
      <c r="H260" s="50">
        <f t="shared" ref="H260" si="1485">(G260/G253)-1</f>
        <v>0.88235294117647056</v>
      </c>
      <c r="I260" s="14">
        <v>22</v>
      </c>
      <c r="J260" s="50">
        <f t="shared" ref="J260" si="1486">(I260/I253)-1</f>
        <v>0.22222222222222232</v>
      </c>
      <c r="K260" s="14">
        <v>30</v>
      </c>
      <c r="L260" s="50">
        <f t="shared" ref="L260" si="1487">(K260/K253)-1</f>
        <v>0.15384615384615374</v>
      </c>
      <c r="M260" s="14">
        <v>378</v>
      </c>
      <c r="N260" s="50">
        <f t="shared" ref="N260" si="1488">(M260/M253)-1</f>
        <v>-1.8181818181818188E-2</v>
      </c>
      <c r="O260" s="14">
        <v>35</v>
      </c>
      <c r="P260" s="50">
        <f t="shared" ref="P260" si="1489">(O260/O253)-1</f>
        <v>-5.4054054054054057E-2</v>
      </c>
      <c r="Q260" s="50">
        <v>0.93</v>
      </c>
      <c r="R260" s="50">
        <f t="shared" ref="R260" si="1490">(Q260/Q253)-1</f>
        <v>-2.1052631578947323E-2</v>
      </c>
    </row>
    <row r="261" spans="2:18" x14ac:dyDescent="0.3">
      <c r="B261" s="18">
        <v>43723</v>
      </c>
      <c r="C261" s="14">
        <v>393532</v>
      </c>
      <c r="D261" s="50">
        <f t="shared" si="1149"/>
        <v>1.9774501750448925E-2</v>
      </c>
      <c r="E261" s="50">
        <v>0.19</v>
      </c>
      <c r="F261" s="50">
        <f t="shared" si="1149"/>
        <v>5.555555555555558E-2</v>
      </c>
      <c r="G261" s="14">
        <v>31</v>
      </c>
      <c r="H261" s="50">
        <f t="shared" ref="H261" si="1491">(G261/G254)-1</f>
        <v>-0.11428571428571432</v>
      </c>
      <c r="I261" s="14">
        <v>18</v>
      </c>
      <c r="J261" s="50">
        <f t="shared" ref="J261" si="1492">(I261/I254)-1</f>
        <v>0</v>
      </c>
      <c r="K261" s="14">
        <v>29</v>
      </c>
      <c r="L261" s="50">
        <f t="shared" ref="L261" si="1493">(K261/K254)-1</f>
        <v>-3.3333333333333326E-2</v>
      </c>
      <c r="M261" s="14">
        <v>385</v>
      </c>
      <c r="N261" s="50">
        <f t="shared" ref="N261" si="1494">(M261/M254)-1</f>
        <v>7.8534031413612926E-3</v>
      </c>
      <c r="O261" s="14">
        <v>38</v>
      </c>
      <c r="P261" s="50">
        <f t="shared" ref="P261" si="1495">(O261/O254)-1</f>
        <v>0.11764705882352944</v>
      </c>
      <c r="Q261" s="50">
        <v>0.94</v>
      </c>
      <c r="R261" s="50">
        <f t="shared" ref="R261" si="1496">(Q261/Q254)-1</f>
        <v>3.296703296703285E-2</v>
      </c>
    </row>
    <row r="262" spans="2:18" x14ac:dyDescent="0.3">
      <c r="B262" s="18">
        <v>43724</v>
      </c>
      <c r="C262" s="14">
        <v>398745</v>
      </c>
      <c r="D262" s="50">
        <f t="shared" si="1149"/>
        <v>-2.2003060954193576E-2</v>
      </c>
      <c r="E262" s="50">
        <v>0.19</v>
      </c>
      <c r="F262" s="50">
        <f t="shared" si="1149"/>
        <v>5.555555555555558E-2</v>
      </c>
      <c r="G262" s="14">
        <v>33</v>
      </c>
      <c r="H262" s="50">
        <f t="shared" ref="H262" si="1497">(G262/G255)-1</f>
        <v>-5.7142857142857162E-2</v>
      </c>
      <c r="I262" s="14">
        <v>21</v>
      </c>
      <c r="J262" s="50">
        <f t="shared" ref="J262" si="1498">(I262/I255)-1</f>
        <v>0</v>
      </c>
      <c r="K262" s="14">
        <v>25</v>
      </c>
      <c r="L262" s="50">
        <f t="shared" ref="L262" si="1499">(K262/K255)-1</f>
        <v>-3.8461538461538436E-2</v>
      </c>
      <c r="M262" s="14">
        <v>367</v>
      </c>
      <c r="N262" s="50">
        <f t="shared" ref="N262" si="1500">(M262/M255)-1</f>
        <v>-8.1081081081081363E-3</v>
      </c>
      <c r="O262" s="14">
        <v>32</v>
      </c>
      <c r="P262" s="50">
        <f t="shared" ref="P262" si="1501">(O262/O255)-1</f>
        <v>-0.15789473684210531</v>
      </c>
      <c r="Q262" s="50">
        <v>0.95</v>
      </c>
      <c r="R262" s="50">
        <f t="shared" ref="R262" si="1502">(Q262/Q255)-1</f>
        <v>1.0638297872340496E-2</v>
      </c>
    </row>
    <row r="263" spans="2:18" x14ac:dyDescent="0.3">
      <c r="B263" s="18">
        <v>43725</v>
      </c>
      <c r="C263" s="14">
        <v>388146</v>
      </c>
      <c r="D263" s="50">
        <f t="shared" si="1149"/>
        <v>-2.4212058515198254E-2</v>
      </c>
      <c r="E263" s="50">
        <v>0.17</v>
      </c>
      <c r="F263" s="50">
        <f t="shared" si="1149"/>
        <v>-5.5555555555555469E-2</v>
      </c>
      <c r="G263" s="14">
        <v>32</v>
      </c>
      <c r="H263" s="50">
        <f t="shared" ref="H263" si="1503">(G263/G256)-1</f>
        <v>-8.5714285714285743E-2</v>
      </c>
      <c r="I263" s="14">
        <v>18</v>
      </c>
      <c r="J263" s="50">
        <f t="shared" ref="J263" si="1504">(I263/I256)-1</f>
        <v>0</v>
      </c>
      <c r="K263" s="14">
        <v>29</v>
      </c>
      <c r="L263" s="50">
        <f t="shared" ref="L263" si="1505">(K263/K256)-1</f>
        <v>7.4074074074074181E-2</v>
      </c>
      <c r="M263" s="14">
        <v>382</v>
      </c>
      <c r="N263" s="50">
        <f t="shared" ref="N263" si="1506">(M263/M256)-1</f>
        <v>-4.260651629072687E-2</v>
      </c>
      <c r="O263" s="14">
        <v>30</v>
      </c>
      <c r="P263" s="50">
        <f t="shared" ref="P263" si="1507">(O263/O256)-1</f>
        <v>-0.18918918918918914</v>
      </c>
      <c r="Q263" s="50">
        <v>0.94</v>
      </c>
      <c r="R263" s="50">
        <f t="shared" ref="R263" si="1508">(Q263/Q256)-1</f>
        <v>3.296703296703285E-2</v>
      </c>
    </row>
    <row r="264" spans="2:18" x14ac:dyDescent="0.3">
      <c r="B264" s="18">
        <v>43726</v>
      </c>
      <c r="C264" s="14">
        <v>406545</v>
      </c>
      <c r="D264" s="50">
        <f t="shared" si="1149"/>
        <v>3.3316642817020181E-2</v>
      </c>
      <c r="E264" s="50">
        <v>0.18</v>
      </c>
      <c r="F264" s="50">
        <f t="shared" si="1149"/>
        <v>0</v>
      </c>
      <c r="G264" s="14">
        <v>32</v>
      </c>
      <c r="H264" s="50">
        <f t="shared" ref="H264" si="1509">(G264/G257)-1</f>
        <v>-0.19999999999999996</v>
      </c>
      <c r="I264" s="14">
        <v>20</v>
      </c>
      <c r="J264" s="50">
        <f t="shared" ref="J264" si="1510">(I264/I257)-1</f>
        <v>0.17647058823529416</v>
      </c>
      <c r="K264" s="14">
        <v>28</v>
      </c>
      <c r="L264" s="50">
        <f t="shared" ref="L264" si="1511">(K264/K257)-1</f>
        <v>7.6923076923076872E-2</v>
      </c>
      <c r="M264" s="14">
        <v>377</v>
      </c>
      <c r="N264" s="50">
        <f t="shared" ref="N264" si="1512">(M264/M257)-1</f>
        <v>-2.5839793281653756E-2</v>
      </c>
      <c r="O264" s="14">
        <v>35</v>
      </c>
      <c r="P264" s="50">
        <f t="shared" ref="P264" si="1513">(O264/O257)-1</f>
        <v>0.12903225806451624</v>
      </c>
      <c r="Q264" s="50">
        <v>0.93</v>
      </c>
      <c r="R264" s="50">
        <f t="shared" ref="R264" si="1514">(Q264/Q257)-1</f>
        <v>-1.0638297872340274E-2</v>
      </c>
    </row>
    <row r="265" spans="2:18" x14ac:dyDescent="0.3">
      <c r="B265" s="18">
        <v>43727</v>
      </c>
      <c r="C265" s="14">
        <v>406600</v>
      </c>
      <c r="D265" s="50">
        <f t="shared" si="1149"/>
        <v>-8.3613273853200276E-5</v>
      </c>
      <c r="E265" s="50">
        <v>0.19</v>
      </c>
      <c r="F265" s="50">
        <f t="shared" si="1149"/>
        <v>5.555555555555558E-2</v>
      </c>
      <c r="G265" s="14">
        <v>33</v>
      </c>
      <c r="H265" s="50">
        <f t="shared" ref="H265" si="1515">(G265/G258)-1</f>
        <v>-2.9411764705882359E-2</v>
      </c>
      <c r="I265" s="14">
        <v>21</v>
      </c>
      <c r="J265" s="50">
        <f t="shared" ref="J265" si="1516">(I265/I258)-1</f>
        <v>5.0000000000000044E-2</v>
      </c>
      <c r="K265" s="14">
        <v>30</v>
      </c>
      <c r="L265" s="50">
        <f t="shared" ref="L265" si="1517">(K265/K258)-1</f>
        <v>0.19999999999999996</v>
      </c>
      <c r="M265" s="14">
        <v>351</v>
      </c>
      <c r="N265" s="50">
        <f t="shared" ref="N265" si="1518">(M265/M258)-1</f>
        <v>-4.6195652173913082E-2</v>
      </c>
      <c r="O265" s="14">
        <v>34</v>
      </c>
      <c r="P265" s="50">
        <f t="shared" ref="P265" si="1519">(O265/O258)-1</f>
        <v>-5.555555555555558E-2</v>
      </c>
      <c r="Q265" s="50">
        <v>0.95</v>
      </c>
      <c r="R265" s="50">
        <f t="shared" ref="R265" si="1520">(Q265/Q258)-1</f>
        <v>4.39560439560438E-2</v>
      </c>
    </row>
    <row r="266" spans="2:18" x14ac:dyDescent="0.3">
      <c r="B266" s="18">
        <v>43728</v>
      </c>
      <c r="C266" s="14">
        <v>407858</v>
      </c>
      <c r="D266" s="50">
        <f t="shared" si="1149"/>
        <v>3.8996306203031406E-2</v>
      </c>
      <c r="E266" s="50">
        <v>0.19</v>
      </c>
      <c r="F266" s="50">
        <f t="shared" si="1149"/>
        <v>0</v>
      </c>
      <c r="G266" s="14">
        <v>39</v>
      </c>
      <c r="H266" s="50">
        <f t="shared" ref="H266" si="1521">(G266/G259)-1</f>
        <v>0.30000000000000004</v>
      </c>
      <c r="I266" s="14">
        <v>21</v>
      </c>
      <c r="J266" s="50">
        <f t="shared" ref="J266" si="1522">(I266/I259)-1</f>
        <v>0.10526315789473695</v>
      </c>
      <c r="K266" s="14">
        <v>27</v>
      </c>
      <c r="L266" s="50">
        <f t="shared" ref="L266" si="1523">(K266/K259)-1</f>
        <v>-6.8965517241379337E-2</v>
      </c>
      <c r="M266" s="14">
        <v>383</v>
      </c>
      <c r="N266" s="50">
        <f t="shared" ref="N266" si="1524">(M266/M259)-1</f>
        <v>-2.6041666666666297E-3</v>
      </c>
      <c r="O266" s="14">
        <v>35</v>
      </c>
      <c r="P266" s="50">
        <f t="shared" ref="P266" si="1525">(O266/O259)-1</f>
        <v>9.375E-2</v>
      </c>
      <c r="Q266" s="50">
        <v>0.93</v>
      </c>
      <c r="R266" s="50">
        <f t="shared" ref="R266" si="1526">(Q266/Q259)-1</f>
        <v>1.0869565217391353E-2</v>
      </c>
    </row>
    <row r="267" spans="2:18" x14ac:dyDescent="0.3">
      <c r="B267" s="18">
        <v>43729</v>
      </c>
      <c r="C267" s="14">
        <v>388449</v>
      </c>
      <c r="D267" s="50">
        <f t="shared" si="1149"/>
        <v>-4.4650323164553196E-2</v>
      </c>
      <c r="E267" s="50">
        <v>0.17</v>
      </c>
      <c r="F267" s="50">
        <f t="shared" si="1149"/>
        <v>0</v>
      </c>
      <c r="G267" s="14">
        <v>37</v>
      </c>
      <c r="H267" s="50">
        <f t="shared" ref="H267" si="1527">(G267/G260)-1</f>
        <v>-0.421875</v>
      </c>
      <c r="I267" s="14">
        <v>20</v>
      </c>
      <c r="J267" s="50">
        <f t="shared" ref="J267" si="1528">(I267/I260)-1</f>
        <v>-9.0909090909090939E-2</v>
      </c>
      <c r="K267" s="14">
        <v>25</v>
      </c>
      <c r="L267" s="50">
        <f t="shared" ref="L267" si="1529">(K267/K260)-1</f>
        <v>-0.16666666666666663</v>
      </c>
      <c r="M267" s="14">
        <v>372</v>
      </c>
      <c r="N267" s="50">
        <f t="shared" ref="N267" si="1530">(M267/M260)-1</f>
        <v>-1.5873015873015928E-2</v>
      </c>
      <c r="O267" s="14">
        <v>31</v>
      </c>
      <c r="P267" s="50">
        <f t="shared" ref="P267" si="1531">(O267/O260)-1</f>
        <v>-0.11428571428571432</v>
      </c>
      <c r="Q267" s="50">
        <v>0.91</v>
      </c>
      <c r="R267" s="50">
        <f t="shared" ref="R267" si="1532">(Q267/Q260)-1</f>
        <v>-2.1505376344086002E-2</v>
      </c>
    </row>
    <row r="268" spans="2:18" x14ac:dyDescent="0.3">
      <c r="B268" s="18">
        <v>43730</v>
      </c>
      <c r="C268" s="14">
        <v>401959</v>
      </c>
      <c r="D268" s="50">
        <f t="shared" ref="D268:F331" si="1533">(C268/C261)-1</f>
        <v>2.1413760507404733E-2</v>
      </c>
      <c r="E268" s="50">
        <v>0.19</v>
      </c>
      <c r="F268" s="50">
        <f t="shared" si="1533"/>
        <v>0</v>
      </c>
      <c r="G268" s="14">
        <v>31</v>
      </c>
      <c r="H268" s="50">
        <f t="shared" ref="H268" si="1534">(G268/G261)-1</f>
        <v>0</v>
      </c>
      <c r="I268" s="14">
        <v>20</v>
      </c>
      <c r="J268" s="50">
        <f t="shared" ref="J268" si="1535">(I268/I261)-1</f>
        <v>0.11111111111111116</v>
      </c>
      <c r="K268" s="14">
        <v>25</v>
      </c>
      <c r="L268" s="50">
        <f t="shared" ref="L268" si="1536">(K268/K261)-1</f>
        <v>-0.13793103448275867</v>
      </c>
      <c r="M268" s="14">
        <v>366</v>
      </c>
      <c r="N268" s="50">
        <f t="shared" ref="N268" si="1537">(M268/M261)-1</f>
        <v>-4.9350649350649367E-2</v>
      </c>
      <c r="O268" s="14">
        <v>31</v>
      </c>
      <c r="P268" s="50">
        <f t="shared" ref="P268" si="1538">(O268/O261)-1</f>
        <v>-0.18421052631578949</v>
      </c>
      <c r="Q268" s="50">
        <v>0.95</v>
      </c>
      <c r="R268" s="50">
        <f t="shared" ref="R268" si="1539">(Q268/Q261)-1</f>
        <v>1.0638297872340496E-2</v>
      </c>
    </row>
    <row r="269" spans="2:18" x14ac:dyDescent="0.3">
      <c r="B269" s="18">
        <v>43731</v>
      </c>
      <c r="C269" s="14">
        <v>405567</v>
      </c>
      <c r="D269" s="50">
        <f t="shared" si="1533"/>
        <v>1.7108678478727102E-2</v>
      </c>
      <c r="E269" s="50">
        <v>0.19</v>
      </c>
      <c r="F269" s="50">
        <f t="shared" si="1533"/>
        <v>0</v>
      </c>
      <c r="G269" s="14">
        <v>35</v>
      </c>
      <c r="H269" s="50">
        <f t="shared" ref="H269" si="1540">(G269/G262)-1</f>
        <v>6.0606060606060552E-2</v>
      </c>
      <c r="I269" s="14">
        <v>22</v>
      </c>
      <c r="J269" s="50">
        <f t="shared" ref="J269" si="1541">(I269/I262)-1</f>
        <v>4.7619047619047672E-2</v>
      </c>
      <c r="K269" s="14">
        <v>27</v>
      </c>
      <c r="L269" s="50">
        <f t="shared" ref="L269" si="1542">(K269/K262)-1</f>
        <v>8.0000000000000071E-2</v>
      </c>
      <c r="M269" s="14">
        <v>359</v>
      </c>
      <c r="N269" s="50">
        <f t="shared" ref="N269" si="1543">(M269/M262)-1</f>
        <v>-2.1798365122615793E-2</v>
      </c>
      <c r="O269" s="14">
        <v>31</v>
      </c>
      <c r="P269" s="50">
        <f t="shared" ref="P269" si="1544">(O269/O262)-1</f>
        <v>-3.125E-2</v>
      </c>
      <c r="Q269" s="50">
        <v>0.91</v>
      </c>
      <c r="R269" s="50">
        <f t="shared" ref="R269" si="1545">(Q269/Q262)-1</f>
        <v>-4.2105263157894646E-2</v>
      </c>
    </row>
    <row r="270" spans="2:18" x14ac:dyDescent="0.3">
      <c r="B270" s="18">
        <v>43732</v>
      </c>
      <c r="C270" s="14">
        <v>388298</v>
      </c>
      <c r="D270" s="50">
        <f t="shared" si="1533"/>
        <v>3.9160522071601811E-4</v>
      </c>
      <c r="E270" s="50">
        <v>0.19</v>
      </c>
      <c r="F270" s="50">
        <f t="shared" si="1533"/>
        <v>0.11764705882352944</v>
      </c>
      <c r="G270" s="14">
        <v>38</v>
      </c>
      <c r="H270" s="50">
        <f t="shared" ref="H270" si="1546">(G270/G263)-1</f>
        <v>0.1875</v>
      </c>
      <c r="I270" s="14">
        <v>17</v>
      </c>
      <c r="J270" s="50">
        <f t="shared" ref="J270" si="1547">(I270/I263)-1</f>
        <v>-5.555555555555558E-2</v>
      </c>
      <c r="K270" s="14">
        <v>30</v>
      </c>
      <c r="L270" s="50">
        <f t="shared" ref="L270" si="1548">(K270/K263)-1</f>
        <v>3.4482758620689724E-2</v>
      </c>
      <c r="M270" s="14">
        <v>398</v>
      </c>
      <c r="N270" s="50">
        <f t="shared" ref="N270" si="1549">(M270/M263)-1</f>
        <v>4.1884816753926746E-2</v>
      </c>
      <c r="O270" s="14">
        <v>35</v>
      </c>
      <c r="P270" s="50">
        <f t="shared" ref="P270" si="1550">(O270/O263)-1</f>
        <v>0.16666666666666674</v>
      </c>
      <c r="Q270" s="50">
        <v>0.95</v>
      </c>
      <c r="R270" s="50">
        <f t="shared" ref="R270" si="1551">(Q270/Q263)-1</f>
        <v>1.0638297872340496E-2</v>
      </c>
    </row>
    <row r="271" spans="2:18" x14ac:dyDescent="0.3">
      <c r="B271" s="18">
        <v>43733</v>
      </c>
      <c r="C271" s="14">
        <v>391681</v>
      </c>
      <c r="D271" s="50">
        <f t="shared" si="1533"/>
        <v>-3.6561758230946095E-2</v>
      </c>
      <c r="E271" s="50">
        <v>0.17</v>
      </c>
      <c r="F271" s="50">
        <f t="shared" si="1533"/>
        <v>-5.5555555555555469E-2</v>
      </c>
      <c r="G271" s="14">
        <v>32</v>
      </c>
      <c r="H271" s="50">
        <f t="shared" ref="H271" si="1552">(G271/G264)-1</f>
        <v>0</v>
      </c>
      <c r="I271" s="14">
        <v>21</v>
      </c>
      <c r="J271" s="50">
        <f t="shared" ref="J271" si="1553">(I271/I264)-1</f>
        <v>5.0000000000000044E-2</v>
      </c>
      <c r="K271" s="14">
        <v>28</v>
      </c>
      <c r="L271" s="50">
        <f t="shared" ref="L271" si="1554">(K271/K264)-1</f>
        <v>0</v>
      </c>
      <c r="M271" s="14">
        <v>388</v>
      </c>
      <c r="N271" s="50">
        <f t="shared" ref="N271" si="1555">(M271/M264)-1</f>
        <v>2.917771883289122E-2</v>
      </c>
      <c r="O271" s="14">
        <v>37</v>
      </c>
      <c r="P271" s="50">
        <f t="shared" ref="P271" si="1556">(O271/O264)-1</f>
        <v>5.7142857142857162E-2</v>
      </c>
      <c r="Q271" s="50">
        <v>0.91</v>
      </c>
      <c r="R271" s="50">
        <f t="shared" ref="R271" si="1557">(Q271/Q264)-1</f>
        <v>-2.1505376344086002E-2</v>
      </c>
    </row>
    <row r="272" spans="2:18" x14ac:dyDescent="0.3">
      <c r="B272" s="18">
        <v>43734</v>
      </c>
      <c r="C272" s="14">
        <v>400929</v>
      </c>
      <c r="D272" s="50">
        <f t="shared" si="1533"/>
        <v>-1.3947368421052597E-2</v>
      </c>
      <c r="E272" s="50">
        <v>0.19</v>
      </c>
      <c r="F272" s="50">
        <f t="shared" si="1533"/>
        <v>0</v>
      </c>
      <c r="G272" s="14">
        <v>30</v>
      </c>
      <c r="H272" s="50">
        <f t="shared" ref="H272" si="1558">(G272/G265)-1</f>
        <v>-9.0909090909090939E-2</v>
      </c>
      <c r="I272" s="14">
        <v>18</v>
      </c>
      <c r="J272" s="50">
        <f t="shared" ref="J272" si="1559">(I272/I265)-1</f>
        <v>-0.1428571428571429</v>
      </c>
      <c r="K272" s="14">
        <v>28</v>
      </c>
      <c r="L272" s="50">
        <f t="shared" ref="L272" si="1560">(K272/K265)-1</f>
        <v>-6.6666666666666652E-2</v>
      </c>
      <c r="M272" s="14">
        <v>394</v>
      </c>
      <c r="N272" s="50">
        <f t="shared" ref="N272" si="1561">(M272/M265)-1</f>
        <v>0.12250712250712259</v>
      </c>
      <c r="O272" s="14">
        <v>35</v>
      </c>
      <c r="P272" s="50">
        <f t="shared" ref="P272" si="1562">(O272/O265)-1</f>
        <v>2.9411764705882248E-2</v>
      </c>
      <c r="Q272" s="50">
        <v>0.91</v>
      </c>
      <c r="R272" s="50">
        <f t="shared" ref="R272" si="1563">(Q272/Q265)-1</f>
        <v>-4.2105263157894646E-2</v>
      </c>
    </row>
    <row r="273" spans="2:18" x14ac:dyDescent="0.3">
      <c r="B273" s="18">
        <v>43735</v>
      </c>
      <c r="C273" s="14">
        <v>400010</v>
      </c>
      <c r="D273" s="50">
        <f t="shared" si="1533"/>
        <v>-1.9241991085132581E-2</v>
      </c>
      <c r="E273" s="50">
        <v>0.19</v>
      </c>
      <c r="F273" s="50">
        <f t="shared" si="1533"/>
        <v>0</v>
      </c>
      <c r="G273" s="14">
        <v>37</v>
      </c>
      <c r="H273" s="50">
        <f t="shared" ref="H273" si="1564">(G273/G266)-1</f>
        <v>-5.1282051282051322E-2</v>
      </c>
      <c r="I273" s="14">
        <v>21</v>
      </c>
      <c r="J273" s="50">
        <f t="shared" ref="J273" si="1565">(I273/I266)-1</f>
        <v>0</v>
      </c>
      <c r="K273" s="14">
        <v>29</v>
      </c>
      <c r="L273" s="50">
        <f t="shared" ref="L273" si="1566">(K273/K266)-1</f>
        <v>7.4074074074074181E-2</v>
      </c>
      <c r="M273" s="14">
        <v>393</v>
      </c>
      <c r="N273" s="50">
        <f t="shared" ref="N273" si="1567">(M273/M266)-1</f>
        <v>2.6109660574412441E-2</v>
      </c>
      <c r="O273" s="14">
        <v>38</v>
      </c>
      <c r="P273" s="50">
        <f t="shared" ref="P273" si="1568">(O273/O266)-1</f>
        <v>8.5714285714285632E-2</v>
      </c>
      <c r="Q273" s="50">
        <v>0.92</v>
      </c>
      <c r="R273" s="50">
        <f t="shared" ref="R273" si="1569">(Q273/Q266)-1</f>
        <v>-1.0752688172043001E-2</v>
      </c>
    </row>
    <row r="274" spans="2:18" x14ac:dyDescent="0.3">
      <c r="B274" s="18">
        <v>43736</v>
      </c>
      <c r="C274" s="14">
        <v>406277</v>
      </c>
      <c r="D274" s="50">
        <f t="shared" si="1533"/>
        <v>4.5895342760568392E-2</v>
      </c>
      <c r="E274" s="50">
        <v>0.19</v>
      </c>
      <c r="F274" s="50">
        <f t="shared" si="1533"/>
        <v>0.11764705882352944</v>
      </c>
      <c r="G274" s="14">
        <v>38</v>
      </c>
      <c r="H274" s="50">
        <f t="shared" ref="H274" si="1570">(G274/G267)-1</f>
        <v>2.7027027027026973E-2</v>
      </c>
      <c r="I274" s="14">
        <v>17</v>
      </c>
      <c r="J274" s="50">
        <f t="shared" ref="J274" si="1571">(I274/I267)-1</f>
        <v>-0.15000000000000002</v>
      </c>
      <c r="K274" s="14">
        <v>30</v>
      </c>
      <c r="L274" s="50">
        <f t="shared" ref="L274" si="1572">(K274/K267)-1</f>
        <v>0.19999999999999996</v>
      </c>
      <c r="M274" s="14">
        <v>397</v>
      </c>
      <c r="N274" s="50">
        <f t="shared" ref="N274" si="1573">(M274/M267)-1</f>
        <v>6.7204301075268758E-2</v>
      </c>
      <c r="O274" s="14">
        <v>36</v>
      </c>
      <c r="P274" s="50">
        <f t="shared" ref="P274" si="1574">(O274/O267)-1</f>
        <v>0.16129032258064524</v>
      </c>
      <c r="Q274" s="50">
        <v>0.94</v>
      </c>
      <c r="R274" s="50">
        <f t="shared" ref="R274" si="1575">(Q274/Q267)-1</f>
        <v>3.296703296703285E-2</v>
      </c>
    </row>
    <row r="275" spans="2:18" x14ac:dyDescent="0.3">
      <c r="B275" s="18">
        <v>43737</v>
      </c>
      <c r="C275" s="14">
        <v>400829</v>
      </c>
      <c r="D275" s="50">
        <f t="shared" si="1533"/>
        <v>-2.8112319913224937E-3</v>
      </c>
      <c r="E275" s="50">
        <v>0.18</v>
      </c>
      <c r="F275" s="50">
        <f t="shared" si="1533"/>
        <v>-5.2631578947368474E-2</v>
      </c>
      <c r="G275" s="14">
        <v>30</v>
      </c>
      <c r="H275" s="50">
        <f t="shared" ref="H275" si="1576">(G275/G268)-1</f>
        <v>-3.2258064516129004E-2</v>
      </c>
      <c r="I275" s="14">
        <v>22</v>
      </c>
      <c r="J275" s="50">
        <f t="shared" ref="J275" si="1577">(I275/I268)-1</f>
        <v>0.10000000000000009</v>
      </c>
      <c r="K275" s="14">
        <v>28</v>
      </c>
      <c r="L275" s="50">
        <f t="shared" ref="L275" si="1578">(K275/K268)-1</f>
        <v>0.12000000000000011</v>
      </c>
      <c r="M275" s="14">
        <v>360</v>
      </c>
      <c r="N275" s="50">
        <f t="shared" ref="N275" si="1579">(M275/M268)-1</f>
        <v>-1.6393442622950838E-2</v>
      </c>
      <c r="O275" s="14">
        <v>39</v>
      </c>
      <c r="P275" s="50">
        <f t="shared" ref="P275" si="1580">(O275/O268)-1</f>
        <v>0.25806451612903225</v>
      </c>
      <c r="Q275" s="50">
        <v>0.91</v>
      </c>
      <c r="R275" s="50">
        <f t="shared" ref="R275" si="1581">(Q275/Q268)-1</f>
        <v>-4.2105263157894646E-2</v>
      </c>
    </row>
    <row r="276" spans="2:18" x14ac:dyDescent="0.3">
      <c r="B276" s="18">
        <v>43738</v>
      </c>
      <c r="C276" s="14">
        <v>392169</v>
      </c>
      <c r="D276" s="50">
        <f t="shared" si="1533"/>
        <v>-3.3035232156462424E-2</v>
      </c>
      <c r="E276" s="50">
        <v>0.18</v>
      </c>
      <c r="F276" s="50">
        <f t="shared" si="1533"/>
        <v>-5.2631578947368474E-2</v>
      </c>
      <c r="G276" s="14">
        <v>32</v>
      </c>
      <c r="H276" s="50">
        <f t="shared" ref="H276" si="1582">(G276/G269)-1</f>
        <v>-8.5714285714285743E-2</v>
      </c>
      <c r="I276" s="14">
        <v>18</v>
      </c>
      <c r="J276" s="50">
        <f t="shared" ref="J276" si="1583">(I276/I269)-1</f>
        <v>-0.18181818181818177</v>
      </c>
      <c r="K276" s="14">
        <v>28</v>
      </c>
      <c r="L276" s="50">
        <f t="shared" ref="L276" si="1584">(K276/K269)-1</f>
        <v>3.7037037037036979E-2</v>
      </c>
      <c r="M276" s="14">
        <v>359</v>
      </c>
      <c r="N276" s="50">
        <f t="shared" ref="N276" si="1585">(M276/M269)-1</f>
        <v>0</v>
      </c>
      <c r="O276" s="14">
        <v>34</v>
      </c>
      <c r="P276" s="50">
        <f t="shared" ref="P276" si="1586">(O276/O269)-1</f>
        <v>9.6774193548387011E-2</v>
      </c>
      <c r="Q276" s="50">
        <v>0.91</v>
      </c>
      <c r="R276" s="50">
        <f t="shared" ref="R276" si="1587">(Q276/Q269)-1</f>
        <v>0</v>
      </c>
    </row>
    <row r="277" spans="2:18" x14ac:dyDescent="0.3">
      <c r="B277" s="18">
        <v>43739</v>
      </c>
      <c r="C277" s="14">
        <v>383376</v>
      </c>
      <c r="D277" s="50">
        <f t="shared" si="1533"/>
        <v>-1.2675831449041719E-2</v>
      </c>
      <c r="E277" s="50">
        <v>0.17</v>
      </c>
      <c r="F277" s="50">
        <f t="shared" si="1533"/>
        <v>-0.10526315789473684</v>
      </c>
      <c r="G277" s="14">
        <v>30</v>
      </c>
      <c r="H277" s="50">
        <f t="shared" ref="H277" si="1588">(G277/G270)-1</f>
        <v>-0.21052631578947367</v>
      </c>
      <c r="I277" s="14">
        <v>21</v>
      </c>
      <c r="J277" s="50">
        <f t="shared" ref="J277" si="1589">(I277/I270)-1</f>
        <v>0.23529411764705888</v>
      </c>
      <c r="K277" s="14">
        <v>25</v>
      </c>
      <c r="L277" s="50">
        <f t="shared" ref="L277" si="1590">(K277/K270)-1</f>
        <v>-0.16666666666666663</v>
      </c>
      <c r="M277" s="14">
        <v>394</v>
      </c>
      <c r="N277" s="50">
        <f t="shared" ref="N277" si="1591">(M277/M270)-1</f>
        <v>-1.0050251256281451E-2</v>
      </c>
      <c r="O277" s="14">
        <v>35</v>
      </c>
      <c r="P277" s="50">
        <f t="shared" ref="P277" si="1592">(O277/O270)-1</f>
        <v>0</v>
      </c>
      <c r="Q277" s="50">
        <v>0.92</v>
      </c>
      <c r="R277" s="50">
        <f t="shared" ref="R277" si="1593">(Q277/Q270)-1</f>
        <v>-3.1578947368420929E-2</v>
      </c>
    </row>
    <row r="278" spans="2:18" x14ac:dyDescent="0.3">
      <c r="B278" s="18">
        <v>43740</v>
      </c>
      <c r="C278" s="14">
        <v>384903</v>
      </c>
      <c r="D278" s="50">
        <f t="shared" si="1533"/>
        <v>-1.7304898629241672E-2</v>
      </c>
      <c r="E278" s="50">
        <v>0.19</v>
      </c>
      <c r="F278" s="50">
        <f t="shared" si="1533"/>
        <v>0.11764705882352944</v>
      </c>
      <c r="G278" s="14">
        <v>34</v>
      </c>
      <c r="H278" s="50">
        <f t="shared" ref="H278" si="1594">(G278/G271)-1</f>
        <v>6.25E-2</v>
      </c>
      <c r="I278" s="14">
        <v>19</v>
      </c>
      <c r="J278" s="50">
        <f t="shared" ref="J278" si="1595">(I278/I271)-1</f>
        <v>-9.5238095238095233E-2</v>
      </c>
      <c r="K278" s="14">
        <v>26</v>
      </c>
      <c r="L278" s="50">
        <f t="shared" ref="L278" si="1596">(K278/K271)-1</f>
        <v>-7.1428571428571397E-2</v>
      </c>
      <c r="M278" s="14">
        <v>380</v>
      </c>
      <c r="N278" s="50">
        <f t="shared" ref="N278" si="1597">(M278/M271)-1</f>
        <v>-2.0618556701030966E-2</v>
      </c>
      <c r="O278" s="14">
        <v>30</v>
      </c>
      <c r="P278" s="50">
        <f t="shared" ref="P278" si="1598">(O278/O271)-1</f>
        <v>-0.18918918918918914</v>
      </c>
      <c r="Q278" s="50">
        <v>0.94</v>
      </c>
      <c r="R278" s="50">
        <f t="shared" ref="R278" si="1599">(Q278/Q271)-1</f>
        <v>3.296703296703285E-2</v>
      </c>
    </row>
    <row r="279" spans="2:18" x14ac:dyDescent="0.3">
      <c r="B279" s="18">
        <v>43741</v>
      </c>
      <c r="C279" s="14">
        <v>381179</v>
      </c>
      <c r="D279" s="50">
        <f t="shared" si="1533"/>
        <v>-4.9260592274442572E-2</v>
      </c>
      <c r="E279" s="50">
        <v>0.17</v>
      </c>
      <c r="F279" s="50">
        <f t="shared" si="1533"/>
        <v>-0.10526315789473684</v>
      </c>
      <c r="G279" s="14">
        <v>37</v>
      </c>
      <c r="H279" s="50">
        <f t="shared" ref="H279" si="1600">(G279/G272)-1</f>
        <v>0.23333333333333339</v>
      </c>
      <c r="I279" s="14">
        <v>18</v>
      </c>
      <c r="J279" s="50">
        <f t="shared" ref="J279" si="1601">(I279/I272)-1</f>
        <v>0</v>
      </c>
      <c r="K279" s="14">
        <v>28</v>
      </c>
      <c r="L279" s="50">
        <f t="shared" ref="L279" si="1602">(K279/K272)-1</f>
        <v>0</v>
      </c>
      <c r="M279" s="14">
        <v>387</v>
      </c>
      <c r="N279" s="50">
        <f t="shared" ref="N279" si="1603">(M279/M272)-1</f>
        <v>-1.7766497461928932E-2</v>
      </c>
      <c r="O279" s="14">
        <v>33</v>
      </c>
      <c r="P279" s="50">
        <f t="shared" ref="P279" si="1604">(O279/O272)-1</f>
        <v>-5.7142857142857162E-2</v>
      </c>
      <c r="Q279" s="50">
        <v>0.93</v>
      </c>
      <c r="R279" s="50">
        <f t="shared" ref="R279" si="1605">(Q279/Q272)-1</f>
        <v>2.19780219780219E-2</v>
      </c>
    </row>
    <row r="280" spans="2:18" x14ac:dyDescent="0.3">
      <c r="B280" s="18">
        <v>43742</v>
      </c>
      <c r="C280" s="14">
        <v>389368</v>
      </c>
      <c r="D280" s="50">
        <f t="shared" si="1533"/>
        <v>-2.6604334891627723E-2</v>
      </c>
      <c r="E280" s="50">
        <v>0.19</v>
      </c>
      <c r="F280" s="50">
        <f t="shared" si="1533"/>
        <v>0</v>
      </c>
      <c r="G280" s="14">
        <v>34</v>
      </c>
      <c r="H280" s="50">
        <f t="shared" ref="H280" si="1606">(G280/G273)-1</f>
        <v>-8.108108108108103E-2</v>
      </c>
      <c r="I280" s="14">
        <v>22</v>
      </c>
      <c r="J280" s="50">
        <f t="shared" ref="J280" si="1607">(I280/I273)-1</f>
        <v>4.7619047619047672E-2</v>
      </c>
      <c r="K280" s="14">
        <v>29</v>
      </c>
      <c r="L280" s="50">
        <f t="shared" ref="L280" si="1608">(K280/K273)-1</f>
        <v>0</v>
      </c>
      <c r="M280" s="14">
        <v>357</v>
      </c>
      <c r="N280" s="50">
        <f t="shared" ref="N280" si="1609">(M280/M273)-1</f>
        <v>-9.1603053435114545E-2</v>
      </c>
      <c r="O280" s="14">
        <v>40</v>
      </c>
      <c r="P280" s="50">
        <f t="shared" ref="P280" si="1610">(O280/O273)-1</f>
        <v>5.2631578947368363E-2</v>
      </c>
      <c r="Q280" s="50">
        <v>0.94</v>
      </c>
      <c r="R280" s="50">
        <f t="shared" ref="R280" si="1611">(Q280/Q273)-1</f>
        <v>2.1739130434782483E-2</v>
      </c>
    </row>
    <row r="281" spans="2:18" x14ac:dyDescent="0.3">
      <c r="B281" s="18">
        <v>43743</v>
      </c>
      <c r="C281" s="14">
        <v>409180</v>
      </c>
      <c r="D281" s="50">
        <f t="shared" si="1533"/>
        <v>7.1453712614792941E-3</v>
      </c>
      <c r="E281" s="50">
        <v>0.19</v>
      </c>
      <c r="F281" s="50">
        <f t="shared" si="1533"/>
        <v>0</v>
      </c>
      <c r="G281" s="14">
        <v>32</v>
      </c>
      <c r="H281" s="50">
        <f t="shared" ref="H281" si="1612">(G281/G274)-1</f>
        <v>-0.15789473684210531</v>
      </c>
      <c r="I281" s="14">
        <v>21</v>
      </c>
      <c r="J281" s="50">
        <f t="shared" ref="J281" si="1613">(I281/I274)-1</f>
        <v>0.23529411764705888</v>
      </c>
      <c r="K281" s="14">
        <v>29</v>
      </c>
      <c r="L281" s="50">
        <f t="shared" ref="L281" si="1614">(K281/K274)-1</f>
        <v>-3.3333333333333326E-2</v>
      </c>
      <c r="M281" s="14">
        <v>382</v>
      </c>
      <c r="N281" s="50">
        <f t="shared" ref="N281" si="1615">(M281/M274)-1</f>
        <v>-3.7783375314861423E-2</v>
      </c>
      <c r="O281" s="14">
        <v>39</v>
      </c>
      <c r="P281" s="50">
        <f t="shared" ref="P281" si="1616">(O281/O274)-1</f>
        <v>8.3333333333333259E-2</v>
      </c>
      <c r="Q281" s="50">
        <v>0.95</v>
      </c>
      <c r="R281" s="50">
        <f t="shared" ref="R281" si="1617">(Q281/Q274)-1</f>
        <v>1.0638297872340496E-2</v>
      </c>
    </row>
    <row r="282" spans="2:18" x14ac:dyDescent="0.3">
      <c r="B282" s="18">
        <v>43744</v>
      </c>
      <c r="C282" s="14">
        <v>382705</v>
      </c>
      <c r="D282" s="50">
        <f t="shared" si="1533"/>
        <v>-4.521628924054899E-2</v>
      </c>
      <c r="E282" s="50">
        <v>0.17</v>
      </c>
      <c r="F282" s="50">
        <f t="shared" si="1533"/>
        <v>-5.5555555555555469E-2</v>
      </c>
      <c r="G282" s="14">
        <v>31</v>
      </c>
      <c r="H282" s="50">
        <f t="shared" ref="H282" si="1618">(G282/G275)-1</f>
        <v>3.3333333333333437E-2</v>
      </c>
      <c r="I282" s="14">
        <v>19</v>
      </c>
      <c r="J282" s="50">
        <f t="shared" ref="J282" si="1619">(I282/I275)-1</f>
        <v>-0.13636363636363635</v>
      </c>
      <c r="K282" s="14">
        <v>30</v>
      </c>
      <c r="L282" s="50">
        <f t="shared" ref="L282" si="1620">(K282/K275)-1</f>
        <v>7.1428571428571397E-2</v>
      </c>
      <c r="M282" s="14">
        <v>372</v>
      </c>
      <c r="N282" s="50">
        <f t="shared" ref="N282" si="1621">(M282/M275)-1</f>
        <v>3.3333333333333437E-2</v>
      </c>
      <c r="O282" s="14">
        <v>31</v>
      </c>
      <c r="P282" s="50">
        <f t="shared" ref="P282" si="1622">(O282/O275)-1</f>
        <v>-0.20512820512820518</v>
      </c>
      <c r="Q282" s="50">
        <v>0.94</v>
      </c>
      <c r="R282" s="50">
        <f t="shared" ref="R282" si="1623">(Q282/Q275)-1</f>
        <v>3.296703296703285E-2</v>
      </c>
    </row>
    <row r="283" spans="2:18" x14ac:dyDescent="0.3">
      <c r="B283" s="18">
        <v>43745</v>
      </c>
      <c r="C283" s="14">
        <v>402657</v>
      </c>
      <c r="D283" s="50">
        <f t="shared" si="1533"/>
        <v>2.6743572286437756E-2</v>
      </c>
      <c r="E283" s="50">
        <v>0.18</v>
      </c>
      <c r="F283" s="50">
        <f t="shared" si="1533"/>
        <v>0</v>
      </c>
      <c r="G283" s="14">
        <v>30</v>
      </c>
      <c r="H283" s="50">
        <f t="shared" ref="H283" si="1624">(G283/G276)-1</f>
        <v>-6.25E-2</v>
      </c>
      <c r="I283" s="14">
        <v>19</v>
      </c>
      <c r="J283" s="50">
        <f t="shared" ref="J283" si="1625">(I283/I276)-1</f>
        <v>5.555555555555558E-2</v>
      </c>
      <c r="K283" s="14">
        <v>26</v>
      </c>
      <c r="L283" s="50">
        <f t="shared" ref="L283" si="1626">(K283/K276)-1</f>
        <v>-7.1428571428571397E-2</v>
      </c>
      <c r="M283" s="14">
        <v>388</v>
      </c>
      <c r="N283" s="50">
        <f t="shared" ref="N283" si="1627">(M283/M276)-1</f>
        <v>8.0779944289693484E-2</v>
      </c>
      <c r="O283" s="14">
        <v>32</v>
      </c>
      <c r="P283" s="50">
        <f t="shared" ref="P283" si="1628">(O283/O276)-1</f>
        <v>-5.8823529411764719E-2</v>
      </c>
      <c r="Q283" s="50">
        <v>0.91</v>
      </c>
      <c r="R283" s="50">
        <f t="shared" ref="R283" si="1629">(Q283/Q276)-1</f>
        <v>0</v>
      </c>
    </row>
    <row r="284" spans="2:18" x14ac:dyDescent="0.3">
      <c r="B284" s="18">
        <v>43746</v>
      </c>
      <c r="C284" s="14">
        <v>386505</v>
      </c>
      <c r="D284" s="50">
        <f t="shared" si="1533"/>
        <v>8.161700262927285E-3</v>
      </c>
      <c r="E284" s="50">
        <v>0.19</v>
      </c>
      <c r="F284" s="50">
        <f t="shared" si="1533"/>
        <v>0.11764705882352944</v>
      </c>
      <c r="G284" s="14">
        <v>38</v>
      </c>
      <c r="H284" s="50">
        <f t="shared" ref="H284" si="1630">(G284/G277)-1</f>
        <v>0.26666666666666661</v>
      </c>
      <c r="I284" s="14">
        <v>18</v>
      </c>
      <c r="J284" s="50">
        <f t="shared" ref="J284" si="1631">(I284/I277)-1</f>
        <v>-0.1428571428571429</v>
      </c>
      <c r="K284" s="14">
        <v>29</v>
      </c>
      <c r="L284" s="50">
        <f t="shared" ref="L284" si="1632">(K284/K277)-1</f>
        <v>0.15999999999999992</v>
      </c>
      <c r="M284" s="14">
        <v>387</v>
      </c>
      <c r="N284" s="50">
        <f t="shared" ref="N284" si="1633">(M284/M277)-1</f>
        <v>-1.7766497461928932E-2</v>
      </c>
      <c r="O284" s="14">
        <v>39</v>
      </c>
      <c r="P284" s="50">
        <f t="shared" ref="P284" si="1634">(O284/O277)-1</f>
        <v>0.11428571428571432</v>
      </c>
      <c r="Q284" s="50">
        <v>0.95</v>
      </c>
      <c r="R284" s="50">
        <f t="shared" ref="R284" si="1635">(Q284/Q277)-1</f>
        <v>3.2608695652173836E-2</v>
      </c>
    </row>
    <row r="285" spans="2:18" x14ac:dyDescent="0.3">
      <c r="B285" s="18">
        <v>43747</v>
      </c>
      <c r="C285" s="14">
        <v>382253</v>
      </c>
      <c r="D285" s="50">
        <f t="shared" si="1533"/>
        <v>-6.8848515080423001E-3</v>
      </c>
      <c r="E285" s="50">
        <v>0.19</v>
      </c>
      <c r="F285" s="50">
        <f t="shared" si="1533"/>
        <v>0</v>
      </c>
      <c r="G285" s="14">
        <v>34</v>
      </c>
      <c r="H285" s="50">
        <f t="shared" ref="H285" si="1636">(G285/G278)-1</f>
        <v>0</v>
      </c>
      <c r="I285" s="14">
        <v>19</v>
      </c>
      <c r="J285" s="50">
        <f t="shared" ref="J285" si="1637">(I285/I278)-1</f>
        <v>0</v>
      </c>
      <c r="K285" s="14">
        <v>29</v>
      </c>
      <c r="L285" s="50">
        <f t="shared" ref="L285" si="1638">(K285/K278)-1</f>
        <v>0.11538461538461542</v>
      </c>
      <c r="M285" s="14">
        <v>366</v>
      </c>
      <c r="N285" s="50">
        <f t="shared" ref="N285" si="1639">(M285/M278)-1</f>
        <v>-3.6842105263157898E-2</v>
      </c>
      <c r="O285" s="14">
        <v>34</v>
      </c>
      <c r="P285" s="50">
        <f t="shared" ref="P285" si="1640">(O285/O278)-1</f>
        <v>0.1333333333333333</v>
      </c>
      <c r="Q285" s="50">
        <v>0.91</v>
      </c>
      <c r="R285" s="50">
        <f t="shared" ref="R285" si="1641">(Q285/Q278)-1</f>
        <v>-3.1914893617021156E-2</v>
      </c>
    </row>
    <row r="286" spans="2:18" x14ac:dyDescent="0.3">
      <c r="B286" s="18">
        <v>43748</v>
      </c>
      <c r="C286" s="14">
        <v>408424</v>
      </c>
      <c r="D286" s="50">
        <f t="shared" si="1533"/>
        <v>7.1475605948911225E-2</v>
      </c>
      <c r="E286" s="50">
        <v>0.17</v>
      </c>
      <c r="F286" s="50">
        <f t="shared" si="1533"/>
        <v>0</v>
      </c>
      <c r="G286" s="14">
        <v>33</v>
      </c>
      <c r="H286" s="50">
        <f t="shared" ref="H286" si="1642">(G286/G279)-1</f>
        <v>-0.10810810810810811</v>
      </c>
      <c r="I286" s="14">
        <v>22</v>
      </c>
      <c r="J286" s="50">
        <f t="shared" ref="J286" si="1643">(I286/I279)-1</f>
        <v>0.22222222222222232</v>
      </c>
      <c r="K286" s="14">
        <v>29</v>
      </c>
      <c r="L286" s="50">
        <f t="shared" ref="L286" si="1644">(K286/K279)-1</f>
        <v>3.5714285714285809E-2</v>
      </c>
      <c r="M286" s="14">
        <v>368</v>
      </c>
      <c r="N286" s="50">
        <f t="shared" ref="N286" si="1645">(M286/M279)-1</f>
        <v>-4.9095607235142169E-2</v>
      </c>
      <c r="O286" s="14">
        <v>30</v>
      </c>
      <c r="P286" s="50">
        <f t="shared" ref="P286" si="1646">(O286/O279)-1</f>
        <v>-9.0909090909090939E-2</v>
      </c>
      <c r="Q286" s="50">
        <v>0.93</v>
      </c>
      <c r="R286" s="50">
        <f t="shared" ref="R286" si="1647">(Q286/Q279)-1</f>
        <v>0</v>
      </c>
    </row>
    <row r="287" spans="2:18" x14ac:dyDescent="0.3">
      <c r="B287" s="18">
        <v>43749</v>
      </c>
      <c r="C287" s="14">
        <v>388464</v>
      </c>
      <c r="D287" s="50">
        <f t="shared" si="1533"/>
        <v>-2.3217110805202612E-3</v>
      </c>
      <c r="E287" s="50">
        <v>0.18</v>
      </c>
      <c r="F287" s="50">
        <f t="shared" si="1533"/>
        <v>-5.2631578947368474E-2</v>
      </c>
      <c r="G287" s="14">
        <v>31</v>
      </c>
      <c r="H287" s="50">
        <f t="shared" ref="H287" si="1648">(G287/G280)-1</f>
        <v>-8.8235294117647078E-2</v>
      </c>
      <c r="I287" s="14">
        <v>19</v>
      </c>
      <c r="J287" s="50">
        <f t="shared" ref="J287" si="1649">(I287/I280)-1</f>
        <v>-0.13636363636363635</v>
      </c>
      <c r="K287" s="14">
        <v>25</v>
      </c>
      <c r="L287" s="50">
        <f t="shared" ref="L287" si="1650">(K287/K280)-1</f>
        <v>-0.13793103448275867</v>
      </c>
      <c r="M287" s="14">
        <v>384</v>
      </c>
      <c r="N287" s="50">
        <f t="shared" ref="N287" si="1651">(M287/M280)-1</f>
        <v>7.5630252100840289E-2</v>
      </c>
      <c r="O287" s="14">
        <v>30</v>
      </c>
      <c r="P287" s="50">
        <f t="shared" ref="P287" si="1652">(O287/O280)-1</f>
        <v>-0.25</v>
      </c>
      <c r="Q287" s="50">
        <v>0.95</v>
      </c>
      <c r="R287" s="50">
        <f t="shared" ref="R287" si="1653">(Q287/Q280)-1</f>
        <v>1.0638297872340496E-2</v>
      </c>
    </row>
    <row r="288" spans="2:18" x14ac:dyDescent="0.3">
      <c r="B288" s="18">
        <v>43750</v>
      </c>
      <c r="C288" s="14">
        <v>387248</v>
      </c>
      <c r="D288" s="50">
        <f t="shared" si="1533"/>
        <v>-5.3599882692213718E-2</v>
      </c>
      <c r="E288" s="50">
        <v>0.17</v>
      </c>
      <c r="F288" s="50">
        <f t="shared" si="1533"/>
        <v>-0.10526315789473684</v>
      </c>
      <c r="G288" s="14">
        <v>33</v>
      </c>
      <c r="H288" s="50">
        <f t="shared" ref="H288" si="1654">(G288/G281)-1</f>
        <v>3.125E-2</v>
      </c>
      <c r="I288" s="14">
        <v>17</v>
      </c>
      <c r="J288" s="50">
        <f t="shared" ref="J288" si="1655">(I288/I281)-1</f>
        <v>-0.19047619047619047</v>
      </c>
      <c r="K288" s="14">
        <v>27</v>
      </c>
      <c r="L288" s="50">
        <f t="shared" ref="L288" si="1656">(K288/K281)-1</f>
        <v>-6.8965517241379337E-2</v>
      </c>
      <c r="M288" s="14">
        <v>360</v>
      </c>
      <c r="N288" s="50">
        <f t="shared" ref="N288" si="1657">(M288/M281)-1</f>
        <v>-5.759162303664922E-2</v>
      </c>
      <c r="O288" s="14">
        <v>39</v>
      </c>
      <c r="P288" s="50">
        <f t="shared" ref="P288" si="1658">(O288/O281)-1</f>
        <v>0</v>
      </c>
      <c r="Q288" s="50">
        <v>0.95</v>
      </c>
      <c r="R288" s="50">
        <f t="shared" ref="R288" si="1659">(Q288/Q281)-1</f>
        <v>0</v>
      </c>
    </row>
    <row r="289" spans="2:18" x14ac:dyDescent="0.3">
      <c r="B289" s="18">
        <v>43751</v>
      </c>
      <c r="C289" s="14">
        <v>404505</v>
      </c>
      <c r="D289" s="50">
        <f t="shared" si="1533"/>
        <v>5.6962934897636597E-2</v>
      </c>
      <c r="E289" s="50">
        <v>0.19</v>
      </c>
      <c r="F289" s="50">
        <f t="shared" si="1533"/>
        <v>0.11764705882352944</v>
      </c>
      <c r="G289" s="14">
        <v>32</v>
      </c>
      <c r="H289" s="50">
        <f t="shared" ref="H289" si="1660">(G289/G282)-1</f>
        <v>3.2258064516129004E-2</v>
      </c>
      <c r="I289" s="14">
        <v>21</v>
      </c>
      <c r="J289" s="50">
        <f t="shared" ref="J289" si="1661">(I289/I282)-1</f>
        <v>0.10526315789473695</v>
      </c>
      <c r="K289" s="14">
        <v>27</v>
      </c>
      <c r="L289" s="50">
        <f t="shared" ref="L289" si="1662">(K289/K282)-1</f>
        <v>-9.9999999999999978E-2</v>
      </c>
      <c r="M289" s="14">
        <v>387</v>
      </c>
      <c r="N289" s="50">
        <f t="shared" ref="N289" si="1663">(M289/M282)-1</f>
        <v>4.0322580645161255E-2</v>
      </c>
      <c r="O289" s="14">
        <v>36</v>
      </c>
      <c r="P289" s="50">
        <f t="shared" ref="P289" si="1664">(O289/O282)-1</f>
        <v>0.16129032258064524</v>
      </c>
      <c r="Q289" s="50">
        <v>0.95</v>
      </c>
      <c r="R289" s="50">
        <f t="shared" ref="R289" si="1665">(Q289/Q282)-1</f>
        <v>1.0638297872340496E-2</v>
      </c>
    </row>
    <row r="290" spans="2:18" x14ac:dyDescent="0.3">
      <c r="B290" s="18">
        <v>43752</v>
      </c>
      <c r="C290" s="14">
        <v>401477</v>
      </c>
      <c r="D290" s="50">
        <f t="shared" si="1533"/>
        <v>-2.9305339283807186E-3</v>
      </c>
      <c r="E290" s="50">
        <v>0.18</v>
      </c>
      <c r="F290" s="50">
        <f t="shared" si="1533"/>
        <v>0</v>
      </c>
      <c r="G290" s="14">
        <v>31</v>
      </c>
      <c r="H290" s="50">
        <f t="shared" ref="H290" si="1666">(G290/G283)-1</f>
        <v>3.3333333333333437E-2</v>
      </c>
      <c r="I290" s="14">
        <v>21</v>
      </c>
      <c r="J290" s="50">
        <f t="shared" ref="J290" si="1667">(I290/I283)-1</f>
        <v>0.10526315789473695</v>
      </c>
      <c r="K290" s="14">
        <v>25</v>
      </c>
      <c r="L290" s="50">
        <f t="shared" ref="L290" si="1668">(K290/K283)-1</f>
        <v>-3.8461538461538436E-2</v>
      </c>
      <c r="M290" s="14">
        <v>362</v>
      </c>
      <c r="N290" s="50">
        <f t="shared" ref="N290" si="1669">(M290/M283)-1</f>
        <v>-6.7010309278350499E-2</v>
      </c>
      <c r="O290" s="14">
        <v>36</v>
      </c>
      <c r="P290" s="50">
        <f t="shared" ref="P290" si="1670">(O290/O283)-1</f>
        <v>0.125</v>
      </c>
      <c r="Q290" s="50">
        <v>0.93</v>
      </c>
      <c r="R290" s="50">
        <f t="shared" ref="R290" si="1671">(Q290/Q283)-1</f>
        <v>2.19780219780219E-2</v>
      </c>
    </row>
    <row r="291" spans="2:18" x14ac:dyDescent="0.3">
      <c r="B291" s="18">
        <v>43753</v>
      </c>
      <c r="C291" s="14">
        <v>402669</v>
      </c>
      <c r="D291" s="50">
        <f t="shared" si="1533"/>
        <v>4.1820933752474199E-2</v>
      </c>
      <c r="E291" s="50">
        <v>0.19</v>
      </c>
      <c r="F291" s="50">
        <f t="shared" si="1533"/>
        <v>0</v>
      </c>
      <c r="G291" s="14">
        <v>35</v>
      </c>
      <c r="H291" s="50">
        <f t="shared" ref="H291" si="1672">(G291/G284)-1</f>
        <v>-7.8947368421052655E-2</v>
      </c>
      <c r="I291" s="14">
        <v>17</v>
      </c>
      <c r="J291" s="50">
        <f t="shared" ref="J291" si="1673">(I291/I284)-1</f>
        <v>-5.555555555555558E-2</v>
      </c>
      <c r="K291" s="14">
        <v>25</v>
      </c>
      <c r="L291" s="50">
        <f t="shared" ref="L291" si="1674">(K291/K284)-1</f>
        <v>-0.13793103448275867</v>
      </c>
      <c r="M291" s="14">
        <v>394</v>
      </c>
      <c r="N291" s="50">
        <f t="shared" ref="N291" si="1675">(M291/M284)-1</f>
        <v>1.8087855297157729E-2</v>
      </c>
      <c r="O291" s="14">
        <v>32</v>
      </c>
      <c r="P291" s="50">
        <f t="shared" ref="P291" si="1676">(O291/O284)-1</f>
        <v>-0.17948717948717952</v>
      </c>
      <c r="Q291" s="50">
        <v>0.91</v>
      </c>
      <c r="R291" s="50">
        <f t="shared" ref="R291" si="1677">(Q291/Q284)-1</f>
        <v>-4.2105263157894646E-2</v>
      </c>
    </row>
    <row r="292" spans="2:18" x14ac:dyDescent="0.3">
      <c r="B292" s="18">
        <v>43754</v>
      </c>
      <c r="C292" s="14">
        <v>401441</v>
      </c>
      <c r="D292" s="50">
        <f t="shared" si="1533"/>
        <v>5.0197120755101965E-2</v>
      </c>
      <c r="E292" s="50">
        <v>0.19</v>
      </c>
      <c r="F292" s="50">
        <f t="shared" si="1533"/>
        <v>0</v>
      </c>
      <c r="G292" s="14">
        <v>38</v>
      </c>
      <c r="H292" s="50">
        <f t="shared" ref="H292" si="1678">(G292/G285)-1</f>
        <v>0.11764705882352944</v>
      </c>
      <c r="I292" s="14">
        <v>22</v>
      </c>
      <c r="J292" s="50">
        <f t="shared" ref="J292" si="1679">(I292/I285)-1</f>
        <v>0.15789473684210531</v>
      </c>
      <c r="K292" s="14">
        <v>26</v>
      </c>
      <c r="L292" s="50">
        <f t="shared" ref="L292" si="1680">(K292/K285)-1</f>
        <v>-0.10344827586206895</v>
      </c>
      <c r="M292" s="14">
        <v>371</v>
      </c>
      <c r="N292" s="50">
        <f t="shared" ref="N292" si="1681">(M292/M285)-1</f>
        <v>1.3661202185792254E-2</v>
      </c>
      <c r="O292" s="14">
        <v>31</v>
      </c>
      <c r="P292" s="50">
        <f t="shared" ref="P292" si="1682">(O292/O285)-1</f>
        <v>-8.8235294117647078E-2</v>
      </c>
      <c r="Q292" s="50">
        <v>0.95</v>
      </c>
      <c r="R292" s="50">
        <f t="shared" ref="R292" si="1683">(Q292/Q285)-1</f>
        <v>4.39560439560438E-2</v>
      </c>
    </row>
    <row r="293" spans="2:18" x14ac:dyDescent="0.3">
      <c r="B293" s="18">
        <v>43755</v>
      </c>
      <c r="C293" s="14">
        <v>404247</v>
      </c>
      <c r="D293" s="50">
        <f t="shared" si="1533"/>
        <v>-1.0227116917712942E-2</v>
      </c>
      <c r="E293" s="50">
        <v>0.17</v>
      </c>
      <c r="F293" s="50">
        <f t="shared" si="1533"/>
        <v>0</v>
      </c>
      <c r="G293" s="14">
        <v>37</v>
      </c>
      <c r="H293" s="50">
        <f t="shared" ref="H293" si="1684">(G293/G286)-1</f>
        <v>0.1212121212121211</v>
      </c>
      <c r="I293" s="14">
        <v>18</v>
      </c>
      <c r="J293" s="50">
        <f t="shared" ref="J293" si="1685">(I293/I286)-1</f>
        <v>-0.18181818181818177</v>
      </c>
      <c r="K293" s="14">
        <v>27</v>
      </c>
      <c r="L293" s="50">
        <f t="shared" ref="L293" si="1686">(K293/K286)-1</f>
        <v>-6.8965517241379337E-2</v>
      </c>
      <c r="M293" s="14">
        <v>365</v>
      </c>
      <c r="N293" s="50">
        <f t="shared" ref="N293" si="1687">(M293/M286)-1</f>
        <v>-8.152173913043459E-3</v>
      </c>
      <c r="O293" s="14">
        <v>34</v>
      </c>
      <c r="P293" s="50">
        <f t="shared" ref="P293" si="1688">(O293/O286)-1</f>
        <v>0.1333333333333333</v>
      </c>
      <c r="Q293" s="50">
        <v>0.92</v>
      </c>
      <c r="R293" s="50">
        <f t="shared" ref="R293" si="1689">(Q293/Q286)-1</f>
        <v>-1.0752688172043001E-2</v>
      </c>
    </row>
    <row r="294" spans="2:18" x14ac:dyDescent="0.3">
      <c r="B294" s="18">
        <v>43756</v>
      </c>
      <c r="C294" s="14">
        <v>384464</v>
      </c>
      <c r="D294" s="50">
        <f t="shared" si="1533"/>
        <v>-1.029696445487871E-2</v>
      </c>
      <c r="E294" s="50">
        <v>0.18</v>
      </c>
      <c r="F294" s="50">
        <f t="shared" si="1533"/>
        <v>0</v>
      </c>
      <c r="G294" s="14">
        <v>35</v>
      </c>
      <c r="H294" s="50">
        <f t="shared" ref="H294" si="1690">(G294/G287)-1</f>
        <v>0.12903225806451624</v>
      </c>
      <c r="I294" s="14">
        <v>20</v>
      </c>
      <c r="J294" s="50">
        <f t="shared" ref="J294" si="1691">(I294/I287)-1</f>
        <v>5.2631578947368363E-2</v>
      </c>
      <c r="K294" s="14">
        <v>30</v>
      </c>
      <c r="L294" s="50">
        <f t="shared" ref="L294" si="1692">(K294/K287)-1</f>
        <v>0.19999999999999996</v>
      </c>
      <c r="M294" s="14">
        <v>383</v>
      </c>
      <c r="N294" s="50">
        <f t="shared" ref="N294" si="1693">(M294/M287)-1</f>
        <v>-2.6041666666666297E-3</v>
      </c>
      <c r="O294" s="14">
        <v>39</v>
      </c>
      <c r="P294" s="50">
        <f t="shared" ref="P294" si="1694">(O294/O287)-1</f>
        <v>0.30000000000000004</v>
      </c>
      <c r="Q294" s="50">
        <v>0.94</v>
      </c>
      <c r="R294" s="50">
        <f t="shared" ref="R294" si="1695">(Q294/Q287)-1</f>
        <v>-1.0526315789473717E-2</v>
      </c>
    </row>
    <row r="295" spans="2:18" x14ac:dyDescent="0.3">
      <c r="B295" s="18">
        <v>43757</v>
      </c>
      <c r="C295" s="14">
        <v>383538</v>
      </c>
      <c r="D295" s="50">
        <f t="shared" si="1533"/>
        <v>-9.5804239143907344E-3</v>
      </c>
      <c r="E295" s="50">
        <v>0.19</v>
      </c>
      <c r="F295" s="50">
        <f t="shared" si="1533"/>
        <v>0.11764705882352944</v>
      </c>
      <c r="G295" s="14">
        <v>34</v>
      </c>
      <c r="H295" s="50">
        <f t="shared" ref="H295" si="1696">(G295/G288)-1</f>
        <v>3.0303030303030276E-2</v>
      </c>
      <c r="I295" s="14">
        <v>19</v>
      </c>
      <c r="J295" s="50">
        <f t="shared" ref="J295" si="1697">(I295/I288)-1</f>
        <v>0.11764705882352944</v>
      </c>
      <c r="K295" s="14">
        <v>27</v>
      </c>
      <c r="L295" s="50">
        <f t="shared" ref="L295" si="1698">(K295/K288)-1</f>
        <v>0</v>
      </c>
      <c r="M295" s="14">
        <v>386</v>
      </c>
      <c r="N295" s="50">
        <f t="shared" ref="N295" si="1699">(M295/M288)-1</f>
        <v>7.2222222222222188E-2</v>
      </c>
      <c r="O295" s="14">
        <v>35</v>
      </c>
      <c r="P295" s="50">
        <f t="shared" ref="P295" si="1700">(O295/O288)-1</f>
        <v>-0.10256410256410253</v>
      </c>
      <c r="Q295" s="50">
        <v>0.92</v>
      </c>
      <c r="R295" s="50">
        <f t="shared" ref="R295" si="1701">(Q295/Q288)-1</f>
        <v>-3.1578947368420929E-2</v>
      </c>
    </row>
    <row r="296" spans="2:18" x14ac:dyDescent="0.3">
      <c r="B296" s="18">
        <v>43758</v>
      </c>
      <c r="C296" s="14">
        <v>392178</v>
      </c>
      <c r="D296" s="50">
        <f t="shared" si="1533"/>
        <v>-3.0474283383394529E-2</v>
      </c>
      <c r="E296" s="50">
        <v>0.19</v>
      </c>
      <c r="F296" s="50">
        <f t="shared" si="1533"/>
        <v>0</v>
      </c>
      <c r="G296" s="14">
        <v>38</v>
      </c>
      <c r="H296" s="50">
        <f t="shared" ref="H296" si="1702">(G296/G289)-1</f>
        <v>0.1875</v>
      </c>
      <c r="I296" s="14">
        <v>22</v>
      </c>
      <c r="J296" s="50">
        <f t="shared" ref="J296" si="1703">(I296/I289)-1</f>
        <v>4.7619047619047672E-2</v>
      </c>
      <c r="K296" s="14">
        <v>25</v>
      </c>
      <c r="L296" s="50">
        <f t="shared" ref="L296" si="1704">(K296/K289)-1</f>
        <v>-7.407407407407407E-2</v>
      </c>
      <c r="M296" s="14">
        <v>361</v>
      </c>
      <c r="N296" s="50">
        <f t="shared" ref="N296" si="1705">(M296/M289)-1</f>
        <v>-6.7183462532299787E-2</v>
      </c>
      <c r="O296" s="14">
        <v>33</v>
      </c>
      <c r="P296" s="50">
        <f t="shared" ref="P296" si="1706">(O296/O289)-1</f>
        <v>-8.333333333333337E-2</v>
      </c>
      <c r="Q296" s="50">
        <v>0.94</v>
      </c>
      <c r="R296" s="50">
        <f t="shared" ref="R296" si="1707">(Q296/Q289)-1</f>
        <v>-1.0526315789473717E-2</v>
      </c>
    </row>
    <row r="297" spans="2:18" x14ac:dyDescent="0.3">
      <c r="B297" s="18">
        <v>43759</v>
      </c>
      <c r="C297" s="14">
        <v>383369</v>
      </c>
      <c r="D297" s="50">
        <f t="shared" si="1533"/>
        <v>-4.5103455490600908E-2</v>
      </c>
      <c r="E297" s="50">
        <v>0.19</v>
      </c>
      <c r="F297" s="50">
        <f t="shared" si="1533"/>
        <v>5.555555555555558E-2</v>
      </c>
      <c r="G297" s="14">
        <v>31</v>
      </c>
      <c r="H297" s="50">
        <f t="shared" ref="H297" si="1708">(G297/G290)-1</f>
        <v>0</v>
      </c>
      <c r="I297" s="14">
        <v>22</v>
      </c>
      <c r="J297" s="50">
        <f t="shared" ref="J297" si="1709">(I297/I290)-1</f>
        <v>4.7619047619047672E-2</v>
      </c>
      <c r="K297" s="14">
        <v>30</v>
      </c>
      <c r="L297" s="50">
        <f t="shared" ref="L297" si="1710">(K297/K290)-1</f>
        <v>0.19999999999999996</v>
      </c>
      <c r="M297" s="14">
        <v>368</v>
      </c>
      <c r="N297" s="50">
        <f t="shared" ref="N297" si="1711">(M297/M290)-1</f>
        <v>1.6574585635359185E-2</v>
      </c>
      <c r="O297" s="14">
        <v>36</v>
      </c>
      <c r="P297" s="50">
        <f t="shared" ref="P297" si="1712">(O297/O290)-1</f>
        <v>0</v>
      </c>
      <c r="Q297" s="50">
        <v>0.92</v>
      </c>
      <c r="R297" s="50">
        <f t="shared" ref="R297" si="1713">(Q297/Q290)-1</f>
        <v>-1.0752688172043001E-2</v>
      </c>
    </row>
    <row r="298" spans="2:18" x14ac:dyDescent="0.3">
      <c r="B298" s="18">
        <v>43760</v>
      </c>
      <c r="C298" s="14">
        <v>399709</v>
      </c>
      <c r="D298" s="50">
        <f t="shared" si="1533"/>
        <v>-7.3509507809143004E-3</v>
      </c>
      <c r="E298" s="50">
        <v>0.18</v>
      </c>
      <c r="F298" s="50">
        <f t="shared" si="1533"/>
        <v>-5.2631578947368474E-2</v>
      </c>
      <c r="G298" s="14">
        <v>37</v>
      </c>
      <c r="H298" s="50">
        <f t="shared" ref="H298" si="1714">(G298/G291)-1</f>
        <v>5.7142857142857162E-2</v>
      </c>
      <c r="I298" s="14">
        <v>19</v>
      </c>
      <c r="J298" s="50">
        <f t="shared" ref="J298" si="1715">(I298/I291)-1</f>
        <v>0.11764705882352944</v>
      </c>
      <c r="K298" s="14">
        <v>29</v>
      </c>
      <c r="L298" s="50">
        <f t="shared" ref="L298" si="1716">(K298/K291)-1</f>
        <v>0.15999999999999992</v>
      </c>
      <c r="M298" s="14">
        <v>376</v>
      </c>
      <c r="N298" s="50">
        <f t="shared" ref="N298" si="1717">(M298/M291)-1</f>
        <v>-4.5685279187817285E-2</v>
      </c>
      <c r="O298" s="14">
        <v>32</v>
      </c>
      <c r="P298" s="50">
        <f t="shared" ref="P298" si="1718">(O298/O291)-1</f>
        <v>0</v>
      </c>
      <c r="Q298" s="50">
        <v>0.94</v>
      </c>
      <c r="R298" s="50">
        <f t="shared" ref="R298" si="1719">(Q298/Q291)-1</f>
        <v>3.296703296703285E-2</v>
      </c>
    </row>
    <row r="299" spans="2:18" x14ac:dyDescent="0.3">
      <c r="B299" s="18">
        <v>43761</v>
      </c>
      <c r="C299" s="14">
        <v>394443</v>
      </c>
      <c r="D299" s="50">
        <f t="shared" si="1533"/>
        <v>-1.7432200497706996E-2</v>
      </c>
      <c r="E299" s="50">
        <v>0.18</v>
      </c>
      <c r="F299" s="50">
        <f t="shared" si="1533"/>
        <v>-5.2631578947368474E-2</v>
      </c>
      <c r="G299" s="14">
        <v>37</v>
      </c>
      <c r="H299" s="50">
        <f t="shared" ref="H299" si="1720">(G299/G292)-1</f>
        <v>-2.6315789473684181E-2</v>
      </c>
      <c r="I299" s="14">
        <v>18</v>
      </c>
      <c r="J299" s="50">
        <f t="shared" ref="J299" si="1721">(I299/I292)-1</f>
        <v>-0.18181818181818177</v>
      </c>
      <c r="K299" s="14">
        <v>30</v>
      </c>
      <c r="L299" s="50">
        <f t="shared" ref="L299" si="1722">(K299/K292)-1</f>
        <v>0.15384615384615374</v>
      </c>
      <c r="M299" s="14">
        <v>369</v>
      </c>
      <c r="N299" s="50">
        <f t="shared" ref="N299" si="1723">(M299/M292)-1</f>
        <v>-5.3908355795148077E-3</v>
      </c>
      <c r="O299" s="14">
        <v>33</v>
      </c>
      <c r="P299" s="50">
        <f t="shared" ref="P299" si="1724">(O299/O292)-1</f>
        <v>6.4516129032258007E-2</v>
      </c>
      <c r="Q299" s="50">
        <v>0.95</v>
      </c>
      <c r="R299" s="50">
        <f t="shared" ref="R299" si="1725">(Q299/Q292)-1</f>
        <v>0</v>
      </c>
    </row>
    <row r="300" spans="2:18" x14ac:dyDescent="0.3">
      <c r="B300" s="18">
        <v>43762</v>
      </c>
      <c r="C300" s="14">
        <v>389066</v>
      </c>
      <c r="D300" s="50">
        <f t="shared" si="1533"/>
        <v>-3.755377281711425E-2</v>
      </c>
      <c r="E300" s="50">
        <v>0.18</v>
      </c>
      <c r="F300" s="50">
        <f t="shared" si="1533"/>
        <v>5.8823529411764497E-2</v>
      </c>
      <c r="G300" s="14">
        <v>38</v>
      </c>
      <c r="H300" s="50">
        <f t="shared" ref="H300" si="1726">(G300/G293)-1</f>
        <v>2.7027027027026973E-2</v>
      </c>
      <c r="I300" s="14">
        <v>21</v>
      </c>
      <c r="J300" s="50">
        <f t="shared" ref="J300" si="1727">(I300/I293)-1</f>
        <v>0.16666666666666674</v>
      </c>
      <c r="K300" s="14">
        <v>27</v>
      </c>
      <c r="L300" s="50">
        <f t="shared" ref="L300" si="1728">(K300/K293)-1</f>
        <v>0</v>
      </c>
      <c r="M300" s="14">
        <v>398</v>
      </c>
      <c r="N300" s="50">
        <f t="shared" ref="N300" si="1729">(M300/M293)-1</f>
        <v>9.0410958904109551E-2</v>
      </c>
      <c r="O300" s="14">
        <v>31</v>
      </c>
      <c r="P300" s="50">
        <f t="shared" ref="P300" si="1730">(O300/O293)-1</f>
        <v>-8.8235294117647078E-2</v>
      </c>
      <c r="Q300" s="50">
        <v>0.91</v>
      </c>
      <c r="R300" s="50">
        <f t="shared" ref="R300" si="1731">(Q300/Q293)-1</f>
        <v>-1.0869565217391353E-2</v>
      </c>
    </row>
    <row r="301" spans="2:18" x14ac:dyDescent="0.3">
      <c r="B301" s="18">
        <v>43763</v>
      </c>
      <c r="C301" s="14">
        <v>393573</v>
      </c>
      <c r="D301" s="50">
        <f t="shared" si="1533"/>
        <v>2.3692725456739838E-2</v>
      </c>
      <c r="E301" s="50">
        <v>0.19</v>
      </c>
      <c r="F301" s="50">
        <f t="shared" si="1533"/>
        <v>5.555555555555558E-2</v>
      </c>
      <c r="G301" s="14">
        <v>37</v>
      </c>
      <c r="H301" s="50">
        <f t="shared" ref="H301" si="1732">(G301/G294)-1</f>
        <v>5.7142857142857162E-2</v>
      </c>
      <c r="I301" s="14">
        <v>20</v>
      </c>
      <c r="J301" s="50">
        <f t="shared" ref="J301" si="1733">(I301/I294)-1</f>
        <v>0</v>
      </c>
      <c r="K301" s="14">
        <v>28</v>
      </c>
      <c r="L301" s="50">
        <f t="shared" ref="L301" si="1734">(K301/K294)-1</f>
        <v>-6.6666666666666652E-2</v>
      </c>
      <c r="M301" s="14">
        <v>375</v>
      </c>
      <c r="N301" s="50">
        <f t="shared" ref="N301" si="1735">(M301/M294)-1</f>
        <v>-2.0887728459530019E-2</v>
      </c>
      <c r="O301" s="14">
        <v>39</v>
      </c>
      <c r="P301" s="50">
        <f t="shared" ref="P301" si="1736">(O301/O294)-1</f>
        <v>0</v>
      </c>
      <c r="Q301" s="50">
        <v>0.93</v>
      </c>
      <c r="R301" s="50">
        <f t="shared" ref="R301" si="1737">(Q301/Q294)-1</f>
        <v>-1.0638297872340274E-2</v>
      </c>
    </row>
    <row r="302" spans="2:18" x14ac:dyDescent="0.3">
      <c r="B302" s="18">
        <v>43764</v>
      </c>
      <c r="C302" s="14">
        <v>382825</v>
      </c>
      <c r="D302" s="50">
        <f t="shared" si="1533"/>
        <v>-1.8590074516736665E-3</v>
      </c>
      <c r="E302" s="50">
        <v>0.17</v>
      </c>
      <c r="F302" s="50">
        <f t="shared" si="1533"/>
        <v>-0.10526315789473684</v>
      </c>
      <c r="G302" s="14">
        <v>36</v>
      </c>
      <c r="H302" s="50">
        <f t="shared" ref="H302" si="1738">(G302/G295)-1</f>
        <v>5.8823529411764719E-2</v>
      </c>
      <c r="I302" s="14">
        <v>20</v>
      </c>
      <c r="J302" s="50">
        <f t="shared" ref="J302" si="1739">(I302/I295)-1</f>
        <v>5.2631578947368363E-2</v>
      </c>
      <c r="K302" s="14">
        <v>28</v>
      </c>
      <c r="L302" s="50">
        <f t="shared" ref="L302" si="1740">(K302/K295)-1</f>
        <v>3.7037037037036979E-2</v>
      </c>
      <c r="M302" s="14">
        <v>359</v>
      </c>
      <c r="N302" s="50">
        <f t="shared" ref="N302" si="1741">(M302/M295)-1</f>
        <v>-6.9948186528497436E-2</v>
      </c>
      <c r="O302" s="14">
        <v>40</v>
      </c>
      <c r="P302" s="50">
        <f t="shared" ref="P302" si="1742">(O302/O295)-1</f>
        <v>0.14285714285714279</v>
      </c>
      <c r="Q302" s="50">
        <v>0.92</v>
      </c>
      <c r="R302" s="50">
        <f t="shared" ref="R302" si="1743">(Q302/Q295)-1</f>
        <v>0</v>
      </c>
    </row>
    <row r="303" spans="2:18" x14ac:dyDescent="0.3">
      <c r="B303" s="18">
        <v>43765</v>
      </c>
      <c r="C303" s="14">
        <v>382944</v>
      </c>
      <c r="D303" s="50">
        <f t="shared" si="1533"/>
        <v>-2.3545430901274367E-2</v>
      </c>
      <c r="E303" s="50">
        <v>0.18</v>
      </c>
      <c r="F303" s="50">
        <f t="shared" si="1533"/>
        <v>-5.2631578947368474E-2</v>
      </c>
      <c r="G303" s="14">
        <v>33</v>
      </c>
      <c r="H303" s="50">
        <f t="shared" ref="H303" si="1744">(G303/G296)-1</f>
        <v>-0.13157894736842102</v>
      </c>
      <c r="I303" s="14">
        <v>17</v>
      </c>
      <c r="J303" s="50">
        <f t="shared" ref="J303" si="1745">(I303/I296)-1</f>
        <v>-0.22727272727272729</v>
      </c>
      <c r="K303" s="14">
        <v>27</v>
      </c>
      <c r="L303" s="50">
        <f t="shared" ref="L303" si="1746">(K303/K296)-1</f>
        <v>8.0000000000000071E-2</v>
      </c>
      <c r="M303" s="14">
        <v>366</v>
      </c>
      <c r="N303" s="50">
        <f t="shared" ref="N303" si="1747">(M303/M296)-1</f>
        <v>1.3850415512465464E-2</v>
      </c>
      <c r="O303" s="14">
        <v>35</v>
      </c>
      <c r="P303" s="50">
        <f t="shared" ref="P303" si="1748">(O303/O296)-1</f>
        <v>6.0606060606060552E-2</v>
      </c>
      <c r="Q303" s="50">
        <v>0.95</v>
      </c>
      <c r="R303" s="50">
        <f t="shared" ref="R303" si="1749">(Q303/Q296)-1</f>
        <v>1.0638297872340496E-2</v>
      </c>
    </row>
    <row r="304" spans="2:18" x14ac:dyDescent="0.3">
      <c r="B304" s="18">
        <v>43766</v>
      </c>
      <c r="C304" s="14">
        <v>403354</v>
      </c>
      <c r="D304" s="50">
        <f t="shared" si="1533"/>
        <v>5.212993225847673E-2</v>
      </c>
      <c r="E304" s="50">
        <v>0.19</v>
      </c>
      <c r="F304" s="50">
        <f t="shared" si="1533"/>
        <v>0</v>
      </c>
      <c r="G304" s="14">
        <v>31</v>
      </c>
      <c r="H304" s="50">
        <f t="shared" ref="H304" si="1750">(G304/G297)-1</f>
        <v>0</v>
      </c>
      <c r="I304" s="14">
        <v>20</v>
      </c>
      <c r="J304" s="50">
        <f t="shared" ref="J304" si="1751">(I304/I297)-1</f>
        <v>-9.0909090909090939E-2</v>
      </c>
      <c r="K304" s="14">
        <v>28</v>
      </c>
      <c r="L304" s="50">
        <f t="shared" ref="L304" si="1752">(K304/K297)-1</f>
        <v>-6.6666666666666652E-2</v>
      </c>
      <c r="M304" s="14">
        <v>395</v>
      </c>
      <c r="N304" s="50">
        <f t="shared" ref="N304" si="1753">(M304/M297)-1</f>
        <v>7.3369565217391353E-2</v>
      </c>
      <c r="O304" s="14">
        <v>31</v>
      </c>
      <c r="P304" s="50">
        <f t="shared" ref="P304" si="1754">(O304/O297)-1</f>
        <v>-0.13888888888888884</v>
      </c>
      <c r="Q304" s="50">
        <v>0.94</v>
      </c>
      <c r="R304" s="50">
        <f t="shared" ref="R304" si="1755">(Q304/Q297)-1</f>
        <v>2.1739130434782483E-2</v>
      </c>
    </row>
    <row r="305" spans="2:18" x14ac:dyDescent="0.3">
      <c r="B305" s="18">
        <v>43767</v>
      </c>
      <c r="C305" s="14">
        <v>396314</v>
      </c>
      <c r="D305" s="50">
        <f t="shared" si="1533"/>
        <v>-8.4936791515827226E-3</v>
      </c>
      <c r="E305" s="50">
        <v>0.18</v>
      </c>
      <c r="F305" s="50">
        <f t="shared" si="1533"/>
        <v>0</v>
      </c>
      <c r="G305" s="14">
        <v>32</v>
      </c>
      <c r="H305" s="50">
        <f t="shared" ref="H305" si="1756">(G305/G298)-1</f>
        <v>-0.13513513513513509</v>
      </c>
      <c r="I305" s="14">
        <v>22</v>
      </c>
      <c r="J305" s="50">
        <f t="shared" ref="J305" si="1757">(I305/I298)-1</f>
        <v>0.15789473684210531</v>
      </c>
      <c r="K305" s="14">
        <v>26</v>
      </c>
      <c r="L305" s="50">
        <f t="shared" ref="L305" si="1758">(K305/K298)-1</f>
        <v>-0.10344827586206895</v>
      </c>
      <c r="M305" s="14">
        <v>382</v>
      </c>
      <c r="N305" s="50">
        <f t="shared" ref="N305" si="1759">(M305/M298)-1</f>
        <v>1.5957446808510634E-2</v>
      </c>
      <c r="O305" s="14">
        <v>30</v>
      </c>
      <c r="P305" s="50">
        <f t="shared" ref="P305" si="1760">(O305/O298)-1</f>
        <v>-6.25E-2</v>
      </c>
      <c r="Q305" s="50">
        <v>0.93</v>
      </c>
      <c r="R305" s="50">
        <f t="shared" ref="R305" si="1761">(Q305/Q298)-1</f>
        <v>-1.0638297872340274E-2</v>
      </c>
    </row>
    <row r="306" spans="2:18" x14ac:dyDescent="0.3">
      <c r="B306" s="18">
        <v>43768</v>
      </c>
      <c r="C306" s="14">
        <v>396097</v>
      </c>
      <c r="D306" s="50">
        <f t="shared" si="1533"/>
        <v>4.1932547922005625E-3</v>
      </c>
      <c r="E306" s="50">
        <v>0.17</v>
      </c>
      <c r="F306" s="50">
        <f t="shared" si="1533"/>
        <v>-5.5555555555555469E-2</v>
      </c>
      <c r="G306" s="14">
        <v>34</v>
      </c>
      <c r="H306" s="50">
        <f t="shared" ref="H306" si="1762">(G306/G299)-1</f>
        <v>-8.108108108108103E-2</v>
      </c>
      <c r="I306" s="14">
        <v>21</v>
      </c>
      <c r="J306" s="50">
        <f t="shared" ref="J306" si="1763">(I306/I299)-1</f>
        <v>0.16666666666666674</v>
      </c>
      <c r="K306" s="14">
        <v>30</v>
      </c>
      <c r="L306" s="50">
        <f t="shared" ref="L306" si="1764">(K306/K299)-1</f>
        <v>0</v>
      </c>
      <c r="M306" s="14">
        <v>394</v>
      </c>
      <c r="N306" s="50">
        <f t="shared" ref="N306" si="1765">(M306/M299)-1</f>
        <v>6.7750677506775103E-2</v>
      </c>
      <c r="O306" s="14">
        <v>37</v>
      </c>
      <c r="P306" s="50">
        <f t="shared" ref="P306" si="1766">(O306/O299)-1</f>
        <v>0.1212121212121211</v>
      </c>
      <c r="Q306" s="50">
        <v>0.91</v>
      </c>
      <c r="R306" s="50">
        <f t="shared" ref="R306" si="1767">(Q306/Q299)-1</f>
        <v>-4.2105263157894646E-2</v>
      </c>
    </row>
    <row r="307" spans="2:18" x14ac:dyDescent="0.3">
      <c r="B307" s="18">
        <v>43769</v>
      </c>
      <c r="C307" s="14">
        <v>392878</v>
      </c>
      <c r="D307" s="50">
        <f t="shared" si="1533"/>
        <v>9.7978235055233842E-3</v>
      </c>
      <c r="E307" s="50">
        <v>0.17</v>
      </c>
      <c r="F307" s="50">
        <f t="shared" si="1533"/>
        <v>-5.5555555555555469E-2</v>
      </c>
      <c r="G307" s="14">
        <v>40</v>
      </c>
      <c r="H307" s="50">
        <f t="shared" ref="H307" si="1768">(G307/G300)-1</f>
        <v>5.2631578947368363E-2</v>
      </c>
      <c r="I307" s="14">
        <v>22</v>
      </c>
      <c r="J307" s="50">
        <f t="shared" ref="J307" si="1769">(I307/I300)-1</f>
        <v>4.7619047619047672E-2</v>
      </c>
      <c r="K307" s="14">
        <v>29</v>
      </c>
      <c r="L307" s="50">
        <f t="shared" ref="L307" si="1770">(K307/K300)-1</f>
        <v>7.4074074074074181E-2</v>
      </c>
      <c r="M307" s="14">
        <v>363</v>
      </c>
      <c r="N307" s="50">
        <f t="shared" ref="N307" si="1771">(M307/M300)-1</f>
        <v>-8.7939698492462304E-2</v>
      </c>
      <c r="O307" s="14">
        <v>34</v>
      </c>
      <c r="P307" s="50">
        <f t="shared" ref="P307" si="1772">(O307/O300)-1</f>
        <v>9.6774193548387011E-2</v>
      </c>
      <c r="Q307" s="50">
        <v>0.95</v>
      </c>
      <c r="R307" s="50">
        <f t="shared" ref="R307" si="1773">(Q307/Q300)-1</f>
        <v>4.39560439560438E-2</v>
      </c>
    </row>
    <row r="308" spans="2:18" x14ac:dyDescent="0.3">
      <c r="B308" s="18">
        <v>43770</v>
      </c>
      <c r="C308" s="14">
        <v>404865</v>
      </c>
      <c r="D308" s="50">
        <f t="shared" si="1533"/>
        <v>2.8690992522352854E-2</v>
      </c>
      <c r="E308" s="50">
        <v>0.19</v>
      </c>
      <c r="F308" s="50">
        <f t="shared" si="1533"/>
        <v>0</v>
      </c>
      <c r="G308" s="14">
        <v>33</v>
      </c>
      <c r="H308" s="50">
        <f t="shared" ref="H308" si="1774">(G308/G301)-1</f>
        <v>-0.10810810810810811</v>
      </c>
      <c r="I308" s="14">
        <v>20</v>
      </c>
      <c r="J308" s="50">
        <f t="shared" ref="J308" si="1775">(I308/I301)-1</f>
        <v>0</v>
      </c>
      <c r="K308" s="14">
        <v>26</v>
      </c>
      <c r="L308" s="50">
        <f t="shared" ref="L308" si="1776">(K308/K301)-1</f>
        <v>-7.1428571428571397E-2</v>
      </c>
      <c r="M308" s="14">
        <v>355</v>
      </c>
      <c r="N308" s="50">
        <f t="shared" ref="N308" si="1777">(M308/M301)-1</f>
        <v>-5.3333333333333344E-2</v>
      </c>
      <c r="O308" s="14">
        <v>31</v>
      </c>
      <c r="P308" s="50">
        <f t="shared" ref="P308" si="1778">(O308/O301)-1</f>
        <v>-0.20512820512820518</v>
      </c>
      <c r="Q308" s="50">
        <v>0.91</v>
      </c>
      <c r="R308" s="50">
        <f t="shared" ref="R308" si="1779">(Q308/Q301)-1</f>
        <v>-2.1505376344086002E-2</v>
      </c>
    </row>
    <row r="309" spans="2:18" x14ac:dyDescent="0.3">
      <c r="B309" s="18">
        <v>43771</v>
      </c>
      <c r="C309" s="14">
        <v>404425</v>
      </c>
      <c r="D309" s="50">
        <f t="shared" si="1533"/>
        <v>5.6422647423757688E-2</v>
      </c>
      <c r="E309" s="50">
        <v>0.18</v>
      </c>
      <c r="F309" s="50">
        <f t="shared" si="1533"/>
        <v>5.8823529411764497E-2</v>
      </c>
      <c r="G309" s="14">
        <v>33</v>
      </c>
      <c r="H309" s="50">
        <f t="shared" ref="H309" si="1780">(G309/G302)-1</f>
        <v>-8.333333333333337E-2</v>
      </c>
      <c r="I309" s="14">
        <v>19</v>
      </c>
      <c r="J309" s="50">
        <f t="shared" ref="J309" si="1781">(I309/I302)-1</f>
        <v>-5.0000000000000044E-2</v>
      </c>
      <c r="K309" s="14">
        <v>30</v>
      </c>
      <c r="L309" s="50">
        <f t="shared" ref="L309" si="1782">(K309/K302)-1</f>
        <v>7.1428571428571397E-2</v>
      </c>
      <c r="M309" s="14">
        <v>399</v>
      </c>
      <c r="N309" s="50">
        <f t="shared" ref="N309" si="1783">(M309/M302)-1</f>
        <v>0.11142061281337057</v>
      </c>
      <c r="O309" s="14">
        <v>36</v>
      </c>
      <c r="P309" s="50">
        <f t="shared" ref="P309" si="1784">(O309/O302)-1</f>
        <v>-9.9999999999999978E-2</v>
      </c>
      <c r="Q309" s="50">
        <v>0.91</v>
      </c>
      <c r="R309" s="50">
        <f t="shared" ref="R309" si="1785">(Q309/Q302)-1</f>
        <v>-1.0869565217391353E-2</v>
      </c>
    </row>
    <row r="310" spans="2:18" x14ac:dyDescent="0.3">
      <c r="B310" s="18">
        <v>43772</v>
      </c>
      <c r="C310" s="14">
        <v>404029</v>
      </c>
      <c r="D310" s="50">
        <f t="shared" si="1533"/>
        <v>5.5060269908916215E-2</v>
      </c>
      <c r="E310" s="50">
        <v>0.19</v>
      </c>
      <c r="F310" s="50">
        <f t="shared" si="1533"/>
        <v>5.555555555555558E-2</v>
      </c>
      <c r="G310" s="14">
        <v>32</v>
      </c>
      <c r="H310" s="50">
        <f t="shared" ref="H310" si="1786">(G310/G303)-1</f>
        <v>-3.0303030303030276E-2</v>
      </c>
      <c r="I310" s="14">
        <v>19</v>
      </c>
      <c r="J310" s="50">
        <f t="shared" ref="J310" si="1787">(I310/I303)-1</f>
        <v>0.11764705882352944</v>
      </c>
      <c r="K310" s="14">
        <v>26</v>
      </c>
      <c r="L310" s="50">
        <f t="shared" ref="L310" si="1788">(K310/K303)-1</f>
        <v>-3.703703703703709E-2</v>
      </c>
      <c r="M310" s="14">
        <v>390</v>
      </c>
      <c r="N310" s="50">
        <f t="shared" ref="N310" si="1789">(M310/M303)-1</f>
        <v>6.5573770491803351E-2</v>
      </c>
      <c r="O310" s="14">
        <v>37</v>
      </c>
      <c r="P310" s="50">
        <f t="shared" ref="P310" si="1790">(O310/O303)-1</f>
        <v>5.7142857142857162E-2</v>
      </c>
      <c r="Q310" s="50">
        <v>0.94</v>
      </c>
      <c r="R310" s="50">
        <f t="shared" ref="R310" si="1791">(Q310/Q303)-1</f>
        <v>-1.0526315789473717E-2</v>
      </c>
    </row>
    <row r="311" spans="2:18" x14ac:dyDescent="0.3">
      <c r="B311" s="18">
        <v>43773</v>
      </c>
      <c r="C311" s="14">
        <v>382779</v>
      </c>
      <c r="D311" s="50">
        <f t="shared" si="1533"/>
        <v>-5.100978296979819E-2</v>
      </c>
      <c r="E311" s="50">
        <v>0.19</v>
      </c>
      <c r="F311" s="50">
        <f t="shared" si="1533"/>
        <v>0</v>
      </c>
      <c r="G311" s="14">
        <v>34</v>
      </c>
      <c r="H311" s="50">
        <f t="shared" ref="H311" si="1792">(G311/G304)-1</f>
        <v>9.6774193548387011E-2</v>
      </c>
      <c r="I311" s="14">
        <v>22</v>
      </c>
      <c r="J311" s="50">
        <f t="shared" ref="J311" si="1793">(I311/I304)-1</f>
        <v>0.10000000000000009</v>
      </c>
      <c r="K311" s="14">
        <v>27</v>
      </c>
      <c r="L311" s="50">
        <f t="shared" ref="L311" si="1794">(K311/K304)-1</f>
        <v>-3.5714285714285698E-2</v>
      </c>
      <c r="M311" s="14">
        <v>396</v>
      </c>
      <c r="N311" s="50">
        <f t="shared" ref="N311" si="1795">(M311/M304)-1</f>
        <v>2.5316455696202667E-3</v>
      </c>
      <c r="O311" s="14">
        <v>34</v>
      </c>
      <c r="P311" s="50">
        <f t="shared" ref="P311" si="1796">(O311/O304)-1</f>
        <v>9.6774193548387011E-2</v>
      </c>
      <c r="Q311" s="50">
        <v>0.92</v>
      </c>
      <c r="R311" s="50">
        <f t="shared" ref="R311" si="1797">(Q311/Q304)-1</f>
        <v>-2.1276595744680771E-2</v>
      </c>
    </row>
    <row r="312" spans="2:18" x14ac:dyDescent="0.3">
      <c r="B312" s="18">
        <v>43774</v>
      </c>
      <c r="C312" s="14">
        <v>394015</v>
      </c>
      <c r="D312" s="50">
        <f t="shared" si="1533"/>
        <v>-5.8009558077686263E-3</v>
      </c>
      <c r="E312" s="50">
        <v>0.17</v>
      </c>
      <c r="F312" s="50">
        <f t="shared" si="1533"/>
        <v>-5.5555555555555469E-2</v>
      </c>
      <c r="G312" s="14">
        <v>31</v>
      </c>
      <c r="H312" s="50">
        <f t="shared" ref="H312" si="1798">(G312/G305)-1</f>
        <v>-3.125E-2</v>
      </c>
      <c r="I312" s="14">
        <v>22</v>
      </c>
      <c r="J312" s="50">
        <f t="shared" ref="J312" si="1799">(I312/I305)-1</f>
        <v>0</v>
      </c>
      <c r="K312" s="14">
        <v>25</v>
      </c>
      <c r="L312" s="50">
        <f t="shared" ref="L312" si="1800">(K312/K305)-1</f>
        <v>-3.8461538461538436E-2</v>
      </c>
      <c r="M312" s="14">
        <v>398</v>
      </c>
      <c r="N312" s="50">
        <f t="shared" ref="N312" si="1801">(M312/M305)-1</f>
        <v>4.1884816753926746E-2</v>
      </c>
      <c r="O312" s="14">
        <v>39</v>
      </c>
      <c r="P312" s="50">
        <f t="shared" ref="P312" si="1802">(O312/O305)-1</f>
        <v>0.30000000000000004</v>
      </c>
      <c r="Q312" s="50">
        <v>0.91</v>
      </c>
      <c r="R312" s="50">
        <f t="shared" ref="R312" si="1803">(Q312/Q305)-1</f>
        <v>-2.1505376344086002E-2</v>
      </c>
    </row>
    <row r="313" spans="2:18" x14ac:dyDescent="0.3">
      <c r="B313" s="18">
        <v>43775</v>
      </c>
      <c r="C313" s="14">
        <v>384987</v>
      </c>
      <c r="D313" s="50">
        <f t="shared" si="1533"/>
        <v>-2.8048685044319899E-2</v>
      </c>
      <c r="E313" s="50">
        <v>0.18</v>
      </c>
      <c r="F313" s="50">
        <f t="shared" si="1533"/>
        <v>5.8823529411764497E-2</v>
      </c>
      <c r="G313" s="14">
        <v>34</v>
      </c>
      <c r="H313" s="50">
        <f t="shared" ref="H313" si="1804">(G313/G306)-1</f>
        <v>0</v>
      </c>
      <c r="I313" s="14">
        <v>19</v>
      </c>
      <c r="J313" s="50">
        <f t="shared" ref="J313" si="1805">(I313/I306)-1</f>
        <v>-9.5238095238095233E-2</v>
      </c>
      <c r="K313" s="14">
        <v>25</v>
      </c>
      <c r="L313" s="50">
        <f t="shared" ref="L313" si="1806">(K313/K306)-1</f>
        <v>-0.16666666666666663</v>
      </c>
      <c r="M313" s="14">
        <v>394</v>
      </c>
      <c r="N313" s="50">
        <f t="shared" ref="N313" si="1807">(M313/M306)-1</f>
        <v>0</v>
      </c>
      <c r="O313" s="14">
        <v>33</v>
      </c>
      <c r="P313" s="50">
        <f t="shared" ref="P313" si="1808">(O313/O306)-1</f>
        <v>-0.10810810810810811</v>
      </c>
      <c r="Q313" s="50">
        <v>0.94</v>
      </c>
      <c r="R313" s="50">
        <f t="shared" ref="R313" si="1809">(Q313/Q306)-1</f>
        <v>3.296703296703285E-2</v>
      </c>
    </row>
    <row r="314" spans="2:18" x14ac:dyDescent="0.3">
      <c r="B314" s="18">
        <v>43776</v>
      </c>
      <c r="C314" s="14">
        <v>405410</v>
      </c>
      <c r="D314" s="50">
        <f t="shared" si="1533"/>
        <v>3.1897942872851193E-2</v>
      </c>
      <c r="E314" s="50">
        <v>0.18</v>
      </c>
      <c r="F314" s="50">
        <f t="shared" si="1533"/>
        <v>5.8823529411764497E-2</v>
      </c>
      <c r="G314" s="14">
        <v>36</v>
      </c>
      <c r="H314" s="50">
        <f t="shared" ref="H314" si="1810">(G314/G307)-1</f>
        <v>-9.9999999999999978E-2</v>
      </c>
      <c r="I314" s="14">
        <v>21</v>
      </c>
      <c r="J314" s="50">
        <f t="shared" ref="J314" si="1811">(I314/I307)-1</f>
        <v>-4.5454545454545414E-2</v>
      </c>
      <c r="K314" s="14">
        <v>30</v>
      </c>
      <c r="L314" s="50">
        <f t="shared" ref="L314" si="1812">(K314/K307)-1</f>
        <v>3.4482758620689724E-2</v>
      </c>
      <c r="M314" s="14">
        <v>361</v>
      </c>
      <c r="N314" s="50">
        <f t="shared" ref="N314" si="1813">(M314/M307)-1</f>
        <v>-5.5096418732781816E-3</v>
      </c>
      <c r="O314" s="14">
        <v>37</v>
      </c>
      <c r="P314" s="50">
        <f t="shared" ref="P314" si="1814">(O314/O307)-1</f>
        <v>8.8235294117646967E-2</v>
      </c>
      <c r="Q314" s="50">
        <v>0.93</v>
      </c>
      <c r="R314" s="50">
        <f t="shared" ref="R314" si="1815">(Q314/Q307)-1</f>
        <v>-2.1052631578947323E-2</v>
      </c>
    </row>
    <row r="315" spans="2:18" x14ac:dyDescent="0.3">
      <c r="B315" s="18">
        <v>43777</v>
      </c>
      <c r="C315" s="14">
        <v>403572</v>
      </c>
      <c r="D315" s="50">
        <f t="shared" si="1533"/>
        <v>-3.1936571449742157E-3</v>
      </c>
      <c r="E315" s="50">
        <v>0.19</v>
      </c>
      <c r="F315" s="50">
        <f t="shared" si="1533"/>
        <v>0</v>
      </c>
      <c r="G315" s="14">
        <v>31</v>
      </c>
      <c r="H315" s="50">
        <f t="shared" ref="H315" si="1816">(G315/G308)-1</f>
        <v>-6.0606060606060552E-2</v>
      </c>
      <c r="I315" s="14">
        <v>17</v>
      </c>
      <c r="J315" s="50">
        <f t="shared" ref="J315" si="1817">(I315/I308)-1</f>
        <v>-0.15000000000000002</v>
      </c>
      <c r="K315" s="14">
        <v>26</v>
      </c>
      <c r="L315" s="50">
        <f t="shared" ref="L315" si="1818">(K315/K308)-1</f>
        <v>0</v>
      </c>
      <c r="M315" s="14">
        <v>352</v>
      </c>
      <c r="N315" s="50">
        <f t="shared" ref="N315" si="1819">(M315/M308)-1</f>
        <v>-8.4507042253521014E-3</v>
      </c>
      <c r="O315" s="14">
        <v>34</v>
      </c>
      <c r="P315" s="50">
        <f t="shared" ref="P315" si="1820">(O315/O308)-1</f>
        <v>9.6774193548387011E-2</v>
      </c>
      <c r="Q315" s="50">
        <v>0.94</v>
      </c>
      <c r="R315" s="50">
        <f t="shared" ref="R315" si="1821">(Q315/Q308)-1</f>
        <v>3.296703296703285E-2</v>
      </c>
    </row>
    <row r="316" spans="2:18" x14ac:dyDescent="0.3">
      <c r="B316" s="18">
        <v>43778</v>
      </c>
      <c r="C316" s="14">
        <v>380487</v>
      </c>
      <c r="D316" s="50">
        <f t="shared" si="1533"/>
        <v>-5.9190208320454962E-2</v>
      </c>
      <c r="E316" s="50">
        <v>0.19</v>
      </c>
      <c r="F316" s="50">
        <f t="shared" si="1533"/>
        <v>5.555555555555558E-2</v>
      </c>
      <c r="G316" s="14">
        <v>40</v>
      </c>
      <c r="H316" s="50">
        <f t="shared" ref="H316" si="1822">(G316/G309)-1</f>
        <v>0.21212121212121215</v>
      </c>
      <c r="I316" s="14">
        <v>21</v>
      </c>
      <c r="J316" s="50">
        <f t="shared" ref="J316" si="1823">(I316/I309)-1</f>
        <v>0.10526315789473695</v>
      </c>
      <c r="K316" s="14">
        <v>27</v>
      </c>
      <c r="L316" s="50">
        <f t="shared" ref="L316" si="1824">(K316/K309)-1</f>
        <v>-9.9999999999999978E-2</v>
      </c>
      <c r="M316" s="14">
        <v>368</v>
      </c>
      <c r="N316" s="50">
        <f t="shared" ref="N316" si="1825">(M316/M309)-1</f>
        <v>-7.7694235588972482E-2</v>
      </c>
      <c r="O316" s="14">
        <v>32</v>
      </c>
      <c r="P316" s="50">
        <f t="shared" ref="P316" si="1826">(O316/O309)-1</f>
        <v>-0.11111111111111116</v>
      </c>
      <c r="Q316" s="50">
        <v>0.93</v>
      </c>
      <c r="R316" s="50">
        <f t="shared" ref="R316" si="1827">(Q316/Q309)-1</f>
        <v>2.19780219780219E-2</v>
      </c>
    </row>
    <row r="317" spans="2:18" x14ac:dyDescent="0.3">
      <c r="B317" s="18">
        <v>43779</v>
      </c>
      <c r="C317" s="14">
        <v>397106</v>
      </c>
      <c r="D317" s="50">
        <f t="shared" si="1533"/>
        <v>-1.7134908632796209E-2</v>
      </c>
      <c r="E317" s="50">
        <v>0.19</v>
      </c>
      <c r="F317" s="50">
        <f t="shared" si="1533"/>
        <v>0</v>
      </c>
      <c r="G317" s="14">
        <v>34</v>
      </c>
      <c r="H317" s="50">
        <f t="shared" ref="H317" si="1828">(G317/G310)-1</f>
        <v>6.25E-2</v>
      </c>
      <c r="I317" s="14">
        <v>20</v>
      </c>
      <c r="J317" s="50">
        <f t="shared" ref="J317" si="1829">(I317/I310)-1</f>
        <v>5.2631578947368363E-2</v>
      </c>
      <c r="K317" s="14">
        <v>30</v>
      </c>
      <c r="L317" s="50">
        <f t="shared" ref="L317" si="1830">(K317/K310)-1</f>
        <v>0.15384615384615374</v>
      </c>
      <c r="M317" s="14">
        <v>358</v>
      </c>
      <c r="N317" s="50">
        <f t="shared" ref="N317" si="1831">(M317/M310)-1</f>
        <v>-8.2051282051282093E-2</v>
      </c>
      <c r="O317" s="14">
        <v>37</v>
      </c>
      <c r="P317" s="50">
        <f t="shared" ref="P317" si="1832">(O317/O310)-1</f>
        <v>0</v>
      </c>
      <c r="Q317" s="50">
        <v>0.92</v>
      </c>
      <c r="R317" s="50">
        <f t="shared" ref="R317" si="1833">(Q317/Q310)-1</f>
        <v>-2.1276595744680771E-2</v>
      </c>
    </row>
    <row r="318" spans="2:18" x14ac:dyDescent="0.3">
      <c r="B318" s="18">
        <v>43780</v>
      </c>
      <c r="C318" s="14">
        <v>387858</v>
      </c>
      <c r="D318" s="50">
        <f t="shared" si="1533"/>
        <v>1.3268752988016663E-2</v>
      </c>
      <c r="E318" s="50">
        <v>0.17</v>
      </c>
      <c r="F318" s="50">
        <f t="shared" si="1533"/>
        <v>-0.10526315789473684</v>
      </c>
      <c r="G318" s="14">
        <v>38</v>
      </c>
      <c r="H318" s="50">
        <f t="shared" ref="H318" si="1834">(G318/G311)-1</f>
        <v>0.11764705882352944</v>
      </c>
      <c r="I318" s="14">
        <v>17</v>
      </c>
      <c r="J318" s="50">
        <f t="shared" ref="J318" si="1835">(I318/I311)-1</f>
        <v>-0.22727272727272729</v>
      </c>
      <c r="K318" s="14">
        <v>25</v>
      </c>
      <c r="L318" s="50">
        <f t="shared" ref="L318" si="1836">(K318/K311)-1</f>
        <v>-7.407407407407407E-2</v>
      </c>
      <c r="M318" s="14">
        <v>381</v>
      </c>
      <c r="N318" s="50">
        <f t="shared" ref="N318" si="1837">(M318/M311)-1</f>
        <v>-3.7878787878787845E-2</v>
      </c>
      <c r="O318" s="14">
        <v>31</v>
      </c>
      <c r="P318" s="50">
        <f t="shared" ref="P318" si="1838">(O318/O311)-1</f>
        <v>-8.8235294117647078E-2</v>
      </c>
      <c r="Q318" s="50">
        <v>0.94</v>
      </c>
      <c r="R318" s="50">
        <f t="shared" ref="R318" si="1839">(Q318/Q311)-1</f>
        <v>2.1739130434782483E-2</v>
      </c>
    </row>
    <row r="319" spans="2:18" x14ac:dyDescent="0.3">
      <c r="B319" s="18">
        <v>43781</v>
      </c>
      <c r="C319" s="14">
        <v>403207</v>
      </c>
      <c r="D319" s="50">
        <f t="shared" si="1533"/>
        <v>2.3329061076355018E-2</v>
      </c>
      <c r="E319" s="50">
        <v>0.18</v>
      </c>
      <c r="F319" s="50">
        <f t="shared" si="1533"/>
        <v>5.8823529411764497E-2</v>
      </c>
      <c r="G319" s="14">
        <v>32</v>
      </c>
      <c r="H319" s="50">
        <f t="shared" ref="H319" si="1840">(G319/G312)-1</f>
        <v>3.2258064516129004E-2</v>
      </c>
      <c r="I319" s="14">
        <v>19</v>
      </c>
      <c r="J319" s="50">
        <f t="shared" ref="J319" si="1841">(I319/I312)-1</f>
        <v>-0.13636363636363635</v>
      </c>
      <c r="K319" s="14">
        <v>30</v>
      </c>
      <c r="L319" s="50">
        <f t="shared" ref="L319" si="1842">(K319/K312)-1</f>
        <v>0.19999999999999996</v>
      </c>
      <c r="M319" s="14">
        <v>387</v>
      </c>
      <c r="N319" s="50">
        <f t="shared" ref="N319" si="1843">(M319/M312)-1</f>
        <v>-2.7638190954773822E-2</v>
      </c>
      <c r="O319" s="14">
        <v>39</v>
      </c>
      <c r="P319" s="50">
        <f t="shared" ref="P319" si="1844">(O319/O312)-1</f>
        <v>0</v>
      </c>
      <c r="Q319" s="50">
        <v>0.93</v>
      </c>
      <c r="R319" s="50">
        <f t="shared" ref="R319" si="1845">(Q319/Q312)-1</f>
        <v>2.19780219780219E-2</v>
      </c>
    </row>
    <row r="320" spans="2:18" x14ac:dyDescent="0.3">
      <c r="B320" s="18">
        <v>43782</v>
      </c>
      <c r="C320" s="14">
        <v>380788</v>
      </c>
      <c r="D320" s="50">
        <f t="shared" si="1533"/>
        <v>-1.0906861790138334E-2</v>
      </c>
      <c r="E320" s="50">
        <v>0.19</v>
      </c>
      <c r="F320" s="50">
        <f t="shared" si="1533"/>
        <v>5.555555555555558E-2</v>
      </c>
      <c r="G320" s="14">
        <v>36</v>
      </c>
      <c r="H320" s="50">
        <f t="shared" ref="H320" si="1846">(G320/G313)-1</f>
        <v>5.8823529411764719E-2</v>
      </c>
      <c r="I320" s="14">
        <v>21</v>
      </c>
      <c r="J320" s="50">
        <f t="shared" ref="J320" si="1847">(I320/I313)-1</f>
        <v>0.10526315789473695</v>
      </c>
      <c r="K320" s="14">
        <v>25</v>
      </c>
      <c r="L320" s="50">
        <f t="shared" ref="L320" si="1848">(K320/K313)-1</f>
        <v>0</v>
      </c>
      <c r="M320" s="14">
        <v>394</v>
      </c>
      <c r="N320" s="50">
        <f t="shared" ref="N320" si="1849">(M320/M313)-1</f>
        <v>0</v>
      </c>
      <c r="O320" s="14">
        <v>34</v>
      </c>
      <c r="P320" s="50">
        <f t="shared" ref="P320" si="1850">(O320/O313)-1</f>
        <v>3.0303030303030276E-2</v>
      </c>
      <c r="Q320" s="50">
        <v>0.95</v>
      </c>
      <c r="R320" s="50">
        <f t="shared" ref="R320" si="1851">(Q320/Q313)-1</f>
        <v>1.0638297872340496E-2</v>
      </c>
    </row>
    <row r="321" spans="2:18" x14ac:dyDescent="0.3">
      <c r="B321" s="18">
        <v>43783</v>
      </c>
      <c r="C321" s="14">
        <v>383044</v>
      </c>
      <c r="D321" s="50">
        <f t="shared" si="1533"/>
        <v>-5.5168841419797277E-2</v>
      </c>
      <c r="E321" s="50">
        <v>0.19</v>
      </c>
      <c r="F321" s="50">
        <f t="shared" si="1533"/>
        <v>5.555555555555558E-2</v>
      </c>
      <c r="G321" s="14">
        <v>34</v>
      </c>
      <c r="H321" s="50">
        <f t="shared" ref="H321" si="1852">(G321/G314)-1</f>
        <v>-5.555555555555558E-2</v>
      </c>
      <c r="I321" s="14">
        <v>20</v>
      </c>
      <c r="J321" s="50">
        <f t="shared" ref="J321" si="1853">(I321/I314)-1</f>
        <v>-4.7619047619047672E-2</v>
      </c>
      <c r="K321" s="14">
        <v>25</v>
      </c>
      <c r="L321" s="50">
        <f t="shared" ref="L321" si="1854">(K321/K314)-1</f>
        <v>-0.16666666666666663</v>
      </c>
      <c r="M321" s="14">
        <v>378</v>
      </c>
      <c r="N321" s="50">
        <f t="shared" ref="N321" si="1855">(M321/M314)-1</f>
        <v>4.7091412742382266E-2</v>
      </c>
      <c r="O321" s="14">
        <v>33</v>
      </c>
      <c r="P321" s="50">
        <f t="shared" ref="P321" si="1856">(O321/O314)-1</f>
        <v>-0.10810810810810811</v>
      </c>
      <c r="Q321" s="50">
        <v>0.92</v>
      </c>
      <c r="R321" s="50">
        <f t="shared" ref="R321" si="1857">(Q321/Q314)-1</f>
        <v>-1.0752688172043001E-2</v>
      </c>
    </row>
    <row r="322" spans="2:18" x14ac:dyDescent="0.3">
      <c r="B322" s="18">
        <v>43784</v>
      </c>
      <c r="C322" s="14">
        <v>396628</v>
      </c>
      <c r="D322" s="50">
        <f t="shared" si="1533"/>
        <v>-1.720634731844628E-2</v>
      </c>
      <c r="E322" s="50">
        <v>0.19</v>
      </c>
      <c r="F322" s="50">
        <f t="shared" si="1533"/>
        <v>0</v>
      </c>
      <c r="G322" s="14">
        <v>30</v>
      </c>
      <c r="H322" s="50">
        <f t="shared" ref="H322" si="1858">(G322/G315)-1</f>
        <v>-3.2258064516129004E-2</v>
      </c>
      <c r="I322" s="14">
        <v>18</v>
      </c>
      <c r="J322" s="50">
        <f t="shared" ref="J322" si="1859">(I322/I315)-1</f>
        <v>5.8823529411764719E-2</v>
      </c>
      <c r="K322" s="14">
        <v>27</v>
      </c>
      <c r="L322" s="50">
        <f t="shared" ref="L322" si="1860">(K322/K315)-1</f>
        <v>3.8461538461538547E-2</v>
      </c>
      <c r="M322" s="14">
        <v>365</v>
      </c>
      <c r="N322" s="50">
        <f t="shared" ref="N322" si="1861">(M322/M315)-1</f>
        <v>3.6931818181818121E-2</v>
      </c>
      <c r="O322" s="14">
        <v>40</v>
      </c>
      <c r="P322" s="50">
        <f t="shared" ref="P322" si="1862">(O322/O315)-1</f>
        <v>0.17647058823529416</v>
      </c>
      <c r="Q322" s="50">
        <v>0.91</v>
      </c>
      <c r="R322" s="50">
        <f t="shared" ref="R322" si="1863">(Q322/Q315)-1</f>
        <v>-3.1914893617021156E-2</v>
      </c>
    </row>
    <row r="323" spans="2:18" x14ac:dyDescent="0.3">
      <c r="B323" s="18">
        <v>43785</v>
      </c>
      <c r="C323" s="14">
        <v>404564</v>
      </c>
      <c r="D323" s="50">
        <f t="shared" si="1533"/>
        <v>6.3279428732124776E-2</v>
      </c>
      <c r="E323" s="50">
        <v>0.18</v>
      </c>
      <c r="F323" s="50">
        <f t="shared" si="1533"/>
        <v>-5.2631578947368474E-2</v>
      </c>
      <c r="G323" s="14">
        <v>40</v>
      </c>
      <c r="H323" s="50">
        <f t="shared" ref="H323" si="1864">(G323/G316)-1</f>
        <v>0</v>
      </c>
      <c r="I323" s="14">
        <v>21</v>
      </c>
      <c r="J323" s="50">
        <f t="shared" ref="J323" si="1865">(I323/I316)-1</f>
        <v>0</v>
      </c>
      <c r="K323" s="14">
        <v>30</v>
      </c>
      <c r="L323" s="50">
        <f t="shared" ref="L323" si="1866">(K323/K316)-1</f>
        <v>0.11111111111111116</v>
      </c>
      <c r="M323" s="14">
        <v>392</v>
      </c>
      <c r="N323" s="50">
        <f t="shared" ref="N323" si="1867">(M323/M316)-1</f>
        <v>6.5217391304347894E-2</v>
      </c>
      <c r="O323" s="14">
        <v>39</v>
      </c>
      <c r="P323" s="50">
        <f t="shared" ref="P323" si="1868">(O323/O316)-1</f>
        <v>0.21875</v>
      </c>
      <c r="Q323" s="50">
        <v>0.92</v>
      </c>
      <c r="R323" s="50">
        <f t="shared" ref="R323" si="1869">(Q323/Q316)-1</f>
        <v>-1.0752688172043001E-2</v>
      </c>
    </row>
    <row r="324" spans="2:18" x14ac:dyDescent="0.3">
      <c r="B324" s="18">
        <v>43786</v>
      </c>
      <c r="C324" s="14">
        <v>380987</v>
      </c>
      <c r="D324" s="50">
        <f t="shared" si="1533"/>
        <v>-4.0591177166801828E-2</v>
      </c>
      <c r="E324" s="50">
        <v>0.19</v>
      </c>
      <c r="F324" s="50">
        <f t="shared" si="1533"/>
        <v>0</v>
      </c>
      <c r="G324" s="14">
        <v>112</v>
      </c>
      <c r="H324" s="50">
        <f t="shared" ref="H324" si="1870">(G324/G317)-1</f>
        <v>2.2941176470588234</v>
      </c>
      <c r="I324" s="14">
        <v>22</v>
      </c>
      <c r="J324" s="50">
        <f t="shared" ref="J324" si="1871">(I324/I317)-1</f>
        <v>0.10000000000000009</v>
      </c>
      <c r="K324" s="14">
        <v>27</v>
      </c>
      <c r="L324" s="50">
        <f t="shared" ref="L324" si="1872">(K324/K317)-1</f>
        <v>-9.9999999999999978E-2</v>
      </c>
      <c r="M324" s="14">
        <v>353</v>
      </c>
      <c r="N324" s="50">
        <f t="shared" ref="N324" si="1873">(M324/M317)-1</f>
        <v>-1.3966480446927387E-2</v>
      </c>
      <c r="O324" s="14">
        <v>38</v>
      </c>
      <c r="P324" s="50">
        <f t="shared" ref="P324" si="1874">(O324/O317)-1</f>
        <v>2.7027027027026973E-2</v>
      </c>
      <c r="Q324" s="50">
        <v>0.95</v>
      </c>
      <c r="R324" s="50">
        <f t="shared" ref="R324" si="1875">(Q324/Q317)-1</f>
        <v>3.2608695652173836E-2</v>
      </c>
    </row>
    <row r="325" spans="2:18" x14ac:dyDescent="0.3">
      <c r="B325" s="18">
        <v>43787</v>
      </c>
      <c r="C325" s="14">
        <v>398199</v>
      </c>
      <c r="D325" s="50">
        <f t="shared" si="1533"/>
        <v>2.6661819531890618E-2</v>
      </c>
      <c r="E325" s="50">
        <v>0.18</v>
      </c>
      <c r="F325" s="50">
        <f t="shared" si="1533"/>
        <v>5.8823529411764497E-2</v>
      </c>
      <c r="G325" s="14">
        <v>37</v>
      </c>
      <c r="H325" s="50">
        <f t="shared" ref="H325" si="1876">(G325/G318)-1</f>
        <v>-2.6315789473684181E-2</v>
      </c>
      <c r="I325" s="14">
        <v>22</v>
      </c>
      <c r="J325" s="50">
        <f t="shared" ref="J325" si="1877">(I325/I318)-1</f>
        <v>0.29411764705882359</v>
      </c>
      <c r="K325" s="14">
        <v>26</v>
      </c>
      <c r="L325" s="50">
        <f t="shared" ref="L325" si="1878">(K325/K318)-1</f>
        <v>4.0000000000000036E-2</v>
      </c>
      <c r="M325" s="14">
        <v>385</v>
      </c>
      <c r="N325" s="50">
        <f t="shared" ref="N325" si="1879">(M325/M318)-1</f>
        <v>1.049868766404205E-2</v>
      </c>
      <c r="O325" s="14">
        <v>34</v>
      </c>
      <c r="P325" s="50">
        <f t="shared" ref="P325" si="1880">(O325/O318)-1</f>
        <v>9.6774193548387011E-2</v>
      </c>
      <c r="Q325" s="50">
        <v>0.94</v>
      </c>
      <c r="R325" s="50">
        <f t="shared" ref="R325" si="1881">(Q325/Q318)-1</f>
        <v>0</v>
      </c>
    </row>
    <row r="326" spans="2:18" x14ac:dyDescent="0.3">
      <c r="B326" s="18">
        <v>43788</v>
      </c>
      <c r="C326" s="14">
        <v>384779</v>
      </c>
      <c r="D326" s="50">
        <f t="shared" si="1533"/>
        <v>-4.5703571614580052E-2</v>
      </c>
      <c r="E326" s="50">
        <v>0.19</v>
      </c>
      <c r="F326" s="50">
        <f t="shared" si="1533"/>
        <v>5.555555555555558E-2</v>
      </c>
      <c r="G326" s="14">
        <v>33</v>
      </c>
      <c r="H326" s="50">
        <f t="shared" ref="H326" si="1882">(G326/G319)-1</f>
        <v>3.125E-2</v>
      </c>
      <c r="I326" s="14">
        <v>22</v>
      </c>
      <c r="J326" s="50">
        <f t="shared" ref="J326" si="1883">(I326/I319)-1</f>
        <v>0.15789473684210531</v>
      </c>
      <c r="K326" s="14">
        <v>27</v>
      </c>
      <c r="L326" s="50">
        <f t="shared" ref="L326" si="1884">(K326/K319)-1</f>
        <v>-9.9999999999999978E-2</v>
      </c>
      <c r="M326" s="14">
        <v>369</v>
      </c>
      <c r="N326" s="50">
        <f t="shared" ref="N326" si="1885">(M326/M319)-1</f>
        <v>-4.6511627906976716E-2</v>
      </c>
      <c r="O326" s="14">
        <v>33</v>
      </c>
      <c r="P326" s="50">
        <f t="shared" ref="P326" si="1886">(O326/O319)-1</f>
        <v>-0.15384615384615385</v>
      </c>
      <c r="Q326" s="50">
        <v>0.92</v>
      </c>
      <c r="R326" s="50">
        <f t="shared" ref="R326" si="1887">(Q326/Q319)-1</f>
        <v>-1.0752688172043001E-2</v>
      </c>
    </row>
    <row r="327" spans="2:18" x14ac:dyDescent="0.3">
      <c r="B327" s="18">
        <v>43789</v>
      </c>
      <c r="C327" s="14">
        <v>410182</v>
      </c>
      <c r="D327" s="50">
        <f t="shared" si="1533"/>
        <v>7.7192558589031179E-2</v>
      </c>
      <c r="E327" s="50">
        <v>0.19</v>
      </c>
      <c r="F327" s="50">
        <f t="shared" si="1533"/>
        <v>0</v>
      </c>
      <c r="G327" s="14">
        <v>40</v>
      </c>
      <c r="H327" s="50">
        <f t="shared" ref="H327" si="1888">(G327/G320)-1</f>
        <v>0.11111111111111116</v>
      </c>
      <c r="I327" s="14">
        <v>19</v>
      </c>
      <c r="J327" s="50">
        <f t="shared" ref="J327" si="1889">(I327/I320)-1</f>
        <v>-9.5238095238095233E-2</v>
      </c>
      <c r="K327" s="14">
        <v>29</v>
      </c>
      <c r="L327" s="50">
        <f t="shared" ref="L327" si="1890">(K327/K320)-1</f>
        <v>0.15999999999999992</v>
      </c>
      <c r="M327" s="14">
        <v>389</v>
      </c>
      <c r="N327" s="50">
        <f t="shared" ref="N327" si="1891">(M327/M320)-1</f>
        <v>-1.2690355329949221E-2</v>
      </c>
      <c r="O327" s="14">
        <v>32</v>
      </c>
      <c r="P327" s="50">
        <f t="shared" ref="P327" si="1892">(O327/O320)-1</f>
        <v>-5.8823529411764719E-2</v>
      </c>
      <c r="Q327" s="50">
        <v>0.92</v>
      </c>
      <c r="R327" s="50">
        <f t="shared" ref="R327" si="1893">(Q327/Q320)-1</f>
        <v>-3.1578947368420929E-2</v>
      </c>
    </row>
    <row r="328" spans="2:18" x14ac:dyDescent="0.3">
      <c r="B328" s="18">
        <v>43790</v>
      </c>
      <c r="C328" s="14">
        <v>393181</v>
      </c>
      <c r="D328" s="50">
        <f t="shared" si="1533"/>
        <v>2.6464322636563953E-2</v>
      </c>
      <c r="E328" s="50">
        <v>0.18</v>
      </c>
      <c r="F328" s="50">
        <f t="shared" si="1533"/>
        <v>-5.2631578947368474E-2</v>
      </c>
      <c r="G328" s="14">
        <v>38</v>
      </c>
      <c r="H328" s="50">
        <f t="shared" ref="H328" si="1894">(G328/G321)-1</f>
        <v>0.11764705882352944</v>
      </c>
      <c r="I328" s="14">
        <v>21</v>
      </c>
      <c r="J328" s="50">
        <f t="shared" ref="J328" si="1895">(I328/I321)-1</f>
        <v>5.0000000000000044E-2</v>
      </c>
      <c r="K328" s="14">
        <v>27</v>
      </c>
      <c r="L328" s="50">
        <f t="shared" ref="L328" si="1896">(K328/K321)-1</f>
        <v>8.0000000000000071E-2</v>
      </c>
      <c r="M328" s="14">
        <v>395</v>
      </c>
      <c r="N328" s="50">
        <f t="shared" ref="N328" si="1897">(M328/M321)-1</f>
        <v>4.4973544973544888E-2</v>
      </c>
      <c r="O328" s="14">
        <v>35</v>
      </c>
      <c r="P328" s="50">
        <f t="shared" ref="P328" si="1898">(O328/O321)-1</f>
        <v>6.0606060606060552E-2</v>
      </c>
      <c r="Q328" s="50">
        <v>0.92</v>
      </c>
      <c r="R328" s="50">
        <f t="shared" ref="R328" si="1899">(Q328/Q321)-1</f>
        <v>0</v>
      </c>
    </row>
    <row r="329" spans="2:18" x14ac:dyDescent="0.3">
      <c r="B329" s="18">
        <v>43791</v>
      </c>
      <c r="C329" s="14">
        <v>409499</v>
      </c>
      <c r="D329" s="50">
        <f t="shared" si="1533"/>
        <v>3.2451062456508417E-2</v>
      </c>
      <c r="E329" s="50">
        <v>0.18</v>
      </c>
      <c r="F329" s="50">
        <f t="shared" si="1533"/>
        <v>-5.2631578947368474E-2</v>
      </c>
      <c r="G329" s="14">
        <v>35</v>
      </c>
      <c r="H329" s="50">
        <f t="shared" ref="H329" si="1900">(G329/G322)-1</f>
        <v>0.16666666666666674</v>
      </c>
      <c r="I329" s="14">
        <v>19</v>
      </c>
      <c r="J329" s="50">
        <f t="shared" ref="J329" si="1901">(I329/I322)-1</f>
        <v>5.555555555555558E-2</v>
      </c>
      <c r="K329" s="14">
        <v>25</v>
      </c>
      <c r="L329" s="50">
        <f t="shared" ref="L329" si="1902">(K329/K322)-1</f>
        <v>-7.407407407407407E-2</v>
      </c>
      <c r="M329" s="14">
        <v>360</v>
      </c>
      <c r="N329" s="50">
        <f t="shared" ref="N329" si="1903">(M329/M322)-1</f>
        <v>-1.3698630136986356E-2</v>
      </c>
      <c r="O329" s="14">
        <v>37</v>
      </c>
      <c r="P329" s="50">
        <f t="shared" ref="P329" si="1904">(O329/O322)-1</f>
        <v>-7.4999999999999956E-2</v>
      </c>
      <c r="Q329" s="50">
        <v>0.95</v>
      </c>
      <c r="R329" s="50">
        <f t="shared" ref="R329" si="1905">(Q329/Q322)-1</f>
        <v>4.39560439560438E-2</v>
      </c>
    </row>
    <row r="330" spans="2:18" x14ac:dyDescent="0.3">
      <c r="B330" s="18">
        <v>43792</v>
      </c>
      <c r="C330" s="14">
        <v>401426</v>
      </c>
      <c r="D330" s="50">
        <f t="shared" si="1533"/>
        <v>-7.7564983537833365E-3</v>
      </c>
      <c r="E330" s="50">
        <v>0.18</v>
      </c>
      <c r="F330" s="50">
        <f t="shared" si="1533"/>
        <v>0</v>
      </c>
      <c r="G330" s="14">
        <v>37</v>
      </c>
      <c r="H330" s="50">
        <f t="shared" ref="H330" si="1906">(G330/G323)-1</f>
        <v>-7.4999999999999956E-2</v>
      </c>
      <c r="I330" s="14">
        <v>18</v>
      </c>
      <c r="J330" s="50">
        <f t="shared" ref="J330" si="1907">(I330/I323)-1</f>
        <v>-0.1428571428571429</v>
      </c>
      <c r="K330" s="14">
        <v>28</v>
      </c>
      <c r="L330" s="50">
        <f t="shared" ref="L330" si="1908">(K330/K323)-1</f>
        <v>-6.6666666666666652E-2</v>
      </c>
      <c r="M330" s="14">
        <v>393</v>
      </c>
      <c r="N330" s="50">
        <f t="shared" ref="N330" si="1909">(M330/M323)-1</f>
        <v>2.5510204081633514E-3</v>
      </c>
      <c r="O330" s="14">
        <v>39</v>
      </c>
      <c r="P330" s="50">
        <f t="shared" ref="P330" si="1910">(O330/O323)-1</f>
        <v>0</v>
      </c>
      <c r="Q330" s="50">
        <v>0.95</v>
      </c>
      <c r="R330" s="50">
        <f t="shared" ref="R330" si="1911">(Q330/Q323)-1</f>
        <v>3.2608695652173836E-2</v>
      </c>
    </row>
    <row r="331" spans="2:18" x14ac:dyDescent="0.3">
      <c r="B331" s="18">
        <v>43793</v>
      </c>
      <c r="C331" s="14">
        <v>388049</v>
      </c>
      <c r="D331" s="50">
        <f t="shared" si="1533"/>
        <v>1.853606553504461E-2</v>
      </c>
      <c r="E331" s="50">
        <v>0.19</v>
      </c>
      <c r="F331" s="50">
        <f t="shared" si="1533"/>
        <v>0</v>
      </c>
      <c r="G331" s="14">
        <v>34</v>
      </c>
      <c r="H331" s="50">
        <f t="shared" ref="H331" si="1912">(G331/G324)-1</f>
        <v>-0.6964285714285714</v>
      </c>
      <c r="I331" s="14">
        <v>22</v>
      </c>
      <c r="J331" s="50">
        <f t="shared" ref="J331" si="1913">(I331/I324)-1</f>
        <v>0</v>
      </c>
      <c r="K331" s="14">
        <v>27</v>
      </c>
      <c r="L331" s="50">
        <f t="shared" ref="L331" si="1914">(K331/K324)-1</f>
        <v>0</v>
      </c>
      <c r="M331" s="14">
        <v>354</v>
      </c>
      <c r="N331" s="50">
        <f t="shared" ref="N331" si="1915">(M331/M324)-1</f>
        <v>2.8328611898016387E-3</v>
      </c>
      <c r="O331" s="14">
        <v>37</v>
      </c>
      <c r="P331" s="50">
        <f t="shared" ref="P331" si="1916">(O331/O324)-1</f>
        <v>-2.6315789473684181E-2</v>
      </c>
      <c r="Q331" s="50">
        <v>0.95</v>
      </c>
      <c r="R331" s="50">
        <f t="shared" ref="R331" si="1917">(Q331/Q324)-1</f>
        <v>0</v>
      </c>
    </row>
    <row r="332" spans="2:18" x14ac:dyDescent="0.3">
      <c r="B332" s="18">
        <v>43794</v>
      </c>
      <c r="C332" s="14">
        <v>408801</v>
      </c>
      <c r="D332" s="50">
        <f t="shared" ref="D332:F369" si="1918">(C332/C325)-1</f>
        <v>2.6624878515516093E-2</v>
      </c>
      <c r="E332" s="50">
        <v>0.19</v>
      </c>
      <c r="F332" s="50">
        <f t="shared" si="1918"/>
        <v>5.555555555555558E-2</v>
      </c>
      <c r="G332" s="14">
        <v>34</v>
      </c>
      <c r="H332" s="50">
        <f t="shared" ref="H332" si="1919">(G332/G325)-1</f>
        <v>-8.108108108108103E-2</v>
      </c>
      <c r="I332" s="14">
        <v>22</v>
      </c>
      <c r="J332" s="50">
        <f t="shared" ref="J332" si="1920">(I332/I325)-1</f>
        <v>0</v>
      </c>
      <c r="K332" s="14">
        <v>26</v>
      </c>
      <c r="L332" s="50">
        <f t="shared" ref="L332" si="1921">(K332/K325)-1</f>
        <v>0</v>
      </c>
      <c r="M332" s="14">
        <v>392</v>
      </c>
      <c r="N332" s="50">
        <f t="shared" ref="N332" si="1922">(M332/M325)-1</f>
        <v>1.8181818181818077E-2</v>
      </c>
      <c r="O332" s="14">
        <v>39</v>
      </c>
      <c r="P332" s="50">
        <f t="shared" ref="P332" si="1923">(O332/O325)-1</f>
        <v>0.14705882352941169</v>
      </c>
      <c r="Q332" s="50">
        <v>0.94</v>
      </c>
      <c r="R332" s="50">
        <f t="shared" ref="R332" si="1924">(Q332/Q325)-1</f>
        <v>0</v>
      </c>
    </row>
    <row r="333" spans="2:18" x14ac:dyDescent="0.3">
      <c r="B333" s="18">
        <v>43795</v>
      </c>
      <c r="C333" s="14">
        <v>396857</v>
      </c>
      <c r="D333" s="50">
        <f t="shared" si="1918"/>
        <v>3.1389446929276366E-2</v>
      </c>
      <c r="E333" s="50">
        <v>0.17</v>
      </c>
      <c r="F333" s="50">
        <f t="shared" si="1918"/>
        <v>-0.10526315789473684</v>
      </c>
      <c r="G333" s="14">
        <v>35</v>
      </c>
      <c r="H333" s="50">
        <f t="shared" ref="H333" si="1925">(G333/G326)-1</f>
        <v>6.0606060606060552E-2</v>
      </c>
      <c r="I333" s="14">
        <v>17</v>
      </c>
      <c r="J333" s="50">
        <f t="shared" ref="J333" si="1926">(I333/I326)-1</f>
        <v>-0.22727272727272729</v>
      </c>
      <c r="K333" s="14">
        <v>25</v>
      </c>
      <c r="L333" s="50">
        <f t="shared" ref="L333" si="1927">(K333/K326)-1</f>
        <v>-7.407407407407407E-2</v>
      </c>
      <c r="M333" s="14">
        <v>368</v>
      </c>
      <c r="N333" s="50">
        <f t="shared" ref="N333" si="1928">(M333/M326)-1</f>
        <v>-2.7100271002710175E-3</v>
      </c>
      <c r="O333" s="14">
        <v>39</v>
      </c>
      <c r="P333" s="50">
        <f t="shared" ref="P333" si="1929">(O333/O326)-1</f>
        <v>0.18181818181818188</v>
      </c>
      <c r="Q333" s="50">
        <v>0.95</v>
      </c>
      <c r="R333" s="50">
        <f t="shared" ref="R333" si="1930">(Q333/Q326)-1</f>
        <v>3.2608695652173836E-2</v>
      </c>
    </row>
    <row r="334" spans="2:18" x14ac:dyDescent="0.3">
      <c r="B334" s="18">
        <v>43796</v>
      </c>
      <c r="C334" s="14">
        <v>396457</v>
      </c>
      <c r="D334" s="50">
        <f t="shared" si="1918"/>
        <v>-3.3460756444700146E-2</v>
      </c>
      <c r="E334" s="50">
        <v>0.19</v>
      </c>
      <c r="F334" s="50">
        <f t="shared" si="1918"/>
        <v>0</v>
      </c>
      <c r="G334" s="14">
        <v>35</v>
      </c>
      <c r="H334" s="50">
        <f t="shared" ref="H334" si="1931">(G334/G327)-1</f>
        <v>-0.125</v>
      </c>
      <c r="I334" s="14">
        <v>22</v>
      </c>
      <c r="J334" s="50">
        <f t="shared" ref="J334" si="1932">(I334/I327)-1</f>
        <v>0.15789473684210531</v>
      </c>
      <c r="K334" s="14">
        <v>28</v>
      </c>
      <c r="L334" s="50">
        <f t="shared" ref="L334" si="1933">(K334/K327)-1</f>
        <v>-3.4482758620689613E-2</v>
      </c>
      <c r="M334" s="14">
        <v>369</v>
      </c>
      <c r="N334" s="50">
        <f t="shared" ref="N334" si="1934">(M334/M327)-1</f>
        <v>-5.1413881748071932E-2</v>
      </c>
      <c r="O334" s="14">
        <v>34</v>
      </c>
      <c r="P334" s="50">
        <f t="shared" ref="P334" si="1935">(O334/O327)-1</f>
        <v>6.25E-2</v>
      </c>
      <c r="Q334" s="50">
        <v>0.91</v>
      </c>
      <c r="R334" s="50">
        <f t="shared" ref="R334" si="1936">(Q334/Q327)-1</f>
        <v>-1.0869565217391353E-2</v>
      </c>
    </row>
    <row r="335" spans="2:18" x14ac:dyDescent="0.3">
      <c r="B335" s="18">
        <v>43797</v>
      </c>
      <c r="C335" s="14">
        <v>403521</v>
      </c>
      <c r="D335" s="50">
        <f t="shared" si="1918"/>
        <v>2.6298320620782745E-2</v>
      </c>
      <c r="E335" s="50">
        <v>0.18</v>
      </c>
      <c r="F335" s="50">
        <f t="shared" si="1918"/>
        <v>0</v>
      </c>
      <c r="G335" s="14">
        <v>33</v>
      </c>
      <c r="H335" s="50">
        <f t="shared" ref="H335" si="1937">(G335/G328)-1</f>
        <v>-0.13157894736842102</v>
      </c>
      <c r="I335" s="14">
        <v>21</v>
      </c>
      <c r="J335" s="50">
        <f t="shared" ref="J335" si="1938">(I335/I328)-1</f>
        <v>0</v>
      </c>
      <c r="K335" s="14">
        <v>28</v>
      </c>
      <c r="L335" s="50">
        <f t="shared" ref="L335" si="1939">(K335/K328)-1</f>
        <v>3.7037037037036979E-2</v>
      </c>
      <c r="M335" s="14">
        <v>380</v>
      </c>
      <c r="N335" s="50">
        <f t="shared" ref="N335" si="1940">(M335/M328)-1</f>
        <v>-3.7974683544303778E-2</v>
      </c>
      <c r="O335" s="14">
        <v>32</v>
      </c>
      <c r="P335" s="50">
        <f t="shared" ref="P335" si="1941">(O335/O328)-1</f>
        <v>-8.5714285714285743E-2</v>
      </c>
      <c r="Q335" s="50">
        <v>0.94</v>
      </c>
      <c r="R335" s="50">
        <f t="shared" ref="R335" si="1942">(Q335/Q328)-1</f>
        <v>2.1739130434782483E-2</v>
      </c>
    </row>
    <row r="336" spans="2:18" x14ac:dyDescent="0.3">
      <c r="B336" s="18">
        <v>43798</v>
      </c>
      <c r="C336" s="14">
        <v>403130</v>
      </c>
      <c r="D336" s="50">
        <f t="shared" si="1918"/>
        <v>-1.555315153394754E-2</v>
      </c>
      <c r="E336" s="50">
        <v>0.17</v>
      </c>
      <c r="F336" s="50">
        <f t="shared" si="1918"/>
        <v>-5.5555555555555469E-2</v>
      </c>
      <c r="G336" s="14">
        <v>39</v>
      </c>
      <c r="H336" s="50">
        <f t="shared" ref="H336" si="1943">(G336/G329)-1</f>
        <v>0.11428571428571432</v>
      </c>
      <c r="I336" s="14">
        <v>17</v>
      </c>
      <c r="J336" s="50">
        <f t="shared" ref="J336" si="1944">(I336/I329)-1</f>
        <v>-0.10526315789473684</v>
      </c>
      <c r="K336" s="14">
        <v>28</v>
      </c>
      <c r="L336" s="50">
        <f t="shared" ref="L336" si="1945">(K336/K329)-1</f>
        <v>0.12000000000000011</v>
      </c>
      <c r="M336" s="14">
        <v>352</v>
      </c>
      <c r="N336" s="50">
        <f t="shared" ref="N336" si="1946">(M336/M329)-1</f>
        <v>-2.2222222222222254E-2</v>
      </c>
      <c r="O336" s="14">
        <v>32</v>
      </c>
      <c r="P336" s="50">
        <f t="shared" ref="P336" si="1947">(O336/O329)-1</f>
        <v>-0.13513513513513509</v>
      </c>
      <c r="Q336" s="50">
        <v>0.94</v>
      </c>
      <c r="R336" s="50">
        <f t="shared" ref="R336" si="1948">(Q336/Q329)-1</f>
        <v>-1.0526315789473717E-2</v>
      </c>
    </row>
    <row r="337" spans="2:18" x14ac:dyDescent="0.3">
      <c r="B337" s="18">
        <v>43799</v>
      </c>
      <c r="C337" s="14">
        <v>381333</v>
      </c>
      <c r="D337" s="50">
        <f t="shared" si="1918"/>
        <v>-5.0054057285776166E-2</v>
      </c>
      <c r="E337" s="50">
        <v>0.19</v>
      </c>
      <c r="F337" s="50">
        <f t="shared" si="1918"/>
        <v>5.555555555555558E-2</v>
      </c>
      <c r="G337" s="14">
        <v>40</v>
      </c>
      <c r="H337" s="50">
        <f t="shared" ref="H337" si="1949">(G337/G330)-1</f>
        <v>8.1081081081081141E-2</v>
      </c>
      <c r="I337" s="14">
        <v>18</v>
      </c>
      <c r="J337" s="50">
        <f t="shared" ref="J337" si="1950">(I337/I330)-1</f>
        <v>0</v>
      </c>
      <c r="K337" s="14">
        <v>29</v>
      </c>
      <c r="L337" s="50">
        <f t="shared" ref="L337" si="1951">(K337/K330)-1</f>
        <v>3.5714285714285809E-2</v>
      </c>
      <c r="M337" s="14">
        <v>369</v>
      </c>
      <c r="N337" s="50">
        <f t="shared" ref="N337" si="1952">(M337/M330)-1</f>
        <v>-6.1068702290076327E-2</v>
      </c>
      <c r="O337" s="14">
        <v>36</v>
      </c>
      <c r="P337" s="50">
        <f t="shared" ref="P337" si="1953">(O337/O330)-1</f>
        <v>-7.6923076923076872E-2</v>
      </c>
      <c r="Q337" s="50">
        <v>0.93</v>
      </c>
      <c r="R337" s="50">
        <f t="shared" ref="R337" si="1954">(Q337/Q330)-1</f>
        <v>-2.1052631578947323E-2</v>
      </c>
    </row>
    <row r="338" spans="2:18" x14ac:dyDescent="0.3">
      <c r="B338" s="18">
        <v>43800</v>
      </c>
      <c r="C338" s="14">
        <v>397690</v>
      </c>
      <c r="D338" s="50">
        <f t="shared" si="1918"/>
        <v>2.4844800527768385E-2</v>
      </c>
      <c r="E338" s="50">
        <v>0.18</v>
      </c>
      <c r="F338" s="50">
        <f t="shared" si="1918"/>
        <v>-5.2631578947368474E-2</v>
      </c>
      <c r="G338" s="14">
        <v>40</v>
      </c>
      <c r="H338" s="50">
        <f t="shared" ref="H338" si="1955">(G338/G331)-1</f>
        <v>0.17647058823529416</v>
      </c>
      <c r="I338" s="14">
        <v>18</v>
      </c>
      <c r="J338" s="50">
        <f t="shared" ref="J338" si="1956">(I338/I331)-1</f>
        <v>-0.18181818181818177</v>
      </c>
      <c r="K338" s="14">
        <v>27</v>
      </c>
      <c r="L338" s="50">
        <f t="shared" ref="L338" si="1957">(K338/K331)-1</f>
        <v>0</v>
      </c>
      <c r="M338" s="14">
        <v>388</v>
      </c>
      <c r="N338" s="50">
        <f t="shared" ref="N338" si="1958">(M338/M331)-1</f>
        <v>9.6045197740112886E-2</v>
      </c>
      <c r="O338" s="14">
        <v>39</v>
      </c>
      <c r="P338" s="50">
        <f t="shared" ref="P338" si="1959">(O338/O331)-1</f>
        <v>5.4054054054053946E-2</v>
      </c>
      <c r="Q338" s="50">
        <v>0.92</v>
      </c>
      <c r="R338" s="50">
        <f t="shared" ref="R338" si="1960">(Q338/Q331)-1</f>
        <v>-3.1578947368420929E-2</v>
      </c>
    </row>
    <row r="339" spans="2:18" x14ac:dyDescent="0.3">
      <c r="B339" s="18">
        <v>43801</v>
      </c>
      <c r="C339" s="14">
        <v>400613</v>
      </c>
      <c r="D339" s="50">
        <f t="shared" si="1918"/>
        <v>-2.0029305212071358E-2</v>
      </c>
      <c r="E339" s="50">
        <v>0.17</v>
      </c>
      <c r="F339" s="50">
        <f t="shared" si="1918"/>
        <v>-0.10526315789473684</v>
      </c>
      <c r="G339" s="14">
        <v>37</v>
      </c>
      <c r="H339" s="50">
        <f t="shared" ref="H339" si="1961">(G339/G332)-1</f>
        <v>8.8235294117646967E-2</v>
      </c>
      <c r="I339" s="14">
        <v>22</v>
      </c>
      <c r="J339" s="50">
        <f t="shared" ref="J339" si="1962">(I339/I332)-1</f>
        <v>0</v>
      </c>
      <c r="K339" s="14">
        <v>26</v>
      </c>
      <c r="L339" s="50">
        <f t="shared" ref="L339" si="1963">(K339/K332)-1</f>
        <v>0</v>
      </c>
      <c r="M339" s="14">
        <v>394</v>
      </c>
      <c r="N339" s="50">
        <f t="shared" ref="N339" si="1964">(M339/M332)-1</f>
        <v>5.1020408163264808E-3</v>
      </c>
      <c r="O339" s="14">
        <v>37</v>
      </c>
      <c r="P339" s="50">
        <f t="shared" ref="P339" si="1965">(O339/O332)-1</f>
        <v>-5.1282051282051322E-2</v>
      </c>
      <c r="Q339" s="50">
        <v>0.91</v>
      </c>
      <c r="R339" s="50">
        <f t="shared" ref="R339" si="1966">(Q339/Q332)-1</f>
        <v>-3.1914893617021156E-2</v>
      </c>
    </row>
    <row r="340" spans="2:18" x14ac:dyDescent="0.3">
      <c r="B340" s="18">
        <v>43802</v>
      </c>
      <c r="C340" s="14">
        <v>393251</v>
      </c>
      <c r="D340" s="50">
        <f t="shared" si="1918"/>
        <v>-9.0863963593939001E-3</v>
      </c>
      <c r="E340" s="50">
        <v>0.19</v>
      </c>
      <c r="F340" s="50">
        <f t="shared" si="1918"/>
        <v>0.11764705882352944</v>
      </c>
      <c r="G340" s="14">
        <v>36</v>
      </c>
      <c r="H340" s="50">
        <f t="shared" ref="H340" si="1967">(G340/G333)-1</f>
        <v>2.857142857142847E-2</v>
      </c>
      <c r="I340" s="14">
        <v>20</v>
      </c>
      <c r="J340" s="50">
        <f t="shared" ref="J340" si="1968">(I340/I333)-1</f>
        <v>0.17647058823529416</v>
      </c>
      <c r="K340" s="14">
        <v>30</v>
      </c>
      <c r="L340" s="50">
        <f t="shared" ref="L340" si="1969">(K340/K333)-1</f>
        <v>0.19999999999999996</v>
      </c>
      <c r="M340" s="14">
        <v>360</v>
      </c>
      <c r="N340" s="50">
        <f t="shared" ref="N340" si="1970">(M340/M333)-1</f>
        <v>-2.1739130434782594E-2</v>
      </c>
      <c r="O340" s="14">
        <v>39</v>
      </c>
      <c r="P340" s="50">
        <f t="shared" ref="P340" si="1971">(O340/O333)-1</f>
        <v>0</v>
      </c>
      <c r="Q340" s="50">
        <v>0.94</v>
      </c>
      <c r="R340" s="50">
        <f t="shared" ref="R340" si="1972">(Q340/Q333)-1</f>
        <v>-1.0526315789473717E-2</v>
      </c>
    </row>
    <row r="341" spans="2:18" x14ac:dyDescent="0.3">
      <c r="B341" s="18">
        <v>43803</v>
      </c>
      <c r="C341" s="14">
        <v>385988</v>
      </c>
      <c r="D341" s="50">
        <f t="shared" si="1918"/>
        <v>-2.6406394640528519E-2</v>
      </c>
      <c r="E341" s="50">
        <v>0.19</v>
      </c>
      <c r="F341" s="50">
        <f t="shared" si="1918"/>
        <v>0</v>
      </c>
      <c r="G341" s="14">
        <v>37</v>
      </c>
      <c r="H341" s="50">
        <f t="shared" ref="H341" si="1973">(G341/G334)-1</f>
        <v>5.7142857142857162E-2</v>
      </c>
      <c r="I341" s="14">
        <v>18</v>
      </c>
      <c r="J341" s="50">
        <f t="shared" ref="J341" si="1974">(I341/I334)-1</f>
        <v>-0.18181818181818177</v>
      </c>
      <c r="K341" s="14">
        <v>28</v>
      </c>
      <c r="L341" s="50">
        <f t="shared" ref="L341" si="1975">(K341/K334)-1</f>
        <v>0</v>
      </c>
      <c r="M341" s="14">
        <v>397</v>
      </c>
      <c r="N341" s="50">
        <f t="shared" ref="N341" si="1976">(M341/M334)-1</f>
        <v>7.5880758807588045E-2</v>
      </c>
      <c r="O341" s="14">
        <v>38</v>
      </c>
      <c r="P341" s="50">
        <f t="shared" ref="P341" si="1977">(O341/O334)-1</f>
        <v>0.11764705882352944</v>
      </c>
      <c r="Q341" s="50">
        <v>0.92</v>
      </c>
      <c r="R341" s="50">
        <f t="shared" ref="R341" si="1978">(Q341/Q334)-1</f>
        <v>1.098901098901095E-2</v>
      </c>
    </row>
    <row r="342" spans="2:18" x14ac:dyDescent="0.3">
      <c r="B342" s="18">
        <v>43804</v>
      </c>
      <c r="C342" s="14">
        <v>404457</v>
      </c>
      <c r="D342" s="50">
        <f t="shared" si="1918"/>
        <v>2.3195818804968571E-3</v>
      </c>
      <c r="E342" s="50">
        <v>0.18</v>
      </c>
      <c r="F342" s="50">
        <f t="shared" si="1918"/>
        <v>0</v>
      </c>
      <c r="G342" s="14">
        <v>30</v>
      </c>
      <c r="H342" s="50">
        <f t="shared" ref="H342" si="1979">(G342/G335)-1</f>
        <v>-9.0909090909090939E-2</v>
      </c>
      <c r="I342" s="14">
        <v>22</v>
      </c>
      <c r="J342" s="50">
        <f t="shared" ref="J342" si="1980">(I342/I335)-1</f>
        <v>4.7619047619047672E-2</v>
      </c>
      <c r="K342" s="14">
        <v>30</v>
      </c>
      <c r="L342" s="50">
        <f t="shared" ref="L342" si="1981">(K342/K335)-1</f>
        <v>7.1428571428571397E-2</v>
      </c>
      <c r="M342" s="14">
        <v>370</v>
      </c>
      <c r="N342" s="50">
        <f t="shared" ref="N342" si="1982">(M342/M335)-1</f>
        <v>-2.6315789473684181E-2</v>
      </c>
      <c r="O342" s="14">
        <v>39</v>
      </c>
      <c r="P342" s="50">
        <f t="shared" ref="P342" si="1983">(O342/O335)-1</f>
        <v>0.21875</v>
      </c>
      <c r="Q342" s="50">
        <v>0.91</v>
      </c>
      <c r="R342" s="50">
        <f t="shared" ref="R342" si="1984">(Q342/Q335)-1</f>
        <v>-3.1914893617021156E-2</v>
      </c>
    </row>
    <row r="343" spans="2:18" x14ac:dyDescent="0.3">
      <c r="B343" s="18">
        <v>43805</v>
      </c>
      <c r="C343" s="14">
        <v>386475</v>
      </c>
      <c r="D343" s="50">
        <f t="shared" si="1918"/>
        <v>-4.1314216257782865E-2</v>
      </c>
      <c r="E343" s="50">
        <v>0.19</v>
      </c>
      <c r="F343" s="50">
        <f t="shared" si="1918"/>
        <v>0.11764705882352944</v>
      </c>
      <c r="G343" s="14">
        <v>34</v>
      </c>
      <c r="H343" s="50">
        <f t="shared" ref="H343" si="1985">(G343/G336)-1</f>
        <v>-0.12820512820512819</v>
      </c>
      <c r="I343" s="14">
        <v>21</v>
      </c>
      <c r="J343" s="50">
        <f t="shared" ref="J343" si="1986">(I343/I336)-1</f>
        <v>0.23529411764705888</v>
      </c>
      <c r="K343" s="14">
        <v>26</v>
      </c>
      <c r="L343" s="50">
        <f t="shared" ref="L343" si="1987">(K343/K336)-1</f>
        <v>-7.1428571428571397E-2</v>
      </c>
      <c r="M343" s="14">
        <v>356</v>
      </c>
      <c r="N343" s="50">
        <f t="shared" ref="N343" si="1988">(M343/M336)-1</f>
        <v>1.1363636363636465E-2</v>
      </c>
      <c r="O343" s="14">
        <v>32</v>
      </c>
      <c r="P343" s="50">
        <f t="shared" ref="P343" si="1989">(O343/O336)-1</f>
        <v>0</v>
      </c>
      <c r="Q343" s="50">
        <v>0.91</v>
      </c>
      <c r="R343" s="50">
        <f t="shared" ref="R343" si="1990">(Q343/Q336)-1</f>
        <v>-3.1914893617021156E-2</v>
      </c>
    </row>
    <row r="344" spans="2:18" x14ac:dyDescent="0.3">
      <c r="B344" s="18">
        <v>43806</v>
      </c>
      <c r="C344" s="14">
        <v>401987</v>
      </c>
      <c r="D344" s="50">
        <f t="shared" si="1918"/>
        <v>5.4162634757547901E-2</v>
      </c>
      <c r="E344" s="50">
        <v>0.17</v>
      </c>
      <c r="F344" s="50">
        <f t="shared" si="1918"/>
        <v>-0.10526315789473684</v>
      </c>
      <c r="G344" s="14">
        <v>38</v>
      </c>
      <c r="H344" s="50">
        <f t="shared" ref="H344" si="1991">(G344/G337)-1</f>
        <v>-5.0000000000000044E-2</v>
      </c>
      <c r="I344" s="14">
        <v>20</v>
      </c>
      <c r="J344" s="50">
        <f t="shared" ref="J344" si="1992">(I344/I337)-1</f>
        <v>0.11111111111111116</v>
      </c>
      <c r="K344" s="14">
        <v>30</v>
      </c>
      <c r="L344" s="50">
        <f t="shared" ref="L344" si="1993">(K344/K337)-1</f>
        <v>3.4482758620689724E-2</v>
      </c>
      <c r="M344" s="14">
        <v>370</v>
      </c>
      <c r="N344" s="50">
        <f t="shared" ref="N344" si="1994">(M344/M337)-1</f>
        <v>2.7100271002709064E-3</v>
      </c>
      <c r="O344" s="14">
        <v>36</v>
      </c>
      <c r="P344" s="50">
        <f t="shared" ref="P344" si="1995">(O344/O337)-1</f>
        <v>0</v>
      </c>
      <c r="Q344" s="50">
        <v>0.95</v>
      </c>
      <c r="R344" s="50">
        <f t="shared" ref="R344" si="1996">(Q344/Q337)-1</f>
        <v>2.1505376344086002E-2</v>
      </c>
    </row>
    <row r="345" spans="2:18" x14ac:dyDescent="0.3">
      <c r="B345" s="18">
        <v>43807</v>
      </c>
      <c r="C345" s="14">
        <v>392420</v>
      </c>
      <c r="D345" s="50">
        <f t="shared" si="1918"/>
        <v>-1.3251527571726762E-2</v>
      </c>
      <c r="E345" s="50">
        <v>0.19</v>
      </c>
      <c r="F345" s="50">
        <f t="shared" si="1918"/>
        <v>5.555555555555558E-2</v>
      </c>
      <c r="G345" s="14">
        <v>30</v>
      </c>
      <c r="H345" s="50">
        <f t="shared" ref="H345" si="1997">(G345/G338)-1</f>
        <v>-0.25</v>
      </c>
      <c r="I345" s="14">
        <v>18</v>
      </c>
      <c r="J345" s="50">
        <f t="shared" ref="J345" si="1998">(I345/I338)-1</f>
        <v>0</v>
      </c>
      <c r="K345" s="14">
        <v>25</v>
      </c>
      <c r="L345" s="50">
        <f t="shared" ref="L345" si="1999">(K345/K338)-1</f>
        <v>-7.407407407407407E-2</v>
      </c>
      <c r="M345" s="14">
        <v>394</v>
      </c>
      <c r="N345" s="50">
        <f t="shared" ref="N345" si="2000">(M345/M338)-1</f>
        <v>1.5463917525773141E-2</v>
      </c>
      <c r="O345" s="14">
        <v>36</v>
      </c>
      <c r="P345" s="50">
        <f t="shared" ref="P345" si="2001">(O345/O338)-1</f>
        <v>-7.6923076923076872E-2</v>
      </c>
      <c r="Q345" s="50">
        <v>0.93</v>
      </c>
      <c r="R345" s="50">
        <f t="shared" ref="R345" si="2002">(Q345/Q338)-1</f>
        <v>1.0869565217391353E-2</v>
      </c>
    </row>
    <row r="346" spans="2:18" x14ac:dyDescent="0.3">
      <c r="B346" s="18">
        <v>43808</v>
      </c>
      <c r="C346" s="14">
        <v>397135</v>
      </c>
      <c r="D346" s="50">
        <f t="shared" si="1918"/>
        <v>-8.6816953019497323E-3</v>
      </c>
      <c r="E346" s="50">
        <v>0.17</v>
      </c>
      <c r="F346" s="50">
        <f t="shared" si="1918"/>
        <v>0</v>
      </c>
      <c r="G346" s="14">
        <v>36</v>
      </c>
      <c r="H346" s="50">
        <f t="shared" ref="H346" si="2003">(G346/G339)-1</f>
        <v>-2.7027027027026973E-2</v>
      </c>
      <c r="I346" s="14">
        <v>22</v>
      </c>
      <c r="J346" s="50">
        <f t="shared" ref="J346" si="2004">(I346/I339)-1</f>
        <v>0</v>
      </c>
      <c r="K346" s="14">
        <v>25</v>
      </c>
      <c r="L346" s="50">
        <f t="shared" ref="L346" si="2005">(K346/K339)-1</f>
        <v>-3.8461538461538436E-2</v>
      </c>
      <c r="M346" s="14">
        <v>363</v>
      </c>
      <c r="N346" s="50">
        <f t="shared" ref="N346" si="2006">(M346/M339)-1</f>
        <v>-7.8680203045685237E-2</v>
      </c>
      <c r="O346" s="14">
        <v>38</v>
      </c>
      <c r="P346" s="50">
        <f t="shared" ref="P346" si="2007">(O346/O339)-1</f>
        <v>2.7027027027026973E-2</v>
      </c>
      <c r="Q346" s="50">
        <v>0.92</v>
      </c>
      <c r="R346" s="50">
        <f t="shared" ref="R346" si="2008">(Q346/Q339)-1</f>
        <v>1.098901098901095E-2</v>
      </c>
    </row>
    <row r="347" spans="2:18" x14ac:dyDescent="0.3">
      <c r="B347" s="18">
        <v>43809</v>
      </c>
      <c r="C347" s="14">
        <v>408697</v>
      </c>
      <c r="D347" s="50">
        <f t="shared" si="1918"/>
        <v>3.9277713216240961E-2</v>
      </c>
      <c r="E347" s="50">
        <v>0.18</v>
      </c>
      <c r="F347" s="50">
        <f t="shared" si="1918"/>
        <v>-5.2631578947368474E-2</v>
      </c>
      <c r="G347" s="14">
        <v>31</v>
      </c>
      <c r="H347" s="50">
        <f t="shared" ref="H347" si="2009">(G347/G340)-1</f>
        <v>-0.13888888888888884</v>
      </c>
      <c r="I347" s="14">
        <v>19</v>
      </c>
      <c r="J347" s="50">
        <f t="shared" ref="J347" si="2010">(I347/I340)-1</f>
        <v>-5.0000000000000044E-2</v>
      </c>
      <c r="K347" s="14">
        <v>29</v>
      </c>
      <c r="L347" s="50">
        <f t="shared" ref="L347" si="2011">(K347/K340)-1</f>
        <v>-3.3333333333333326E-2</v>
      </c>
      <c r="M347" s="14">
        <v>370</v>
      </c>
      <c r="N347" s="50">
        <f t="shared" ref="N347" si="2012">(M347/M340)-1</f>
        <v>2.7777777777777679E-2</v>
      </c>
      <c r="O347" s="14">
        <v>35</v>
      </c>
      <c r="P347" s="50">
        <f t="shared" ref="P347" si="2013">(O347/O340)-1</f>
        <v>-0.10256410256410253</v>
      </c>
      <c r="Q347" s="50">
        <v>0.94</v>
      </c>
      <c r="R347" s="50">
        <f t="shared" ref="R347" si="2014">(Q347/Q340)-1</f>
        <v>0</v>
      </c>
    </row>
    <row r="348" spans="2:18" x14ac:dyDescent="0.3">
      <c r="B348" s="18">
        <v>43810</v>
      </c>
      <c r="C348" s="14">
        <v>384623</v>
      </c>
      <c r="D348" s="50">
        <f t="shared" si="1918"/>
        <v>-3.5363793693068413E-3</v>
      </c>
      <c r="E348" s="50">
        <v>0.18</v>
      </c>
      <c r="F348" s="50">
        <f t="shared" si="1918"/>
        <v>-5.2631578947368474E-2</v>
      </c>
      <c r="G348" s="14">
        <v>36</v>
      </c>
      <c r="H348" s="50">
        <f t="shared" ref="H348" si="2015">(G348/G341)-1</f>
        <v>-2.7027027027026973E-2</v>
      </c>
      <c r="I348" s="14">
        <v>20</v>
      </c>
      <c r="J348" s="50">
        <f t="shared" ref="J348" si="2016">(I348/I341)-1</f>
        <v>0.11111111111111116</v>
      </c>
      <c r="K348" s="14">
        <v>27</v>
      </c>
      <c r="L348" s="50">
        <f t="shared" ref="L348" si="2017">(K348/K341)-1</f>
        <v>-3.5714285714285698E-2</v>
      </c>
      <c r="M348" s="14">
        <v>397</v>
      </c>
      <c r="N348" s="50">
        <f t="shared" ref="N348" si="2018">(M348/M341)-1</f>
        <v>0</v>
      </c>
      <c r="O348" s="14">
        <v>37</v>
      </c>
      <c r="P348" s="50">
        <f t="shared" ref="P348" si="2019">(O348/O341)-1</f>
        <v>-2.6315789473684181E-2</v>
      </c>
      <c r="Q348" s="50">
        <v>0.94</v>
      </c>
      <c r="R348" s="50">
        <f t="shared" ref="R348" si="2020">(Q348/Q341)-1</f>
        <v>2.1739130434782483E-2</v>
      </c>
    </row>
    <row r="349" spans="2:18" x14ac:dyDescent="0.3">
      <c r="B349" s="18">
        <v>43811</v>
      </c>
      <c r="C349" s="14">
        <v>385929</v>
      </c>
      <c r="D349" s="50">
        <f t="shared" si="1918"/>
        <v>-4.580956690080773E-2</v>
      </c>
      <c r="E349" s="50">
        <v>0.18</v>
      </c>
      <c r="F349" s="50">
        <f t="shared" si="1918"/>
        <v>0</v>
      </c>
      <c r="G349" s="14">
        <v>36</v>
      </c>
      <c r="H349" s="50">
        <f t="shared" ref="H349" si="2021">(G349/G342)-1</f>
        <v>0.19999999999999996</v>
      </c>
      <c r="I349" s="14">
        <v>21</v>
      </c>
      <c r="J349" s="50">
        <f t="shared" ref="J349" si="2022">(I349/I342)-1</f>
        <v>-4.5454545454545414E-2</v>
      </c>
      <c r="K349" s="14">
        <v>27</v>
      </c>
      <c r="L349" s="50">
        <f t="shared" ref="L349" si="2023">(K349/K342)-1</f>
        <v>-9.9999999999999978E-2</v>
      </c>
      <c r="M349" s="14">
        <v>386</v>
      </c>
      <c r="N349" s="50">
        <f t="shared" ref="N349" si="2024">(M349/M342)-1</f>
        <v>4.3243243243243246E-2</v>
      </c>
      <c r="O349" s="14">
        <v>33</v>
      </c>
      <c r="P349" s="50">
        <f t="shared" ref="P349" si="2025">(O349/O342)-1</f>
        <v>-0.15384615384615385</v>
      </c>
      <c r="Q349" s="50">
        <v>0.92</v>
      </c>
      <c r="R349" s="50">
        <f t="shared" ref="R349" si="2026">(Q349/Q342)-1</f>
        <v>1.098901098901095E-2</v>
      </c>
    </row>
    <row r="350" spans="2:18" x14ac:dyDescent="0.3">
      <c r="B350" s="18">
        <v>43812</v>
      </c>
      <c r="C350" s="14">
        <v>410246</v>
      </c>
      <c r="D350" s="50">
        <f t="shared" si="1918"/>
        <v>6.1507212626948693E-2</v>
      </c>
      <c r="E350" s="50">
        <v>0.17</v>
      </c>
      <c r="F350" s="50">
        <f t="shared" si="1918"/>
        <v>-0.10526315789473684</v>
      </c>
      <c r="G350" s="14">
        <v>32</v>
      </c>
      <c r="H350" s="50">
        <f t="shared" ref="H350" si="2027">(G350/G343)-1</f>
        <v>-5.8823529411764719E-2</v>
      </c>
      <c r="I350" s="14">
        <v>20</v>
      </c>
      <c r="J350" s="50">
        <f t="shared" ref="J350" si="2028">(I350/I343)-1</f>
        <v>-4.7619047619047672E-2</v>
      </c>
      <c r="K350" s="14">
        <v>25</v>
      </c>
      <c r="L350" s="50">
        <f t="shared" ref="L350" si="2029">(K350/K343)-1</f>
        <v>-3.8461538461538436E-2</v>
      </c>
      <c r="M350" s="14">
        <v>371</v>
      </c>
      <c r="N350" s="50">
        <f t="shared" ref="N350" si="2030">(M350/M343)-1</f>
        <v>4.2134831460674205E-2</v>
      </c>
      <c r="O350" s="14">
        <v>33</v>
      </c>
      <c r="P350" s="50">
        <f t="shared" ref="P350" si="2031">(O350/O343)-1</f>
        <v>3.125E-2</v>
      </c>
      <c r="Q350" s="50">
        <v>0.92</v>
      </c>
      <c r="R350" s="50">
        <f t="shared" ref="R350" si="2032">(Q350/Q343)-1</f>
        <v>1.098901098901095E-2</v>
      </c>
    </row>
    <row r="351" spans="2:18" x14ac:dyDescent="0.3">
      <c r="B351" s="18">
        <v>43813</v>
      </c>
      <c r="C351" s="14">
        <v>386399</v>
      </c>
      <c r="D351" s="50">
        <f t="shared" si="1918"/>
        <v>-3.8777373397647197E-2</v>
      </c>
      <c r="E351" s="50">
        <v>0.17</v>
      </c>
      <c r="F351" s="50">
        <f t="shared" si="1918"/>
        <v>0</v>
      </c>
      <c r="G351" s="14">
        <v>38</v>
      </c>
      <c r="H351" s="50">
        <f t="shared" ref="H351" si="2033">(G351/G344)-1</f>
        <v>0</v>
      </c>
      <c r="I351" s="14">
        <v>19</v>
      </c>
      <c r="J351" s="50">
        <f t="shared" ref="J351" si="2034">(I351/I344)-1</f>
        <v>-5.0000000000000044E-2</v>
      </c>
      <c r="K351" s="14">
        <v>26</v>
      </c>
      <c r="L351" s="50">
        <f t="shared" ref="L351" si="2035">(K351/K344)-1</f>
        <v>-0.1333333333333333</v>
      </c>
      <c r="M351" s="14">
        <v>391</v>
      </c>
      <c r="N351" s="50">
        <f t="shared" ref="N351" si="2036">(M351/M344)-1</f>
        <v>5.6756756756756843E-2</v>
      </c>
      <c r="O351" s="14">
        <v>40</v>
      </c>
      <c r="P351" s="50">
        <f t="shared" ref="P351" si="2037">(O351/O344)-1</f>
        <v>0.11111111111111116</v>
      </c>
      <c r="Q351" s="50">
        <v>0.92</v>
      </c>
      <c r="R351" s="50">
        <f t="shared" ref="R351" si="2038">(Q351/Q344)-1</f>
        <v>-3.1578947368420929E-2</v>
      </c>
    </row>
    <row r="352" spans="2:18" x14ac:dyDescent="0.3">
      <c r="B352" s="18">
        <v>43814</v>
      </c>
      <c r="C352" s="14">
        <v>410008</v>
      </c>
      <c r="D352" s="50">
        <f t="shared" si="1918"/>
        <v>4.4819326232098167E-2</v>
      </c>
      <c r="E352" s="50">
        <v>0.18</v>
      </c>
      <c r="F352" s="50">
        <f t="shared" si="1918"/>
        <v>-5.2631578947368474E-2</v>
      </c>
      <c r="G352" s="14">
        <v>30</v>
      </c>
      <c r="H352" s="50">
        <f t="shared" ref="H352" si="2039">(G352/G345)-1</f>
        <v>0</v>
      </c>
      <c r="I352" s="14">
        <v>21</v>
      </c>
      <c r="J352" s="50">
        <f t="shared" ref="J352" si="2040">(I352/I345)-1</f>
        <v>0.16666666666666674</v>
      </c>
      <c r="K352" s="14">
        <v>27</v>
      </c>
      <c r="L352" s="50">
        <f t="shared" ref="L352" si="2041">(K352/K345)-1</f>
        <v>8.0000000000000071E-2</v>
      </c>
      <c r="M352" s="14">
        <v>355</v>
      </c>
      <c r="N352" s="50">
        <f t="shared" ref="N352" si="2042">(M352/M345)-1</f>
        <v>-9.898477157360408E-2</v>
      </c>
      <c r="O352" s="14">
        <v>32</v>
      </c>
      <c r="P352" s="50">
        <f t="shared" ref="P352" si="2043">(O352/O345)-1</f>
        <v>-0.11111111111111116</v>
      </c>
      <c r="Q352" s="50">
        <v>0.91</v>
      </c>
      <c r="R352" s="50">
        <f t="shared" ref="R352" si="2044">(Q352/Q345)-1</f>
        <v>-2.1505376344086002E-2</v>
      </c>
    </row>
    <row r="353" spans="2:18" x14ac:dyDescent="0.3">
      <c r="B353" s="18">
        <v>43815</v>
      </c>
      <c r="C353" s="14">
        <v>390197</v>
      </c>
      <c r="D353" s="50">
        <f t="shared" si="1918"/>
        <v>-1.7470129804726398E-2</v>
      </c>
      <c r="E353" s="50">
        <v>0.19</v>
      </c>
      <c r="F353" s="50">
        <f t="shared" si="1918"/>
        <v>0.11764705882352944</v>
      </c>
      <c r="G353" s="14">
        <v>40</v>
      </c>
      <c r="H353" s="50">
        <f t="shared" ref="H353" si="2045">(G353/G346)-1</f>
        <v>0.11111111111111116</v>
      </c>
      <c r="I353" s="14">
        <v>19</v>
      </c>
      <c r="J353" s="50">
        <f t="shared" ref="J353" si="2046">(I353/I346)-1</f>
        <v>-0.13636363636363635</v>
      </c>
      <c r="K353" s="14">
        <v>27</v>
      </c>
      <c r="L353" s="50">
        <f t="shared" ref="L353" si="2047">(K353/K346)-1</f>
        <v>8.0000000000000071E-2</v>
      </c>
      <c r="M353" s="14">
        <v>386</v>
      </c>
      <c r="N353" s="50">
        <f t="shared" ref="N353" si="2048">(M353/M346)-1</f>
        <v>6.336088154269981E-2</v>
      </c>
      <c r="O353" s="14">
        <v>31</v>
      </c>
      <c r="P353" s="50">
        <f t="shared" ref="P353" si="2049">(O353/O346)-1</f>
        <v>-0.18421052631578949</v>
      </c>
      <c r="Q353" s="50">
        <v>0.95</v>
      </c>
      <c r="R353" s="50">
        <f t="shared" ref="R353" si="2050">(Q353/Q346)-1</f>
        <v>3.2608695652173836E-2</v>
      </c>
    </row>
    <row r="354" spans="2:18" x14ac:dyDescent="0.3">
      <c r="B354" s="18">
        <v>43816</v>
      </c>
      <c r="C354" s="14">
        <v>393364</v>
      </c>
      <c r="D354" s="50">
        <f t="shared" si="1918"/>
        <v>-3.7516791168029084E-2</v>
      </c>
      <c r="E354" s="50">
        <v>0.17</v>
      </c>
      <c r="F354" s="50">
        <f t="shared" si="1918"/>
        <v>-5.5555555555555469E-2</v>
      </c>
      <c r="G354" s="14">
        <v>40</v>
      </c>
      <c r="H354" s="50">
        <f t="shared" ref="H354" si="2051">(G354/G347)-1</f>
        <v>0.29032258064516125</v>
      </c>
      <c r="I354" s="14">
        <v>20</v>
      </c>
      <c r="J354" s="50">
        <f t="shared" ref="J354" si="2052">(I354/I347)-1</f>
        <v>5.2631578947368363E-2</v>
      </c>
      <c r="K354" s="14">
        <v>27</v>
      </c>
      <c r="L354" s="50">
        <f t="shared" ref="L354" si="2053">(K354/K347)-1</f>
        <v>-6.8965517241379337E-2</v>
      </c>
      <c r="M354" s="14">
        <v>356</v>
      </c>
      <c r="N354" s="50">
        <f t="shared" ref="N354" si="2054">(M354/M347)-1</f>
        <v>-3.7837837837837784E-2</v>
      </c>
      <c r="O354" s="14">
        <v>33</v>
      </c>
      <c r="P354" s="50">
        <f t="shared" ref="P354" si="2055">(O354/O347)-1</f>
        <v>-5.7142857142857162E-2</v>
      </c>
      <c r="Q354" s="50">
        <v>0.92</v>
      </c>
      <c r="R354" s="50">
        <f t="shared" ref="R354" si="2056">(Q354/Q347)-1</f>
        <v>-2.1276595744680771E-2</v>
      </c>
    </row>
    <row r="355" spans="2:18" x14ac:dyDescent="0.3">
      <c r="B355" s="18">
        <v>43817</v>
      </c>
      <c r="C355" s="14">
        <v>396256</v>
      </c>
      <c r="D355" s="50">
        <f t="shared" si="1918"/>
        <v>3.0245201145017386E-2</v>
      </c>
      <c r="E355" s="50">
        <v>0.19</v>
      </c>
      <c r="F355" s="50">
        <f t="shared" si="1918"/>
        <v>5.555555555555558E-2</v>
      </c>
      <c r="G355" s="14">
        <v>40</v>
      </c>
      <c r="H355" s="50">
        <f t="shared" ref="H355" si="2057">(G355/G348)-1</f>
        <v>0.11111111111111116</v>
      </c>
      <c r="I355" s="14">
        <v>22</v>
      </c>
      <c r="J355" s="50">
        <f t="shared" ref="J355" si="2058">(I355/I348)-1</f>
        <v>0.10000000000000009</v>
      </c>
      <c r="K355" s="14">
        <v>27</v>
      </c>
      <c r="L355" s="50">
        <f t="shared" ref="L355" si="2059">(K355/K348)-1</f>
        <v>0</v>
      </c>
      <c r="M355" s="14">
        <v>362</v>
      </c>
      <c r="N355" s="50">
        <f t="shared" ref="N355" si="2060">(M355/M348)-1</f>
        <v>-8.816120906801006E-2</v>
      </c>
      <c r="O355" s="14">
        <v>38</v>
      </c>
      <c r="P355" s="50">
        <f t="shared" ref="P355" si="2061">(O355/O348)-1</f>
        <v>2.7027027027026973E-2</v>
      </c>
      <c r="Q355" s="50">
        <v>0.93</v>
      </c>
      <c r="R355" s="50">
        <f t="shared" ref="R355" si="2062">(Q355/Q348)-1</f>
        <v>-1.0638297872340274E-2</v>
      </c>
    </row>
    <row r="356" spans="2:18" x14ac:dyDescent="0.3">
      <c r="B356" s="18">
        <v>43818</v>
      </c>
      <c r="C356" s="14">
        <v>395679</v>
      </c>
      <c r="D356" s="50">
        <f t="shared" si="1918"/>
        <v>2.5263714310145069E-2</v>
      </c>
      <c r="E356" s="50">
        <v>0.17</v>
      </c>
      <c r="F356" s="50">
        <f t="shared" si="1918"/>
        <v>-5.5555555555555469E-2</v>
      </c>
      <c r="G356" s="14">
        <v>34</v>
      </c>
      <c r="H356" s="50">
        <f t="shared" ref="H356" si="2063">(G356/G349)-1</f>
        <v>-5.555555555555558E-2</v>
      </c>
      <c r="I356" s="14">
        <v>19</v>
      </c>
      <c r="J356" s="50">
        <f t="shared" ref="J356" si="2064">(I356/I349)-1</f>
        <v>-9.5238095238095233E-2</v>
      </c>
      <c r="K356" s="14">
        <v>30</v>
      </c>
      <c r="L356" s="50">
        <f t="shared" ref="L356" si="2065">(K356/K349)-1</f>
        <v>0.11111111111111116</v>
      </c>
      <c r="M356" s="14">
        <v>354</v>
      </c>
      <c r="N356" s="50">
        <f t="shared" ref="N356" si="2066">(M356/M349)-1</f>
        <v>-8.2901554404145039E-2</v>
      </c>
      <c r="O356" s="14">
        <v>32</v>
      </c>
      <c r="P356" s="50">
        <f t="shared" ref="P356" si="2067">(O356/O349)-1</f>
        <v>-3.0303030303030276E-2</v>
      </c>
      <c r="Q356" s="50">
        <v>0.92</v>
      </c>
      <c r="R356" s="50">
        <f t="shared" ref="R356" si="2068">(Q356/Q349)-1</f>
        <v>0</v>
      </c>
    </row>
    <row r="357" spans="2:18" x14ac:dyDescent="0.3">
      <c r="B357" s="18">
        <v>43819</v>
      </c>
      <c r="C357" s="14">
        <v>388480</v>
      </c>
      <c r="D357" s="50">
        <f t="shared" si="1918"/>
        <v>-5.305597129527162E-2</v>
      </c>
      <c r="E357" s="50">
        <v>0.18</v>
      </c>
      <c r="F357" s="50">
        <f t="shared" si="1918"/>
        <v>5.8823529411764497E-2</v>
      </c>
      <c r="G357" s="14">
        <v>34</v>
      </c>
      <c r="H357" s="50">
        <f t="shared" ref="H357" si="2069">(G357/G350)-1</f>
        <v>6.25E-2</v>
      </c>
      <c r="I357" s="14">
        <v>20</v>
      </c>
      <c r="J357" s="50">
        <f t="shared" ref="J357" si="2070">(I357/I350)-1</f>
        <v>0</v>
      </c>
      <c r="K357" s="14">
        <v>27</v>
      </c>
      <c r="L357" s="50">
        <f t="shared" ref="L357" si="2071">(K357/K350)-1</f>
        <v>8.0000000000000071E-2</v>
      </c>
      <c r="M357" s="14">
        <v>362</v>
      </c>
      <c r="N357" s="50">
        <f t="shared" ref="N357" si="2072">(M357/M350)-1</f>
        <v>-2.425876010781669E-2</v>
      </c>
      <c r="O357" s="14">
        <v>39</v>
      </c>
      <c r="P357" s="50">
        <f t="shared" ref="P357" si="2073">(O357/O350)-1</f>
        <v>0.18181818181818188</v>
      </c>
      <c r="Q357" s="50">
        <v>0.95</v>
      </c>
      <c r="R357" s="50">
        <f t="shared" ref="R357" si="2074">(Q357/Q350)-1</f>
        <v>3.2608695652173836E-2</v>
      </c>
    </row>
    <row r="358" spans="2:18" x14ac:dyDescent="0.3">
      <c r="B358" s="18">
        <v>43820</v>
      </c>
      <c r="C358" s="14">
        <v>399659</v>
      </c>
      <c r="D358" s="50">
        <f t="shared" si="1918"/>
        <v>3.4316858998082234E-2</v>
      </c>
      <c r="E358" s="50">
        <v>0.17</v>
      </c>
      <c r="F358" s="50">
        <f t="shared" si="1918"/>
        <v>0</v>
      </c>
      <c r="G358" s="14">
        <v>39</v>
      </c>
      <c r="H358" s="50">
        <f t="shared" ref="H358" si="2075">(G358/G351)-1</f>
        <v>2.6315789473684292E-2</v>
      </c>
      <c r="I358" s="14">
        <v>17</v>
      </c>
      <c r="J358" s="50">
        <f t="shared" ref="J358" si="2076">(I358/I351)-1</f>
        <v>-0.10526315789473684</v>
      </c>
      <c r="K358" s="14">
        <v>29</v>
      </c>
      <c r="L358" s="50">
        <f t="shared" ref="L358" si="2077">(K358/K351)-1</f>
        <v>0.11538461538461542</v>
      </c>
      <c r="M358" s="14">
        <v>350</v>
      </c>
      <c r="N358" s="50">
        <f t="shared" ref="N358" si="2078">(M358/M351)-1</f>
        <v>-0.1048593350383632</v>
      </c>
      <c r="O358" s="14">
        <v>31</v>
      </c>
      <c r="P358" s="50">
        <f t="shared" ref="P358" si="2079">(O358/O351)-1</f>
        <v>-0.22499999999999998</v>
      </c>
      <c r="Q358" s="50">
        <v>0.91</v>
      </c>
      <c r="R358" s="50">
        <f t="shared" ref="R358" si="2080">(Q358/Q351)-1</f>
        <v>-1.0869565217391353E-2</v>
      </c>
    </row>
    <row r="359" spans="2:18" x14ac:dyDescent="0.3">
      <c r="B359" s="18">
        <v>43821</v>
      </c>
      <c r="C359" s="14">
        <v>391668</v>
      </c>
      <c r="D359" s="50">
        <f t="shared" si="1918"/>
        <v>-4.4730834520302021E-2</v>
      </c>
      <c r="E359" s="50">
        <v>0.18</v>
      </c>
      <c r="F359" s="50">
        <f t="shared" si="1918"/>
        <v>0</v>
      </c>
      <c r="G359" s="14">
        <v>30</v>
      </c>
      <c r="H359" s="50">
        <f t="shared" ref="H359" si="2081">(G359/G352)-1</f>
        <v>0</v>
      </c>
      <c r="I359" s="14">
        <v>18</v>
      </c>
      <c r="J359" s="50">
        <f t="shared" ref="J359" si="2082">(I359/I352)-1</f>
        <v>-0.1428571428571429</v>
      </c>
      <c r="K359" s="14">
        <v>25</v>
      </c>
      <c r="L359" s="50">
        <f t="shared" ref="L359" si="2083">(K359/K352)-1</f>
        <v>-7.407407407407407E-2</v>
      </c>
      <c r="M359" s="14">
        <v>397</v>
      </c>
      <c r="N359" s="50">
        <f t="shared" ref="N359" si="2084">(M359/M352)-1</f>
        <v>0.11830985915492964</v>
      </c>
      <c r="O359" s="14">
        <v>39</v>
      </c>
      <c r="P359" s="50">
        <f t="shared" ref="P359" si="2085">(O359/O352)-1</f>
        <v>0.21875</v>
      </c>
      <c r="Q359" s="50">
        <v>0.92</v>
      </c>
      <c r="R359" s="50">
        <f t="shared" ref="R359" si="2086">(Q359/Q352)-1</f>
        <v>1.098901098901095E-2</v>
      </c>
    </row>
    <row r="360" spans="2:18" x14ac:dyDescent="0.3">
      <c r="B360" s="18">
        <v>43822</v>
      </c>
      <c r="C360" s="14">
        <v>387294</v>
      </c>
      <c r="D360" s="50">
        <f t="shared" si="1918"/>
        <v>-7.4398316747693594E-3</v>
      </c>
      <c r="E360" s="50">
        <v>0.17</v>
      </c>
      <c r="F360" s="50">
        <f t="shared" si="1918"/>
        <v>-0.10526315789473684</v>
      </c>
      <c r="G360" s="14">
        <v>34</v>
      </c>
      <c r="H360" s="50">
        <f t="shared" ref="H360" si="2087">(G360/G353)-1</f>
        <v>-0.15000000000000002</v>
      </c>
      <c r="I360" s="14">
        <v>18</v>
      </c>
      <c r="J360" s="50">
        <f t="shared" ref="J360" si="2088">(I360/I353)-1</f>
        <v>-5.2631578947368474E-2</v>
      </c>
      <c r="K360" s="14">
        <v>29</v>
      </c>
      <c r="L360" s="50">
        <f t="shared" ref="L360" si="2089">(K360/K353)-1</f>
        <v>7.4074074074074181E-2</v>
      </c>
      <c r="M360" s="14">
        <v>357</v>
      </c>
      <c r="N360" s="50">
        <f t="shared" ref="N360" si="2090">(M360/M353)-1</f>
        <v>-7.5129533678756522E-2</v>
      </c>
      <c r="O360" s="14">
        <v>30</v>
      </c>
      <c r="P360" s="50">
        <f t="shared" ref="P360" si="2091">(O360/O353)-1</f>
        <v>-3.2258064516129004E-2</v>
      </c>
      <c r="Q360" s="50">
        <v>0.92</v>
      </c>
      <c r="R360" s="50">
        <f t="shared" ref="R360" si="2092">(Q360/Q353)-1</f>
        <v>-3.1578947368420929E-2</v>
      </c>
    </row>
    <row r="361" spans="2:18" x14ac:dyDescent="0.3">
      <c r="B361" s="18">
        <v>43823</v>
      </c>
      <c r="C361" s="14">
        <v>385346</v>
      </c>
      <c r="D361" s="50">
        <f t="shared" si="1918"/>
        <v>-2.0383156567454042E-2</v>
      </c>
      <c r="E361" s="50">
        <v>0.17</v>
      </c>
      <c r="F361" s="50">
        <f t="shared" si="1918"/>
        <v>0</v>
      </c>
      <c r="G361" s="14">
        <v>40</v>
      </c>
      <c r="H361" s="50">
        <f t="shared" ref="H361" si="2093">(G361/G354)-1</f>
        <v>0</v>
      </c>
      <c r="I361" s="14">
        <v>17</v>
      </c>
      <c r="J361" s="50">
        <f t="shared" ref="J361" si="2094">(I361/I354)-1</f>
        <v>-0.15000000000000002</v>
      </c>
      <c r="K361" s="14">
        <v>26</v>
      </c>
      <c r="L361" s="50">
        <f t="shared" ref="L361" si="2095">(K361/K354)-1</f>
        <v>-3.703703703703709E-2</v>
      </c>
      <c r="M361" s="14">
        <v>394</v>
      </c>
      <c r="N361" s="50">
        <f t="shared" ref="N361" si="2096">(M361/M354)-1</f>
        <v>0.10674157303370779</v>
      </c>
      <c r="O361" s="14">
        <v>40</v>
      </c>
      <c r="P361" s="50">
        <f t="shared" ref="P361" si="2097">(O361/O354)-1</f>
        <v>0.21212121212121215</v>
      </c>
      <c r="Q361" s="50">
        <v>0.93</v>
      </c>
      <c r="R361" s="50">
        <f t="shared" ref="R361" si="2098">(Q361/Q354)-1</f>
        <v>1.0869565217391353E-2</v>
      </c>
    </row>
    <row r="362" spans="2:18" x14ac:dyDescent="0.3">
      <c r="B362" s="18">
        <v>43824</v>
      </c>
      <c r="C362" s="14">
        <v>403674</v>
      </c>
      <c r="D362" s="50">
        <f t="shared" si="1918"/>
        <v>1.8720221271097515E-2</v>
      </c>
      <c r="E362" s="50">
        <v>0.19</v>
      </c>
      <c r="F362" s="50">
        <f t="shared" si="1918"/>
        <v>0</v>
      </c>
      <c r="G362" s="14">
        <v>38</v>
      </c>
      <c r="H362" s="50">
        <f t="shared" ref="H362" si="2099">(G362/G355)-1</f>
        <v>-5.0000000000000044E-2</v>
      </c>
      <c r="I362" s="14">
        <v>20</v>
      </c>
      <c r="J362" s="50">
        <f t="shared" ref="J362" si="2100">(I362/I355)-1</f>
        <v>-9.0909090909090939E-2</v>
      </c>
      <c r="K362" s="14">
        <v>27</v>
      </c>
      <c r="L362" s="50">
        <f t="shared" ref="L362" si="2101">(K362/K355)-1</f>
        <v>0</v>
      </c>
      <c r="M362" s="14">
        <v>366</v>
      </c>
      <c r="N362" s="50">
        <f t="shared" ref="N362" si="2102">(M362/M355)-1</f>
        <v>1.1049723756906049E-2</v>
      </c>
      <c r="O362" s="14">
        <v>35</v>
      </c>
      <c r="P362" s="50">
        <f t="shared" ref="P362" si="2103">(O362/O355)-1</f>
        <v>-7.8947368421052655E-2</v>
      </c>
      <c r="Q362" s="50">
        <v>0.93</v>
      </c>
      <c r="R362" s="50">
        <f t="shared" ref="R362" si="2104">(Q362/Q355)-1</f>
        <v>0</v>
      </c>
    </row>
    <row r="363" spans="2:18" x14ac:dyDescent="0.3">
      <c r="B363" s="18">
        <v>43825</v>
      </c>
      <c r="C363" s="14">
        <v>381035</v>
      </c>
      <c r="D363" s="50">
        <f t="shared" si="1918"/>
        <v>-3.7009798346639533E-2</v>
      </c>
      <c r="E363" s="50">
        <v>0.18</v>
      </c>
      <c r="F363" s="50">
        <f t="shared" si="1918"/>
        <v>5.8823529411764497E-2</v>
      </c>
      <c r="G363" s="14">
        <v>39</v>
      </c>
      <c r="H363" s="50">
        <f t="shared" ref="H363" si="2105">(G363/G356)-1</f>
        <v>0.14705882352941169</v>
      </c>
      <c r="I363" s="14">
        <v>21</v>
      </c>
      <c r="J363" s="50">
        <f t="shared" ref="J363" si="2106">(I363/I356)-1</f>
        <v>0.10526315789473695</v>
      </c>
      <c r="K363" s="14">
        <v>29</v>
      </c>
      <c r="L363" s="50">
        <f t="shared" ref="L363" si="2107">(K363/K356)-1</f>
        <v>-3.3333333333333326E-2</v>
      </c>
      <c r="M363" s="14">
        <v>380</v>
      </c>
      <c r="N363" s="50">
        <f t="shared" ref="N363" si="2108">(M363/M356)-1</f>
        <v>7.344632768361592E-2</v>
      </c>
      <c r="O363" s="14">
        <v>36</v>
      </c>
      <c r="P363" s="50">
        <f t="shared" ref="P363" si="2109">(O363/O356)-1</f>
        <v>0.125</v>
      </c>
      <c r="Q363" s="50">
        <v>0.95</v>
      </c>
      <c r="R363" s="50">
        <f t="shared" ref="R363" si="2110">(Q363/Q356)-1</f>
        <v>3.2608695652173836E-2</v>
      </c>
    </row>
    <row r="364" spans="2:18" x14ac:dyDescent="0.3">
      <c r="B364" s="18">
        <v>43826</v>
      </c>
      <c r="C364" s="14">
        <v>409390</v>
      </c>
      <c r="D364" s="50">
        <f t="shared" si="1918"/>
        <v>5.3825164744645715E-2</v>
      </c>
      <c r="E364" s="50">
        <v>0.19</v>
      </c>
      <c r="F364" s="50">
        <f t="shared" si="1918"/>
        <v>5.555555555555558E-2</v>
      </c>
      <c r="G364" s="14">
        <v>30</v>
      </c>
      <c r="H364" s="50">
        <f t="shared" ref="H364" si="2111">(G364/G357)-1</f>
        <v>-0.11764705882352944</v>
      </c>
      <c r="I364" s="14">
        <v>18</v>
      </c>
      <c r="J364" s="50">
        <f t="shared" ref="J364" si="2112">(I364/I357)-1</f>
        <v>-9.9999999999999978E-2</v>
      </c>
      <c r="K364" s="14">
        <v>27</v>
      </c>
      <c r="L364" s="50">
        <f t="shared" ref="L364" si="2113">(K364/K357)-1</f>
        <v>0</v>
      </c>
      <c r="M364" s="14">
        <v>387</v>
      </c>
      <c r="N364" s="50">
        <f t="shared" ref="N364" si="2114">(M364/M357)-1</f>
        <v>6.9060773480662974E-2</v>
      </c>
      <c r="O364" s="14">
        <v>33</v>
      </c>
      <c r="P364" s="50">
        <f t="shared" ref="P364" si="2115">(O364/O357)-1</f>
        <v>-0.15384615384615385</v>
      </c>
      <c r="Q364" s="50">
        <v>0.91</v>
      </c>
      <c r="R364" s="50">
        <f t="shared" ref="R364" si="2116">(Q364/Q357)-1</f>
        <v>-4.2105263157894646E-2</v>
      </c>
    </row>
    <row r="365" spans="2:18" x14ac:dyDescent="0.3">
      <c r="B365" s="18">
        <v>43827</v>
      </c>
      <c r="C365" s="14">
        <v>383323</v>
      </c>
      <c r="D365" s="50">
        <f t="shared" si="1918"/>
        <v>-4.0874845806049609E-2</v>
      </c>
      <c r="E365" s="50">
        <v>0.19</v>
      </c>
      <c r="F365" s="50">
        <f t="shared" si="1918"/>
        <v>0.11764705882352944</v>
      </c>
      <c r="G365" s="14">
        <v>30</v>
      </c>
      <c r="H365" s="50">
        <f t="shared" ref="H365" si="2117">(G365/G358)-1</f>
        <v>-0.23076923076923073</v>
      </c>
      <c r="I365" s="14">
        <v>18</v>
      </c>
      <c r="J365" s="50">
        <f t="shared" ref="J365" si="2118">(I365/I358)-1</f>
        <v>5.8823529411764719E-2</v>
      </c>
      <c r="K365" s="14">
        <v>27</v>
      </c>
      <c r="L365" s="50">
        <f t="shared" ref="L365" si="2119">(K365/K358)-1</f>
        <v>-6.8965517241379337E-2</v>
      </c>
      <c r="M365" s="14">
        <v>388</v>
      </c>
      <c r="N365" s="50">
        <f t="shared" ref="N365" si="2120">(M365/M358)-1</f>
        <v>0.10857142857142854</v>
      </c>
      <c r="O365" s="14">
        <v>37</v>
      </c>
      <c r="P365" s="50">
        <f t="shared" ref="P365" si="2121">(O365/O358)-1</f>
        <v>0.19354838709677424</v>
      </c>
      <c r="Q365" s="50">
        <v>0.91</v>
      </c>
      <c r="R365" s="50">
        <f t="shared" ref="R365" si="2122">(Q365/Q358)-1</f>
        <v>0</v>
      </c>
    </row>
    <row r="366" spans="2:18" x14ac:dyDescent="0.3">
      <c r="B366" s="18">
        <v>43828</v>
      </c>
      <c r="C366" s="14">
        <v>385433</v>
      </c>
      <c r="D366" s="50">
        <f t="shared" si="1918"/>
        <v>-1.5919094743507278E-2</v>
      </c>
      <c r="E366" s="50">
        <v>0.17</v>
      </c>
      <c r="F366" s="50">
        <f t="shared" si="1918"/>
        <v>-5.5555555555555469E-2</v>
      </c>
      <c r="G366" s="14">
        <v>38</v>
      </c>
      <c r="H366" s="50">
        <f t="shared" ref="H366" si="2123">(G366/G359)-1</f>
        <v>0.26666666666666661</v>
      </c>
      <c r="I366" s="14">
        <v>17</v>
      </c>
      <c r="J366" s="50">
        <f t="shared" ref="J366" si="2124">(I366/I359)-1</f>
        <v>-5.555555555555558E-2</v>
      </c>
      <c r="K366" s="14">
        <v>25</v>
      </c>
      <c r="L366" s="50">
        <f t="shared" ref="L366" si="2125">(K366/K359)-1</f>
        <v>0</v>
      </c>
      <c r="M366" s="14">
        <v>350</v>
      </c>
      <c r="N366" s="50">
        <f t="shared" ref="N366" si="2126">(M366/M359)-1</f>
        <v>-0.11838790931989929</v>
      </c>
      <c r="O366" s="14">
        <v>31</v>
      </c>
      <c r="P366" s="50">
        <f t="shared" ref="P366" si="2127">(O366/O359)-1</f>
        <v>-0.20512820512820518</v>
      </c>
      <c r="Q366" s="50">
        <v>0.94</v>
      </c>
      <c r="R366" s="50">
        <f t="shared" ref="R366" si="2128">(Q366/Q359)-1</f>
        <v>2.1739130434782483E-2</v>
      </c>
    </row>
    <row r="367" spans="2:18" x14ac:dyDescent="0.3">
      <c r="B367" s="18">
        <v>43829</v>
      </c>
      <c r="C367" s="14">
        <v>382858</v>
      </c>
      <c r="D367" s="50">
        <f t="shared" si="1918"/>
        <v>-1.1453830939802789E-2</v>
      </c>
      <c r="E367" s="50">
        <v>0.18</v>
      </c>
      <c r="F367" s="50">
        <f t="shared" si="1918"/>
        <v>5.8823529411764497E-2</v>
      </c>
      <c r="G367" s="14">
        <v>38</v>
      </c>
      <c r="H367" s="50">
        <f t="shared" ref="H367" si="2129">(G367/G360)-1</f>
        <v>0.11764705882352944</v>
      </c>
      <c r="I367" s="14">
        <v>17</v>
      </c>
      <c r="J367" s="50">
        <f t="shared" ref="J367" si="2130">(I367/I360)-1</f>
        <v>-5.555555555555558E-2</v>
      </c>
      <c r="K367" s="14">
        <v>26</v>
      </c>
      <c r="L367" s="50">
        <f t="shared" ref="L367" si="2131">(K367/K360)-1</f>
        <v>-0.10344827586206895</v>
      </c>
      <c r="M367" s="14">
        <v>385</v>
      </c>
      <c r="N367" s="50">
        <f t="shared" ref="N367" si="2132">(M367/M360)-1</f>
        <v>7.8431372549019551E-2</v>
      </c>
      <c r="O367" s="14">
        <v>30</v>
      </c>
      <c r="P367" s="50">
        <f t="shared" ref="P367" si="2133">(O367/O360)-1</f>
        <v>0</v>
      </c>
      <c r="Q367" s="50">
        <v>0.95</v>
      </c>
      <c r="R367" s="50">
        <f t="shared" ref="R367" si="2134">(Q367/Q360)-1</f>
        <v>3.2608695652173836E-2</v>
      </c>
    </row>
    <row r="368" spans="2:18" x14ac:dyDescent="0.3">
      <c r="B368" s="18">
        <v>43830</v>
      </c>
      <c r="C368" s="14">
        <v>384453</v>
      </c>
      <c r="D368" s="50">
        <f t="shared" si="1918"/>
        <v>-2.3173978710042675E-3</v>
      </c>
      <c r="E368" s="50">
        <v>0.19</v>
      </c>
      <c r="F368" s="50">
        <f t="shared" si="1918"/>
        <v>0.11764705882352944</v>
      </c>
      <c r="G368" s="14">
        <v>33</v>
      </c>
      <c r="H368" s="50">
        <f t="shared" ref="H368" si="2135">(G368/G361)-1</f>
        <v>-0.17500000000000004</v>
      </c>
      <c r="I368" s="14">
        <v>18</v>
      </c>
      <c r="J368" s="50">
        <f t="shared" ref="J368" si="2136">(I368/I361)-1</f>
        <v>5.8823529411764719E-2</v>
      </c>
      <c r="K368" s="14">
        <v>26</v>
      </c>
      <c r="L368" s="50">
        <f t="shared" ref="L368" si="2137">(K368/K361)-1</f>
        <v>0</v>
      </c>
      <c r="M368" s="14">
        <v>357</v>
      </c>
      <c r="N368" s="50">
        <f t="shared" ref="N368" si="2138">(M368/M361)-1</f>
        <v>-9.3908629441624369E-2</v>
      </c>
      <c r="O368" s="14">
        <v>36</v>
      </c>
      <c r="P368" s="50">
        <f t="shared" ref="P368" si="2139">(O368/O361)-1</f>
        <v>-9.9999999999999978E-2</v>
      </c>
      <c r="Q368" s="50">
        <v>0.91</v>
      </c>
      <c r="R368" s="50">
        <f t="shared" ref="R368" si="2140">(Q368/Q361)-1</f>
        <v>-2.1505376344086002E-2</v>
      </c>
    </row>
    <row r="369" spans="2:18" x14ac:dyDescent="0.3">
      <c r="B369" s="18">
        <v>43831</v>
      </c>
      <c r="C369" s="14">
        <v>385535</v>
      </c>
      <c r="D369" s="50">
        <f t="shared" si="1918"/>
        <v>-4.4934774099892438E-2</v>
      </c>
      <c r="E369" s="50">
        <v>0.17</v>
      </c>
      <c r="F369" s="50">
        <f t="shared" si="1918"/>
        <v>-0.10526315789473684</v>
      </c>
      <c r="G369" s="14">
        <v>31</v>
      </c>
      <c r="H369" s="50">
        <f t="shared" ref="H369" si="2141">(G369/G362)-1</f>
        <v>-0.18421052631578949</v>
      </c>
      <c r="I369" s="14">
        <v>20</v>
      </c>
      <c r="J369" s="50">
        <f t="shared" ref="J369" si="2142">(I369/I362)-1</f>
        <v>0</v>
      </c>
      <c r="K369" s="14">
        <v>28</v>
      </c>
      <c r="L369" s="50">
        <f t="shared" ref="L369" si="2143">(K369/K362)-1</f>
        <v>3.7037037037036979E-2</v>
      </c>
      <c r="M369" s="14">
        <v>397</v>
      </c>
      <c r="N369" s="50">
        <f t="shared" ref="N369" si="2144">(M369/M362)-1</f>
        <v>8.4699453551912551E-2</v>
      </c>
      <c r="O369" s="14">
        <v>33</v>
      </c>
      <c r="P369" s="50">
        <f t="shared" ref="P369" si="2145">(O369/O362)-1</f>
        <v>-5.7142857142857162E-2</v>
      </c>
      <c r="Q369" s="50">
        <v>0.93</v>
      </c>
      <c r="R369" s="50">
        <f t="shared" ref="R369" si="2146">(Q369/Q362)-1</f>
        <v>0</v>
      </c>
    </row>
  </sheetData>
  <mergeCells count="16">
    <mergeCell ref="O2:P2"/>
    <mergeCell ref="Q2:R2"/>
    <mergeCell ref="C1:D1"/>
    <mergeCell ref="E1:F1"/>
    <mergeCell ref="G1:H1"/>
    <mergeCell ref="I1:J1"/>
    <mergeCell ref="K1:L1"/>
    <mergeCell ref="M1:N1"/>
    <mergeCell ref="O1:P1"/>
    <mergeCell ref="Q1:R1"/>
    <mergeCell ref="C2:D2"/>
    <mergeCell ref="E2:F2"/>
    <mergeCell ref="G2:H2"/>
    <mergeCell ref="I2:J2"/>
    <mergeCell ref="K2:L2"/>
    <mergeCell ref="M2:N2"/>
  </mergeCells>
  <conditionalFormatting sqref="D11:D369">
    <cfRule type="cellIs" dxfId="50" priority="15" operator="lessThan">
      <formula>0</formula>
    </cfRule>
    <cfRule type="cellIs" dxfId="49" priority="16" operator="greaterThan">
      <formula>0</formula>
    </cfRule>
  </conditionalFormatting>
  <conditionalFormatting sqref="F11:F369">
    <cfRule type="cellIs" dxfId="48" priority="13" operator="lessThan">
      <formula>0</formula>
    </cfRule>
    <cfRule type="cellIs" dxfId="47" priority="14" operator="greaterThan">
      <formula>0</formula>
    </cfRule>
  </conditionalFormatting>
  <conditionalFormatting sqref="H11:H369">
    <cfRule type="cellIs" dxfId="46" priority="7" operator="lessThan">
      <formula>0</formula>
    </cfRule>
    <cfRule type="cellIs" dxfId="45" priority="8" operator="greaterThan">
      <formula>0</formula>
    </cfRule>
  </conditionalFormatting>
  <conditionalFormatting sqref="J11:J369">
    <cfRule type="cellIs" dxfId="44" priority="5" operator="lessThan">
      <formula>0</formula>
    </cfRule>
    <cfRule type="cellIs" dxfId="43" priority="6" operator="greaterThan">
      <formula>0</formula>
    </cfRule>
  </conditionalFormatting>
  <conditionalFormatting sqref="L11:L369">
    <cfRule type="cellIs" dxfId="42" priority="3" operator="lessThan">
      <formula>0</formula>
    </cfRule>
    <cfRule type="cellIs" dxfId="41" priority="4" operator="greaterThan">
      <formula>0</formula>
    </cfRule>
  </conditionalFormatting>
  <conditionalFormatting sqref="N11:N369">
    <cfRule type="cellIs" dxfId="40" priority="1" operator="lessThan">
      <formula>0</formula>
    </cfRule>
    <cfRule type="cellIs" dxfId="39" priority="2" operator="greaterThan">
      <formula>0</formula>
    </cfRule>
  </conditionalFormatting>
  <conditionalFormatting sqref="P11:P369">
    <cfRule type="cellIs" dxfId="38" priority="11" operator="lessThan">
      <formula>0</formula>
    </cfRule>
    <cfRule type="cellIs" dxfId="37" priority="12" operator="greaterThan">
      <formula>0</formula>
    </cfRule>
  </conditionalFormatting>
  <conditionalFormatting sqref="R11:R369">
    <cfRule type="cellIs" dxfId="36" priority="9" operator="lessThan">
      <formula>0</formula>
    </cfRule>
    <cfRule type="cellIs" dxfId="35" priority="10" operator="greater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F392-1392-4692-83DF-1E8EC8D39063}">
  <dimension ref="A1:AC368"/>
  <sheetViews>
    <sheetView zoomScale="95" zoomScaleNormal="95" workbookViewId="0">
      <selection activeCell="AD20" sqref="AD20"/>
    </sheetView>
  </sheetViews>
  <sheetFormatPr defaultRowHeight="15.6" x14ac:dyDescent="0.3"/>
  <cols>
    <col min="1" max="1" width="2.59765625" customWidth="1"/>
    <col min="2" max="2" width="10.09765625" hidden="1" customWidth="1"/>
    <col min="3" max="4" width="8.8984375" hidden="1" customWidth="1"/>
    <col min="5" max="5" width="0" hidden="1" customWidth="1"/>
    <col min="6" max="6" width="9.09765625" hidden="1" customWidth="1"/>
    <col min="7" max="7" width="9.5" hidden="1" customWidth="1"/>
    <col min="8" max="9" width="0" hidden="1" customWidth="1"/>
    <col min="10" max="10" width="10.59765625" bestFit="1" customWidth="1"/>
    <col min="11" max="15" width="12" customWidth="1"/>
    <col min="16" max="16" width="1.8984375" customWidth="1"/>
    <col min="17" max="17" width="10.59765625" bestFit="1" customWidth="1"/>
    <col min="18" max="22" width="12" customWidth="1"/>
    <col min="23" max="23" width="1.8984375" customWidth="1"/>
    <col min="24" max="24" width="11.69921875" customWidth="1"/>
    <col min="25" max="25" width="11" customWidth="1"/>
    <col min="26" max="26" width="10.796875" customWidth="1"/>
    <col min="27" max="27" width="12.1992187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33" t="s">
        <v>0</v>
      </c>
      <c r="C2" s="34" t="s">
        <v>1</v>
      </c>
      <c r="D2" s="34" t="s">
        <v>2</v>
      </c>
      <c r="E2" s="34" t="s">
        <v>3</v>
      </c>
      <c r="F2" s="34" t="s">
        <v>4</v>
      </c>
      <c r="G2" s="34" t="s">
        <v>5</v>
      </c>
      <c r="H2" s="29"/>
      <c r="I2" s="29"/>
      <c r="J2" s="29"/>
      <c r="K2" s="29"/>
      <c r="L2" s="29"/>
      <c r="M2" s="29"/>
      <c r="N2" s="29"/>
      <c r="O2" s="29"/>
      <c r="P2" s="29"/>
      <c r="Q2" s="29"/>
      <c r="R2" s="29"/>
      <c r="S2" s="29"/>
      <c r="T2" s="29"/>
      <c r="U2" s="29"/>
      <c r="V2" s="29"/>
      <c r="W2" s="29"/>
      <c r="X2" s="29"/>
      <c r="Y2" s="29"/>
      <c r="Z2" s="29"/>
      <c r="AA2" s="29"/>
      <c r="AB2" s="29"/>
      <c r="AC2" s="29"/>
    </row>
    <row r="3" spans="1:29" x14ac:dyDescent="0.3">
      <c r="A3" s="29"/>
      <c r="B3" s="35">
        <v>43466</v>
      </c>
      <c r="C3" s="29">
        <v>20848646</v>
      </c>
      <c r="D3" s="29">
        <v>5107918</v>
      </c>
      <c r="E3" s="29">
        <v>2104462</v>
      </c>
      <c r="F3" s="29">
        <v>1505532</v>
      </c>
      <c r="G3" s="36">
        <v>1271572.67328</v>
      </c>
      <c r="H3" s="29"/>
      <c r="I3" s="29"/>
      <c r="J3" s="87" t="s">
        <v>48</v>
      </c>
      <c r="K3" s="87"/>
      <c r="L3" s="43">
        <v>43478</v>
      </c>
      <c r="M3" s="29"/>
      <c r="N3" s="29"/>
      <c r="O3" s="29"/>
      <c r="P3" s="29"/>
      <c r="Q3" s="87" t="s">
        <v>49</v>
      </c>
      <c r="R3" s="87"/>
      <c r="S3" s="43">
        <f>L3-7</f>
        <v>43471</v>
      </c>
      <c r="T3" s="29"/>
      <c r="U3" s="29"/>
      <c r="V3" s="29"/>
      <c r="W3" s="29"/>
      <c r="X3" s="29"/>
      <c r="Y3" s="29"/>
      <c r="Z3" s="29"/>
      <c r="AA3" s="29"/>
      <c r="AB3" s="29"/>
      <c r="AC3" s="29"/>
    </row>
    <row r="4" spans="1:29" x14ac:dyDescent="0.3">
      <c r="A4" s="29"/>
      <c r="B4" s="35">
        <v>43467</v>
      </c>
      <c r="C4" s="29">
        <v>21934513</v>
      </c>
      <c r="D4" s="29">
        <v>5428792</v>
      </c>
      <c r="E4" s="29">
        <v>2171516</v>
      </c>
      <c r="F4" s="29">
        <v>1569355</v>
      </c>
      <c r="G4" s="29">
        <v>1261133</v>
      </c>
      <c r="H4" s="29"/>
      <c r="I4" s="29"/>
      <c r="J4" s="29"/>
      <c r="K4" s="29"/>
      <c r="L4" s="29"/>
      <c r="M4" s="29"/>
      <c r="N4" s="29"/>
      <c r="O4" s="29"/>
      <c r="P4" s="29"/>
      <c r="Q4" s="29"/>
      <c r="R4" s="29"/>
      <c r="S4" s="29"/>
      <c r="T4" s="29"/>
      <c r="U4" s="29"/>
      <c r="V4" s="29"/>
      <c r="W4" s="29"/>
      <c r="X4" s="29"/>
      <c r="Y4" s="88"/>
      <c r="Z4" s="88"/>
      <c r="AA4" s="88"/>
      <c r="AB4" s="29"/>
      <c r="AC4" s="29"/>
    </row>
    <row r="5" spans="1:29" ht="37.799999999999997" customHeight="1" x14ac:dyDescent="0.3">
      <c r="A5" s="29"/>
      <c r="B5" s="35">
        <v>43468</v>
      </c>
      <c r="C5" s="29">
        <v>20848646</v>
      </c>
      <c r="D5" s="29">
        <v>5212161</v>
      </c>
      <c r="E5" s="29">
        <v>2001470</v>
      </c>
      <c r="F5" s="29">
        <v>1402630</v>
      </c>
      <c r="G5" s="29">
        <v>1138655</v>
      </c>
      <c r="H5" s="29"/>
      <c r="I5" s="29"/>
      <c r="J5" s="41" t="s">
        <v>0</v>
      </c>
      <c r="K5" s="42" t="s">
        <v>1</v>
      </c>
      <c r="L5" s="42" t="s">
        <v>2</v>
      </c>
      <c r="M5" s="42" t="s">
        <v>3</v>
      </c>
      <c r="N5" s="42" t="s">
        <v>4</v>
      </c>
      <c r="O5" s="42" t="s">
        <v>5</v>
      </c>
      <c r="P5" s="29"/>
      <c r="Q5" s="41" t="s">
        <v>0</v>
      </c>
      <c r="R5" s="42" t="s">
        <v>1</v>
      </c>
      <c r="S5" s="42" t="s">
        <v>2</v>
      </c>
      <c r="T5" s="42" t="s">
        <v>3</v>
      </c>
      <c r="U5" s="42" t="s">
        <v>4</v>
      </c>
      <c r="V5" s="42" t="s">
        <v>5</v>
      </c>
      <c r="W5" s="29"/>
      <c r="X5" s="44" t="s">
        <v>17</v>
      </c>
      <c r="Y5" s="45" t="s">
        <v>50</v>
      </c>
      <c r="Z5" s="45" t="s">
        <v>51</v>
      </c>
      <c r="AA5" s="45" t="s">
        <v>52</v>
      </c>
      <c r="AB5" s="29"/>
      <c r="AC5" s="29"/>
    </row>
    <row r="6" spans="1:29" x14ac:dyDescent="0.3">
      <c r="A6" s="29"/>
      <c r="B6" s="35">
        <v>43469</v>
      </c>
      <c r="C6" s="29">
        <v>21717340</v>
      </c>
      <c r="D6" s="29">
        <v>5700801</v>
      </c>
      <c r="E6" s="29">
        <v>2303123</v>
      </c>
      <c r="F6" s="29">
        <v>1597216</v>
      </c>
      <c r="G6" s="29">
        <v>1296620</v>
      </c>
      <c r="H6" s="29"/>
      <c r="I6" s="29"/>
      <c r="J6" s="39">
        <f>L3</f>
        <v>43478</v>
      </c>
      <c r="K6" s="40">
        <f>VLOOKUP($J$6,$B$2:$G$368,2,FALSE)</f>
        <v>46236443</v>
      </c>
      <c r="L6" s="40">
        <f>VLOOKUP($J$6,$B$2:$G$368,3,FALSE)</f>
        <v>9806749</v>
      </c>
      <c r="M6" s="40">
        <f>VLOOKUP($J$6,$B$2:$G$368,4,FALSE)</f>
        <v>3300951</v>
      </c>
      <c r="N6" s="40">
        <f>VLOOKUP($J$6,$B$2:$G$368,5,FALSE)</f>
        <v>2199754</v>
      </c>
      <c r="O6" s="40">
        <f>VLOOKUP($J$6,$B$2:$G$368,6,FALSE)</f>
        <v>1630017</v>
      </c>
      <c r="P6" s="29"/>
      <c r="Q6" s="39">
        <f>S3</f>
        <v>43471</v>
      </c>
      <c r="R6" s="40">
        <f>VLOOKUP($Q$6,$B$2:$G$368,2,FALSE)</f>
        <v>43543058</v>
      </c>
      <c r="S6" s="40">
        <f>VLOOKUP($Q$6,$B$2:$G$368,3,FALSE)</f>
        <v>8778280</v>
      </c>
      <c r="T6" s="40">
        <f>VLOOKUP($Q$6,$B$2:$G$368,4,FALSE)</f>
        <v>3014461</v>
      </c>
      <c r="U6" s="40">
        <f>VLOOKUP($Q$6,$B$2:$G$368,5,FALSE)</f>
        <v>2049833</v>
      </c>
      <c r="V6" s="40">
        <f>VLOOKUP($Q$6,$B$2:$G$368,6,FALSE)</f>
        <v>1582881</v>
      </c>
      <c r="W6" s="29"/>
      <c r="X6" s="46">
        <f>VLOOKUP($J$6,'Session Details'!$B$2:$L$368,8,FALSE)</f>
        <v>3.5253944599501305E-2</v>
      </c>
      <c r="Y6" s="46">
        <f>VLOOKUP($J$6,'Session Details'!$B$2:$L$368,9,FALSE)</f>
        <v>2.9778612542572747E-2</v>
      </c>
      <c r="Z6" s="46">
        <f>VLOOKUP($J$6,'Session Details'!$B$2:$L$368,10,FALSE)</f>
        <v>6.1855669392811174E-2</v>
      </c>
      <c r="AA6" s="46">
        <f>VLOOKUP($J$6,'Session Details'!$B$2:$L$368,11,FALSE)</f>
        <v>-3.0208490451984704E-2</v>
      </c>
      <c r="AB6" s="29"/>
      <c r="AC6" s="29"/>
    </row>
    <row r="7" spans="1:29" x14ac:dyDescent="0.3">
      <c r="A7" s="29"/>
      <c r="B7" s="35">
        <v>43470</v>
      </c>
      <c r="C7" s="29">
        <v>42645263</v>
      </c>
      <c r="D7" s="29">
        <v>8776395</v>
      </c>
      <c r="E7" s="29">
        <v>2924294</v>
      </c>
      <c r="F7" s="29">
        <v>2087946</v>
      </c>
      <c r="G7" s="29">
        <v>1596026</v>
      </c>
      <c r="H7" s="29"/>
      <c r="I7" s="29"/>
      <c r="J7" s="29"/>
      <c r="K7" s="37">
        <f>(MAX($K$6:$O$6)-K6)/2</f>
        <v>0</v>
      </c>
      <c r="L7" s="37">
        <f>(MAX($K$6:$O$6)-L6)/2</f>
        <v>18214847</v>
      </c>
      <c r="M7" s="37">
        <f>(MAX($K$6:$O$6)-M6)/2</f>
        <v>21467746</v>
      </c>
      <c r="N7" s="37">
        <f>(MAX($K$6:$O$6)-N6)/2</f>
        <v>22018344.5</v>
      </c>
      <c r="O7" s="38">
        <f>(MAX($K$6:$O$6)-O6)/2</f>
        <v>22303213</v>
      </c>
      <c r="P7" s="29"/>
      <c r="Q7" s="29"/>
      <c r="R7" s="37">
        <f>(MAX($K$6:$O$6)-R6)/2</f>
        <v>1346692.5</v>
      </c>
      <c r="S7" s="37">
        <f>(MAX($K$6:$O$6)-S6)/2</f>
        <v>18729081.5</v>
      </c>
      <c r="T7" s="37">
        <f>(MAX($K$6:$O$6)-T6)/2</f>
        <v>21610991</v>
      </c>
      <c r="U7" s="37">
        <f>(MAX($K$6:$O$6)-U6)/2</f>
        <v>22093305</v>
      </c>
      <c r="V7" s="38">
        <f>(MAX($K$6:$O$6)-V6)/2</f>
        <v>22326781</v>
      </c>
      <c r="W7" s="29"/>
      <c r="X7" s="29"/>
      <c r="Y7" s="29"/>
      <c r="Z7" s="29"/>
      <c r="AA7" s="29"/>
      <c r="AB7" s="29"/>
      <c r="AC7" s="29"/>
    </row>
    <row r="8" spans="1:29" x14ac:dyDescent="0.3">
      <c r="A8" s="29"/>
      <c r="B8" s="35">
        <v>43471</v>
      </c>
      <c r="C8" s="29">
        <v>43543058</v>
      </c>
      <c r="D8" s="29">
        <v>8778280</v>
      </c>
      <c r="E8" s="29">
        <v>3014461</v>
      </c>
      <c r="F8" s="29">
        <v>2049833</v>
      </c>
      <c r="G8" s="29">
        <v>1582881</v>
      </c>
      <c r="H8" s="29"/>
      <c r="I8" s="29"/>
      <c r="J8" s="29"/>
      <c r="K8" s="29"/>
      <c r="L8" s="29"/>
      <c r="M8" s="29"/>
      <c r="N8" s="29"/>
      <c r="O8" s="29"/>
      <c r="P8" s="29"/>
      <c r="Q8" s="29"/>
      <c r="R8" s="29"/>
      <c r="S8" s="29"/>
      <c r="T8" s="29"/>
      <c r="U8" s="29"/>
      <c r="V8" s="29"/>
      <c r="W8" s="29"/>
      <c r="X8" s="29"/>
      <c r="Y8" s="29"/>
      <c r="Z8" s="29"/>
      <c r="AA8" s="29"/>
      <c r="AB8" s="29"/>
      <c r="AC8" s="29"/>
    </row>
    <row r="9" spans="1:29" x14ac:dyDescent="0.3">
      <c r="A9" s="29"/>
      <c r="B9" s="35">
        <v>43472</v>
      </c>
      <c r="C9" s="29">
        <v>22803207</v>
      </c>
      <c r="D9" s="29">
        <v>5415761</v>
      </c>
      <c r="E9" s="29">
        <v>2079652</v>
      </c>
      <c r="F9" s="29">
        <v>1442239</v>
      </c>
      <c r="G9" s="29">
        <v>1123504</v>
      </c>
      <c r="H9" s="29"/>
      <c r="I9" s="29"/>
      <c r="J9" s="29"/>
      <c r="K9" s="29"/>
      <c r="L9" s="29"/>
      <c r="M9" s="29"/>
      <c r="N9" s="29"/>
      <c r="O9" s="29"/>
      <c r="P9" s="29"/>
      <c r="Q9" s="29"/>
      <c r="R9" s="29"/>
      <c r="S9" s="29"/>
      <c r="T9" s="29"/>
      <c r="U9" s="29"/>
      <c r="V9" s="29"/>
      <c r="W9" s="29"/>
      <c r="X9" s="29"/>
      <c r="Y9" s="29"/>
      <c r="Z9" s="29"/>
      <c r="AA9" s="29"/>
      <c r="AB9" s="29"/>
      <c r="AC9" s="29"/>
    </row>
    <row r="10" spans="1:29" x14ac:dyDescent="0.3">
      <c r="A10" s="29"/>
      <c r="B10" s="35">
        <v>43473</v>
      </c>
      <c r="C10" s="29">
        <v>21717340</v>
      </c>
      <c r="D10" s="29">
        <v>5320748</v>
      </c>
      <c r="E10" s="29">
        <v>2085733</v>
      </c>
      <c r="F10" s="29">
        <v>1583488</v>
      </c>
      <c r="G10" s="29">
        <v>1311445</v>
      </c>
      <c r="H10" s="29"/>
      <c r="I10" s="29"/>
      <c r="J10" s="29"/>
      <c r="K10" s="29"/>
      <c r="L10" s="29"/>
      <c r="M10" s="29"/>
      <c r="N10" s="29"/>
      <c r="O10" s="29"/>
      <c r="P10" s="29"/>
      <c r="Q10" s="29"/>
      <c r="R10" s="29"/>
      <c r="S10" s="29"/>
      <c r="T10" s="29"/>
      <c r="U10" s="29"/>
      <c r="V10" s="29"/>
      <c r="W10" s="29"/>
      <c r="X10" s="29"/>
      <c r="Y10" s="29"/>
      <c r="Z10" s="29"/>
      <c r="AA10" s="29"/>
      <c r="AB10" s="29"/>
      <c r="AC10" s="29"/>
    </row>
    <row r="11" spans="1:29" x14ac:dyDescent="0.3">
      <c r="A11" s="29"/>
      <c r="B11" s="35">
        <v>43474</v>
      </c>
      <c r="C11" s="29">
        <v>22586034</v>
      </c>
      <c r="D11" s="29">
        <v>5872368</v>
      </c>
      <c r="E11" s="29">
        <v>2372437</v>
      </c>
      <c r="F11" s="29">
        <v>1766516</v>
      </c>
      <c r="G11" s="29">
        <v>1506485</v>
      </c>
      <c r="H11" s="29"/>
      <c r="I11" s="29"/>
      <c r="J11" s="29"/>
      <c r="K11" s="29"/>
      <c r="L11" s="29"/>
      <c r="M11" s="29"/>
      <c r="N11" s="29"/>
      <c r="O11" s="29"/>
      <c r="P11" s="29"/>
      <c r="Q11" s="29"/>
      <c r="R11" s="29"/>
      <c r="S11" s="29"/>
      <c r="T11" s="29"/>
      <c r="U11" s="29"/>
      <c r="V11" s="29"/>
      <c r="W11" s="29"/>
      <c r="X11" s="29"/>
      <c r="Y11" s="29"/>
      <c r="Z11" s="29"/>
      <c r="AA11" s="29"/>
      <c r="AB11" s="29"/>
      <c r="AC11" s="29"/>
    </row>
    <row r="12" spans="1:29" x14ac:dyDescent="0.3">
      <c r="A12" s="29"/>
      <c r="B12" s="35">
        <v>43475</v>
      </c>
      <c r="C12" s="29">
        <v>10641496</v>
      </c>
      <c r="D12" s="29">
        <v>2740185</v>
      </c>
      <c r="E12" s="29">
        <v>1063191</v>
      </c>
      <c r="F12" s="29">
        <v>760607</v>
      </c>
      <c r="G12" s="29">
        <v>623698</v>
      </c>
      <c r="H12" s="29"/>
      <c r="I12" s="29"/>
      <c r="J12" s="29"/>
      <c r="K12" s="29"/>
      <c r="L12" s="29"/>
      <c r="M12" s="29"/>
      <c r="N12" s="29"/>
      <c r="O12" s="29"/>
      <c r="P12" s="29"/>
      <c r="Q12" s="29"/>
      <c r="R12" s="29"/>
      <c r="S12" s="29"/>
      <c r="T12" s="29"/>
      <c r="U12" s="29"/>
      <c r="V12" s="29"/>
      <c r="W12" s="29"/>
      <c r="X12" s="29"/>
      <c r="Y12" s="29"/>
      <c r="Z12" s="29"/>
      <c r="AA12" s="29"/>
      <c r="AB12" s="29"/>
      <c r="AC12" s="29"/>
    </row>
    <row r="13" spans="1:29" x14ac:dyDescent="0.3">
      <c r="A13" s="29"/>
      <c r="B13" s="35">
        <v>43476</v>
      </c>
      <c r="C13" s="29">
        <v>20631473</v>
      </c>
      <c r="D13" s="29">
        <v>4951553</v>
      </c>
      <c r="E13" s="29">
        <v>2000427</v>
      </c>
      <c r="F13" s="29">
        <v>1431105</v>
      </c>
      <c r="G13" s="29">
        <v>1126566</v>
      </c>
      <c r="H13" s="29"/>
      <c r="I13" s="29"/>
      <c r="J13" s="29"/>
      <c r="K13" s="29"/>
      <c r="L13" s="29"/>
      <c r="M13" s="29"/>
      <c r="N13" s="29"/>
      <c r="O13" s="29"/>
      <c r="P13" s="29"/>
      <c r="Q13" s="29"/>
      <c r="R13" s="29"/>
      <c r="S13" s="29"/>
      <c r="T13" s="29"/>
      <c r="U13" s="29"/>
      <c r="V13" s="29"/>
      <c r="W13" s="29"/>
      <c r="X13" s="29"/>
      <c r="Y13" s="29"/>
      <c r="Z13" s="29"/>
      <c r="AA13" s="29"/>
      <c r="AB13" s="29"/>
      <c r="AC13" s="29"/>
    </row>
    <row r="14" spans="1:29" x14ac:dyDescent="0.3">
      <c r="A14" s="29"/>
      <c r="B14" s="35">
        <v>43477</v>
      </c>
      <c r="C14" s="29">
        <v>42645263</v>
      </c>
      <c r="D14" s="29">
        <v>9045060</v>
      </c>
      <c r="E14" s="29">
        <v>3075320</v>
      </c>
      <c r="F14" s="29">
        <v>2133042</v>
      </c>
      <c r="G14" s="29">
        <v>1680410</v>
      </c>
      <c r="H14" s="29"/>
      <c r="I14" s="29"/>
      <c r="J14" s="29"/>
      <c r="K14" s="29"/>
      <c r="L14" s="29"/>
      <c r="M14" s="29"/>
      <c r="N14" s="29"/>
      <c r="O14" s="29"/>
      <c r="P14" s="29"/>
      <c r="Q14" s="29"/>
      <c r="R14" s="29"/>
      <c r="S14" s="29"/>
      <c r="T14" s="29"/>
      <c r="U14" s="29"/>
      <c r="V14" s="29"/>
      <c r="W14" s="29"/>
      <c r="X14" s="29"/>
      <c r="Y14" s="29"/>
      <c r="Z14" s="29"/>
      <c r="AA14" s="29"/>
      <c r="AB14" s="29"/>
      <c r="AC14" s="29"/>
    </row>
    <row r="15" spans="1:29" x14ac:dyDescent="0.3">
      <c r="A15" s="29"/>
      <c r="B15" s="35">
        <v>43478</v>
      </c>
      <c r="C15" s="29">
        <v>46236443</v>
      </c>
      <c r="D15" s="29">
        <v>9806749</v>
      </c>
      <c r="E15" s="29">
        <v>3300951</v>
      </c>
      <c r="F15" s="29">
        <v>2199754</v>
      </c>
      <c r="G15" s="29">
        <v>1630017</v>
      </c>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35">
        <v>43479</v>
      </c>
      <c r="C16" s="29">
        <v>21065820</v>
      </c>
      <c r="D16" s="29">
        <v>5371784</v>
      </c>
      <c r="E16" s="29">
        <v>2084252</v>
      </c>
      <c r="F16" s="29">
        <v>1445428</v>
      </c>
      <c r="G16" s="29">
        <v>1197104</v>
      </c>
      <c r="H16" s="29"/>
      <c r="I16" s="29"/>
      <c r="J16" s="29"/>
      <c r="K16" s="29"/>
      <c r="L16" s="29"/>
      <c r="M16" s="29"/>
      <c r="N16" s="29"/>
      <c r="O16" s="29"/>
      <c r="P16" s="29"/>
      <c r="Q16" s="29"/>
      <c r="R16" s="29"/>
      <c r="S16" s="29"/>
      <c r="T16" s="29"/>
      <c r="U16" s="29"/>
      <c r="V16" s="29"/>
      <c r="W16" s="29"/>
      <c r="X16" s="29"/>
      <c r="Y16" s="29"/>
      <c r="Z16" s="29"/>
      <c r="AA16" s="29"/>
      <c r="AB16" s="29"/>
      <c r="AC16" s="29"/>
    </row>
    <row r="17" spans="1:29" x14ac:dyDescent="0.3">
      <c r="A17" s="29"/>
      <c r="B17" s="35">
        <v>43480</v>
      </c>
      <c r="C17" s="29">
        <v>21282993</v>
      </c>
      <c r="D17" s="29">
        <v>5054710</v>
      </c>
      <c r="E17" s="29">
        <v>2042103</v>
      </c>
      <c r="F17" s="29">
        <v>1475828</v>
      </c>
      <c r="G17" s="29">
        <v>1198077</v>
      </c>
      <c r="H17" s="29"/>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35">
        <v>43481</v>
      </c>
      <c r="C18" s="29">
        <v>21065820</v>
      </c>
      <c r="D18" s="29">
        <v>5529777</v>
      </c>
      <c r="E18" s="29">
        <v>2278268</v>
      </c>
      <c r="F18" s="29">
        <v>1663135</v>
      </c>
      <c r="G18" s="29">
        <v>1391046</v>
      </c>
      <c r="H18" s="29"/>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35">
        <v>43482</v>
      </c>
      <c r="C19" s="29">
        <v>22368860</v>
      </c>
      <c r="D19" s="29">
        <v>5648137</v>
      </c>
      <c r="E19" s="29">
        <v>2168884</v>
      </c>
      <c r="F19" s="29">
        <v>1535787</v>
      </c>
      <c r="G19" s="29">
        <v>1284532</v>
      </c>
      <c r="H19" s="29"/>
      <c r="I19" s="29"/>
      <c r="J19" s="29"/>
      <c r="K19" s="29"/>
      <c r="L19" s="29"/>
      <c r="M19" s="29"/>
      <c r="N19" s="29"/>
      <c r="O19" s="29"/>
      <c r="P19" s="29"/>
      <c r="Q19" s="29"/>
      <c r="R19" s="29"/>
      <c r="S19" s="29"/>
      <c r="T19" s="29"/>
      <c r="U19" s="29"/>
      <c r="V19" s="29"/>
      <c r="W19" s="29"/>
      <c r="X19" s="29"/>
      <c r="Y19" s="29"/>
      <c r="Z19" s="29"/>
      <c r="AA19" s="29"/>
      <c r="AB19" s="29"/>
      <c r="AC19" s="29"/>
    </row>
    <row r="20" spans="1:29" x14ac:dyDescent="0.3">
      <c r="A20" s="29"/>
      <c r="B20" s="35">
        <v>43483</v>
      </c>
      <c r="C20" s="29">
        <v>22151687</v>
      </c>
      <c r="D20" s="29">
        <v>5759438</v>
      </c>
      <c r="E20" s="29">
        <v>2395926</v>
      </c>
      <c r="F20" s="29">
        <v>1661575</v>
      </c>
      <c r="G20" s="29">
        <v>1307991</v>
      </c>
      <c r="H20" s="29"/>
      <c r="I20" s="29"/>
      <c r="J20" s="29"/>
      <c r="K20" s="29"/>
      <c r="L20" s="29"/>
      <c r="M20" s="29"/>
      <c r="N20" s="29"/>
      <c r="O20" s="29"/>
      <c r="P20" s="29"/>
      <c r="Q20" s="29"/>
      <c r="R20" s="29"/>
      <c r="S20" s="29"/>
      <c r="T20" s="29"/>
      <c r="U20" s="29"/>
      <c r="V20" s="29"/>
      <c r="W20" s="29"/>
      <c r="X20" s="29"/>
      <c r="Y20" s="29"/>
      <c r="Z20" s="29"/>
      <c r="AA20" s="29"/>
      <c r="AB20" s="29"/>
      <c r="AC20" s="29"/>
    </row>
    <row r="21" spans="1:29" x14ac:dyDescent="0.3">
      <c r="A21" s="29"/>
      <c r="B21" s="35">
        <v>43484</v>
      </c>
      <c r="C21" s="29">
        <v>42645263</v>
      </c>
      <c r="D21" s="29">
        <v>8686840</v>
      </c>
      <c r="E21" s="29">
        <v>2894455</v>
      </c>
      <c r="F21" s="29">
        <v>2046958</v>
      </c>
      <c r="G21" s="29">
        <v>1612594</v>
      </c>
      <c r="H21" s="29"/>
      <c r="I21" s="29"/>
      <c r="J21" s="29"/>
      <c r="K21" s="29"/>
      <c r="L21" s="29"/>
      <c r="M21" s="29"/>
      <c r="N21" s="29"/>
      <c r="O21" s="29"/>
      <c r="P21" s="29"/>
      <c r="Q21" s="29"/>
      <c r="R21" s="29"/>
      <c r="S21" s="29"/>
      <c r="T21" s="29"/>
      <c r="U21" s="29"/>
      <c r="V21" s="29"/>
      <c r="W21" s="29"/>
      <c r="X21" s="29"/>
      <c r="Y21" s="29"/>
      <c r="Z21" s="29"/>
      <c r="AA21" s="29"/>
      <c r="AB21" s="29"/>
      <c r="AC21" s="29"/>
    </row>
    <row r="22" spans="1:29" x14ac:dyDescent="0.3">
      <c r="A22" s="29"/>
      <c r="B22" s="35">
        <v>43485</v>
      </c>
      <c r="C22" s="29">
        <v>44440853</v>
      </c>
      <c r="D22" s="29">
        <v>9239253</v>
      </c>
      <c r="E22" s="29">
        <v>3267000</v>
      </c>
      <c r="F22" s="29">
        <v>2310422</v>
      </c>
      <c r="G22" s="29">
        <v>1820150</v>
      </c>
      <c r="H22" s="29"/>
      <c r="I22" s="29"/>
      <c r="J22" s="29"/>
      <c r="K22" s="29"/>
      <c r="L22" s="29"/>
      <c r="M22" s="29"/>
      <c r="N22" s="29"/>
      <c r="O22" s="29"/>
      <c r="P22" s="29"/>
      <c r="Q22" s="29"/>
      <c r="R22" s="29"/>
      <c r="S22" s="29"/>
      <c r="T22" s="29"/>
      <c r="U22" s="29"/>
      <c r="V22" s="29"/>
      <c r="W22" s="29"/>
      <c r="X22" s="29"/>
      <c r="Y22" s="29"/>
      <c r="Z22" s="29"/>
      <c r="AA22" s="29"/>
      <c r="AB22" s="29"/>
      <c r="AC22" s="29"/>
    </row>
    <row r="23" spans="1:29" x14ac:dyDescent="0.3">
      <c r="A23" s="29"/>
      <c r="B23" s="35">
        <v>43486</v>
      </c>
      <c r="C23" s="29">
        <v>22151687</v>
      </c>
      <c r="D23" s="29">
        <v>5759438</v>
      </c>
      <c r="E23" s="29">
        <v>2395926</v>
      </c>
      <c r="F23" s="29">
        <v>1818987</v>
      </c>
      <c r="G23" s="29">
        <v>1476653</v>
      </c>
      <c r="H23" s="29"/>
      <c r="I23" s="29"/>
      <c r="J23" s="29"/>
      <c r="K23" s="29"/>
      <c r="L23" s="29"/>
      <c r="M23" s="29"/>
      <c r="N23" s="29"/>
      <c r="O23" s="29"/>
      <c r="P23" s="29"/>
      <c r="Q23" s="29"/>
      <c r="R23" s="29"/>
      <c r="S23" s="29"/>
      <c r="T23" s="29"/>
      <c r="U23" s="29"/>
      <c r="V23" s="29"/>
      <c r="W23" s="29"/>
      <c r="X23" s="29"/>
      <c r="Y23" s="29"/>
      <c r="Z23" s="29"/>
      <c r="AA23" s="29"/>
      <c r="AB23" s="29"/>
      <c r="AC23" s="29"/>
    </row>
    <row r="24" spans="1:29" ht="21" x14ac:dyDescent="0.4">
      <c r="A24" s="29"/>
      <c r="B24" s="35">
        <v>43487</v>
      </c>
      <c r="C24" s="29">
        <v>37570998</v>
      </c>
      <c r="D24" s="29">
        <v>9768459</v>
      </c>
      <c r="E24" s="29">
        <v>3751088</v>
      </c>
      <c r="F24" s="29">
        <v>2656145</v>
      </c>
      <c r="G24" s="29">
        <v>2221600</v>
      </c>
      <c r="H24" s="29"/>
      <c r="I24" s="29"/>
      <c r="J24" s="89" t="s">
        <v>53</v>
      </c>
      <c r="K24" s="89"/>
      <c r="L24" s="89"/>
      <c r="M24" s="89"/>
      <c r="N24" s="89"/>
      <c r="O24" s="89"/>
      <c r="P24" s="29"/>
      <c r="Q24" s="29"/>
      <c r="R24" s="29"/>
      <c r="S24" s="29"/>
      <c r="T24" s="29"/>
      <c r="U24" s="29"/>
      <c r="V24" s="29"/>
      <c r="W24" s="29"/>
      <c r="X24" s="29"/>
      <c r="Y24" s="29"/>
      <c r="Z24" s="29"/>
      <c r="AA24" s="29"/>
      <c r="AB24" s="29"/>
      <c r="AC24" s="29"/>
    </row>
    <row r="25" spans="1:29" x14ac:dyDescent="0.3">
      <c r="A25" s="29"/>
      <c r="B25" s="35">
        <v>43488</v>
      </c>
      <c r="C25" s="29">
        <v>21500167</v>
      </c>
      <c r="D25" s="29">
        <v>5428792</v>
      </c>
      <c r="E25" s="29">
        <v>2258377</v>
      </c>
      <c r="F25" s="29">
        <v>1648615</v>
      </c>
      <c r="G25" s="29">
        <v>1392420</v>
      </c>
      <c r="H25" s="29"/>
      <c r="I25" s="29"/>
      <c r="J25" s="29"/>
      <c r="K25" s="29"/>
      <c r="L25" s="29"/>
      <c r="M25" s="29"/>
      <c r="N25" s="29"/>
      <c r="O25" s="29"/>
      <c r="P25" s="29"/>
      <c r="Q25" s="29"/>
      <c r="R25" s="29"/>
      <c r="S25" s="29"/>
      <c r="T25" s="29"/>
      <c r="U25" s="29"/>
      <c r="V25" s="29"/>
      <c r="W25" s="29"/>
      <c r="X25" s="29"/>
      <c r="Y25" s="29"/>
      <c r="Z25" s="29"/>
      <c r="AA25" s="29"/>
      <c r="AB25" s="29"/>
      <c r="AC25" s="29"/>
    </row>
    <row r="26" spans="1:29" x14ac:dyDescent="0.3">
      <c r="A26" s="29"/>
      <c r="B26" s="35">
        <v>43489</v>
      </c>
      <c r="C26" s="29">
        <v>20631473</v>
      </c>
      <c r="D26" s="29">
        <v>4899974</v>
      </c>
      <c r="E26" s="29">
        <v>1861990</v>
      </c>
      <c r="F26" s="29">
        <v>1332067</v>
      </c>
      <c r="G26" s="29">
        <v>1059526</v>
      </c>
      <c r="H26" s="29"/>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35">
        <v>43490</v>
      </c>
      <c r="C27" s="29">
        <v>20631473</v>
      </c>
      <c r="D27" s="29">
        <v>5054710</v>
      </c>
      <c r="E27" s="29">
        <v>2021884</v>
      </c>
      <c r="F27" s="29">
        <v>1520254</v>
      </c>
      <c r="G27" s="29">
        <v>1234142</v>
      </c>
      <c r="H27" s="29"/>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35">
        <v>43491</v>
      </c>
      <c r="C28" s="29">
        <v>47134238</v>
      </c>
      <c r="D28" s="29">
        <v>9997171</v>
      </c>
      <c r="E28" s="29">
        <v>3568990</v>
      </c>
      <c r="F28" s="29">
        <v>2378375</v>
      </c>
      <c r="G28" s="29">
        <v>1762376</v>
      </c>
      <c r="H28" s="29"/>
      <c r="I28" s="29"/>
      <c r="J28" s="29"/>
      <c r="K28" s="29"/>
      <c r="L28" s="29"/>
      <c r="M28" s="29"/>
      <c r="N28" s="29"/>
      <c r="O28" s="29"/>
      <c r="P28" s="29"/>
      <c r="Q28" s="29"/>
      <c r="R28" s="29"/>
      <c r="S28" s="29"/>
      <c r="T28" s="29"/>
      <c r="U28" s="29"/>
      <c r="V28" s="29"/>
      <c r="W28" s="29"/>
      <c r="X28" s="29"/>
      <c r="Y28" s="29"/>
      <c r="Z28" s="29"/>
      <c r="AA28" s="29"/>
      <c r="AB28" s="29"/>
      <c r="AC28" s="29"/>
    </row>
    <row r="29" spans="1:29" x14ac:dyDescent="0.3">
      <c r="A29" s="29"/>
      <c r="B29" s="35">
        <v>43492</v>
      </c>
      <c r="C29" s="29">
        <v>45338648</v>
      </c>
      <c r="D29" s="29">
        <v>9616327</v>
      </c>
      <c r="E29" s="29">
        <v>3400333</v>
      </c>
      <c r="F29" s="29">
        <v>2358471</v>
      </c>
      <c r="G29" s="29">
        <v>1784419</v>
      </c>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B30" s="30">
        <v>43493</v>
      </c>
      <c r="C30" s="31">
        <v>21282993</v>
      </c>
      <c r="D30" s="31">
        <v>5267540</v>
      </c>
      <c r="E30" s="31">
        <v>2043805</v>
      </c>
      <c r="F30" s="31">
        <v>1536737</v>
      </c>
      <c r="G30" s="31">
        <v>1310529</v>
      </c>
      <c r="J30" s="29"/>
      <c r="K30" s="29"/>
      <c r="L30" s="29"/>
      <c r="M30" s="29"/>
      <c r="N30" s="29"/>
      <c r="O30" s="29"/>
      <c r="P30" s="29"/>
      <c r="Q30" s="29"/>
      <c r="R30" s="29"/>
      <c r="S30" s="29"/>
      <c r="T30" s="29"/>
      <c r="U30" s="29"/>
      <c r="V30" s="29"/>
      <c r="W30" s="29"/>
      <c r="X30" s="29"/>
      <c r="Y30" s="29"/>
      <c r="Z30" s="29"/>
      <c r="AA30" s="29"/>
    </row>
    <row r="31" spans="1:29" x14ac:dyDescent="0.3">
      <c r="B31" s="24">
        <v>43494</v>
      </c>
      <c r="C31" s="25">
        <v>22368860</v>
      </c>
      <c r="D31" s="25">
        <v>2628341</v>
      </c>
      <c r="E31" s="25">
        <v>1093389</v>
      </c>
      <c r="F31" s="25">
        <v>790192</v>
      </c>
      <c r="G31" s="25">
        <v>628519</v>
      </c>
      <c r="J31" s="29"/>
      <c r="K31" s="29"/>
      <c r="L31" s="29"/>
      <c r="M31" s="29"/>
      <c r="N31" s="29"/>
      <c r="O31" s="29"/>
      <c r="P31" s="29"/>
      <c r="Q31" s="29"/>
      <c r="R31" s="29"/>
      <c r="S31" s="29"/>
      <c r="T31" s="29"/>
      <c r="U31" s="29"/>
      <c r="V31" s="29"/>
      <c r="W31" s="29"/>
      <c r="X31" s="29"/>
      <c r="Y31" s="29"/>
      <c r="Z31" s="29"/>
      <c r="AA31" s="29"/>
    </row>
    <row r="32" spans="1:29" x14ac:dyDescent="0.3">
      <c r="B32" s="1">
        <v>43495</v>
      </c>
      <c r="C32" s="2">
        <v>22368860</v>
      </c>
      <c r="D32" s="2">
        <v>5536293</v>
      </c>
      <c r="E32" s="2">
        <v>2303097</v>
      </c>
      <c r="F32" s="2">
        <v>1614011</v>
      </c>
      <c r="G32" s="2">
        <v>1283784</v>
      </c>
    </row>
    <row r="33" spans="2:7" x14ac:dyDescent="0.3">
      <c r="B33" s="24">
        <v>43496</v>
      </c>
      <c r="C33" s="25">
        <v>20848646</v>
      </c>
      <c r="D33" s="25">
        <v>5316404</v>
      </c>
      <c r="E33" s="25">
        <v>2147827</v>
      </c>
      <c r="F33" s="25">
        <v>1520876</v>
      </c>
      <c r="G33" s="25">
        <v>1272061</v>
      </c>
    </row>
    <row r="34" spans="2:7" x14ac:dyDescent="0.3">
      <c r="B34" s="1">
        <v>43497</v>
      </c>
      <c r="C34" s="2">
        <v>20631473</v>
      </c>
      <c r="D34" s="2">
        <v>5054710</v>
      </c>
      <c r="E34" s="2">
        <v>2082540</v>
      </c>
      <c r="F34" s="2">
        <v>1565862</v>
      </c>
      <c r="G34" s="2">
        <v>1322527</v>
      </c>
    </row>
    <row r="35" spans="2:7" x14ac:dyDescent="0.3">
      <c r="B35" s="1">
        <v>43498</v>
      </c>
      <c r="C35" s="2">
        <v>43543058</v>
      </c>
      <c r="D35" s="2">
        <v>9052601</v>
      </c>
      <c r="E35" s="2">
        <v>2985548</v>
      </c>
      <c r="F35" s="2">
        <v>2070776</v>
      </c>
      <c r="G35" s="2">
        <v>1566749</v>
      </c>
    </row>
    <row r="36" spans="2:7" x14ac:dyDescent="0.3">
      <c r="B36" s="1">
        <v>43499</v>
      </c>
      <c r="C36" s="2">
        <v>44889750</v>
      </c>
      <c r="D36" s="2">
        <v>9709653</v>
      </c>
      <c r="E36" s="2">
        <v>3268269</v>
      </c>
      <c r="F36" s="2">
        <v>2333544</v>
      </c>
      <c r="G36" s="2">
        <v>1892971</v>
      </c>
    </row>
    <row r="37" spans="2:7" x14ac:dyDescent="0.3">
      <c r="B37" s="1">
        <v>43500</v>
      </c>
      <c r="C37" s="2">
        <v>21282993</v>
      </c>
      <c r="D37" s="2">
        <v>5054710</v>
      </c>
      <c r="E37" s="2">
        <v>2001665</v>
      </c>
      <c r="F37" s="2">
        <v>1475828</v>
      </c>
      <c r="G37" s="2">
        <v>1198077</v>
      </c>
    </row>
    <row r="38" spans="2:7" x14ac:dyDescent="0.3">
      <c r="B38" s="24">
        <v>43501</v>
      </c>
      <c r="C38" s="25">
        <v>22368860</v>
      </c>
      <c r="D38" s="25">
        <v>5871825</v>
      </c>
      <c r="E38" s="25">
        <v>2372217</v>
      </c>
      <c r="F38" s="25">
        <v>1679767</v>
      </c>
      <c r="G38" s="25">
        <v>1349861</v>
      </c>
    </row>
    <row r="39" spans="2:7" x14ac:dyDescent="0.3">
      <c r="B39" s="1">
        <v>43502</v>
      </c>
      <c r="C39" s="2">
        <v>20631473</v>
      </c>
      <c r="D39" s="2">
        <v>5364183</v>
      </c>
      <c r="E39" s="2">
        <v>2145673</v>
      </c>
      <c r="F39" s="2">
        <v>1488024</v>
      </c>
      <c r="G39" s="2">
        <v>1281189</v>
      </c>
    </row>
    <row r="40" spans="2:7" x14ac:dyDescent="0.3">
      <c r="B40" s="1">
        <v>43503</v>
      </c>
      <c r="C40" s="2">
        <v>22151687</v>
      </c>
      <c r="D40" s="2">
        <v>5482542</v>
      </c>
      <c r="E40" s="2">
        <v>2193017</v>
      </c>
      <c r="F40" s="2">
        <v>1616911</v>
      </c>
      <c r="G40" s="2">
        <v>1378902</v>
      </c>
    </row>
    <row r="41" spans="2:7" x14ac:dyDescent="0.3">
      <c r="B41" s="1">
        <v>43504</v>
      </c>
      <c r="C41" s="2">
        <v>21934513</v>
      </c>
      <c r="D41" s="2">
        <v>5209447</v>
      </c>
      <c r="E41" s="2">
        <v>2104616</v>
      </c>
      <c r="F41" s="2">
        <v>1490279</v>
      </c>
      <c r="G41" s="2">
        <v>1246469</v>
      </c>
    </row>
    <row r="42" spans="2:7" x14ac:dyDescent="0.3">
      <c r="B42" s="1">
        <v>43505</v>
      </c>
      <c r="C42" s="2">
        <v>43991955</v>
      </c>
      <c r="D42" s="2">
        <v>9145927</v>
      </c>
      <c r="E42" s="2">
        <v>3265096</v>
      </c>
      <c r="F42" s="2">
        <v>2286873</v>
      </c>
      <c r="G42" s="2">
        <v>1855111</v>
      </c>
    </row>
    <row r="43" spans="2:7" x14ac:dyDescent="0.3">
      <c r="B43" s="1">
        <v>43506</v>
      </c>
      <c r="C43" s="2">
        <v>46236443</v>
      </c>
      <c r="D43" s="2">
        <v>10000942</v>
      </c>
      <c r="E43" s="2">
        <v>3366317</v>
      </c>
      <c r="F43" s="2">
        <v>2197531</v>
      </c>
      <c r="G43" s="2">
        <v>1799778</v>
      </c>
    </row>
    <row r="44" spans="2:7" x14ac:dyDescent="0.3">
      <c r="B44" s="1">
        <v>43507</v>
      </c>
      <c r="C44" s="2">
        <v>22368860</v>
      </c>
      <c r="D44" s="2">
        <v>5312604</v>
      </c>
      <c r="E44" s="2">
        <v>2125041</v>
      </c>
      <c r="F44" s="2">
        <v>1582306</v>
      </c>
      <c r="G44" s="2">
        <v>1297491</v>
      </c>
    </row>
    <row r="45" spans="2:7" x14ac:dyDescent="0.3">
      <c r="B45" s="1">
        <v>43508</v>
      </c>
      <c r="C45" s="2">
        <v>22803207</v>
      </c>
      <c r="D45" s="2">
        <v>5814817</v>
      </c>
      <c r="E45" s="2">
        <v>2256149</v>
      </c>
      <c r="F45" s="2">
        <v>1712868</v>
      </c>
      <c r="G45" s="2">
        <v>1404552</v>
      </c>
    </row>
    <row r="46" spans="2:7" x14ac:dyDescent="0.3">
      <c r="B46" s="1">
        <v>43509</v>
      </c>
      <c r="C46" s="2">
        <v>21717340</v>
      </c>
      <c r="D46" s="2">
        <v>5483628</v>
      </c>
      <c r="E46" s="2">
        <v>2259254</v>
      </c>
      <c r="F46" s="2">
        <v>1682241</v>
      </c>
      <c r="G46" s="2">
        <v>1393232</v>
      </c>
    </row>
    <row r="47" spans="2:7" x14ac:dyDescent="0.3">
      <c r="B47" s="1">
        <v>43510</v>
      </c>
      <c r="C47" s="2">
        <v>21500167</v>
      </c>
      <c r="D47" s="2">
        <v>5213790</v>
      </c>
      <c r="E47" s="2">
        <v>1981240</v>
      </c>
      <c r="F47" s="2">
        <v>1402916</v>
      </c>
      <c r="G47" s="2">
        <v>1184903</v>
      </c>
    </row>
    <row r="48" spans="2:7" x14ac:dyDescent="0.3">
      <c r="B48" s="1">
        <v>43511</v>
      </c>
      <c r="C48" s="2">
        <v>21500167</v>
      </c>
      <c r="D48" s="2">
        <v>5482542</v>
      </c>
      <c r="E48" s="2">
        <v>2214947</v>
      </c>
      <c r="F48" s="2">
        <v>1633080</v>
      </c>
      <c r="G48" s="2">
        <v>1285561</v>
      </c>
    </row>
    <row r="49" spans="2:7" x14ac:dyDescent="0.3">
      <c r="B49" s="1">
        <v>43512</v>
      </c>
      <c r="C49" s="2">
        <v>45787545</v>
      </c>
      <c r="D49" s="2">
        <v>9807692</v>
      </c>
      <c r="E49" s="2">
        <v>3334615</v>
      </c>
      <c r="F49" s="2">
        <v>2290213</v>
      </c>
      <c r="G49" s="2">
        <v>1768503</v>
      </c>
    </row>
    <row r="50" spans="2:7" x14ac:dyDescent="0.3">
      <c r="B50" s="1">
        <v>43513</v>
      </c>
      <c r="C50" s="2">
        <v>45338648</v>
      </c>
      <c r="D50" s="2">
        <v>9901960</v>
      </c>
      <c r="E50" s="2">
        <v>3232000</v>
      </c>
      <c r="F50" s="2">
        <v>2087872</v>
      </c>
      <c r="G50" s="2">
        <v>1579683</v>
      </c>
    </row>
    <row r="51" spans="2:7" x14ac:dyDescent="0.3">
      <c r="B51" s="1">
        <v>43514</v>
      </c>
      <c r="C51" s="2">
        <v>21717340</v>
      </c>
      <c r="D51" s="2">
        <v>5592215</v>
      </c>
      <c r="E51" s="2">
        <v>2348730</v>
      </c>
      <c r="F51" s="2">
        <v>1800301</v>
      </c>
      <c r="G51" s="2">
        <v>1431960</v>
      </c>
    </row>
    <row r="52" spans="2:7" x14ac:dyDescent="0.3">
      <c r="B52" s="24">
        <v>43515</v>
      </c>
      <c r="C52" s="25">
        <v>21934513</v>
      </c>
      <c r="D52" s="25">
        <v>5648137</v>
      </c>
      <c r="E52" s="25">
        <v>948887</v>
      </c>
      <c r="F52" s="25">
        <v>727321</v>
      </c>
      <c r="G52" s="25">
        <v>620260</v>
      </c>
    </row>
    <row r="53" spans="2:7" x14ac:dyDescent="0.3">
      <c r="B53" s="1">
        <v>43516</v>
      </c>
      <c r="C53" s="2">
        <v>22151687</v>
      </c>
      <c r="D53" s="2">
        <v>5427163</v>
      </c>
      <c r="E53" s="2">
        <v>2105739</v>
      </c>
      <c r="F53" s="2">
        <v>1537189</v>
      </c>
      <c r="G53" s="2">
        <v>1222680</v>
      </c>
    </row>
    <row r="54" spans="2:7" x14ac:dyDescent="0.3">
      <c r="B54" s="1">
        <v>43517</v>
      </c>
      <c r="C54" s="2">
        <v>20848646</v>
      </c>
      <c r="D54" s="2">
        <v>5003675</v>
      </c>
      <c r="E54" s="2">
        <v>1921411</v>
      </c>
      <c r="F54" s="2">
        <v>1444709</v>
      </c>
      <c r="G54" s="2">
        <v>1149121</v>
      </c>
    </row>
    <row r="55" spans="2:7" x14ac:dyDescent="0.3">
      <c r="B55" s="1">
        <v>43518</v>
      </c>
      <c r="C55" s="2">
        <v>22151687</v>
      </c>
      <c r="D55" s="2">
        <v>5704059</v>
      </c>
      <c r="E55" s="2">
        <v>2304440</v>
      </c>
      <c r="F55" s="2">
        <v>1749530</v>
      </c>
      <c r="G55" s="2">
        <v>1377230</v>
      </c>
    </row>
    <row r="56" spans="2:7" x14ac:dyDescent="0.3">
      <c r="B56" s="1">
        <v>43519</v>
      </c>
      <c r="C56" s="2">
        <v>43094160</v>
      </c>
      <c r="D56" s="2">
        <v>9049773</v>
      </c>
      <c r="E56" s="2">
        <v>2923076</v>
      </c>
      <c r="F56" s="2">
        <v>1908184</v>
      </c>
      <c r="G56" s="2">
        <v>1443732</v>
      </c>
    </row>
    <row r="57" spans="2:7" x14ac:dyDescent="0.3">
      <c r="B57" s="1">
        <v>43520</v>
      </c>
      <c r="C57" s="2">
        <v>44440853</v>
      </c>
      <c r="D57" s="2">
        <v>8959276</v>
      </c>
      <c r="E57" s="2">
        <v>3168000</v>
      </c>
      <c r="F57" s="2">
        <v>2046528</v>
      </c>
      <c r="G57" s="2">
        <v>1644180</v>
      </c>
    </row>
    <row r="58" spans="2:7" x14ac:dyDescent="0.3">
      <c r="B58" s="1">
        <v>43521</v>
      </c>
      <c r="C58" s="2">
        <v>21065820</v>
      </c>
      <c r="D58" s="2">
        <v>5055796</v>
      </c>
      <c r="E58" s="2">
        <v>2042541</v>
      </c>
      <c r="F58" s="2">
        <v>1505966</v>
      </c>
      <c r="G58" s="2">
        <v>1271939</v>
      </c>
    </row>
    <row r="59" spans="2:7" x14ac:dyDescent="0.3">
      <c r="B59" s="24">
        <v>43522</v>
      </c>
      <c r="C59" s="25">
        <v>22368860</v>
      </c>
      <c r="D59" s="25">
        <v>5480370</v>
      </c>
      <c r="E59" s="25">
        <v>2257912</v>
      </c>
      <c r="F59" s="25">
        <v>1681241</v>
      </c>
      <c r="G59" s="25">
        <v>1364832</v>
      </c>
    </row>
    <row r="60" spans="2:7" x14ac:dyDescent="0.3">
      <c r="B60" s="1">
        <v>43523</v>
      </c>
      <c r="C60" s="2">
        <v>21500167</v>
      </c>
      <c r="D60" s="2">
        <v>5482542</v>
      </c>
      <c r="E60" s="2">
        <v>2105296</v>
      </c>
      <c r="F60" s="2">
        <v>1613709</v>
      </c>
      <c r="G60" s="2">
        <v>1323241</v>
      </c>
    </row>
    <row r="61" spans="2:7" x14ac:dyDescent="0.3">
      <c r="B61" s="24">
        <v>43524</v>
      </c>
      <c r="C61" s="25">
        <v>22586034</v>
      </c>
      <c r="D61" s="25">
        <v>5759438</v>
      </c>
      <c r="E61" s="25">
        <v>2280737</v>
      </c>
      <c r="F61" s="25">
        <v>1648289</v>
      </c>
      <c r="G61" s="25">
        <v>1405660</v>
      </c>
    </row>
    <row r="62" spans="2:7" x14ac:dyDescent="0.3">
      <c r="B62" s="1">
        <v>43525</v>
      </c>
      <c r="C62" s="2">
        <v>22368860</v>
      </c>
      <c r="D62" s="2">
        <v>5815903</v>
      </c>
      <c r="E62" s="2">
        <v>2442679</v>
      </c>
      <c r="F62" s="2">
        <v>1872313</v>
      </c>
      <c r="G62" s="2">
        <v>1458532</v>
      </c>
    </row>
    <row r="63" spans="2:7" x14ac:dyDescent="0.3">
      <c r="B63" s="24">
        <v>43526</v>
      </c>
      <c r="C63" s="25">
        <v>46685340</v>
      </c>
      <c r="D63" s="25">
        <v>9803921</v>
      </c>
      <c r="E63" s="25">
        <v>3333333</v>
      </c>
      <c r="F63" s="25">
        <v>1110666</v>
      </c>
      <c r="G63" s="25">
        <v>900972</v>
      </c>
    </row>
    <row r="64" spans="2:7" x14ac:dyDescent="0.3">
      <c r="B64" s="1">
        <v>43527</v>
      </c>
      <c r="C64" s="2">
        <v>43991955</v>
      </c>
      <c r="D64" s="2">
        <v>8961161</v>
      </c>
      <c r="E64" s="2">
        <v>2924923</v>
      </c>
      <c r="F64" s="2">
        <v>2088395</v>
      </c>
      <c r="G64" s="2">
        <v>1694106</v>
      </c>
    </row>
    <row r="65" spans="2:7" x14ac:dyDescent="0.3">
      <c r="B65" s="1">
        <v>43528</v>
      </c>
      <c r="C65" s="2">
        <v>21717340</v>
      </c>
      <c r="D65" s="2">
        <v>5700801</v>
      </c>
      <c r="E65" s="2">
        <v>2371533</v>
      </c>
      <c r="F65" s="2">
        <v>1765843</v>
      </c>
      <c r="G65" s="2">
        <v>1375592</v>
      </c>
    </row>
    <row r="66" spans="2:7" x14ac:dyDescent="0.3">
      <c r="B66" s="1">
        <v>43529</v>
      </c>
      <c r="C66" s="2">
        <v>21717340</v>
      </c>
      <c r="D66" s="2">
        <v>5266455</v>
      </c>
      <c r="E66" s="2">
        <v>2001252</v>
      </c>
      <c r="F66" s="2">
        <v>1490132</v>
      </c>
      <c r="G66" s="2">
        <v>1258566</v>
      </c>
    </row>
    <row r="67" spans="2:7" x14ac:dyDescent="0.3">
      <c r="B67" s="1">
        <v>43530</v>
      </c>
      <c r="C67" s="2">
        <v>21065820</v>
      </c>
      <c r="D67" s="2">
        <v>5161125</v>
      </c>
      <c r="E67" s="2">
        <v>2002516</v>
      </c>
      <c r="F67" s="2">
        <v>1417982</v>
      </c>
      <c r="G67" s="2">
        <v>1104608</v>
      </c>
    </row>
    <row r="68" spans="2:7" x14ac:dyDescent="0.3">
      <c r="B68" s="1">
        <v>43531</v>
      </c>
      <c r="C68" s="2">
        <v>21717340</v>
      </c>
      <c r="D68" s="2">
        <v>5157868</v>
      </c>
      <c r="E68" s="2">
        <v>2042515</v>
      </c>
      <c r="F68" s="2">
        <v>1446305</v>
      </c>
      <c r="G68" s="2">
        <v>1221549</v>
      </c>
    </row>
    <row r="69" spans="2:7" x14ac:dyDescent="0.3">
      <c r="B69" s="1">
        <v>43532</v>
      </c>
      <c r="C69" s="2">
        <v>21717340</v>
      </c>
      <c r="D69" s="2">
        <v>5700801</v>
      </c>
      <c r="E69" s="2">
        <v>2394336</v>
      </c>
      <c r="F69" s="2">
        <v>1730387</v>
      </c>
      <c r="G69" s="2">
        <v>1390539</v>
      </c>
    </row>
    <row r="70" spans="2:7" x14ac:dyDescent="0.3">
      <c r="B70" s="24">
        <v>43533</v>
      </c>
      <c r="C70" s="25">
        <v>46685340</v>
      </c>
      <c r="D70" s="25">
        <v>9705882</v>
      </c>
      <c r="E70" s="25">
        <v>3267000</v>
      </c>
      <c r="F70" s="25">
        <v>2310422</v>
      </c>
      <c r="G70" s="25">
        <v>1820150</v>
      </c>
    </row>
    <row r="71" spans="2:7" x14ac:dyDescent="0.3">
      <c r="B71" s="1">
        <v>43534</v>
      </c>
      <c r="C71" s="2">
        <v>46236443</v>
      </c>
      <c r="D71" s="2">
        <v>10098039</v>
      </c>
      <c r="E71" s="2">
        <v>3502000</v>
      </c>
      <c r="F71" s="2">
        <v>2262292</v>
      </c>
      <c r="G71" s="2">
        <v>1711650</v>
      </c>
    </row>
    <row r="72" spans="2:7" x14ac:dyDescent="0.3">
      <c r="B72" s="1">
        <v>43535</v>
      </c>
      <c r="C72" s="2">
        <v>21282993</v>
      </c>
      <c r="D72" s="2">
        <v>5107918</v>
      </c>
      <c r="E72" s="2">
        <v>2104462</v>
      </c>
      <c r="F72" s="2">
        <v>1459444</v>
      </c>
      <c r="G72" s="2">
        <v>1220679</v>
      </c>
    </row>
    <row r="73" spans="2:7" x14ac:dyDescent="0.3">
      <c r="B73" s="1">
        <v>43536</v>
      </c>
      <c r="C73" s="2">
        <v>21500167</v>
      </c>
      <c r="D73" s="2">
        <v>5428792</v>
      </c>
      <c r="E73" s="2">
        <v>2149801</v>
      </c>
      <c r="F73" s="2">
        <v>1600742</v>
      </c>
      <c r="G73" s="2">
        <v>1299482</v>
      </c>
    </row>
    <row r="74" spans="2:7" x14ac:dyDescent="0.3">
      <c r="B74" s="1">
        <v>43537</v>
      </c>
      <c r="C74" s="2">
        <v>21717340</v>
      </c>
      <c r="D74" s="2">
        <v>5700801</v>
      </c>
      <c r="E74" s="2">
        <v>2166304</v>
      </c>
      <c r="F74" s="2">
        <v>1533960</v>
      </c>
      <c r="G74" s="2">
        <v>1232690</v>
      </c>
    </row>
    <row r="75" spans="2:7" x14ac:dyDescent="0.3">
      <c r="B75" s="1">
        <v>43538</v>
      </c>
      <c r="C75" s="2">
        <v>22803207</v>
      </c>
      <c r="D75" s="2">
        <v>5415761</v>
      </c>
      <c r="E75" s="2">
        <v>2144641</v>
      </c>
      <c r="F75" s="2">
        <v>1628211</v>
      </c>
      <c r="G75" s="2">
        <v>1268377</v>
      </c>
    </row>
    <row r="76" spans="2:7" x14ac:dyDescent="0.3">
      <c r="B76" s="1">
        <v>43539</v>
      </c>
      <c r="C76" s="2">
        <v>21500167</v>
      </c>
      <c r="D76" s="2">
        <v>5106289</v>
      </c>
      <c r="E76" s="2">
        <v>2124216</v>
      </c>
      <c r="F76" s="2">
        <v>1519664</v>
      </c>
      <c r="G76" s="2">
        <v>1183818</v>
      </c>
    </row>
    <row r="77" spans="2:7" x14ac:dyDescent="0.3">
      <c r="B77" s="1">
        <v>43540</v>
      </c>
      <c r="C77" s="2">
        <v>42645263</v>
      </c>
      <c r="D77" s="2">
        <v>9313725</v>
      </c>
      <c r="E77" s="2">
        <v>3293333</v>
      </c>
      <c r="F77" s="2">
        <v>2217072</v>
      </c>
      <c r="G77" s="2">
        <v>1815781</v>
      </c>
    </row>
    <row r="78" spans="2:7" x14ac:dyDescent="0.3">
      <c r="B78" s="1">
        <v>43541</v>
      </c>
      <c r="C78" s="2">
        <v>42645263</v>
      </c>
      <c r="D78" s="2">
        <v>8686840</v>
      </c>
      <c r="E78" s="2">
        <v>2894455</v>
      </c>
      <c r="F78" s="2">
        <v>1968229</v>
      </c>
      <c r="G78" s="2">
        <v>1504514</v>
      </c>
    </row>
    <row r="79" spans="2:7" x14ac:dyDescent="0.3">
      <c r="B79" s="1">
        <v>43542</v>
      </c>
      <c r="C79" s="2">
        <v>22368860</v>
      </c>
      <c r="D79" s="2">
        <v>5368526</v>
      </c>
      <c r="E79" s="2">
        <v>2233307</v>
      </c>
      <c r="F79" s="2">
        <v>1614011</v>
      </c>
      <c r="G79" s="2">
        <v>1310254</v>
      </c>
    </row>
    <row r="80" spans="2:7" x14ac:dyDescent="0.3">
      <c r="B80" s="24">
        <v>43543</v>
      </c>
      <c r="C80" s="25">
        <v>21934513</v>
      </c>
      <c r="D80" s="25">
        <v>5757809</v>
      </c>
      <c r="E80" s="25">
        <v>2418280</v>
      </c>
      <c r="F80" s="25">
        <v>1835958</v>
      </c>
      <c r="G80" s="25">
        <v>707578</v>
      </c>
    </row>
    <row r="81" spans="2:7" x14ac:dyDescent="0.3">
      <c r="B81" s="1">
        <v>43544</v>
      </c>
      <c r="C81" s="2">
        <v>21282993</v>
      </c>
      <c r="D81" s="2">
        <v>5427163</v>
      </c>
      <c r="E81" s="2">
        <v>2149156</v>
      </c>
      <c r="F81" s="2">
        <v>1600262</v>
      </c>
      <c r="G81" s="2">
        <v>1377825</v>
      </c>
    </row>
    <row r="82" spans="2:7" x14ac:dyDescent="0.3">
      <c r="B82" s="1">
        <v>43545</v>
      </c>
      <c r="C82" s="2">
        <v>21717340</v>
      </c>
      <c r="D82" s="2">
        <v>5429335</v>
      </c>
      <c r="E82" s="2">
        <v>2128299</v>
      </c>
      <c r="F82" s="2">
        <v>1475975</v>
      </c>
      <c r="G82" s="2">
        <v>1234506</v>
      </c>
    </row>
    <row r="83" spans="2:7" x14ac:dyDescent="0.3">
      <c r="B83" s="1">
        <v>43546</v>
      </c>
      <c r="C83" s="2">
        <v>21065820</v>
      </c>
      <c r="D83" s="2">
        <v>5529777</v>
      </c>
      <c r="E83" s="2">
        <v>2123434</v>
      </c>
      <c r="F83" s="2">
        <v>1612111</v>
      </c>
      <c r="G83" s="2">
        <v>1361589</v>
      </c>
    </row>
    <row r="84" spans="2:7" x14ac:dyDescent="0.3">
      <c r="B84" s="1">
        <v>43547</v>
      </c>
      <c r="C84" s="2">
        <v>44440853</v>
      </c>
      <c r="D84" s="2">
        <v>9612556</v>
      </c>
      <c r="E84" s="2">
        <v>3268269</v>
      </c>
      <c r="F84" s="2">
        <v>2289095</v>
      </c>
      <c r="G84" s="2">
        <v>1874769</v>
      </c>
    </row>
    <row r="85" spans="2:7" x14ac:dyDescent="0.3">
      <c r="B85" s="24">
        <v>43548</v>
      </c>
      <c r="C85" s="25">
        <v>45338648</v>
      </c>
      <c r="D85" s="25">
        <v>9425904</v>
      </c>
      <c r="E85" s="25">
        <v>3300951</v>
      </c>
      <c r="F85" s="25">
        <v>2289540</v>
      </c>
      <c r="G85" s="25">
        <v>1839416</v>
      </c>
    </row>
    <row r="86" spans="2:7" x14ac:dyDescent="0.3">
      <c r="B86" s="1">
        <v>43549</v>
      </c>
      <c r="C86" s="2">
        <v>22368860</v>
      </c>
      <c r="D86" s="2">
        <v>5536293</v>
      </c>
      <c r="E86" s="2">
        <v>2258807</v>
      </c>
      <c r="F86" s="2">
        <v>1632440</v>
      </c>
      <c r="G86" s="2">
        <v>1351986</v>
      </c>
    </row>
    <row r="87" spans="2:7" x14ac:dyDescent="0.3">
      <c r="B87" s="24">
        <v>43550</v>
      </c>
      <c r="C87" s="25">
        <v>20848646</v>
      </c>
      <c r="D87" s="25">
        <v>5107918</v>
      </c>
      <c r="E87" s="25">
        <v>2043167</v>
      </c>
      <c r="F87" s="25">
        <v>1476597</v>
      </c>
      <c r="G87" s="25">
        <v>1259241</v>
      </c>
    </row>
    <row r="88" spans="2:7" x14ac:dyDescent="0.3">
      <c r="B88" s="1">
        <v>43551</v>
      </c>
      <c r="C88" s="2">
        <v>20848646</v>
      </c>
      <c r="D88" s="2">
        <v>5212161</v>
      </c>
      <c r="E88" s="2">
        <v>2084864</v>
      </c>
      <c r="F88" s="2">
        <v>1476292</v>
      </c>
      <c r="G88" s="2">
        <v>1150032</v>
      </c>
    </row>
    <row r="89" spans="2:7" x14ac:dyDescent="0.3">
      <c r="B89" s="1">
        <v>43552</v>
      </c>
      <c r="C89" s="2">
        <v>21500167</v>
      </c>
      <c r="D89" s="2">
        <v>5267540</v>
      </c>
      <c r="E89" s="2">
        <v>2064876</v>
      </c>
      <c r="F89" s="2">
        <v>1552580</v>
      </c>
      <c r="G89" s="2">
        <v>1311309</v>
      </c>
    </row>
    <row r="90" spans="2:7" x14ac:dyDescent="0.3">
      <c r="B90" s="1">
        <v>43553</v>
      </c>
      <c r="C90" s="2">
        <v>22803207</v>
      </c>
      <c r="D90" s="2">
        <v>5757809</v>
      </c>
      <c r="E90" s="2">
        <v>2234030</v>
      </c>
      <c r="F90" s="2">
        <v>1712384</v>
      </c>
      <c r="G90" s="2">
        <v>1390113</v>
      </c>
    </row>
    <row r="91" spans="2:7" x14ac:dyDescent="0.3">
      <c r="B91" s="1">
        <v>43554</v>
      </c>
      <c r="C91" s="2">
        <v>44889750</v>
      </c>
      <c r="D91" s="2">
        <v>9898190</v>
      </c>
      <c r="E91" s="2">
        <v>3399038</v>
      </c>
      <c r="F91" s="2">
        <v>2311346</v>
      </c>
      <c r="G91" s="2">
        <v>1748764</v>
      </c>
    </row>
    <row r="92" spans="2:7" x14ac:dyDescent="0.3">
      <c r="B92" s="1">
        <v>43555</v>
      </c>
      <c r="C92" s="2">
        <v>42645263</v>
      </c>
      <c r="D92" s="2">
        <v>8597285</v>
      </c>
      <c r="E92" s="2">
        <v>2806153</v>
      </c>
      <c r="F92" s="2">
        <v>2003593</v>
      </c>
      <c r="G92" s="2">
        <v>1640943</v>
      </c>
    </row>
    <row r="93" spans="2:7" x14ac:dyDescent="0.3">
      <c r="B93" s="1">
        <v>43556</v>
      </c>
      <c r="C93" s="2">
        <v>21065820</v>
      </c>
      <c r="D93" s="2">
        <v>5424448</v>
      </c>
      <c r="E93" s="2">
        <v>2278268</v>
      </c>
      <c r="F93" s="2">
        <v>1629873</v>
      </c>
      <c r="G93" s="2">
        <v>1363225</v>
      </c>
    </row>
    <row r="94" spans="2:7" x14ac:dyDescent="0.3">
      <c r="B94" s="1">
        <v>43557</v>
      </c>
      <c r="C94" s="2">
        <v>22803207</v>
      </c>
      <c r="D94" s="2">
        <v>5700801</v>
      </c>
      <c r="E94" s="2">
        <v>2257517</v>
      </c>
      <c r="F94" s="2">
        <v>1565588</v>
      </c>
      <c r="G94" s="2">
        <v>1309458</v>
      </c>
    </row>
    <row r="95" spans="2:7" x14ac:dyDescent="0.3">
      <c r="B95" s="1">
        <v>43558</v>
      </c>
      <c r="C95" s="2">
        <v>22368860</v>
      </c>
      <c r="D95" s="2">
        <v>5536293</v>
      </c>
      <c r="E95" s="2">
        <v>2303097</v>
      </c>
      <c r="F95" s="2">
        <v>1597198</v>
      </c>
      <c r="G95" s="2">
        <v>1335896</v>
      </c>
    </row>
    <row r="96" spans="2:7" x14ac:dyDescent="0.3">
      <c r="B96" s="24">
        <v>43559</v>
      </c>
      <c r="C96" s="25">
        <v>22151687</v>
      </c>
      <c r="D96" s="25">
        <v>5814817</v>
      </c>
      <c r="E96" s="25">
        <v>1162963</v>
      </c>
      <c r="F96" s="25">
        <v>806515</v>
      </c>
      <c r="G96" s="25">
        <v>628275</v>
      </c>
    </row>
    <row r="97" spans="2:7" x14ac:dyDescent="0.3">
      <c r="B97" s="1">
        <v>43560</v>
      </c>
      <c r="C97" s="2">
        <v>22586034</v>
      </c>
      <c r="D97" s="2">
        <v>5928833</v>
      </c>
      <c r="E97" s="2">
        <v>2418964</v>
      </c>
      <c r="F97" s="2">
        <v>1854136</v>
      </c>
      <c r="G97" s="2">
        <v>1566003</v>
      </c>
    </row>
    <row r="98" spans="2:7" x14ac:dyDescent="0.3">
      <c r="B98" s="1">
        <v>43561</v>
      </c>
      <c r="C98" s="2">
        <v>46685340</v>
      </c>
      <c r="D98" s="2">
        <v>9999999</v>
      </c>
      <c r="E98" s="2">
        <v>3434000</v>
      </c>
      <c r="F98" s="2">
        <v>2288417</v>
      </c>
      <c r="G98" s="2">
        <v>1856364</v>
      </c>
    </row>
    <row r="99" spans="2:7" x14ac:dyDescent="0.3">
      <c r="B99" s="1">
        <v>43562</v>
      </c>
      <c r="C99" s="2">
        <v>43094160</v>
      </c>
      <c r="D99" s="2">
        <v>8687782</v>
      </c>
      <c r="E99" s="2">
        <v>2983384</v>
      </c>
      <c r="F99" s="2">
        <v>1947553</v>
      </c>
      <c r="G99" s="2">
        <v>1503900</v>
      </c>
    </row>
    <row r="100" spans="2:7" x14ac:dyDescent="0.3">
      <c r="B100" s="1">
        <v>43563</v>
      </c>
      <c r="C100" s="2">
        <v>21500167</v>
      </c>
      <c r="D100" s="2">
        <v>5536293</v>
      </c>
      <c r="E100" s="2">
        <v>2170226</v>
      </c>
      <c r="F100" s="2">
        <v>1520894</v>
      </c>
      <c r="G100" s="2">
        <v>1259605</v>
      </c>
    </row>
    <row r="101" spans="2:7" x14ac:dyDescent="0.3">
      <c r="B101" s="1">
        <v>43564</v>
      </c>
      <c r="C101" s="2">
        <v>21717340</v>
      </c>
      <c r="D101" s="2">
        <v>5592215</v>
      </c>
      <c r="E101" s="2">
        <v>2214517</v>
      </c>
      <c r="F101" s="2">
        <v>1535767</v>
      </c>
      <c r="G101" s="2">
        <v>1322295</v>
      </c>
    </row>
    <row r="102" spans="2:7" x14ac:dyDescent="0.3">
      <c r="B102" s="1">
        <v>43565</v>
      </c>
      <c r="C102" s="2">
        <v>21500167</v>
      </c>
      <c r="D102" s="2">
        <v>5375041</v>
      </c>
      <c r="E102" s="2">
        <v>2064016</v>
      </c>
      <c r="F102" s="2">
        <v>1521799</v>
      </c>
      <c r="G102" s="2">
        <v>1210438</v>
      </c>
    </row>
    <row r="103" spans="2:7" x14ac:dyDescent="0.3">
      <c r="B103" s="24">
        <v>43566</v>
      </c>
      <c r="C103" s="25">
        <v>20631473</v>
      </c>
      <c r="D103" s="25">
        <v>5106289</v>
      </c>
      <c r="E103" s="25">
        <v>1981240</v>
      </c>
      <c r="F103" s="25">
        <v>1504157</v>
      </c>
      <c r="G103" s="25">
        <v>1208741</v>
      </c>
    </row>
    <row r="104" spans="2:7" x14ac:dyDescent="0.3">
      <c r="B104" s="24">
        <v>43567</v>
      </c>
      <c r="C104" s="25">
        <v>20631473</v>
      </c>
      <c r="D104" s="25">
        <v>5054710</v>
      </c>
      <c r="E104" s="25">
        <v>1920790</v>
      </c>
      <c r="F104" s="25">
        <v>1402176</v>
      </c>
      <c r="G104" s="25">
        <v>1138287</v>
      </c>
    </row>
    <row r="105" spans="2:7" x14ac:dyDescent="0.3">
      <c r="B105" s="1">
        <v>43568</v>
      </c>
      <c r="C105" s="2">
        <v>43094160</v>
      </c>
      <c r="D105" s="2">
        <v>9140271</v>
      </c>
      <c r="E105" s="2">
        <v>3107692</v>
      </c>
      <c r="F105" s="2">
        <v>2113230</v>
      </c>
      <c r="G105" s="2">
        <v>1598870</v>
      </c>
    </row>
    <row r="106" spans="2:7" x14ac:dyDescent="0.3">
      <c r="B106" s="24">
        <v>43569</v>
      </c>
      <c r="C106" s="25">
        <v>46685340</v>
      </c>
      <c r="D106" s="25">
        <v>9803921</v>
      </c>
      <c r="E106" s="25">
        <v>3466666</v>
      </c>
      <c r="F106" s="25">
        <v>2357333</v>
      </c>
      <c r="G106" s="25">
        <v>1930656</v>
      </c>
    </row>
    <row r="107" spans="2:7" x14ac:dyDescent="0.3">
      <c r="B107" s="1">
        <v>43570</v>
      </c>
      <c r="C107" s="2">
        <v>21065820</v>
      </c>
      <c r="D107" s="2">
        <v>5477113</v>
      </c>
      <c r="E107" s="2">
        <v>2256570</v>
      </c>
      <c r="F107" s="2">
        <v>1729661</v>
      </c>
      <c r="G107" s="2">
        <v>1418322</v>
      </c>
    </row>
    <row r="108" spans="2:7" x14ac:dyDescent="0.3">
      <c r="B108" s="1">
        <v>43571</v>
      </c>
      <c r="C108" s="2">
        <v>22586034</v>
      </c>
      <c r="D108" s="2">
        <v>5872368</v>
      </c>
      <c r="E108" s="2">
        <v>2254989</v>
      </c>
      <c r="F108" s="2">
        <v>1596758</v>
      </c>
      <c r="G108" s="2">
        <v>1296248</v>
      </c>
    </row>
    <row r="109" spans="2:7" x14ac:dyDescent="0.3">
      <c r="B109" s="1">
        <v>43572</v>
      </c>
      <c r="C109" s="2">
        <v>21934513</v>
      </c>
      <c r="D109" s="2">
        <v>5319119</v>
      </c>
      <c r="E109" s="2">
        <v>2191477</v>
      </c>
      <c r="F109" s="2">
        <v>1551785</v>
      </c>
      <c r="G109" s="2">
        <v>1336086</v>
      </c>
    </row>
    <row r="110" spans="2:7" x14ac:dyDescent="0.3">
      <c r="B110" s="24">
        <v>43573</v>
      </c>
      <c r="C110" s="25">
        <v>22803207</v>
      </c>
      <c r="D110" s="25">
        <v>5415761</v>
      </c>
      <c r="E110" s="25">
        <v>3639391</v>
      </c>
      <c r="F110" s="25">
        <v>2656756</v>
      </c>
      <c r="G110" s="25">
        <v>2091398</v>
      </c>
    </row>
    <row r="111" spans="2:7" x14ac:dyDescent="0.3">
      <c r="B111" s="24">
        <v>43574</v>
      </c>
      <c r="C111" s="25">
        <v>22151687</v>
      </c>
      <c r="D111" s="25">
        <v>5537921</v>
      </c>
      <c r="E111" s="25">
        <v>2281623</v>
      </c>
      <c r="F111" s="25">
        <v>1748864</v>
      </c>
      <c r="G111" s="25">
        <v>1419728</v>
      </c>
    </row>
    <row r="112" spans="2:7" x14ac:dyDescent="0.3">
      <c r="B112" s="1">
        <v>43575</v>
      </c>
      <c r="C112" s="2">
        <v>44440853</v>
      </c>
      <c r="D112" s="2">
        <v>9612556</v>
      </c>
      <c r="E112" s="2">
        <v>3300951</v>
      </c>
      <c r="F112" s="2">
        <v>2132414</v>
      </c>
      <c r="G112" s="2">
        <v>1596752</v>
      </c>
    </row>
    <row r="113" spans="2:7" x14ac:dyDescent="0.3">
      <c r="B113" s="1">
        <v>43576</v>
      </c>
      <c r="C113" s="2">
        <v>46685340</v>
      </c>
      <c r="D113" s="2">
        <v>10098039</v>
      </c>
      <c r="E113" s="2">
        <v>3536333</v>
      </c>
      <c r="F113" s="2">
        <v>2356612</v>
      </c>
      <c r="G113" s="2">
        <v>1930065</v>
      </c>
    </row>
    <row r="114" spans="2:7" x14ac:dyDescent="0.3">
      <c r="B114" s="1">
        <v>43577</v>
      </c>
      <c r="C114" s="2">
        <v>20848646</v>
      </c>
      <c r="D114" s="2">
        <v>5368526</v>
      </c>
      <c r="E114" s="2">
        <v>2211832</v>
      </c>
      <c r="F114" s="2">
        <v>1695369</v>
      </c>
      <c r="G114" s="2">
        <v>1459713</v>
      </c>
    </row>
    <row r="115" spans="2:7" x14ac:dyDescent="0.3">
      <c r="B115" s="1">
        <v>43578</v>
      </c>
      <c r="C115" s="2">
        <v>20631473</v>
      </c>
      <c r="D115" s="2">
        <v>4899974</v>
      </c>
      <c r="E115" s="2">
        <v>1881590</v>
      </c>
      <c r="F115" s="2">
        <v>1414767</v>
      </c>
      <c r="G115" s="2">
        <v>1148508</v>
      </c>
    </row>
    <row r="116" spans="2:7" x14ac:dyDescent="0.3">
      <c r="B116" s="1">
        <v>43579</v>
      </c>
      <c r="C116" s="2">
        <v>21717340</v>
      </c>
      <c r="D116" s="2">
        <v>5700801</v>
      </c>
      <c r="E116" s="2">
        <v>2325927</v>
      </c>
      <c r="F116" s="2">
        <v>1765843</v>
      </c>
      <c r="G116" s="2">
        <v>1476951</v>
      </c>
    </row>
    <row r="117" spans="2:7" x14ac:dyDescent="0.3">
      <c r="B117" s="24">
        <v>43580</v>
      </c>
      <c r="C117" s="25">
        <v>22803207</v>
      </c>
      <c r="D117" s="25">
        <v>5700801</v>
      </c>
      <c r="E117" s="25">
        <v>2189107</v>
      </c>
      <c r="F117" s="25">
        <v>1518146</v>
      </c>
      <c r="G117" s="25">
        <v>1282226</v>
      </c>
    </row>
    <row r="118" spans="2:7" x14ac:dyDescent="0.3">
      <c r="B118" s="1">
        <v>43581</v>
      </c>
      <c r="C118" s="2">
        <v>22151687</v>
      </c>
      <c r="D118" s="2">
        <v>5759438</v>
      </c>
      <c r="E118" s="2">
        <v>2188586</v>
      </c>
      <c r="F118" s="2">
        <v>1533761</v>
      </c>
      <c r="G118" s="2">
        <v>1307991</v>
      </c>
    </row>
    <row r="119" spans="2:7" x14ac:dyDescent="0.3">
      <c r="B119" s="1">
        <v>43582</v>
      </c>
      <c r="C119" s="2">
        <v>47134238</v>
      </c>
      <c r="D119" s="2">
        <v>9997171</v>
      </c>
      <c r="E119" s="2">
        <v>3297067</v>
      </c>
      <c r="F119" s="2">
        <v>2354106</v>
      </c>
      <c r="G119" s="2">
        <v>1744392</v>
      </c>
    </row>
    <row r="120" spans="2:7" x14ac:dyDescent="0.3">
      <c r="B120" s="1">
        <v>43583</v>
      </c>
      <c r="C120" s="2">
        <v>46236443</v>
      </c>
      <c r="D120" s="2">
        <v>9224170</v>
      </c>
      <c r="E120" s="2">
        <v>3261666</v>
      </c>
      <c r="F120" s="2">
        <v>2151395</v>
      </c>
      <c r="G120" s="2">
        <v>1644526</v>
      </c>
    </row>
    <row r="121" spans="2:7" x14ac:dyDescent="0.3">
      <c r="B121" s="1">
        <v>43584</v>
      </c>
      <c r="C121" s="2">
        <v>20631473</v>
      </c>
      <c r="D121" s="2">
        <v>5209447</v>
      </c>
      <c r="E121" s="2">
        <v>2062941</v>
      </c>
      <c r="F121" s="2">
        <v>1475828</v>
      </c>
      <c r="G121" s="2">
        <v>1210178</v>
      </c>
    </row>
    <row r="122" spans="2:7" x14ac:dyDescent="0.3">
      <c r="B122" s="1">
        <v>43585</v>
      </c>
      <c r="C122" s="2">
        <v>21065820</v>
      </c>
      <c r="D122" s="2">
        <v>5319119</v>
      </c>
      <c r="E122" s="2">
        <v>2148924</v>
      </c>
      <c r="F122" s="2">
        <v>1490279</v>
      </c>
      <c r="G122" s="2">
        <v>1246469</v>
      </c>
    </row>
    <row r="123" spans="2:7" x14ac:dyDescent="0.3">
      <c r="B123" s="1">
        <v>43586</v>
      </c>
      <c r="C123" s="2">
        <v>22803207</v>
      </c>
      <c r="D123" s="2">
        <v>5529777</v>
      </c>
      <c r="E123" s="2">
        <v>2278268</v>
      </c>
      <c r="F123" s="2">
        <v>1696398</v>
      </c>
      <c r="G123" s="2">
        <v>1460599</v>
      </c>
    </row>
    <row r="124" spans="2:7" x14ac:dyDescent="0.3">
      <c r="B124" s="1">
        <v>43587</v>
      </c>
      <c r="C124" s="2">
        <v>21282993</v>
      </c>
      <c r="D124" s="2">
        <v>5533578</v>
      </c>
      <c r="E124" s="2">
        <v>2169162</v>
      </c>
      <c r="F124" s="2">
        <v>1615158</v>
      </c>
      <c r="G124" s="2">
        <v>1284697</v>
      </c>
    </row>
    <row r="125" spans="2:7" x14ac:dyDescent="0.3">
      <c r="B125" s="1">
        <v>43588</v>
      </c>
      <c r="C125" s="2">
        <v>20848646</v>
      </c>
      <c r="D125" s="2">
        <v>5264283</v>
      </c>
      <c r="E125" s="2">
        <v>2147827</v>
      </c>
      <c r="F125" s="2">
        <v>1552235</v>
      </c>
      <c r="G125" s="2">
        <v>1260104</v>
      </c>
    </row>
    <row r="126" spans="2:7" x14ac:dyDescent="0.3">
      <c r="B126" s="1">
        <v>43589</v>
      </c>
      <c r="C126" s="2">
        <v>43094160</v>
      </c>
      <c r="D126" s="2">
        <v>9321266</v>
      </c>
      <c r="E126" s="2">
        <v>3042461</v>
      </c>
      <c r="F126" s="2">
        <v>1986118</v>
      </c>
      <c r="G126" s="2">
        <v>1487205</v>
      </c>
    </row>
    <row r="127" spans="2:7" x14ac:dyDescent="0.3">
      <c r="B127" s="1">
        <v>43590</v>
      </c>
      <c r="C127" s="2">
        <v>43991955</v>
      </c>
      <c r="D127" s="2">
        <v>8868778</v>
      </c>
      <c r="E127" s="2">
        <v>3136000</v>
      </c>
      <c r="F127" s="2">
        <v>2068505</v>
      </c>
      <c r="G127" s="2">
        <v>1532762</v>
      </c>
    </row>
    <row r="128" spans="2:7" x14ac:dyDescent="0.3">
      <c r="B128" s="1">
        <v>43591</v>
      </c>
      <c r="C128" s="2">
        <v>21717340</v>
      </c>
      <c r="D128" s="2">
        <v>5157868</v>
      </c>
      <c r="E128" s="2">
        <v>1959989</v>
      </c>
      <c r="F128" s="2">
        <v>1430792</v>
      </c>
      <c r="G128" s="2">
        <v>1161517</v>
      </c>
    </row>
    <row r="129" spans="2:7" x14ac:dyDescent="0.3">
      <c r="B129" s="1">
        <v>43592</v>
      </c>
      <c r="C129" s="2">
        <v>22151687</v>
      </c>
      <c r="D129" s="2">
        <v>5814817</v>
      </c>
      <c r="E129" s="2">
        <v>2372445</v>
      </c>
      <c r="F129" s="2">
        <v>1679928</v>
      </c>
      <c r="G129" s="2">
        <v>1308664</v>
      </c>
    </row>
    <row r="130" spans="2:7" x14ac:dyDescent="0.3">
      <c r="B130" s="1">
        <v>43593</v>
      </c>
      <c r="C130" s="2">
        <v>22803207</v>
      </c>
      <c r="D130" s="2">
        <v>5757809</v>
      </c>
      <c r="E130" s="2">
        <v>2187967</v>
      </c>
      <c r="F130" s="2">
        <v>1565272</v>
      </c>
      <c r="G130" s="2">
        <v>1334864</v>
      </c>
    </row>
    <row r="131" spans="2:7" x14ac:dyDescent="0.3">
      <c r="B131" s="1">
        <v>43594</v>
      </c>
      <c r="C131" s="2">
        <v>21065820</v>
      </c>
      <c r="D131" s="2">
        <v>5108461</v>
      </c>
      <c r="E131" s="2">
        <v>2063818</v>
      </c>
      <c r="F131" s="2">
        <v>1506587</v>
      </c>
      <c r="G131" s="2">
        <v>1210693</v>
      </c>
    </row>
    <row r="132" spans="2:7" x14ac:dyDescent="0.3">
      <c r="B132" s="1">
        <v>43595</v>
      </c>
      <c r="C132" s="2">
        <v>21065820</v>
      </c>
      <c r="D132" s="2">
        <v>5213790</v>
      </c>
      <c r="E132" s="2">
        <v>2168936</v>
      </c>
      <c r="F132" s="2">
        <v>1583323</v>
      </c>
      <c r="G132" s="2">
        <v>1337275</v>
      </c>
    </row>
    <row r="133" spans="2:7" x14ac:dyDescent="0.3">
      <c r="B133" s="1">
        <v>43596</v>
      </c>
      <c r="C133" s="2">
        <v>45787545</v>
      </c>
      <c r="D133" s="2">
        <v>10096153</v>
      </c>
      <c r="E133" s="2">
        <v>3398365</v>
      </c>
      <c r="F133" s="2">
        <v>2218452</v>
      </c>
      <c r="G133" s="2">
        <v>1678481</v>
      </c>
    </row>
    <row r="134" spans="2:7" x14ac:dyDescent="0.3">
      <c r="B134" s="1">
        <v>43597</v>
      </c>
      <c r="C134" s="2">
        <v>42645263</v>
      </c>
      <c r="D134" s="2">
        <v>8955505</v>
      </c>
      <c r="E134" s="2">
        <v>3166666</v>
      </c>
      <c r="F134" s="2">
        <v>2088733</v>
      </c>
      <c r="G134" s="2">
        <v>1564043</v>
      </c>
    </row>
    <row r="135" spans="2:7" x14ac:dyDescent="0.3">
      <c r="B135" s="1">
        <v>43598</v>
      </c>
      <c r="C135" s="2">
        <v>20848646</v>
      </c>
      <c r="D135" s="2">
        <v>5420648</v>
      </c>
      <c r="E135" s="2">
        <v>2059846</v>
      </c>
      <c r="F135" s="2">
        <v>1428503</v>
      </c>
      <c r="G135" s="2">
        <v>1229941</v>
      </c>
    </row>
    <row r="136" spans="2:7" x14ac:dyDescent="0.3">
      <c r="B136" s="1">
        <v>43599</v>
      </c>
      <c r="C136" s="2">
        <v>22803207</v>
      </c>
      <c r="D136" s="2">
        <v>5700801</v>
      </c>
      <c r="E136" s="2">
        <v>2280320</v>
      </c>
      <c r="F136" s="2">
        <v>1731219</v>
      </c>
      <c r="G136" s="2">
        <v>1433796</v>
      </c>
    </row>
    <row r="137" spans="2:7" x14ac:dyDescent="0.3">
      <c r="B137" s="1">
        <v>43600</v>
      </c>
      <c r="C137" s="2">
        <v>21934513</v>
      </c>
      <c r="D137" s="2">
        <v>5483628</v>
      </c>
      <c r="E137" s="2">
        <v>2303123</v>
      </c>
      <c r="F137" s="2">
        <v>1647654</v>
      </c>
      <c r="G137" s="2">
        <v>1283523</v>
      </c>
    </row>
    <row r="138" spans="2:7" x14ac:dyDescent="0.3">
      <c r="B138" s="1">
        <v>43601</v>
      </c>
      <c r="C138" s="2">
        <v>21065820</v>
      </c>
      <c r="D138" s="2">
        <v>5424448</v>
      </c>
      <c r="E138" s="2">
        <v>2256570</v>
      </c>
      <c r="F138" s="2">
        <v>1680242</v>
      </c>
      <c r="G138" s="2">
        <v>1377798</v>
      </c>
    </row>
    <row r="139" spans="2:7" x14ac:dyDescent="0.3">
      <c r="B139" s="1">
        <v>43602</v>
      </c>
      <c r="C139" s="2">
        <v>20631473</v>
      </c>
      <c r="D139" s="2">
        <v>5312604</v>
      </c>
      <c r="E139" s="2">
        <v>2082540</v>
      </c>
      <c r="F139" s="2">
        <v>1489849</v>
      </c>
      <c r="G139" s="2">
        <v>1185026</v>
      </c>
    </row>
    <row r="140" spans="2:7" x14ac:dyDescent="0.3">
      <c r="B140" s="1">
        <v>43603</v>
      </c>
      <c r="C140" s="2">
        <v>44889750</v>
      </c>
      <c r="D140" s="2">
        <v>9332579</v>
      </c>
      <c r="E140" s="2">
        <v>3331730</v>
      </c>
      <c r="F140" s="2">
        <v>2152298</v>
      </c>
      <c r="G140" s="2">
        <v>1745944</v>
      </c>
    </row>
    <row r="141" spans="2:7" x14ac:dyDescent="0.3">
      <c r="B141" s="1">
        <v>43604</v>
      </c>
      <c r="C141" s="2">
        <v>47134238</v>
      </c>
      <c r="D141" s="2">
        <v>9403280</v>
      </c>
      <c r="E141" s="2">
        <v>3069230</v>
      </c>
      <c r="F141" s="2">
        <v>2066206</v>
      </c>
      <c r="G141" s="2">
        <v>1547175</v>
      </c>
    </row>
    <row r="142" spans="2:7" x14ac:dyDescent="0.3">
      <c r="B142" s="1">
        <v>43605</v>
      </c>
      <c r="C142" s="2">
        <v>22368860</v>
      </c>
      <c r="D142" s="2">
        <v>5480370</v>
      </c>
      <c r="E142" s="2">
        <v>2148305</v>
      </c>
      <c r="F142" s="2">
        <v>1536897</v>
      </c>
      <c r="G142" s="2">
        <v>1310666</v>
      </c>
    </row>
    <row r="143" spans="2:7" x14ac:dyDescent="0.3">
      <c r="B143" s="1">
        <v>43606</v>
      </c>
      <c r="C143" s="2">
        <v>22368860</v>
      </c>
      <c r="D143" s="2">
        <v>5424448</v>
      </c>
      <c r="E143" s="2">
        <v>2148081</v>
      </c>
      <c r="F143" s="2">
        <v>1521056</v>
      </c>
      <c r="G143" s="2">
        <v>1234793</v>
      </c>
    </row>
    <row r="144" spans="2:7" x14ac:dyDescent="0.3">
      <c r="B144" s="1">
        <v>43607</v>
      </c>
      <c r="C144" s="2">
        <v>21934513</v>
      </c>
      <c r="D144" s="2">
        <v>5648137</v>
      </c>
      <c r="E144" s="2">
        <v>2372217</v>
      </c>
      <c r="F144" s="2">
        <v>1818304</v>
      </c>
      <c r="G144" s="2">
        <v>1476099</v>
      </c>
    </row>
    <row r="145" spans="2:7" x14ac:dyDescent="0.3">
      <c r="B145" s="1">
        <v>43608</v>
      </c>
      <c r="C145" s="2">
        <v>21065820</v>
      </c>
      <c r="D145" s="2">
        <v>5319119</v>
      </c>
      <c r="E145" s="2">
        <v>2234030</v>
      </c>
      <c r="F145" s="2">
        <v>1614533</v>
      </c>
      <c r="G145" s="2">
        <v>1310678</v>
      </c>
    </row>
    <row r="146" spans="2:7" x14ac:dyDescent="0.3">
      <c r="B146" s="1">
        <v>43609</v>
      </c>
      <c r="C146" s="2">
        <v>22368860</v>
      </c>
      <c r="D146" s="2">
        <v>5312604</v>
      </c>
      <c r="E146" s="2">
        <v>2082540</v>
      </c>
      <c r="F146" s="2">
        <v>1505052</v>
      </c>
      <c r="G146" s="2">
        <v>1295850</v>
      </c>
    </row>
    <row r="147" spans="2:7" x14ac:dyDescent="0.3">
      <c r="B147" s="1">
        <v>43610</v>
      </c>
      <c r="C147" s="2">
        <v>47134238</v>
      </c>
      <c r="D147" s="2">
        <v>9898190</v>
      </c>
      <c r="E147" s="2">
        <v>3500000</v>
      </c>
      <c r="F147" s="2">
        <v>2475200</v>
      </c>
      <c r="G147" s="2">
        <v>1853429</v>
      </c>
    </row>
    <row r="148" spans="2:7" x14ac:dyDescent="0.3">
      <c r="B148" s="1">
        <v>43611</v>
      </c>
      <c r="C148" s="2">
        <v>47134238</v>
      </c>
      <c r="D148" s="2">
        <v>9799208</v>
      </c>
      <c r="E148" s="2">
        <v>3365048</v>
      </c>
      <c r="F148" s="2">
        <v>2288232</v>
      </c>
      <c r="G148" s="2">
        <v>1695580</v>
      </c>
    </row>
    <row r="149" spans="2:7" x14ac:dyDescent="0.3">
      <c r="B149" s="1">
        <v>43612</v>
      </c>
      <c r="C149" s="2">
        <v>21065820</v>
      </c>
      <c r="D149" s="2">
        <v>5055796</v>
      </c>
      <c r="E149" s="2">
        <v>1941425</v>
      </c>
      <c r="F149" s="2">
        <v>1445585</v>
      </c>
      <c r="G149" s="2">
        <v>1126111</v>
      </c>
    </row>
    <row r="150" spans="2:7" x14ac:dyDescent="0.3">
      <c r="B150" s="1">
        <v>43613</v>
      </c>
      <c r="C150" s="2">
        <v>22586034</v>
      </c>
      <c r="D150" s="2">
        <v>5477113</v>
      </c>
      <c r="E150" s="2">
        <v>2125119</v>
      </c>
      <c r="F150" s="2">
        <v>1582364</v>
      </c>
      <c r="G150" s="2">
        <v>1232661</v>
      </c>
    </row>
    <row r="151" spans="2:7" x14ac:dyDescent="0.3">
      <c r="B151" s="1">
        <v>43614</v>
      </c>
      <c r="C151" s="2">
        <v>20631473</v>
      </c>
      <c r="D151" s="2">
        <v>5261025</v>
      </c>
      <c r="E151" s="2">
        <v>2146498</v>
      </c>
      <c r="F151" s="2">
        <v>1535605</v>
      </c>
      <c r="G151" s="2">
        <v>1271788</v>
      </c>
    </row>
    <row r="152" spans="2:7" x14ac:dyDescent="0.3">
      <c r="B152" s="1">
        <v>43615</v>
      </c>
      <c r="C152" s="2">
        <v>21500167</v>
      </c>
      <c r="D152" s="2">
        <v>5428792</v>
      </c>
      <c r="E152" s="2">
        <v>2128086</v>
      </c>
      <c r="F152" s="2">
        <v>1569038</v>
      </c>
      <c r="G152" s="2">
        <v>1260879</v>
      </c>
    </row>
    <row r="153" spans="2:7" x14ac:dyDescent="0.3">
      <c r="B153" s="1">
        <v>43616</v>
      </c>
      <c r="C153" s="2">
        <v>22368860</v>
      </c>
      <c r="D153" s="2">
        <v>5368526</v>
      </c>
      <c r="E153" s="2">
        <v>2211832</v>
      </c>
      <c r="F153" s="2">
        <v>1598491</v>
      </c>
      <c r="G153" s="2">
        <v>1297655</v>
      </c>
    </row>
    <row r="154" spans="2:7" x14ac:dyDescent="0.3">
      <c r="B154" s="1">
        <v>43617</v>
      </c>
      <c r="C154" s="2">
        <v>46685340</v>
      </c>
      <c r="D154" s="2">
        <v>10196078</v>
      </c>
      <c r="E154" s="2">
        <v>3570666</v>
      </c>
      <c r="F154" s="2">
        <v>2355211</v>
      </c>
      <c r="G154" s="2">
        <v>1781953</v>
      </c>
    </row>
    <row r="155" spans="2:7" x14ac:dyDescent="0.3">
      <c r="B155" s="1">
        <v>43618</v>
      </c>
      <c r="C155" s="2">
        <v>43543058</v>
      </c>
      <c r="D155" s="2">
        <v>9144042</v>
      </c>
      <c r="E155" s="2">
        <v>3046794</v>
      </c>
      <c r="F155" s="2">
        <v>2175411</v>
      </c>
      <c r="G155" s="2">
        <v>1713789</v>
      </c>
    </row>
    <row r="156" spans="2:7" x14ac:dyDescent="0.3">
      <c r="B156" s="1">
        <v>43619</v>
      </c>
      <c r="C156" s="2">
        <v>21500167</v>
      </c>
      <c r="D156" s="2">
        <v>5375041</v>
      </c>
      <c r="E156" s="2">
        <v>2150016</v>
      </c>
      <c r="F156" s="2">
        <v>1506731</v>
      </c>
      <c r="G156" s="2">
        <v>1186099</v>
      </c>
    </row>
    <row r="157" spans="2:7" x14ac:dyDescent="0.3">
      <c r="B157" s="1">
        <v>43620</v>
      </c>
      <c r="C157" s="2">
        <v>22368860</v>
      </c>
      <c r="D157" s="2">
        <v>5759981</v>
      </c>
      <c r="E157" s="2">
        <v>2280952</v>
      </c>
      <c r="F157" s="2">
        <v>1715048</v>
      </c>
      <c r="G157" s="2">
        <v>1392276</v>
      </c>
    </row>
    <row r="158" spans="2:7" x14ac:dyDescent="0.3">
      <c r="B158" s="1">
        <v>43621</v>
      </c>
      <c r="C158" s="2">
        <v>22368860</v>
      </c>
      <c r="D158" s="2">
        <v>5536293</v>
      </c>
      <c r="E158" s="2">
        <v>2170226</v>
      </c>
      <c r="F158" s="2">
        <v>1536737</v>
      </c>
      <c r="G158" s="2">
        <v>1247523</v>
      </c>
    </row>
    <row r="159" spans="2:7" x14ac:dyDescent="0.3">
      <c r="B159" s="1">
        <v>43622</v>
      </c>
      <c r="C159" s="2">
        <v>22368860</v>
      </c>
      <c r="D159" s="2">
        <v>5815903</v>
      </c>
      <c r="E159" s="2">
        <v>2326361</v>
      </c>
      <c r="F159" s="2">
        <v>1766173</v>
      </c>
      <c r="G159" s="2">
        <v>1477227</v>
      </c>
    </row>
    <row r="160" spans="2:7" x14ac:dyDescent="0.3">
      <c r="B160" s="1">
        <v>43623</v>
      </c>
      <c r="C160" s="2">
        <v>21065820</v>
      </c>
      <c r="D160" s="2">
        <v>5477113</v>
      </c>
      <c r="E160" s="2">
        <v>2278479</v>
      </c>
      <c r="F160" s="2">
        <v>1596758</v>
      </c>
      <c r="G160" s="2">
        <v>1348621</v>
      </c>
    </row>
    <row r="161" spans="2:7" x14ac:dyDescent="0.3">
      <c r="B161" s="1">
        <v>43624</v>
      </c>
      <c r="C161" s="2">
        <v>42645263</v>
      </c>
      <c r="D161" s="2">
        <v>8597285</v>
      </c>
      <c r="E161" s="2">
        <v>2776923</v>
      </c>
      <c r="F161" s="2">
        <v>1926073</v>
      </c>
      <c r="G161" s="2">
        <v>1427220</v>
      </c>
    </row>
    <row r="162" spans="2:7" x14ac:dyDescent="0.3">
      <c r="B162" s="1">
        <v>43625</v>
      </c>
      <c r="C162" s="2">
        <v>44889750</v>
      </c>
      <c r="D162" s="2">
        <v>9803921</v>
      </c>
      <c r="E162" s="2">
        <v>3333333</v>
      </c>
      <c r="F162" s="2">
        <v>2153333</v>
      </c>
      <c r="G162" s="2">
        <v>1646008</v>
      </c>
    </row>
    <row r="163" spans="2:7" x14ac:dyDescent="0.3">
      <c r="B163" s="1">
        <v>43626</v>
      </c>
      <c r="C163" s="2">
        <v>21934513</v>
      </c>
      <c r="D163" s="2">
        <v>5319119</v>
      </c>
      <c r="E163" s="2">
        <v>2212753</v>
      </c>
      <c r="F163" s="2">
        <v>1647616</v>
      </c>
      <c r="G163" s="2">
        <v>1310514</v>
      </c>
    </row>
    <row r="164" spans="2:7" x14ac:dyDescent="0.3">
      <c r="B164" s="1">
        <v>43627</v>
      </c>
      <c r="C164" s="2">
        <v>22368860</v>
      </c>
      <c r="D164" s="2">
        <v>5759981</v>
      </c>
      <c r="E164" s="2">
        <v>2350072</v>
      </c>
      <c r="F164" s="2">
        <v>1681241</v>
      </c>
      <c r="G164" s="2">
        <v>1309687</v>
      </c>
    </row>
    <row r="165" spans="2:7" x14ac:dyDescent="0.3">
      <c r="B165" s="1">
        <v>43628</v>
      </c>
      <c r="C165" s="2">
        <v>21934513</v>
      </c>
      <c r="D165" s="2">
        <v>5757809</v>
      </c>
      <c r="E165" s="2">
        <v>2418280</v>
      </c>
      <c r="F165" s="2">
        <v>1853611</v>
      </c>
      <c r="G165" s="2">
        <v>1443963</v>
      </c>
    </row>
    <row r="166" spans="2:7" x14ac:dyDescent="0.3">
      <c r="B166" s="1">
        <v>43629</v>
      </c>
      <c r="C166" s="2">
        <v>21717340</v>
      </c>
      <c r="D166" s="2">
        <v>5483628</v>
      </c>
      <c r="E166" s="2">
        <v>2105713</v>
      </c>
      <c r="F166" s="2">
        <v>1583285</v>
      </c>
      <c r="G166" s="2">
        <v>1350226</v>
      </c>
    </row>
    <row r="167" spans="2:7" x14ac:dyDescent="0.3">
      <c r="B167" s="1">
        <v>43630</v>
      </c>
      <c r="C167" s="2">
        <v>22368860</v>
      </c>
      <c r="D167" s="2">
        <v>5815903</v>
      </c>
      <c r="E167" s="2">
        <v>2279834</v>
      </c>
      <c r="F167" s="2">
        <v>1647636</v>
      </c>
      <c r="G167" s="2">
        <v>1283508</v>
      </c>
    </row>
    <row r="168" spans="2:7" x14ac:dyDescent="0.3">
      <c r="B168" s="1">
        <v>43631</v>
      </c>
      <c r="C168" s="2">
        <v>44440853</v>
      </c>
      <c r="D168" s="2">
        <v>8865950</v>
      </c>
      <c r="E168" s="2">
        <v>3135000</v>
      </c>
      <c r="F168" s="2">
        <v>2110482</v>
      </c>
      <c r="G168" s="2">
        <v>1613252</v>
      </c>
    </row>
    <row r="169" spans="2:7" x14ac:dyDescent="0.3">
      <c r="B169" s="1">
        <v>43632</v>
      </c>
      <c r="C169" s="2">
        <v>45787545</v>
      </c>
      <c r="D169" s="2">
        <v>9230769</v>
      </c>
      <c r="E169" s="2">
        <v>3201230</v>
      </c>
      <c r="F169" s="2">
        <v>2133300</v>
      </c>
      <c r="G169" s="2">
        <v>1697253</v>
      </c>
    </row>
    <row r="170" spans="2:7" x14ac:dyDescent="0.3">
      <c r="B170" s="1">
        <v>43633</v>
      </c>
      <c r="C170" s="2">
        <v>22586034</v>
      </c>
      <c r="D170" s="2">
        <v>5928833</v>
      </c>
      <c r="E170" s="2">
        <v>2252956</v>
      </c>
      <c r="F170" s="2">
        <v>1611765</v>
      </c>
      <c r="G170" s="2">
        <v>1361297</v>
      </c>
    </row>
    <row r="171" spans="2:7" x14ac:dyDescent="0.3">
      <c r="B171" s="1">
        <v>43634</v>
      </c>
      <c r="C171" s="2">
        <v>21065820</v>
      </c>
      <c r="D171" s="2">
        <v>5529777</v>
      </c>
      <c r="E171" s="2">
        <v>2101315</v>
      </c>
      <c r="F171" s="2">
        <v>1579979</v>
      </c>
      <c r="G171" s="2">
        <v>1256715</v>
      </c>
    </row>
    <row r="172" spans="2:7" x14ac:dyDescent="0.3">
      <c r="B172" s="1">
        <v>43635</v>
      </c>
      <c r="C172" s="2">
        <v>22151687</v>
      </c>
      <c r="D172" s="2">
        <v>5261025</v>
      </c>
      <c r="E172" s="2">
        <v>2146498</v>
      </c>
      <c r="F172" s="2">
        <v>1519935</v>
      </c>
      <c r="G172" s="2">
        <v>1296201</v>
      </c>
    </row>
    <row r="173" spans="2:7" x14ac:dyDescent="0.3">
      <c r="B173" s="24">
        <v>43636</v>
      </c>
      <c r="C173" s="25">
        <v>10207150</v>
      </c>
      <c r="D173" s="25">
        <v>2526269</v>
      </c>
      <c r="E173" s="25">
        <v>1040823</v>
      </c>
      <c r="F173" s="25">
        <v>729408</v>
      </c>
      <c r="G173" s="25">
        <v>616058</v>
      </c>
    </row>
    <row r="174" spans="2:7" x14ac:dyDescent="0.3">
      <c r="B174" s="1">
        <v>43637</v>
      </c>
      <c r="C174" s="2">
        <v>21065820</v>
      </c>
      <c r="D174" s="2">
        <v>5108461</v>
      </c>
      <c r="E174" s="2">
        <v>2104686</v>
      </c>
      <c r="F174" s="2">
        <v>1613241</v>
      </c>
      <c r="G174" s="2">
        <v>1336086</v>
      </c>
    </row>
    <row r="175" spans="2:7" x14ac:dyDescent="0.3">
      <c r="B175" s="1">
        <v>43638</v>
      </c>
      <c r="C175" s="2">
        <v>44889750</v>
      </c>
      <c r="D175" s="2">
        <v>9332579</v>
      </c>
      <c r="E175" s="2">
        <v>3014423</v>
      </c>
      <c r="F175" s="2">
        <v>2131800</v>
      </c>
      <c r="G175" s="2">
        <v>1579663</v>
      </c>
    </row>
    <row r="176" spans="2:7" x14ac:dyDescent="0.3">
      <c r="B176" s="1">
        <v>43639</v>
      </c>
      <c r="C176" s="2">
        <v>43543058</v>
      </c>
      <c r="D176" s="2">
        <v>8869720</v>
      </c>
      <c r="E176" s="2">
        <v>3136333</v>
      </c>
      <c r="F176" s="2">
        <v>2068725</v>
      </c>
      <c r="G176" s="2">
        <v>1662014</v>
      </c>
    </row>
    <row r="177" spans="2:7" x14ac:dyDescent="0.3">
      <c r="B177" s="1">
        <v>43640</v>
      </c>
      <c r="C177" s="2">
        <v>21282993</v>
      </c>
      <c r="D177" s="2">
        <v>5054710</v>
      </c>
      <c r="E177" s="2">
        <v>2042103</v>
      </c>
      <c r="F177" s="2">
        <v>1460920</v>
      </c>
      <c r="G177" s="2">
        <v>1233893</v>
      </c>
    </row>
    <row r="178" spans="2:7" x14ac:dyDescent="0.3">
      <c r="B178" s="1">
        <v>43641</v>
      </c>
      <c r="C178" s="2">
        <v>22586034</v>
      </c>
      <c r="D178" s="2">
        <v>5646508</v>
      </c>
      <c r="E178" s="2">
        <v>2236017</v>
      </c>
      <c r="F178" s="2">
        <v>1632292</v>
      </c>
      <c r="G178" s="2">
        <v>1271556</v>
      </c>
    </row>
    <row r="179" spans="2:7" x14ac:dyDescent="0.3">
      <c r="B179" s="1">
        <v>43642</v>
      </c>
      <c r="C179" s="2">
        <v>22368860</v>
      </c>
      <c r="D179" s="2">
        <v>5759981</v>
      </c>
      <c r="E179" s="2">
        <v>2234872</v>
      </c>
      <c r="F179" s="2">
        <v>1615142</v>
      </c>
      <c r="G179" s="2">
        <v>1324416</v>
      </c>
    </row>
    <row r="180" spans="2:7" x14ac:dyDescent="0.3">
      <c r="B180" s="24">
        <v>43643</v>
      </c>
      <c r="C180" s="25">
        <v>22368860</v>
      </c>
      <c r="D180" s="25">
        <v>5759981</v>
      </c>
      <c r="E180" s="25">
        <v>2234872</v>
      </c>
      <c r="F180" s="25">
        <v>1680400</v>
      </c>
      <c r="G180" s="25">
        <v>1322811</v>
      </c>
    </row>
    <row r="181" spans="2:7" x14ac:dyDescent="0.3">
      <c r="B181" s="1">
        <v>43644</v>
      </c>
      <c r="C181" s="2">
        <v>21282993</v>
      </c>
      <c r="D181" s="2">
        <v>5373955</v>
      </c>
      <c r="E181" s="2">
        <v>2063599</v>
      </c>
      <c r="F181" s="2">
        <v>1461234</v>
      </c>
      <c r="G181" s="2">
        <v>1234158</v>
      </c>
    </row>
    <row r="182" spans="2:7" x14ac:dyDescent="0.3">
      <c r="B182" s="1">
        <v>43645</v>
      </c>
      <c r="C182" s="2">
        <v>46685340</v>
      </c>
      <c r="D182" s="2">
        <v>9999999</v>
      </c>
      <c r="E182" s="2">
        <v>3502000</v>
      </c>
      <c r="F182" s="2">
        <v>2286105</v>
      </c>
      <c r="G182" s="2">
        <v>1729667</v>
      </c>
    </row>
    <row r="183" spans="2:7" x14ac:dyDescent="0.3">
      <c r="B183" s="1">
        <v>43646</v>
      </c>
      <c r="C183" s="2">
        <v>43991955</v>
      </c>
      <c r="D183" s="2">
        <v>8776395</v>
      </c>
      <c r="E183" s="2">
        <v>3133173</v>
      </c>
      <c r="F183" s="2">
        <v>2066640</v>
      </c>
      <c r="G183" s="2">
        <v>1692578</v>
      </c>
    </row>
    <row r="184" spans="2:7" x14ac:dyDescent="0.3">
      <c r="B184" s="1">
        <v>43647</v>
      </c>
      <c r="C184" s="2">
        <v>21500167</v>
      </c>
      <c r="D184" s="2">
        <v>5213790</v>
      </c>
      <c r="E184" s="2">
        <v>2189792</v>
      </c>
      <c r="F184" s="2">
        <v>1582562</v>
      </c>
      <c r="G184" s="2">
        <v>1297701</v>
      </c>
    </row>
    <row r="185" spans="2:7" x14ac:dyDescent="0.3">
      <c r="B185" s="1">
        <v>43648</v>
      </c>
      <c r="C185" s="2">
        <v>21934513</v>
      </c>
      <c r="D185" s="2">
        <v>5264283</v>
      </c>
      <c r="E185" s="2">
        <v>2105713</v>
      </c>
      <c r="F185" s="2">
        <v>1583285</v>
      </c>
      <c r="G185" s="2">
        <v>1311277</v>
      </c>
    </row>
    <row r="186" spans="2:7" x14ac:dyDescent="0.3">
      <c r="B186" s="1">
        <v>43649</v>
      </c>
      <c r="C186" s="2">
        <v>22151687</v>
      </c>
      <c r="D186" s="2">
        <v>5814817</v>
      </c>
      <c r="E186" s="2">
        <v>2302667</v>
      </c>
      <c r="F186" s="2">
        <v>1731375</v>
      </c>
      <c r="G186" s="2">
        <v>1462320</v>
      </c>
    </row>
    <row r="187" spans="2:7" x14ac:dyDescent="0.3">
      <c r="B187" s="1">
        <v>43650</v>
      </c>
      <c r="C187" s="2">
        <v>22368860</v>
      </c>
      <c r="D187" s="2">
        <v>5759981</v>
      </c>
      <c r="E187" s="2">
        <v>2373112</v>
      </c>
      <c r="F187" s="2">
        <v>1645753</v>
      </c>
      <c r="G187" s="2">
        <v>1349517</v>
      </c>
    </row>
    <row r="188" spans="2:7" x14ac:dyDescent="0.3">
      <c r="B188" s="1">
        <v>43651</v>
      </c>
      <c r="C188" s="2">
        <v>20631473</v>
      </c>
      <c r="D188" s="2">
        <v>4899974</v>
      </c>
      <c r="E188" s="2">
        <v>2038389</v>
      </c>
      <c r="F188" s="2">
        <v>1562425</v>
      </c>
      <c r="G188" s="2">
        <v>1255565</v>
      </c>
    </row>
    <row r="189" spans="2:7" x14ac:dyDescent="0.3">
      <c r="B189" s="1">
        <v>43652</v>
      </c>
      <c r="C189" s="2">
        <v>44889750</v>
      </c>
      <c r="D189" s="2">
        <v>9332579</v>
      </c>
      <c r="E189" s="2">
        <v>3204807</v>
      </c>
      <c r="F189" s="2">
        <v>2179269</v>
      </c>
      <c r="G189" s="2">
        <v>1750824</v>
      </c>
    </row>
    <row r="190" spans="2:7" x14ac:dyDescent="0.3">
      <c r="B190" s="1">
        <v>43653</v>
      </c>
      <c r="C190" s="2">
        <v>43543058</v>
      </c>
      <c r="D190" s="2">
        <v>9144042</v>
      </c>
      <c r="E190" s="2">
        <v>3140064</v>
      </c>
      <c r="F190" s="2">
        <v>2135243</v>
      </c>
      <c r="G190" s="2">
        <v>1632180</v>
      </c>
    </row>
    <row r="191" spans="2:7" x14ac:dyDescent="0.3">
      <c r="B191" s="1">
        <v>43654</v>
      </c>
      <c r="C191" s="2">
        <v>21282993</v>
      </c>
      <c r="D191" s="2">
        <v>5267540</v>
      </c>
      <c r="E191" s="2">
        <v>2022735</v>
      </c>
      <c r="F191" s="2">
        <v>1535660</v>
      </c>
      <c r="G191" s="2">
        <v>1284426</v>
      </c>
    </row>
    <row r="192" spans="2:7" x14ac:dyDescent="0.3">
      <c r="B192" s="1">
        <v>43655</v>
      </c>
      <c r="C192" s="2">
        <v>22803207</v>
      </c>
      <c r="D192" s="2">
        <v>5643793</v>
      </c>
      <c r="E192" s="2">
        <v>2234942</v>
      </c>
      <c r="F192" s="2">
        <v>1647823</v>
      </c>
      <c r="G192" s="2">
        <v>1351214</v>
      </c>
    </row>
    <row r="193" spans="2:7" x14ac:dyDescent="0.3">
      <c r="B193" s="1">
        <v>43656</v>
      </c>
      <c r="C193" s="2">
        <v>22803207</v>
      </c>
      <c r="D193" s="2">
        <v>5814817</v>
      </c>
      <c r="E193" s="2">
        <v>2395704</v>
      </c>
      <c r="F193" s="2">
        <v>1818819</v>
      </c>
      <c r="G193" s="2">
        <v>1506346</v>
      </c>
    </row>
    <row r="194" spans="2:7" x14ac:dyDescent="0.3">
      <c r="B194" s="1">
        <v>43657</v>
      </c>
      <c r="C194" s="2">
        <v>21500167</v>
      </c>
      <c r="D194" s="2">
        <v>5321291</v>
      </c>
      <c r="E194" s="2">
        <v>2149801</v>
      </c>
      <c r="F194" s="2">
        <v>1600742</v>
      </c>
      <c r="G194" s="2">
        <v>1338860</v>
      </c>
    </row>
    <row r="195" spans="2:7" x14ac:dyDescent="0.3">
      <c r="B195" s="1">
        <v>43658</v>
      </c>
      <c r="C195" s="2">
        <v>20848646</v>
      </c>
      <c r="D195" s="2">
        <v>5160040</v>
      </c>
      <c r="E195" s="2">
        <v>2125936</v>
      </c>
      <c r="F195" s="2">
        <v>1598491</v>
      </c>
      <c r="G195" s="2">
        <v>1376301</v>
      </c>
    </row>
    <row r="196" spans="2:7" x14ac:dyDescent="0.3">
      <c r="B196" s="1">
        <v>43659</v>
      </c>
      <c r="C196" s="2">
        <v>44889750</v>
      </c>
      <c r="D196" s="2">
        <v>9898190</v>
      </c>
      <c r="E196" s="2">
        <v>3466346</v>
      </c>
      <c r="F196" s="2">
        <v>2404257</v>
      </c>
      <c r="G196" s="2">
        <v>1912827</v>
      </c>
    </row>
    <row r="197" spans="2:7" x14ac:dyDescent="0.3">
      <c r="B197" s="1">
        <v>43660</v>
      </c>
      <c r="C197" s="2">
        <v>43094160</v>
      </c>
      <c r="D197" s="2">
        <v>9230769</v>
      </c>
      <c r="E197" s="2">
        <v>3232615</v>
      </c>
      <c r="F197" s="2">
        <v>2264123</v>
      </c>
      <c r="G197" s="2">
        <v>1801336</v>
      </c>
    </row>
    <row r="198" spans="2:7" x14ac:dyDescent="0.3">
      <c r="B198" s="1">
        <v>43661</v>
      </c>
      <c r="C198" s="2">
        <v>21500167</v>
      </c>
      <c r="D198" s="2">
        <v>5590043</v>
      </c>
      <c r="E198" s="2">
        <v>2236017</v>
      </c>
      <c r="F198" s="2">
        <v>1599646</v>
      </c>
      <c r="G198" s="2">
        <v>1298593</v>
      </c>
    </row>
    <row r="199" spans="2:7" x14ac:dyDescent="0.3">
      <c r="B199" s="24">
        <v>43662</v>
      </c>
      <c r="C199" s="25">
        <v>20631473</v>
      </c>
      <c r="D199" s="25">
        <v>2063147</v>
      </c>
      <c r="E199" s="25">
        <v>817006</v>
      </c>
      <c r="F199" s="25">
        <v>596414</v>
      </c>
      <c r="G199" s="25">
        <v>498841</v>
      </c>
    </row>
    <row r="200" spans="2:7" x14ac:dyDescent="0.3">
      <c r="B200" s="1">
        <v>43663</v>
      </c>
      <c r="C200" s="2">
        <v>21500167</v>
      </c>
      <c r="D200" s="2">
        <v>5267540</v>
      </c>
      <c r="E200" s="2">
        <v>2064876</v>
      </c>
      <c r="F200" s="2">
        <v>1552580</v>
      </c>
      <c r="G200" s="2">
        <v>1285847</v>
      </c>
    </row>
    <row r="201" spans="2:7" x14ac:dyDescent="0.3">
      <c r="B201" s="1">
        <v>43664</v>
      </c>
      <c r="C201" s="2">
        <v>22151687</v>
      </c>
      <c r="D201" s="2">
        <v>5759438</v>
      </c>
      <c r="E201" s="2">
        <v>2211624</v>
      </c>
      <c r="F201" s="2">
        <v>1695210</v>
      </c>
      <c r="G201" s="2">
        <v>1445675</v>
      </c>
    </row>
    <row r="202" spans="2:7" x14ac:dyDescent="0.3">
      <c r="B202" s="1">
        <v>43665</v>
      </c>
      <c r="C202" s="2">
        <v>22586034</v>
      </c>
      <c r="D202" s="2">
        <v>5872368</v>
      </c>
      <c r="E202" s="2">
        <v>2442905</v>
      </c>
      <c r="F202" s="2">
        <v>1783320</v>
      </c>
      <c r="G202" s="2">
        <v>1491569</v>
      </c>
    </row>
    <row r="203" spans="2:7" x14ac:dyDescent="0.3">
      <c r="B203" s="1">
        <v>43666</v>
      </c>
      <c r="C203" s="2">
        <v>44440853</v>
      </c>
      <c r="D203" s="2">
        <v>9332579</v>
      </c>
      <c r="E203" s="2">
        <v>3331730</v>
      </c>
      <c r="F203" s="2">
        <v>2152298</v>
      </c>
      <c r="G203" s="2">
        <v>1729156</v>
      </c>
    </row>
    <row r="204" spans="2:7" x14ac:dyDescent="0.3">
      <c r="B204" s="1">
        <v>43667</v>
      </c>
      <c r="C204" s="2">
        <v>42645263</v>
      </c>
      <c r="D204" s="2">
        <v>9134615</v>
      </c>
      <c r="E204" s="2">
        <v>2950480</v>
      </c>
      <c r="F204" s="2">
        <v>1926073</v>
      </c>
      <c r="G204" s="2">
        <v>1547407</v>
      </c>
    </row>
    <row r="205" spans="2:7" x14ac:dyDescent="0.3">
      <c r="B205" s="1">
        <v>43668</v>
      </c>
      <c r="C205" s="2">
        <v>21500167</v>
      </c>
      <c r="D205" s="2">
        <v>5321291</v>
      </c>
      <c r="E205" s="2">
        <v>2128516</v>
      </c>
      <c r="F205" s="2">
        <v>1553817</v>
      </c>
      <c r="G205" s="2">
        <v>1286871</v>
      </c>
    </row>
    <row r="206" spans="2:7" x14ac:dyDescent="0.3">
      <c r="B206" s="24">
        <v>43669</v>
      </c>
      <c r="C206" s="25">
        <v>21282993</v>
      </c>
      <c r="D206" s="25">
        <v>5054710</v>
      </c>
      <c r="E206" s="25">
        <v>2001665</v>
      </c>
      <c r="F206" s="25">
        <v>1505052</v>
      </c>
      <c r="G206" s="25">
        <v>1172435</v>
      </c>
    </row>
    <row r="207" spans="2:7" x14ac:dyDescent="0.3">
      <c r="B207" s="1">
        <v>43670</v>
      </c>
      <c r="C207" s="2">
        <v>21934513</v>
      </c>
      <c r="D207" s="2">
        <v>5593301</v>
      </c>
      <c r="E207" s="2">
        <v>2192574</v>
      </c>
      <c r="F207" s="2">
        <v>1536555</v>
      </c>
      <c r="G207" s="2">
        <v>1297775</v>
      </c>
    </row>
    <row r="208" spans="2:7" x14ac:dyDescent="0.3">
      <c r="B208" s="1">
        <v>43671</v>
      </c>
      <c r="C208" s="2">
        <v>20631473</v>
      </c>
      <c r="D208" s="2">
        <v>5415761</v>
      </c>
      <c r="E208" s="2">
        <v>2122978</v>
      </c>
      <c r="F208" s="2">
        <v>1580769</v>
      </c>
      <c r="G208" s="2">
        <v>1296231</v>
      </c>
    </row>
    <row r="209" spans="2:7" x14ac:dyDescent="0.3">
      <c r="B209" s="1">
        <v>43672</v>
      </c>
      <c r="C209" s="2">
        <v>21065820</v>
      </c>
      <c r="D209" s="2">
        <v>5319119</v>
      </c>
      <c r="E209" s="2">
        <v>2063818</v>
      </c>
      <c r="F209" s="2">
        <v>1566850</v>
      </c>
      <c r="G209" s="2">
        <v>1246273</v>
      </c>
    </row>
    <row r="210" spans="2:7" x14ac:dyDescent="0.3">
      <c r="B210" s="1">
        <v>43673</v>
      </c>
      <c r="C210" s="2">
        <v>44889750</v>
      </c>
      <c r="D210" s="2">
        <v>9615384</v>
      </c>
      <c r="E210" s="2">
        <v>3171153</v>
      </c>
      <c r="F210" s="2">
        <v>2156384</v>
      </c>
      <c r="G210" s="2">
        <v>1698799</v>
      </c>
    </row>
    <row r="211" spans="2:7" x14ac:dyDescent="0.3">
      <c r="B211" s="1">
        <v>43674</v>
      </c>
      <c r="C211" s="2">
        <v>43543058</v>
      </c>
      <c r="D211" s="2">
        <v>8778280</v>
      </c>
      <c r="E211" s="2">
        <v>3074153</v>
      </c>
      <c r="F211" s="2">
        <v>2027711</v>
      </c>
      <c r="G211" s="2">
        <v>1660696</v>
      </c>
    </row>
    <row r="212" spans="2:7" x14ac:dyDescent="0.3">
      <c r="B212" s="1">
        <v>43675</v>
      </c>
      <c r="C212" s="2">
        <v>21500167</v>
      </c>
      <c r="D212" s="2">
        <v>5536293</v>
      </c>
      <c r="E212" s="2">
        <v>2214517</v>
      </c>
      <c r="F212" s="2">
        <v>1551933</v>
      </c>
      <c r="G212" s="2">
        <v>1298037</v>
      </c>
    </row>
    <row r="213" spans="2:7" x14ac:dyDescent="0.3">
      <c r="B213" s="1">
        <v>43676</v>
      </c>
      <c r="C213" s="2">
        <v>20848646</v>
      </c>
      <c r="D213" s="2">
        <v>5212161</v>
      </c>
      <c r="E213" s="2">
        <v>2043167</v>
      </c>
      <c r="F213" s="2">
        <v>1416936</v>
      </c>
      <c r="G213" s="2">
        <v>1208363</v>
      </c>
    </row>
    <row r="214" spans="2:7" x14ac:dyDescent="0.3">
      <c r="B214" s="1">
        <v>43677</v>
      </c>
      <c r="C214" s="2">
        <v>22368860</v>
      </c>
      <c r="D214" s="2">
        <v>5592215</v>
      </c>
      <c r="E214" s="2">
        <v>2214517</v>
      </c>
      <c r="F214" s="2">
        <v>1535767</v>
      </c>
      <c r="G214" s="2">
        <v>1322295</v>
      </c>
    </row>
    <row r="215" spans="2:7" x14ac:dyDescent="0.3">
      <c r="B215" s="1">
        <v>43678</v>
      </c>
      <c r="C215" s="2">
        <v>22151687</v>
      </c>
      <c r="D215" s="2">
        <v>5704059</v>
      </c>
      <c r="E215" s="2">
        <v>2327256</v>
      </c>
      <c r="F215" s="2">
        <v>1749863</v>
      </c>
      <c r="G215" s="2">
        <v>1506632</v>
      </c>
    </row>
    <row r="216" spans="2:7" x14ac:dyDescent="0.3">
      <c r="B216" s="1">
        <v>43679</v>
      </c>
      <c r="C216" s="2">
        <v>22803207</v>
      </c>
      <c r="D216" s="2">
        <v>5814817</v>
      </c>
      <c r="E216" s="2">
        <v>2256149</v>
      </c>
      <c r="F216" s="2">
        <v>1581109</v>
      </c>
      <c r="G216" s="2">
        <v>1322439</v>
      </c>
    </row>
    <row r="217" spans="2:7" x14ac:dyDescent="0.3">
      <c r="B217" s="1">
        <v>43680</v>
      </c>
      <c r="C217" s="2">
        <v>45338648</v>
      </c>
      <c r="D217" s="2">
        <v>9045060</v>
      </c>
      <c r="E217" s="2">
        <v>3167580</v>
      </c>
      <c r="F217" s="2">
        <v>2240112</v>
      </c>
      <c r="G217" s="2">
        <v>1782233</v>
      </c>
    </row>
    <row r="218" spans="2:7" x14ac:dyDescent="0.3">
      <c r="B218" s="1">
        <v>43681</v>
      </c>
      <c r="C218" s="2">
        <v>43991955</v>
      </c>
      <c r="D218" s="2">
        <v>9053544</v>
      </c>
      <c r="E218" s="2">
        <v>2924294</v>
      </c>
      <c r="F218" s="2">
        <v>2068061</v>
      </c>
      <c r="G218" s="2">
        <v>1677611</v>
      </c>
    </row>
    <row r="219" spans="2:7" x14ac:dyDescent="0.3">
      <c r="B219" s="1">
        <v>43682</v>
      </c>
      <c r="C219" s="2">
        <v>22368860</v>
      </c>
      <c r="D219" s="2">
        <v>5592215</v>
      </c>
      <c r="E219" s="2">
        <v>2214517</v>
      </c>
      <c r="F219" s="2">
        <v>1551933</v>
      </c>
      <c r="G219" s="2">
        <v>1208956</v>
      </c>
    </row>
    <row r="220" spans="2:7" x14ac:dyDescent="0.3">
      <c r="B220" s="1">
        <v>43683</v>
      </c>
      <c r="C220" s="2">
        <v>22586034</v>
      </c>
      <c r="D220" s="2">
        <v>5420648</v>
      </c>
      <c r="E220" s="2">
        <v>2124894</v>
      </c>
      <c r="F220" s="2">
        <v>1535660</v>
      </c>
      <c r="G220" s="2">
        <v>1221464</v>
      </c>
    </row>
    <row r="221" spans="2:7" x14ac:dyDescent="0.3">
      <c r="B221" s="1">
        <v>43684</v>
      </c>
      <c r="C221" s="2">
        <v>22586034</v>
      </c>
      <c r="D221" s="2">
        <v>5364183</v>
      </c>
      <c r="E221" s="2">
        <v>2124216</v>
      </c>
      <c r="F221" s="2">
        <v>1488650</v>
      </c>
      <c r="G221" s="2">
        <v>1184072</v>
      </c>
    </row>
    <row r="222" spans="2:7" x14ac:dyDescent="0.3">
      <c r="B222" s="1">
        <v>43685</v>
      </c>
      <c r="C222" s="2">
        <v>20848646</v>
      </c>
      <c r="D222" s="2">
        <v>5264283</v>
      </c>
      <c r="E222" s="2">
        <v>2168884</v>
      </c>
      <c r="F222" s="2">
        <v>1519954</v>
      </c>
      <c r="G222" s="2">
        <v>1233898</v>
      </c>
    </row>
    <row r="223" spans="2:7" x14ac:dyDescent="0.3">
      <c r="B223" s="1">
        <v>43686</v>
      </c>
      <c r="C223" s="2">
        <v>22586034</v>
      </c>
      <c r="D223" s="2">
        <v>5590043</v>
      </c>
      <c r="E223" s="2">
        <v>2124216</v>
      </c>
      <c r="F223" s="2">
        <v>1566184</v>
      </c>
      <c r="G223" s="2">
        <v>1322799</v>
      </c>
    </row>
    <row r="224" spans="2:7" x14ac:dyDescent="0.3">
      <c r="B224" s="1">
        <v>43687</v>
      </c>
      <c r="C224" s="2">
        <v>46685340</v>
      </c>
      <c r="D224" s="2">
        <v>9411764</v>
      </c>
      <c r="E224" s="2">
        <v>3328000</v>
      </c>
      <c r="F224" s="2">
        <v>2330931</v>
      </c>
      <c r="G224" s="2">
        <v>1890851</v>
      </c>
    </row>
    <row r="225" spans="2:7" x14ac:dyDescent="0.3">
      <c r="B225" s="24">
        <v>43688</v>
      </c>
      <c r="C225" s="25">
        <v>43991955</v>
      </c>
      <c r="D225" s="25">
        <v>9700226</v>
      </c>
      <c r="E225" s="25">
        <v>3166153</v>
      </c>
      <c r="F225" s="25">
        <v>1033432</v>
      </c>
      <c r="G225" s="25">
        <v>765773</v>
      </c>
    </row>
    <row r="226" spans="2:7" x14ac:dyDescent="0.3">
      <c r="B226" s="1">
        <v>43689</v>
      </c>
      <c r="C226" s="2">
        <v>20631473</v>
      </c>
      <c r="D226" s="2">
        <v>5157868</v>
      </c>
      <c r="E226" s="2">
        <v>2063147</v>
      </c>
      <c r="F226" s="2">
        <v>1445853</v>
      </c>
      <c r="G226" s="2">
        <v>1244880</v>
      </c>
    </row>
    <row r="227" spans="2:7" x14ac:dyDescent="0.3">
      <c r="B227" s="1">
        <v>43690</v>
      </c>
      <c r="C227" s="2">
        <v>20848646</v>
      </c>
      <c r="D227" s="2">
        <v>5316404</v>
      </c>
      <c r="E227" s="2">
        <v>2211624</v>
      </c>
      <c r="F227" s="2">
        <v>1549906</v>
      </c>
      <c r="G227" s="2">
        <v>1334469</v>
      </c>
    </row>
    <row r="228" spans="2:7" x14ac:dyDescent="0.3">
      <c r="B228" s="1">
        <v>43691</v>
      </c>
      <c r="C228" s="2">
        <v>22586034</v>
      </c>
      <c r="D228" s="2">
        <v>5477113</v>
      </c>
      <c r="E228" s="2">
        <v>2147028</v>
      </c>
      <c r="F228" s="2">
        <v>1551657</v>
      </c>
      <c r="G228" s="2">
        <v>1335977</v>
      </c>
    </row>
    <row r="229" spans="2:7" x14ac:dyDescent="0.3">
      <c r="B229" s="1">
        <v>43692</v>
      </c>
      <c r="C229" s="2">
        <v>21934513</v>
      </c>
      <c r="D229" s="2">
        <v>5702973</v>
      </c>
      <c r="E229" s="2">
        <v>2235565</v>
      </c>
      <c r="F229" s="2">
        <v>1615643</v>
      </c>
      <c r="G229" s="2">
        <v>1298330</v>
      </c>
    </row>
    <row r="230" spans="2:7" x14ac:dyDescent="0.3">
      <c r="B230" s="1">
        <v>43693</v>
      </c>
      <c r="C230" s="2">
        <v>21282993</v>
      </c>
      <c r="D230" s="2">
        <v>5480370</v>
      </c>
      <c r="E230" s="2">
        <v>2279834</v>
      </c>
      <c r="F230" s="2">
        <v>1581065</v>
      </c>
      <c r="G230" s="2">
        <v>1257579</v>
      </c>
    </row>
    <row r="231" spans="2:7" x14ac:dyDescent="0.3">
      <c r="B231" s="1">
        <v>43694</v>
      </c>
      <c r="C231" s="2">
        <v>46685340</v>
      </c>
      <c r="D231" s="2">
        <v>10098039</v>
      </c>
      <c r="E231" s="2">
        <v>3399000</v>
      </c>
      <c r="F231" s="2">
        <v>2357546</v>
      </c>
      <c r="G231" s="2">
        <v>1857275</v>
      </c>
    </row>
    <row r="232" spans="2:7" x14ac:dyDescent="0.3">
      <c r="B232" s="24">
        <v>43695</v>
      </c>
      <c r="C232" s="25">
        <v>45338648</v>
      </c>
      <c r="D232" s="25">
        <v>9521116</v>
      </c>
      <c r="E232" s="25">
        <v>3140064</v>
      </c>
      <c r="F232" s="25">
        <v>2028481</v>
      </c>
      <c r="G232" s="25">
        <v>1582215</v>
      </c>
    </row>
    <row r="233" spans="2:7" x14ac:dyDescent="0.3">
      <c r="B233" s="1">
        <v>43696</v>
      </c>
      <c r="C233" s="2">
        <v>21065820</v>
      </c>
      <c r="D233" s="2">
        <v>5003132</v>
      </c>
      <c r="E233" s="2">
        <v>2041277</v>
      </c>
      <c r="F233" s="2">
        <v>1534836</v>
      </c>
      <c r="G233" s="2">
        <v>1233394</v>
      </c>
    </row>
    <row r="234" spans="2:7" x14ac:dyDescent="0.3">
      <c r="B234" s="1">
        <v>43697</v>
      </c>
      <c r="C234" s="2">
        <v>21934513</v>
      </c>
      <c r="D234" s="2">
        <v>5757809</v>
      </c>
      <c r="E234" s="2">
        <v>2303123</v>
      </c>
      <c r="F234" s="2">
        <v>1714906</v>
      </c>
      <c r="G234" s="2">
        <v>1392160</v>
      </c>
    </row>
    <row r="235" spans="2:7" x14ac:dyDescent="0.3">
      <c r="B235" s="1">
        <v>43698</v>
      </c>
      <c r="C235" s="2">
        <v>22368860</v>
      </c>
      <c r="D235" s="2">
        <v>5592215</v>
      </c>
      <c r="E235" s="2">
        <v>2259254</v>
      </c>
      <c r="F235" s="2">
        <v>1599778</v>
      </c>
      <c r="G235" s="2">
        <v>1351172</v>
      </c>
    </row>
    <row r="236" spans="2:7" x14ac:dyDescent="0.3">
      <c r="B236" s="1">
        <v>43699</v>
      </c>
      <c r="C236" s="2">
        <v>21934513</v>
      </c>
      <c r="D236" s="2">
        <v>5483628</v>
      </c>
      <c r="E236" s="2">
        <v>2193451</v>
      </c>
      <c r="F236" s="2">
        <v>1617231</v>
      </c>
      <c r="G236" s="2">
        <v>1392436</v>
      </c>
    </row>
    <row r="237" spans="2:7" x14ac:dyDescent="0.3">
      <c r="B237" s="1">
        <v>43700</v>
      </c>
      <c r="C237" s="2">
        <v>20848646</v>
      </c>
      <c r="D237" s="2">
        <v>5420648</v>
      </c>
      <c r="E237" s="2">
        <v>2146576</v>
      </c>
      <c r="F237" s="2">
        <v>1519990</v>
      </c>
      <c r="G237" s="2">
        <v>1296248</v>
      </c>
    </row>
    <row r="238" spans="2:7" x14ac:dyDescent="0.3">
      <c r="B238" s="1">
        <v>43701</v>
      </c>
      <c r="C238" s="2">
        <v>43094160</v>
      </c>
      <c r="D238" s="2">
        <v>9321266</v>
      </c>
      <c r="E238" s="2">
        <v>3264307</v>
      </c>
      <c r="F238" s="2">
        <v>2108742</v>
      </c>
      <c r="G238" s="2">
        <v>1628371</v>
      </c>
    </row>
    <row r="239" spans="2:7" x14ac:dyDescent="0.3">
      <c r="B239" s="1">
        <v>43702</v>
      </c>
      <c r="C239" s="2">
        <v>44440853</v>
      </c>
      <c r="D239" s="2">
        <v>9332579</v>
      </c>
      <c r="E239" s="2">
        <v>3331730</v>
      </c>
      <c r="F239" s="2">
        <v>2288232</v>
      </c>
      <c r="G239" s="2">
        <v>1784821</v>
      </c>
    </row>
    <row r="240" spans="2:7" x14ac:dyDescent="0.3">
      <c r="B240" s="1">
        <v>43703</v>
      </c>
      <c r="C240" s="2">
        <v>22368860</v>
      </c>
      <c r="D240" s="2">
        <v>5424448</v>
      </c>
      <c r="E240" s="2">
        <v>2169779</v>
      </c>
      <c r="F240" s="2">
        <v>1568099</v>
      </c>
      <c r="G240" s="2">
        <v>1260124</v>
      </c>
    </row>
    <row r="241" spans="2:7" x14ac:dyDescent="0.3">
      <c r="B241" s="1">
        <v>43704</v>
      </c>
      <c r="C241" s="2">
        <v>20848646</v>
      </c>
      <c r="D241" s="2">
        <v>5003675</v>
      </c>
      <c r="E241" s="2">
        <v>1961440</v>
      </c>
      <c r="F241" s="2">
        <v>1446170</v>
      </c>
      <c r="G241" s="2">
        <v>1150283</v>
      </c>
    </row>
    <row r="242" spans="2:7" x14ac:dyDescent="0.3">
      <c r="B242" s="1">
        <v>43705</v>
      </c>
      <c r="C242" s="2">
        <v>21934513</v>
      </c>
      <c r="D242" s="2">
        <v>5593301</v>
      </c>
      <c r="E242" s="2">
        <v>2304440</v>
      </c>
      <c r="F242" s="2">
        <v>1699063</v>
      </c>
      <c r="G242" s="2">
        <v>1421096</v>
      </c>
    </row>
    <row r="243" spans="2:7" x14ac:dyDescent="0.3">
      <c r="B243" s="1">
        <v>43706</v>
      </c>
      <c r="C243" s="2">
        <v>21282993</v>
      </c>
      <c r="D243" s="2">
        <v>5214333</v>
      </c>
      <c r="E243" s="2">
        <v>2044018</v>
      </c>
      <c r="F243" s="2">
        <v>1566740</v>
      </c>
      <c r="G243" s="2">
        <v>1310421</v>
      </c>
    </row>
    <row r="244" spans="2:7" x14ac:dyDescent="0.3">
      <c r="B244" s="1">
        <v>43707</v>
      </c>
      <c r="C244" s="2">
        <v>21934513</v>
      </c>
      <c r="D244" s="2">
        <v>5319119</v>
      </c>
      <c r="E244" s="2">
        <v>2127647</v>
      </c>
      <c r="F244" s="2">
        <v>1522119</v>
      </c>
      <c r="G244" s="2">
        <v>1210693</v>
      </c>
    </row>
    <row r="245" spans="2:7" x14ac:dyDescent="0.3">
      <c r="B245" s="1">
        <v>43708</v>
      </c>
      <c r="C245" s="2">
        <v>45338648</v>
      </c>
      <c r="D245" s="2">
        <v>9235482</v>
      </c>
      <c r="E245" s="2">
        <v>3265666</v>
      </c>
      <c r="F245" s="2">
        <v>2176240</v>
      </c>
      <c r="G245" s="2">
        <v>1663518</v>
      </c>
    </row>
    <row r="246" spans="2:7" x14ac:dyDescent="0.3">
      <c r="B246" s="1">
        <v>43709</v>
      </c>
      <c r="C246" s="2">
        <v>42645263</v>
      </c>
      <c r="D246" s="2">
        <v>9224170</v>
      </c>
      <c r="E246" s="2">
        <v>3261666</v>
      </c>
      <c r="F246" s="2">
        <v>2217933</v>
      </c>
      <c r="G246" s="2">
        <v>1660788</v>
      </c>
    </row>
    <row r="247" spans="2:7" x14ac:dyDescent="0.3">
      <c r="B247" s="1">
        <v>43710</v>
      </c>
      <c r="C247" s="2">
        <v>22803207</v>
      </c>
      <c r="D247" s="2">
        <v>5529777</v>
      </c>
      <c r="E247" s="2">
        <v>2278268</v>
      </c>
      <c r="F247" s="2">
        <v>1696398</v>
      </c>
      <c r="G247" s="2">
        <v>1335405</v>
      </c>
    </row>
    <row r="248" spans="2:7" x14ac:dyDescent="0.3">
      <c r="B248" s="1">
        <v>43711</v>
      </c>
      <c r="C248" s="2">
        <v>22586034</v>
      </c>
      <c r="D248" s="2">
        <v>5702973</v>
      </c>
      <c r="E248" s="2">
        <v>2167129</v>
      </c>
      <c r="F248" s="2">
        <v>1502904</v>
      </c>
      <c r="G248" s="2">
        <v>1170762</v>
      </c>
    </row>
    <row r="249" spans="2:7" x14ac:dyDescent="0.3">
      <c r="B249" s="1">
        <v>43712</v>
      </c>
      <c r="C249" s="2">
        <v>22368860</v>
      </c>
      <c r="D249" s="2">
        <v>5592215</v>
      </c>
      <c r="E249" s="2">
        <v>2259254</v>
      </c>
      <c r="F249" s="2">
        <v>1566793</v>
      </c>
      <c r="G249" s="2">
        <v>1310465</v>
      </c>
    </row>
    <row r="250" spans="2:7" x14ac:dyDescent="0.3">
      <c r="B250" s="1">
        <v>43713</v>
      </c>
      <c r="C250" s="2">
        <v>20631473</v>
      </c>
      <c r="D250" s="2">
        <v>5261025</v>
      </c>
      <c r="E250" s="2">
        <v>2146498</v>
      </c>
      <c r="F250" s="2">
        <v>1598282</v>
      </c>
      <c r="G250" s="2">
        <v>1284380</v>
      </c>
    </row>
    <row r="251" spans="2:7" x14ac:dyDescent="0.3">
      <c r="B251" s="1">
        <v>43714</v>
      </c>
      <c r="C251" s="2">
        <v>20848646</v>
      </c>
      <c r="D251" s="2">
        <v>5264283</v>
      </c>
      <c r="E251" s="2">
        <v>2084656</v>
      </c>
      <c r="F251" s="2">
        <v>1460927</v>
      </c>
      <c r="G251" s="2">
        <v>1233898</v>
      </c>
    </row>
    <row r="252" spans="2:7" x14ac:dyDescent="0.3">
      <c r="B252" s="1">
        <v>43715</v>
      </c>
      <c r="C252" s="2">
        <v>46685340</v>
      </c>
      <c r="D252" s="2">
        <v>9313725</v>
      </c>
      <c r="E252" s="2">
        <v>3135000</v>
      </c>
      <c r="F252" s="2">
        <v>2025210</v>
      </c>
      <c r="G252" s="2">
        <v>1500680</v>
      </c>
    </row>
    <row r="253" spans="2:7" x14ac:dyDescent="0.3">
      <c r="B253" s="1">
        <v>43716</v>
      </c>
      <c r="C253" s="2">
        <v>43094160</v>
      </c>
      <c r="D253" s="2">
        <v>9230769</v>
      </c>
      <c r="E253" s="2">
        <v>3169846</v>
      </c>
      <c r="F253" s="2">
        <v>2133940</v>
      </c>
      <c r="G253" s="2">
        <v>1697763</v>
      </c>
    </row>
    <row r="254" spans="2:7" x14ac:dyDescent="0.3">
      <c r="B254" s="1">
        <v>43717</v>
      </c>
      <c r="C254" s="2">
        <v>21717340</v>
      </c>
      <c r="D254" s="2">
        <v>5375041</v>
      </c>
      <c r="E254" s="2">
        <v>2257517</v>
      </c>
      <c r="F254" s="2">
        <v>1697427</v>
      </c>
      <c r="G254" s="2">
        <v>1419728</v>
      </c>
    </row>
    <row r="255" spans="2:7" x14ac:dyDescent="0.3">
      <c r="B255" s="1">
        <v>43718</v>
      </c>
      <c r="C255" s="2">
        <v>22368860</v>
      </c>
      <c r="D255" s="2">
        <v>5480370</v>
      </c>
      <c r="E255" s="2">
        <v>2126383</v>
      </c>
      <c r="F255" s="2">
        <v>1505692</v>
      </c>
      <c r="G255" s="2">
        <v>1185281</v>
      </c>
    </row>
    <row r="256" spans="2:7" x14ac:dyDescent="0.3">
      <c r="B256" s="1">
        <v>43719</v>
      </c>
      <c r="C256" s="2">
        <v>21065820</v>
      </c>
      <c r="D256" s="2">
        <v>5055796</v>
      </c>
      <c r="E256" s="2">
        <v>1981872</v>
      </c>
      <c r="F256" s="2">
        <v>1504637</v>
      </c>
      <c r="G256" s="2">
        <v>1246140</v>
      </c>
    </row>
    <row r="257" spans="2:7" x14ac:dyDescent="0.3">
      <c r="B257" s="1">
        <v>43720</v>
      </c>
      <c r="C257" s="2">
        <v>20848646</v>
      </c>
      <c r="D257" s="2">
        <v>5160040</v>
      </c>
      <c r="E257" s="2">
        <v>2022735</v>
      </c>
      <c r="F257" s="2">
        <v>1535660</v>
      </c>
      <c r="G257" s="2">
        <v>1309611</v>
      </c>
    </row>
    <row r="258" spans="2:7" x14ac:dyDescent="0.3">
      <c r="B258" s="1">
        <v>43721</v>
      </c>
      <c r="C258" s="2">
        <v>22803207</v>
      </c>
      <c r="D258" s="2">
        <v>5985841</v>
      </c>
      <c r="E258" s="2">
        <v>2322506</v>
      </c>
      <c r="F258" s="2">
        <v>1610658</v>
      </c>
      <c r="G258" s="2">
        <v>1360362</v>
      </c>
    </row>
    <row r="259" spans="2:7" x14ac:dyDescent="0.3">
      <c r="B259" s="24">
        <v>43722</v>
      </c>
      <c r="C259" s="25">
        <v>44440853</v>
      </c>
      <c r="D259" s="25">
        <v>9332579</v>
      </c>
      <c r="E259" s="25">
        <v>1396153</v>
      </c>
      <c r="F259" s="25">
        <v>939890</v>
      </c>
      <c r="G259" s="25">
        <v>696459</v>
      </c>
    </row>
    <row r="260" spans="2:7" x14ac:dyDescent="0.3">
      <c r="B260" s="1">
        <v>43723</v>
      </c>
      <c r="C260" s="2">
        <v>46236443</v>
      </c>
      <c r="D260" s="2">
        <v>9515460</v>
      </c>
      <c r="E260" s="2">
        <v>3364666</v>
      </c>
      <c r="F260" s="2">
        <v>2333732</v>
      </c>
      <c r="G260" s="2">
        <v>1856717</v>
      </c>
    </row>
    <row r="261" spans="2:7" x14ac:dyDescent="0.3">
      <c r="B261" s="1">
        <v>43724</v>
      </c>
      <c r="C261" s="2">
        <v>20631473</v>
      </c>
      <c r="D261" s="2">
        <v>5106289</v>
      </c>
      <c r="E261" s="2">
        <v>1960815</v>
      </c>
      <c r="F261" s="2">
        <v>1445709</v>
      </c>
      <c r="G261" s="2">
        <v>1161771</v>
      </c>
    </row>
    <row r="262" spans="2:7" x14ac:dyDescent="0.3">
      <c r="B262" s="1">
        <v>43725</v>
      </c>
      <c r="C262" s="2">
        <v>22368860</v>
      </c>
      <c r="D262" s="2">
        <v>5312604</v>
      </c>
      <c r="E262" s="2">
        <v>2188793</v>
      </c>
      <c r="F262" s="2">
        <v>1581840</v>
      </c>
      <c r="G262" s="2">
        <v>1361964</v>
      </c>
    </row>
    <row r="263" spans="2:7" x14ac:dyDescent="0.3">
      <c r="B263" s="1">
        <v>43726</v>
      </c>
      <c r="C263" s="2">
        <v>21500167</v>
      </c>
      <c r="D263" s="2">
        <v>5643793</v>
      </c>
      <c r="E263" s="2">
        <v>2144641</v>
      </c>
      <c r="F263" s="2">
        <v>1502964</v>
      </c>
      <c r="G263" s="2">
        <v>1195458</v>
      </c>
    </row>
    <row r="264" spans="2:7" x14ac:dyDescent="0.3">
      <c r="B264" s="1">
        <v>43727</v>
      </c>
      <c r="C264" s="2">
        <v>21282993</v>
      </c>
      <c r="D264" s="2">
        <v>5054710</v>
      </c>
      <c r="E264" s="2">
        <v>2062322</v>
      </c>
      <c r="F264" s="2">
        <v>1535605</v>
      </c>
      <c r="G264" s="2">
        <v>1259196</v>
      </c>
    </row>
    <row r="265" spans="2:7" x14ac:dyDescent="0.3">
      <c r="B265" s="1">
        <v>43728</v>
      </c>
      <c r="C265" s="2">
        <v>21282993</v>
      </c>
      <c r="D265" s="2">
        <v>5107918</v>
      </c>
      <c r="E265" s="2">
        <v>2043167</v>
      </c>
      <c r="F265" s="2">
        <v>1506427</v>
      </c>
      <c r="G265" s="2">
        <v>1235270</v>
      </c>
    </row>
    <row r="266" spans="2:7" x14ac:dyDescent="0.3">
      <c r="B266" s="24">
        <v>43729</v>
      </c>
      <c r="C266" s="25">
        <v>43991955</v>
      </c>
      <c r="D266" s="25">
        <v>8868778</v>
      </c>
      <c r="E266" s="25">
        <v>3045538</v>
      </c>
      <c r="F266" s="25">
        <v>1967417</v>
      </c>
      <c r="G266" s="25">
        <v>1473202</v>
      </c>
    </row>
    <row r="267" spans="2:7" x14ac:dyDescent="0.3">
      <c r="B267" s="1">
        <v>43730</v>
      </c>
      <c r="C267" s="2">
        <v>45787545</v>
      </c>
      <c r="D267" s="2">
        <v>9423076</v>
      </c>
      <c r="E267" s="2">
        <v>3364038</v>
      </c>
      <c r="F267" s="2">
        <v>2401923</v>
      </c>
      <c r="G267" s="2">
        <v>1892235</v>
      </c>
    </row>
    <row r="268" spans="2:7" x14ac:dyDescent="0.3">
      <c r="B268" s="1">
        <v>43731</v>
      </c>
      <c r="C268" s="2">
        <v>20848646</v>
      </c>
      <c r="D268" s="2">
        <v>5264283</v>
      </c>
      <c r="E268" s="2">
        <v>2189941</v>
      </c>
      <c r="F268" s="2">
        <v>1518724</v>
      </c>
      <c r="G268" s="2">
        <v>1220447</v>
      </c>
    </row>
    <row r="269" spans="2:7" x14ac:dyDescent="0.3">
      <c r="B269" s="1">
        <v>43732</v>
      </c>
      <c r="C269" s="2">
        <v>21934513</v>
      </c>
      <c r="D269" s="2">
        <v>5702973</v>
      </c>
      <c r="E269" s="2">
        <v>2235565</v>
      </c>
      <c r="F269" s="2">
        <v>1615643</v>
      </c>
      <c r="G269" s="2">
        <v>1338075</v>
      </c>
    </row>
    <row r="270" spans="2:7" x14ac:dyDescent="0.3">
      <c r="B270" s="1">
        <v>43733</v>
      </c>
      <c r="C270" s="2">
        <v>21282993</v>
      </c>
      <c r="D270" s="2">
        <v>5586785</v>
      </c>
      <c r="E270" s="2">
        <v>2279408</v>
      </c>
      <c r="F270" s="2">
        <v>1747166</v>
      </c>
      <c r="G270" s="2">
        <v>1404023</v>
      </c>
    </row>
    <row r="271" spans="2:7" x14ac:dyDescent="0.3">
      <c r="B271" s="1">
        <v>43734</v>
      </c>
      <c r="C271" s="2">
        <v>22368860</v>
      </c>
      <c r="D271" s="2">
        <v>5424448</v>
      </c>
      <c r="E271" s="2">
        <v>2213175</v>
      </c>
      <c r="F271" s="2">
        <v>1647930</v>
      </c>
      <c r="G271" s="2">
        <v>1337789</v>
      </c>
    </row>
    <row r="272" spans="2:7" x14ac:dyDescent="0.3">
      <c r="B272" s="1">
        <v>43735</v>
      </c>
      <c r="C272" s="2">
        <v>20848646</v>
      </c>
      <c r="D272" s="2">
        <v>5055796</v>
      </c>
      <c r="E272" s="2">
        <v>1961649</v>
      </c>
      <c r="F272" s="2">
        <v>1474964</v>
      </c>
      <c r="G272" s="2">
        <v>1197375</v>
      </c>
    </row>
    <row r="273" spans="2:7" x14ac:dyDescent="0.3">
      <c r="B273" s="1">
        <v>43736</v>
      </c>
      <c r="C273" s="2">
        <v>43991955</v>
      </c>
      <c r="D273" s="2">
        <v>9238310</v>
      </c>
      <c r="E273" s="2">
        <v>3141025</v>
      </c>
      <c r="F273" s="2">
        <v>2135897</v>
      </c>
      <c r="G273" s="2">
        <v>1582700</v>
      </c>
    </row>
    <row r="274" spans="2:7" x14ac:dyDescent="0.3">
      <c r="B274" s="1">
        <v>43737</v>
      </c>
      <c r="C274" s="2">
        <v>42645263</v>
      </c>
      <c r="D274" s="2">
        <v>8865950</v>
      </c>
      <c r="E274" s="2">
        <v>2984278</v>
      </c>
      <c r="F274" s="2">
        <v>1948137</v>
      </c>
      <c r="G274" s="2">
        <v>1565133</v>
      </c>
    </row>
    <row r="275" spans="2:7" x14ac:dyDescent="0.3">
      <c r="B275" s="1">
        <v>43738</v>
      </c>
      <c r="C275" s="2">
        <v>21717340</v>
      </c>
      <c r="D275" s="2">
        <v>5375041</v>
      </c>
      <c r="E275" s="2">
        <v>2150016</v>
      </c>
      <c r="F275" s="2">
        <v>1553817</v>
      </c>
      <c r="G275" s="2">
        <v>1235906</v>
      </c>
    </row>
    <row r="276" spans="2:7" x14ac:dyDescent="0.3">
      <c r="B276" s="1">
        <v>43739</v>
      </c>
      <c r="C276" s="2">
        <v>21934513</v>
      </c>
      <c r="D276" s="2">
        <v>5319119</v>
      </c>
      <c r="E276" s="2">
        <v>2085094</v>
      </c>
      <c r="F276" s="2">
        <v>1476455</v>
      </c>
      <c r="G276" s="2">
        <v>1174372</v>
      </c>
    </row>
    <row r="277" spans="2:7" x14ac:dyDescent="0.3">
      <c r="B277" s="1">
        <v>43740</v>
      </c>
      <c r="C277" s="2">
        <v>21500167</v>
      </c>
      <c r="D277" s="2">
        <v>5267540</v>
      </c>
      <c r="E277" s="2">
        <v>2085946</v>
      </c>
      <c r="F277" s="2">
        <v>1461831</v>
      </c>
      <c r="G277" s="2">
        <v>1150753</v>
      </c>
    </row>
    <row r="278" spans="2:7" x14ac:dyDescent="0.3">
      <c r="B278" s="1">
        <v>43741</v>
      </c>
      <c r="C278" s="2">
        <v>21282993</v>
      </c>
      <c r="D278" s="2">
        <v>5480370</v>
      </c>
      <c r="E278" s="2">
        <v>2126383</v>
      </c>
      <c r="F278" s="2">
        <v>1567782</v>
      </c>
      <c r="G278" s="2">
        <v>1311293</v>
      </c>
    </row>
    <row r="279" spans="2:7" x14ac:dyDescent="0.3">
      <c r="B279" s="1">
        <v>43742</v>
      </c>
      <c r="C279" s="2">
        <v>21065820</v>
      </c>
      <c r="D279" s="2">
        <v>5213790</v>
      </c>
      <c r="E279" s="2">
        <v>2064661</v>
      </c>
      <c r="F279" s="2">
        <v>1431842</v>
      </c>
      <c r="G279" s="2">
        <v>1127146</v>
      </c>
    </row>
    <row r="280" spans="2:7" x14ac:dyDescent="0.3">
      <c r="B280" s="1">
        <v>43743</v>
      </c>
      <c r="C280" s="2">
        <v>46236443</v>
      </c>
      <c r="D280" s="2">
        <v>9612556</v>
      </c>
      <c r="E280" s="2">
        <v>3235586</v>
      </c>
      <c r="F280" s="2">
        <v>2178196</v>
      </c>
      <c r="G280" s="2">
        <v>1648023</v>
      </c>
    </row>
    <row r="281" spans="2:7" x14ac:dyDescent="0.3">
      <c r="B281" s="1">
        <v>43744</v>
      </c>
      <c r="C281" s="2">
        <v>43543058</v>
      </c>
      <c r="D281" s="2">
        <v>9144042</v>
      </c>
      <c r="E281" s="2">
        <v>3140064</v>
      </c>
      <c r="F281" s="2">
        <v>2135243</v>
      </c>
      <c r="G281" s="2">
        <v>1698799</v>
      </c>
    </row>
    <row r="282" spans="2:7" x14ac:dyDescent="0.3">
      <c r="B282" s="1">
        <v>43745</v>
      </c>
      <c r="C282" s="2">
        <v>21500167</v>
      </c>
      <c r="D282" s="2">
        <v>5643793</v>
      </c>
      <c r="E282" s="2">
        <v>2234942</v>
      </c>
      <c r="F282" s="2">
        <v>1631507</v>
      </c>
      <c r="G282" s="2">
        <v>1377971</v>
      </c>
    </row>
    <row r="283" spans="2:7" x14ac:dyDescent="0.3">
      <c r="B283" s="1">
        <v>43746</v>
      </c>
      <c r="C283" s="2">
        <v>22368860</v>
      </c>
      <c r="D283" s="2">
        <v>5536293</v>
      </c>
      <c r="E283" s="2">
        <v>2303097</v>
      </c>
      <c r="F283" s="2">
        <v>1630823</v>
      </c>
      <c r="G283" s="2">
        <v>1270411</v>
      </c>
    </row>
    <row r="284" spans="2:7" x14ac:dyDescent="0.3">
      <c r="B284" s="24">
        <v>43747</v>
      </c>
      <c r="C284" s="25">
        <v>20631473</v>
      </c>
      <c r="D284" s="25">
        <v>5415761</v>
      </c>
      <c r="E284" s="25">
        <v>2166304</v>
      </c>
      <c r="F284" s="25">
        <v>1660472</v>
      </c>
      <c r="G284" s="25">
        <v>1402435</v>
      </c>
    </row>
    <row r="285" spans="2:7" x14ac:dyDescent="0.3">
      <c r="B285" s="1">
        <v>43748</v>
      </c>
      <c r="C285" s="2">
        <v>21282993</v>
      </c>
      <c r="D285" s="2">
        <v>5267540</v>
      </c>
      <c r="E285" s="2">
        <v>2022735</v>
      </c>
      <c r="F285" s="2">
        <v>1402767</v>
      </c>
      <c r="G285" s="2">
        <v>1127263</v>
      </c>
    </row>
    <row r="286" spans="2:7" x14ac:dyDescent="0.3">
      <c r="B286" s="1">
        <v>43749</v>
      </c>
      <c r="C286" s="2">
        <v>21282993</v>
      </c>
      <c r="D286" s="2">
        <v>5267540</v>
      </c>
      <c r="E286" s="2">
        <v>2043805</v>
      </c>
      <c r="F286" s="2">
        <v>1536737</v>
      </c>
      <c r="G286" s="2">
        <v>1234922</v>
      </c>
    </row>
    <row r="287" spans="2:7" x14ac:dyDescent="0.3">
      <c r="B287" s="1">
        <v>43750</v>
      </c>
      <c r="C287" s="2">
        <v>45338648</v>
      </c>
      <c r="D287" s="2">
        <v>9045060</v>
      </c>
      <c r="E287" s="2">
        <v>2983060</v>
      </c>
      <c r="F287" s="2">
        <v>2028481</v>
      </c>
      <c r="G287" s="2">
        <v>1645504</v>
      </c>
    </row>
    <row r="288" spans="2:7" x14ac:dyDescent="0.3">
      <c r="B288" s="1">
        <v>43751</v>
      </c>
      <c r="C288" s="2">
        <v>43543058</v>
      </c>
      <c r="D288" s="2">
        <v>9509803</v>
      </c>
      <c r="E288" s="2">
        <v>3104000</v>
      </c>
      <c r="F288" s="2">
        <v>2089612</v>
      </c>
      <c r="G288" s="2">
        <v>1678794</v>
      </c>
    </row>
    <row r="289" spans="2:7" x14ac:dyDescent="0.3">
      <c r="B289" s="1">
        <v>43752</v>
      </c>
      <c r="C289" s="2">
        <v>20848646</v>
      </c>
      <c r="D289" s="2">
        <v>5107918</v>
      </c>
      <c r="E289" s="2">
        <v>1981872</v>
      </c>
      <c r="F289" s="2">
        <v>1403363</v>
      </c>
      <c r="G289" s="2">
        <v>1104728</v>
      </c>
    </row>
    <row r="290" spans="2:7" x14ac:dyDescent="0.3">
      <c r="B290" s="1">
        <v>43753</v>
      </c>
      <c r="C290" s="2">
        <v>21934513</v>
      </c>
      <c r="D290" s="2">
        <v>5209447</v>
      </c>
      <c r="E290" s="2">
        <v>2000427</v>
      </c>
      <c r="F290" s="2">
        <v>1416502</v>
      </c>
      <c r="G290" s="2">
        <v>1126686</v>
      </c>
    </row>
    <row r="291" spans="2:7" x14ac:dyDescent="0.3">
      <c r="B291" s="1">
        <v>43754</v>
      </c>
      <c r="C291" s="2">
        <v>20631473</v>
      </c>
      <c r="D291" s="2">
        <v>5364183</v>
      </c>
      <c r="E291" s="2">
        <v>2252956</v>
      </c>
      <c r="F291" s="2">
        <v>1644658</v>
      </c>
      <c r="G291" s="2">
        <v>1308161</v>
      </c>
    </row>
    <row r="292" spans="2:7" x14ac:dyDescent="0.3">
      <c r="B292" s="1">
        <v>43755</v>
      </c>
      <c r="C292" s="2">
        <v>22151687</v>
      </c>
      <c r="D292" s="2">
        <v>5648680</v>
      </c>
      <c r="E292" s="2">
        <v>2146498</v>
      </c>
      <c r="F292" s="2">
        <v>1504266</v>
      </c>
      <c r="G292" s="2">
        <v>1196493</v>
      </c>
    </row>
    <row r="293" spans="2:7" x14ac:dyDescent="0.3">
      <c r="B293" s="1">
        <v>43756</v>
      </c>
      <c r="C293" s="2">
        <v>20848646</v>
      </c>
      <c r="D293" s="2">
        <v>5316404</v>
      </c>
      <c r="E293" s="2">
        <v>2190358</v>
      </c>
      <c r="F293" s="2">
        <v>1566982</v>
      </c>
      <c r="G293" s="2">
        <v>1323473</v>
      </c>
    </row>
    <row r="294" spans="2:7" x14ac:dyDescent="0.3">
      <c r="B294" s="1">
        <v>43757</v>
      </c>
      <c r="C294" s="2">
        <v>46236443</v>
      </c>
      <c r="D294" s="2">
        <v>9418363</v>
      </c>
      <c r="E294" s="2">
        <v>3202243</v>
      </c>
      <c r="F294" s="2">
        <v>2221076</v>
      </c>
      <c r="G294" s="2">
        <v>1697790</v>
      </c>
    </row>
    <row r="295" spans="2:7" x14ac:dyDescent="0.3">
      <c r="B295" s="1">
        <v>43758</v>
      </c>
      <c r="C295" s="2">
        <v>43094160</v>
      </c>
      <c r="D295" s="2">
        <v>9140271</v>
      </c>
      <c r="E295" s="2">
        <v>3169846</v>
      </c>
      <c r="F295" s="2">
        <v>2069275</v>
      </c>
      <c r="G295" s="2">
        <v>1694736</v>
      </c>
    </row>
    <row r="296" spans="2:7" x14ac:dyDescent="0.3">
      <c r="B296" s="24">
        <v>43759</v>
      </c>
      <c r="C296" s="25">
        <v>22803207</v>
      </c>
      <c r="D296" s="25">
        <v>5700801</v>
      </c>
      <c r="E296" s="25">
        <v>2371533</v>
      </c>
      <c r="F296" s="25">
        <v>1748531</v>
      </c>
      <c r="G296" s="25">
        <v>1462471</v>
      </c>
    </row>
    <row r="297" spans="2:7" x14ac:dyDescent="0.3">
      <c r="B297" s="24">
        <v>43760</v>
      </c>
      <c r="C297" s="25">
        <v>21717340</v>
      </c>
      <c r="D297" s="25">
        <v>5429335</v>
      </c>
      <c r="E297" s="25">
        <v>2106582</v>
      </c>
      <c r="F297" s="25">
        <v>1568560</v>
      </c>
      <c r="G297" s="25">
        <v>1350531</v>
      </c>
    </row>
    <row r="298" spans="2:7" x14ac:dyDescent="0.3">
      <c r="B298" s="1">
        <v>43761</v>
      </c>
      <c r="C298" s="2">
        <v>21717340</v>
      </c>
      <c r="D298" s="2">
        <v>5320748</v>
      </c>
      <c r="E298" s="2">
        <v>2085733</v>
      </c>
      <c r="F298" s="2">
        <v>1568262</v>
      </c>
      <c r="G298" s="2">
        <v>1324554</v>
      </c>
    </row>
    <row r="299" spans="2:7" x14ac:dyDescent="0.3">
      <c r="B299" s="1">
        <v>43762</v>
      </c>
      <c r="C299" s="2">
        <v>21065820</v>
      </c>
      <c r="D299" s="2">
        <v>5319119</v>
      </c>
      <c r="E299" s="2">
        <v>2234030</v>
      </c>
      <c r="F299" s="2">
        <v>1663458</v>
      </c>
      <c r="G299" s="2">
        <v>1309474</v>
      </c>
    </row>
    <row r="300" spans="2:7" x14ac:dyDescent="0.3">
      <c r="B300" s="1">
        <v>43763</v>
      </c>
      <c r="C300" s="2">
        <v>21500167</v>
      </c>
      <c r="D300" s="2">
        <v>5321291</v>
      </c>
      <c r="E300" s="2">
        <v>2107231</v>
      </c>
      <c r="F300" s="2">
        <v>1507513</v>
      </c>
      <c r="G300" s="2">
        <v>1186714</v>
      </c>
    </row>
    <row r="301" spans="2:7" x14ac:dyDescent="0.3">
      <c r="B301" s="1">
        <v>43764</v>
      </c>
      <c r="C301" s="2">
        <v>43991955</v>
      </c>
      <c r="D301" s="2">
        <v>9330693</v>
      </c>
      <c r="E301" s="2">
        <v>3204160</v>
      </c>
      <c r="F301" s="2">
        <v>2069887</v>
      </c>
      <c r="G301" s="2">
        <v>1582222</v>
      </c>
    </row>
    <row r="302" spans="2:7" x14ac:dyDescent="0.3">
      <c r="B302" s="1">
        <v>43765</v>
      </c>
      <c r="C302" s="2">
        <v>43094160</v>
      </c>
      <c r="D302" s="2">
        <v>9321266</v>
      </c>
      <c r="E302" s="2">
        <v>3137538</v>
      </c>
      <c r="F302" s="2">
        <v>2154861</v>
      </c>
      <c r="G302" s="2">
        <v>1613560</v>
      </c>
    </row>
    <row r="303" spans="2:7" x14ac:dyDescent="0.3">
      <c r="B303" s="1">
        <v>43766</v>
      </c>
      <c r="C303" s="2">
        <v>21065820</v>
      </c>
      <c r="D303" s="2">
        <v>5424448</v>
      </c>
      <c r="E303" s="2">
        <v>2104686</v>
      </c>
      <c r="F303" s="2">
        <v>1490328</v>
      </c>
      <c r="G303" s="2">
        <v>1222069</v>
      </c>
    </row>
    <row r="304" spans="2:7" x14ac:dyDescent="0.3">
      <c r="B304" s="1">
        <v>43767</v>
      </c>
      <c r="C304" s="2">
        <v>22151687</v>
      </c>
      <c r="D304" s="2">
        <v>5261025</v>
      </c>
      <c r="E304" s="2">
        <v>2020233</v>
      </c>
      <c r="F304" s="2">
        <v>1430527</v>
      </c>
      <c r="G304" s="2">
        <v>1173032</v>
      </c>
    </row>
    <row r="305" spans="2:7" x14ac:dyDescent="0.3">
      <c r="B305" s="1">
        <v>43768</v>
      </c>
      <c r="C305" s="2">
        <v>21500167</v>
      </c>
      <c r="D305" s="2">
        <v>5643793</v>
      </c>
      <c r="E305" s="2">
        <v>2325243</v>
      </c>
      <c r="F305" s="2">
        <v>1629530</v>
      </c>
      <c r="G305" s="2">
        <v>1376301</v>
      </c>
    </row>
    <row r="306" spans="2:7" x14ac:dyDescent="0.3">
      <c r="B306" s="1">
        <v>43769</v>
      </c>
      <c r="C306" s="2">
        <v>20631473</v>
      </c>
      <c r="D306" s="2">
        <v>5003132</v>
      </c>
      <c r="E306" s="2">
        <v>1921202</v>
      </c>
      <c r="F306" s="2">
        <v>1332354</v>
      </c>
      <c r="G306" s="2">
        <v>1070679</v>
      </c>
    </row>
    <row r="307" spans="2:7" x14ac:dyDescent="0.3">
      <c r="B307" s="1">
        <v>43770</v>
      </c>
      <c r="C307" s="2">
        <v>21065820</v>
      </c>
      <c r="D307" s="2">
        <v>5055796</v>
      </c>
      <c r="E307" s="2">
        <v>2103211</v>
      </c>
      <c r="F307" s="2">
        <v>1581404</v>
      </c>
      <c r="G307" s="2">
        <v>1270816</v>
      </c>
    </row>
    <row r="308" spans="2:7" x14ac:dyDescent="0.3">
      <c r="B308" s="1">
        <v>43771</v>
      </c>
      <c r="C308" s="2">
        <v>42645263</v>
      </c>
      <c r="D308" s="2">
        <v>9134615</v>
      </c>
      <c r="E308" s="2">
        <v>2981538</v>
      </c>
      <c r="F308" s="2">
        <v>1926073</v>
      </c>
      <c r="G308" s="2">
        <v>1457267</v>
      </c>
    </row>
    <row r="309" spans="2:7" x14ac:dyDescent="0.3">
      <c r="B309" s="1">
        <v>43772</v>
      </c>
      <c r="C309" s="2">
        <v>45787545</v>
      </c>
      <c r="D309" s="2">
        <v>9711538</v>
      </c>
      <c r="E309" s="2">
        <v>3268903</v>
      </c>
      <c r="F309" s="2">
        <v>2156168</v>
      </c>
      <c r="G309" s="2">
        <v>1648175</v>
      </c>
    </row>
    <row r="310" spans="2:7" x14ac:dyDescent="0.3">
      <c r="B310" s="1">
        <v>43773</v>
      </c>
      <c r="C310" s="2">
        <v>21282993</v>
      </c>
      <c r="D310" s="2">
        <v>5107918</v>
      </c>
      <c r="E310" s="2">
        <v>1941009</v>
      </c>
      <c r="F310" s="2">
        <v>1360259</v>
      </c>
      <c r="G310" s="2">
        <v>1070795</v>
      </c>
    </row>
    <row r="311" spans="2:7" x14ac:dyDescent="0.3">
      <c r="B311" s="1">
        <v>43774</v>
      </c>
      <c r="C311" s="2">
        <v>20848646</v>
      </c>
      <c r="D311" s="2">
        <v>5420648</v>
      </c>
      <c r="E311" s="2">
        <v>2168259</v>
      </c>
      <c r="F311" s="2">
        <v>1567000</v>
      </c>
      <c r="G311" s="2">
        <v>1259241</v>
      </c>
    </row>
    <row r="312" spans="2:7" x14ac:dyDescent="0.3">
      <c r="B312" s="1">
        <v>43775</v>
      </c>
      <c r="C312" s="2">
        <v>21500167</v>
      </c>
      <c r="D312" s="2">
        <v>5106289</v>
      </c>
      <c r="E312" s="2">
        <v>2022090</v>
      </c>
      <c r="F312" s="2">
        <v>1461364</v>
      </c>
      <c r="G312" s="2">
        <v>1162369</v>
      </c>
    </row>
    <row r="313" spans="2:7" x14ac:dyDescent="0.3">
      <c r="B313" s="1">
        <v>43776</v>
      </c>
      <c r="C313" s="2">
        <v>20848646</v>
      </c>
      <c r="D313" s="2">
        <v>5264283</v>
      </c>
      <c r="E313" s="2">
        <v>2000427</v>
      </c>
      <c r="F313" s="2">
        <v>1489518</v>
      </c>
      <c r="G313" s="2">
        <v>1209191</v>
      </c>
    </row>
    <row r="314" spans="2:7" x14ac:dyDescent="0.3">
      <c r="B314" s="1">
        <v>43777</v>
      </c>
      <c r="C314" s="2">
        <v>21065820</v>
      </c>
      <c r="D314" s="2">
        <v>5108461</v>
      </c>
      <c r="E314" s="2">
        <v>2084252</v>
      </c>
      <c r="F314" s="2">
        <v>1445428</v>
      </c>
      <c r="G314" s="2">
        <v>1232661</v>
      </c>
    </row>
    <row r="315" spans="2:7" x14ac:dyDescent="0.3">
      <c r="B315" s="24">
        <v>43778</v>
      </c>
      <c r="C315" s="25">
        <v>45787545</v>
      </c>
      <c r="D315" s="25">
        <v>9711538</v>
      </c>
      <c r="E315" s="25">
        <v>3367961</v>
      </c>
      <c r="F315" s="25">
        <v>2290213</v>
      </c>
      <c r="G315" s="25">
        <v>1839957</v>
      </c>
    </row>
    <row r="316" spans="2:7" x14ac:dyDescent="0.3">
      <c r="B316" s="1">
        <v>43779</v>
      </c>
      <c r="C316" s="2">
        <v>47134238</v>
      </c>
      <c r="D316" s="2">
        <v>10096153</v>
      </c>
      <c r="E316" s="2">
        <v>3261057</v>
      </c>
      <c r="F316" s="2">
        <v>2173168</v>
      </c>
      <c r="G316" s="2">
        <v>1627268</v>
      </c>
    </row>
    <row r="317" spans="2:7" x14ac:dyDescent="0.3">
      <c r="B317" s="1">
        <v>43780</v>
      </c>
      <c r="C317" s="2">
        <v>21500167</v>
      </c>
      <c r="D317" s="2">
        <v>5482542</v>
      </c>
      <c r="E317" s="2">
        <v>2083366</v>
      </c>
      <c r="F317" s="2">
        <v>1566483</v>
      </c>
      <c r="G317" s="2">
        <v>1245980</v>
      </c>
    </row>
    <row r="318" spans="2:7" x14ac:dyDescent="0.3">
      <c r="B318" s="1">
        <v>43781</v>
      </c>
      <c r="C318" s="2">
        <v>20631473</v>
      </c>
      <c r="D318" s="2">
        <v>4899974</v>
      </c>
      <c r="E318" s="2">
        <v>2018789</v>
      </c>
      <c r="F318" s="2">
        <v>1547402</v>
      </c>
      <c r="G318" s="2">
        <v>1230803</v>
      </c>
    </row>
    <row r="319" spans="2:7" x14ac:dyDescent="0.3">
      <c r="B319" s="1">
        <v>43782</v>
      </c>
      <c r="C319" s="2">
        <v>21500167</v>
      </c>
      <c r="D319" s="2">
        <v>5643793</v>
      </c>
      <c r="E319" s="2">
        <v>2302667</v>
      </c>
      <c r="F319" s="2">
        <v>1748185</v>
      </c>
      <c r="G319" s="2">
        <v>1361836</v>
      </c>
    </row>
    <row r="320" spans="2:7" x14ac:dyDescent="0.3">
      <c r="B320" s="1">
        <v>43783</v>
      </c>
      <c r="C320" s="2">
        <v>20848646</v>
      </c>
      <c r="D320" s="2">
        <v>5160040</v>
      </c>
      <c r="E320" s="2">
        <v>2125936</v>
      </c>
      <c r="F320" s="2">
        <v>1629530</v>
      </c>
      <c r="G320" s="2">
        <v>1349577</v>
      </c>
    </row>
    <row r="321" spans="2:7" x14ac:dyDescent="0.3">
      <c r="B321" s="1">
        <v>43784</v>
      </c>
      <c r="C321" s="2">
        <v>21717340</v>
      </c>
      <c r="D321" s="2">
        <v>5212161</v>
      </c>
      <c r="E321" s="2">
        <v>2126561</v>
      </c>
      <c r="F321" s="2">
        <v>1567914</v>
      </c>
      <c r="G321" s="2">
        <v>1324260</v>
      </c>
    </row>
    <row r="322" spans="2:7" x14ac:dyDescent="0.3">
      <c r="B322" s="1">
        <v>43785</v>
      </c>
      <c r="C322" s="2">
        <v>47134238</v>
      </c>
      <c r="D322" s="2">
        <v>9403280</v>
      </c>
      <c r="E322" s="2">
        <v>3037259</v>
      </c>
      <c r="F322" s="2">
        <v>2003376</v>
      </c>
      <c r="G322" s="2">
        <v>1547007</v>
      </c>
    </row>
    <row r="323" spans="2:7" x14ac:dyDescent="0.3">
      <c r="B323" s="24">
        <v>43786</v>
      </c>
      <c r="C323" s="25">
        <v>43991955</v>
      </c>
      <c r="D323" s="25">
        <v>9330693</v>
      </c>
      <c r="E323" s="25">
        <v>1268974</v>
      </c>
      <c r="F323" s="25">
        <v>906047</v>
      </c>
      <c r="G323" s="25">
        <v>699650</v>
      </c>
    </row>
    <row r="324" spans="2:7" x14ac:dyDescent="0.3">
      <c r="B324" s="1">
        <v>43787</v>
      </c>
      <c r="C324" s="2">
        <v>22803207</v>
      </c>
      <c r="D324" s="2">
        <v>5985841</v>
      </c>
      <c r="E324" s="2">
        <v>2298563</v>
      </c>
      <c r="F324" s="2">
        <v>1761848</v>
      </c>
      <c r="G324" s="2">
        <v>1459163</v>
      </c>
    </row>
    <row r="325" spans="2:7" x14ac:dyDescent="0.3">
      <c r="B325" s="1">
        <v>43788</v>
      </c>
      <c r="C325" s="2">
        <v>21282993</v>
      </c>
      <c r="D325" s="2">
        <v>5373955</v>
      </c>
      <c r="E325" s="2">
        <v>2149582</v>
      </c>
      <c r="F325" s="2">
        <v>1537811</v>
      </c>
      <c r="G325" s="2">
        <v>1197954</v>
      </c>
    </row>
    <row r="326" spans="2:7" x14ac:dyDescent="0.3">
      <c r="B326" s="1">
        <v>43789</v>
      </c>
      <c r="C326" s="2">
        <v>22368860</v>
      </c>
      <c r="D326" s="2">
        <v>5648137</v>
      </c>
      <c r="E326" s="2">
        <v>2281847</v>
      </c>
      <c r="F326" s="2">
        <v>1649091</v>
      </c>
      <c r="G326" s="2">
        <v>1338732</v>
      </c>
    </row>
    <row r="327" spans="2:7" x14ac:dyDescent="0.3">
      <c r="B327" s="1">
        <v>43790</v>
      </c>
      <c r="C327" s="2">
        <v>21282993</v>
      </c>
      <c r="D327" s="2">
        <v>5054710</v>
      </c>
      <c r="E327" s="2">
        <v>2102759</v>
      </c>
      <c r="F327" s="2">
        <v>1550364</v>
      </c>
      <c r="G327" s="2">
        <v>1220447</v>
      </c>
    </row>
    <row r="328" spans="2:7" x14ac:dyDescent="0.3">
      <c r="B328" s="1">
        <v>43791</v>
      </c>
      <c r="C328" s="2">
        <v>22803207</v>
      </c>
      <c r="D328" s="2">
        <v>5529777</v>
      </c>
      <c r="E328" s="2">
        <v>2300387</v>
      </c>
      <c r="F328" s="2">
        <v>1763247</v>
      </c>
      <c r="G328" s="2">
        <v>1518155</v>
      </c>
    </row>
    <row r="329" spans="2:7" x14ac:dyDescent="0.3">
      <c r="B329" s="1">
        <v>43792</v>
      </c>
      <c r="C329" s="2">
        <v>45787545</v>
      </c>
      <c r="D329" s="2">
        <v>9519230</v>
      </c>
      <c r="E329" s="2">
        <v>3268903</v>
      </c>
      <c r="F329" s="2">
        <v>2133940</v>
      </c>
      <c r="G329" s="2">
        <v>1631184</v>
      </c>
    </row>
    <row r="330" spans="2:7" x14ac:dyDescent="0.3">
      <c r="B330" s="24">
        <v>43793</v>
      </c>
      <c r="C330" s="25">
        <v>46236443</v>
      </c>
      <c r="D330" s="25">
        <v>9709653</v>
      </c>
      <c r="E330" s="25">
        <v>3301282</v>
      </c>
      <c r="F330" s="25">
        <v>2177525</v>
      </c>
      <c r="G330" s="25">
        <v>1647515</v>
      </c>
    </row>
    <row r="331" spans="2:7" x14ac:dyDescent="0.3">
      <c r="B331" s="1">
        <v>43794</v>
      </c>
      <c r="C331" s="2">
        <v>22151687</v>
      </c>
      <c r="D331" s="2">
        <v>5593301</v>
      </c>
      <c r="E331" s="2">
        <v>2237320</v>
      </c>
      <c r="F331" s="2">
        <v>1698573</v>
      </c>
      <c r="G331" s="2">
        <v>1364973</v>
      </c>
    </row>
    <row r="332" spans="2:7" x14ac:dyDescent="0.3">
      <c r="B332" s="1">
        <v>43795</v>
      </c>
      <c r="C332" s="2">
        <v>21065820</v>
      </c>
      <c r="D332" s="2">
        <v>5424448</v>
      </c>
      <c r="E332" s="2">
        <v>2191477</v>
      </c>
      <c r="F332" s="2">
        <v>1519789</v>
      </c>
      <c r="G332" s="2">
        <v>1258689</v>
      </c>
    </row>
    <row r="333" spans="2:7" x14ac:dyDescent="0.3">
      <c r="B333" s="1">
        <v>43796</v>
      </c>
      <c r="C333" s="2">
        <v>22803207</v>
      </c>
      <c r="D333" s="2">
        <v>5985841</v>
      </c>
      <c r="E333" s="2">
        <v>2442223</v>
      </c>
      <c r="F333" s="2">
        <v>1729338</v>
      </c>
      <c r="G333" s="2">
        <v>1347154</v>
      </c>
    </row>
    <row r="334" spans="2:7" x14ac:dyDescent="0.3">
      <c r="B334" s="1">
        <v>43797</v>
      </c>
      <c r="C334" s="2">
        <v>22803207</v>
      </c>
      <c r="D334" s="2">
        <v>5472769</v>
      </c>
      <c r="E334" s="2">
        <v>2123434</v>
      </c>
      <c r="F334" s="2">
        <v>1519105</v>
      </c>
      <c r="G334" s="2">
        <v>1295492</v>
      </c>
    </row>
    <row r="335" spans="2:7" x14ac:dyDescent="0.3">
      <c r="B335" s="1">
        <v>43798</v>
      </c>
      <c r="C335" s="2">
        <v>21717340</v>
      </c>
      <c r="D335" s="2">
        <v>5537921</v>
      </c>
      <c r="E335" s="2">
        <v>2170865</v>
      </c>
      <c r="F335" s="2">
        <v>1584731</v>
      </c>
      <c r="G335" s="2">
        <v>1364454</v>
      </c>
    </row>
    <row r="336" spans="2:7" x14ac:dyDescent="0.3">
      <c r="B336" s="1">
        <v>43799</v>
      </c>
      <c r="C336" s="2">
        <v>47134238</v>
      </c>
      <c r="D336" s="2">
        <v>10195135</v>
      </c>
      <c r="E336" s="2">
        <v>3327692</v>
      </c>
      <c r="F336" s="2">
        <v>2308087</v>
      </c>
      <c r="G336" s="2">
        <v>1728295</v>
      </c>
    </row>
    <row r="337" spans="2:7" x14ac:dyDescent="0.3">
      <c r="B337" s="24">
        <v>43800</v>
      </c>
      <c r="C337" s="25">
        <v>46685340</v>
      </c>
      <c r="D337" s="25">
        <v>10196078</v>
      </c>
      <c r="E337" s="25">
        <v>3501333</v>
      </c>
      <c r="F337" s="25">
        <v>2452333</v>
      </c>
      <c r="G337" s="25">
        <v>1989333</v>
      </c>
    </row>
    <row r="338" spans="2:7" x14ac:dyDescent="0.3">
      <c r="B338" s="1">
        <v>43801</v>
      </c>
      <c r="C338" s="2">
        <v>21500167</v>
      </c>
      <c r="D338" s="2">
        <v>5643793</v>
      </c>
      <c r="E338" s="2">
        <v>2212367</v>
      </c>
      <c r="F338" s="2">
        <v>1582727</v>
      </c>
      <c r="G338" s="2">
        <v>1310814</v>
      </c>
    </row>
    <row r="339" spans="2:7" x14ac:dyDescent="0.3">
      <c r="B339" s="1">
        <v>43802</v>
      </c>
      <c r="C339" s="2">
        <v>20848646</v>
      </c>
      <c r="D339" s="2">
        <v>5420648</v>
      </c>
      <c r="E339" s="2">
        <v>2254989</v>
      </c>
      <c r="F339" s="2">
        <v>1580296</v>
      </c>
      <c r="G339" s="2">
        <v>1282884</v>
      </c>
    </row>
    <row r="340" spans="2:7" x14ac:dyDescent="0.3">
      <c r="B340" s="1">
        <v>43803</v>
      </c>
      <c r="C340" s="2">
        <v>22368860</v>
      </c>
      <c r="D340" s="2">
        <v>5759981</v>
      </c>
      <c r="E340" s="2">
        <v>2280952</v>
      </c>
      <c r="F340" s="2">
        <v>1581840</v>
      </c>
      <c r="G340" s="2">
        <v>1336022</v>
      </c>
    </row>
    <row r="341" spans="2:7" x14ac:dyDescent="0.3">
      <c r="B341" s="1">
        <v>43804</v>
      </c>
      <c r="C341" s="2">
        <v>22586034</v>
      </c>
      <c r="D341" s="2">
        <v>5815903</v>
      </c>
      <c r="E341" s="2">
        <v>2419415</v>
      </c>
      <c r="F341" s="2">
        <v>1783835</v>
      </c>
      <c r="G341" s="2">
        <v>1418862</v>
      </c>
    </row>
    <row r="342" spans="2:7" x14ac:dyDescent="0.3">
      <c r="B342" s="1">
        <v>43805</v>
      </c>
      <c r="C342" s="2">
        <v>21065820</v>
      </c>
      <c r="D342" s="2">
        <v>5108461</v>
      </c>
      <c r="E342" s="2">
        <v>2125119</v>
      </c>
      <c r="F342" s="2">
        <v>1582364</v>
      </c>
      <c r="G342" s="2">
        <v>1336464</v>
      </c>
    </row>
    <row r="343" spans="2:7" x14ac:dyDescent="0.3">
      <c r="B343" s="1">
        <v>43806</v>
      </c>
      <c r="C343" s="2">
        <v>43991955</v>
      </c>
      <c r="D343" s="2">
        <v>9145927</v>
      </c>
      <c r="E343" s="2">
        <v>3140711</v>
      </c>
      <c r="F343" s="2">
        <v>2157040</v>
      </c>
      <c r="G343" s="2">
        <v>1665666</v>
      </c>
    </row>
    <row r="344" spans="2:7" x14ac:dyDescent="0.3">
      <c r="B344" s="1">
        <v>43807</v>
      </c>
      <c r="C344" s="2">
        <v>43991955</v>
      </c>
      <c r="D344" s="2">
        <v>9238310</v>
      </c>
      <c r="E344" s="2">
        <v>3078205</v>
      </c>
      <c r="F344" s="2">
        <v>2093179</v>
      </c>
      <c r="G344" s="2">
        <v>1632680</v>
      </c>
    </row>
    <row r="345" spans="2:7" x14ac:dyDescent="0.3">
      <c r="B345" s="1">
        <v>43808</v>
      </c>
      <c r="C345" s="2">
        <v>22586034</v>
      </c>
      <c r="D345" s="2">
        <v>5533578</v>
      </c>
      <c r="E345" s="2">
        <v>2257699</v>
      </c>
      <c r="F345" s="2">
        <v>1582196</v>
      </c>
      <c r="G345" s="2">
        <v>1245504</v>
      </c>
    </row>
    <row r="346" spans="2:7" x14ac:dyDescent="0.3">
      <c r="B346" s="1">
        <v>43809</v>
      </c>
      <c r="C346" s="2">
        <v>21500167</v>
      </c>
      <c r="D346" s="2">
        <v>5213790</v>
      </c>
      <c r="E346" s="2">
        <v>2106371</v>
      </c>
      <c r="F346" s="2">
        <v>1522274</v>
      </c>
      <c r="G346" s="2">
        <v>1235782</v>
      </c>
    </row>
    <row r="347" spans="2:7" x14ac:dyDescent="0.3">
      <c r="B347" s="1">
        <v>43810</v>
      </c>
      <c r="C347" s="2">
        <v>22586034</v>
      </c>
      <c r="D347" s="2">
        <v>5477113</v>
      </c>
      <c r="E347" s="2">
        <v>2212753</v>
      </c>
      <c r="F347" s="2">
        <v>1566850</v>
      </c>
      <c r="G347" s="2">
        <v>1246273</v>
      </c>
    </row>
    <row r="348" spans="2:7" x14ac:dyDescent="0.3">
      <c r="B348" s="1">
        <v>43811</v>
      </c>
      <c r="C348" s="2">
        <v>21934513</v>
      </c>
      <c r="D348" s="2">
        <v>5648137</v>
      </c>
      <c r="E348" s="2">
        <v>2259254</v>
      </c>
      <c r="F348" s="2">
        <v>1682241</v>
      </c>
      <c r="G348" s="2">
        <v>1379437</v>
      </c>
    </row>
    <row r="349" spans="2:7" x14ac:dyDescent="0.3">
      <c r="B349" s="1">
        <v>43812</v>
      </c>
      <c r="C349" s="2">
        <v>22803207</v>
      </c>
      <c r="D349" s="2">
        <v>5928833</v>
      </c>
      <c r="E349" s="2">
        <v>2276672</v>
      </c>
      <c r="F349" s="2">
        <v>1661970</v>
      </c>
      <c r="G349" s="2">
        <v>1308303</v>
      </c>
    </row>
    <row r="350" spans="2:7" x14ac:dyDescent="0.3">
      <c r="B350" s="1">
        <v>43813</v>
      </c>
      <c r="C350" s="2">
        <v>45787545</v>
      </c>
      <c r="D350" s="2">
        <v>9230769</v>
      </c>
      <c r="E350" s="2">
        <v>3232615</v>
      </c>
      <c r="F350" s="2">
        <v>2220160</v>
      </c>
      <c r="G350" s="2">
        <v>1783676</v>
      </c>
    </row>
    <row r="351" spans="2:7" x14ac:dyDescent="0.3">
      <c r="B351" s="1">
        <v>43814</v>
      </c>
      <c r="C351" s="2">
        <v>43094160</v>
      </c>
      <c r="D351" s="2">
        <v>8687782</v>
      </c>
      <c r="E351" s="2">
        <v>2806153</v>
      </c>
      <c r="F351" s="2">
        <v>1812775</v>
      </c>
      <c r="G351" s="2">
        <v>1385685</v>
      </c>
    </row>
    <row r="352" spans="2:7" x14ac:dyDescent="0.3">
      <c r="B352" s="1">
        <v>43815</v>
      </c>
      <c r="C352" s="2">
        <v>21282993</v>
      </c>
      <c r="D352" s="2">
        <v>5427163</v>
      </c>
      <c r="E352" s="2">
        <v>2214282</v>
      </c>
      <c r="F352" s="2">
        <v>1584097</v>
      </c>
      <c r="G352" s="2">
        <v>1324939</v>
      </c>
    </row>
    <row r="353" spans="2:7" x14ac:dyDescent="0.3">
      <c r="B353" s="1">
        <v>43816</v>
      </c>
      <c r="C353" s="2">
        <v>21065820</v>
      </c>
      <c r="D353" s="2">
        <v>5108461</v>
      </c>
      <c r="E353" s="2">
        <v>2022950</v>
      </c>
      <c r="F353" s="2">
        <v>1402916</v>
      </c>
      <c r="G353" s="2">
        <v>1104375</v>
      </c>
    </row>
    <row r="354" spans="2:7" x14ac:dyDescent="0.3">
      <c r="B354" s="1">
        <v>43817</v>
      </c>
      <c r="C354" s="2">
        <v>22368860</v>
      </c>
      <c r="D354" s="2">
        <v>5424448</v>
      </c>
      <c r="E354" s="2">
        <v>2104686</v>
      </c>
      <c r="F354" s="2">
        <v>1597877</v>
      </c>
      <c r="G354" s="2">
        <v>1284054</v>
      </c>
    </row>
    <row r="355" spans="2:7" x14ac:dyDescent="0.3">
      <c r="B355" s="1">
        <v>43818</v>
      </c>
      <c r="C355" s="2">
        <v>21065820</v>
      </c>
      <c r="D355" s="2">
        <v>5213790</v>
      </c>
      <c r="E355" s="2">
        <v>2064661</v>
      </c>
      <c r="F355" s="2">
        <v>1507202</v>
      </c>
      <c r="G355" s="2">
        <v>1211187</v>
      </c>
    </row>
    <row r="356" spans="2:7" x14ac:dyDescent="0.3">
      <c r="B356" s="1">
        <v>43819</v>
      </c>
      <c r="C356" s="2">
        <v>22151687</v>
      </c>
      <c r="D356" s="2">
        <v>5261025</v>
      </c>
      <c r="E356" s="2">
        <v>2062322</v>
      </c>
      <c r="F356" s="2">
        <v>1430220</v>
      </c>
      <c r="G356" s="2">
        <v>1231419</v>
      </c>
    </row>
    <row r="357" spans="2:7" x14ac:dyDescent="0.3">
      <c r="B357" s="1">
        <v>43820</v>
      </c>
      <c r="C357" s="2">
        <v>46236443</v>
      </c>
      <c r="D357" s="2">
        <v>9321266</v>
      </c>
      <c r="E357" s="2">
        <v>3042461</v>
      </c>
      <c r="F357" s="2">
        <v>1965430</v>
      </c>
      <c r="G357" s="2">
        <v>1502374</v>
      </c>
    </row>
    <row r="358" spans="2:7" x14ac:dyDescent="0.3">
      <c r="B358" s="24">
        <v>43821</v>
      </c>
      <c r="C358" s="25">
        <v>43094160</v>
      </c>
      <c r="D358" s="25">
        <v>9140271</v>
      </c>
      <c r="E358" s="25">
        <v>3263076</v>
      </c>
      <c r="F358" s="25">
        <v>2107947</v>
      </c>
      <c r="G358" s="25">
        <v>1677083</v>
      </c>
    </row>
    <row r="359" spans="2:7" x14ac:dyDescent="0.3">
      <c r="B359" s="1">
        <v>43822</v>
      </c>
      <c r="C359" s="2">
        <v>21500167</v>
      </c>
      <c r="D359" s="2">
        <v>5106289</v>
      </c>
      <c r="E359" s="2">
        <v>1940390</v>
      </c>
      <c r="F359" s="2">
        <v>1430649</v>
      </c>
      <c r="G359" s="2">
        <v>1196595</v>
      </c>
    </row>
    <row r="360" spans="2:7" x14ac:dyDescent="0.3">
      <c r="B360" s="1">
        <v>43823</v>
      </c>
      <c r="C360" s="2">
        <v>21282993</v>
      </c>
      <c r="D360" s="2">
        <v>5320748</v>
      </c>
      <c r="E360" s="2">
        <v>2107016</v>
      </c>
      <c r="F360" s="2">
        <v>1568884</v>
      </c>
      <c r="G360" s="2">
        <v>1312214</v>
      </c>
    </row>
    <row r="361" spans="2:7" x14ac:dyDescent="0.3">
      <c r="B361" s="1">
        <v>43824</v>
      </c>
      <c r="C361" s="2">
        <v>20631473</v>
      </c>
      <c r="D361" s="2">
        <v>5261025</v>
      </c>
      <c r="E361" s="2">
        <v>2167542</v>
      </c>
      <c r="F361" s="2">
        <v>1582306</v>
      </c>
      <c r="G361" s="2">
        <v>1258566</v>
      </c>
    </row>
    <row r="362" spans="2:7" x14ac:dyDescent="0.3">
      <c r="B362" s="1">
        <v>43825</v>
      </c>
      <c r="C362" s="2">
        <v>20631473</v>
      </c>
      <c r="D362" s="2">
        <v>5209447</v>
      </c>
      <c r="E362" s="2">
        <v>2146292</v>
      </c>
      <c r="F362" s="2">
        <v>1645132</v>
      </c>
      <c r="G362" s="2">
        <v>1295048</v>
      </c>
    </row>
    <row r="363" spans="2:7" x14ac:dyDescent="0.3">
      <c r="B363" s="1">
        <v>43826</v>
      </c>
      <c r="C363" s="2">
        <v>22368860</v>
      </c>
      <c r="D363" s="2">
        <v>5648137</v>
      </c>
      <c r="E363" s="2">
        <v>2349625</v>
      </c>
      <c r="F363" s="2">
        <v>1629465</v>
      </c>
      <c r="G363" s="2">
        <v>1309438</v>
      </c>
    </row>
    <row r="364" spans="2:7" x14ac:dyDescent="0.3">
      <c r="B364" s="24">
        <v>43827</v>
      </c>
      <c r="C364" s="25">
        <v>45338648</v>
      </c>
      <c r="D364" s="25">
        <v>9521116</v>
      </c>
      <c r="E364" s="25">
        <v>3269551</v>
      </c>
      <c r="F364" s="25">
        <v>2201061</v>
      </c>
      <c r="G364" s="25">
        <v>1768333</v>
      </c>
    </row>
    <row r="365" spans="2:7" x14ac:dyDescent="0.3">
      <c r="B365" s="1">
        <v>43828</v>
      </c>
      <c r="C365" s="2">
        <v>43543058</v>
      </c>
      <c r="D365" s="2">
        <v>8778280</v>
      </c>
      <c r="E365" s="2">
        <v>3133846</v>
      </c>
      <c r="F365" s="2">
        <v>2109705</v>
      </c>
      <c r="G365" s="2">
        <v>1596202</v>
      </c>
    </row>
    <row r="366" spans="2:7" x14ac:dyDescent="0.3">
      <c r="B366" s="1">
        <v>43829</v>
      </c>
      <c r="C366" s="2">
        <v>22151687</v>
      </c>
      <c r="D366" s="2">
        <v>5316404</v>
      </c>
      <c r="E366" s="2">
        <v>2041499</v>
      </c>
      <c r="F366" s="2">
        <v>1415779</v>
      </c>
      <c r="G366" s="2">
        <v>1172548</v>
      </c>
    </row>
    <row r="367" spans="2:7" x14ac:dyDescent="0.3">
      <c r="B367" s="1">
        <v>43830</v>
      </c>
      <c r="C367" s="2">
        <v>21934513</v>
      </c>
      <c r="D367" s="2">
        <v>5319119</v>
      </c>
      <c r="E367" s="2">
        <v>2106371</v>
      </c>
      <c r="F367" s="2">
        <v>1491521</v>
      </c>
      <c r="G367" s="2">
        <v>1284200</v>
      </c>
    </row>
    <row r="368" spans="2:7" x14ac:dyDescent="0.3">
      <c r="B368" s="1">
        <v>43831</v>
      </c>
      <c r="C368" s="2">
        <v>21717340</v>
      </c>
      <c r="D368" s="2">
        <v>5375041</v>
      </c>
      <c r="E368" s="2">
        <v>2042515</v>
      </c>
      <c r="F368" s="2">
        <v>1520857</v>
      </c>
      <c r="G368" s="2">
        <v>1284516</v>
      </c>
    </row>
  </sheetData>
  <mergeCells count="4">
    <mergeCell ref="J3:K3"/>
    <mergeCell ref="Q3:R3"/>
    <mergeCell ref="Y4:AA4"/>
    <mergeCell ref="J24:O24"/>
  </mergeCells>
  <dataValidations count="1">
    <dataValidation type="list" allowBlank="1" showInputMessage="1" showErrorMessage="1" sqref="L3" xr:uid="{279DE486-7759-4820-98C4-3496DA410ADE}">
      <formula1>$B$10:$B$368</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92140-3359-4453-B37C-37F356361A1E}">
  <dimension ref="K3"/>
  <sheetViews>
    <sheetView zoomScale="90" zoomScaleNormal="90" workbookViewId="0">
      <selection activeCell="U93" sqref="U93"/>
    </sheetView>
  </sheetViews>
  <sheetFormatPr defaultRowHeight="15.6" x14ac:dyDescent="0.3"/>
  <cols>
    <col min="1" max="1" width="5" style="70" customWidth="1"/>
    <col min="2" max="2" width="13" style="70" bestFit="1" customWidth="1"/>
    <col min="3" max="3" width="12.5" style="70" bestFit="1" customWidth="1"/>
    <col min="4" max="16384" width="8.796875" style="70"/>
  </cols>
  <sheetData>
    <row r="3" spans="11:11" x14ac:dyDescent="0.3">
      <c r="K3" s="70" t="s">
        <v>34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54177-B0D1-44CC-9BA7-2D57FA7C0319}">
  <dimension ref="H5:N13"/>
  <sheetViews>
    <sheetView tabSelected="1" zoomScaleNormal="100" workbookViewId="0">
      <selection activeCell="U12" sqref="U12"/>
    </sheetView>
  </sheetViews>
  <sheetFormatPr defaultRowHeight="15.6" x14ac:dyDescent="0.3"/>
  <cols>
    <col min="1" max="6" width="8.796875" style="67"/>
    <col min="7" max="7" width="10.3984375" style="67" customWidth="1"/>
    <col min="8" max="16384" width="8.796875" style="67"/>
  </cols>
  <sheetData>
    <row r="5" spans="8:14" ht="15.6" customHeight="1" x14ac:dyDescent="0.3">
      <c r="H5" s="80"/>
      <c r="I5" s="80"/>
      <c r="J5" s="80"/>
      <c r="L5" s="80"/>
      <c r="M5" s="80"/>
      <c r="N5" s="80"/>
    </row>
    <row r="6" spans="8:14" ht="15.6" customHeight="1" x14ac:dyDescent="0.3">
      <c r="H6" s="80"/>
      <c r="I6" s="80"/>
      <c r="J6" s="90">
        <f>'Rough work'!O5</f>
        <v>5.2770287063728542E-2</v>
      </c>
      <c r="L6" s="80"/>
      <c r="M6" s="80"/>
      <c r="N6" s="90">
        <f>'Rough work'!O8</f>
        <v>2.5837549999590526E-2</v>
      </c>
    </row>
    <row r="7" spans="8:14" ht="15.6" customHeight="1" x14ac:dyDescent="0.3">
      <c r="J7" s="90"/>
      <c r="N7" s="90"/>
    </row>
    <row r="8" spans="8:14" ht="15.6" customHeight="1" x14ac:dyDescent="0.3">
      <c r="I8" s="79"/>
      <c r="M8" s="79"/>
    </row>
    <row r="10" spans="8:14" ht="15.6" customHeight="1" x14ac:dyDescent="0.3">
      <c r="H10" s="81"/>
      <c r="I10" s="81"/>
      <c r="J10" s="81"/>
      <c r="L10" s="81"/>
      <c r="M10" s="81"/>
      <c r="N10" s="81"/>
    </row>
    <row r="11" spans="8:14" ht="15.6" customHeight="1" x14ac:dyDescent="0.3">
      <c r="H11" s="81"/>
      <c r="I11" s="81"/>
      <c r="J11" s="90">
        <f>'Rough work'!O12</f>
        <v>5.2957680406087873E-3</v>
      </c>
      <c r="L11" s="81"/>
      <c r="M11" s="81"/>
      <c r="N11" s="90">
        <f>'Rough work'!P16</f>
        <v>1.9535366917502194E-2</v>
      </c>
    </row>
    <row r="12" spans="8:14" ht="15.6" customHeight="1" x14ac:dyDescent="0.3">
      <c r="J12" s="90"/>
      <c r="N12" s="90"/>
    </row>
    <row r="13" spans="8:14" ht="15.6" customHeight="1" x14ac:dyDescent="0.3">
      <c r="I13" s="79"/>
      <c r="M13" s="79"/>
    </row>
  </sheetData>
  <mergeCells count="4">
    <mergeCell ref="J6:J7"/>
    <mergeCell ref="N6:N7"/>
    <mergeCell ref="J11:J12"/>
    <mergeCell ref="N11:N1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F5DF7-D4D4-4EAC-9B23-D210284B1BC5}">
  <dimension ref="A3:P132"/>
  <sheetViews>
    <sheetView topLeftCell="I1" zoomScale="70" zoomScaleNormal="70" workbookViewId="0">
      <selection activeCell="P15" sqref="P15"/>
    </sheetView>
  </sheetViews>
  <sheetFormatPr defaultRowHeight="15.6" x14ac:dyDescent="0.3"/>
  <cols>
    <col min="1" max="1" width="12.69921875" bestFit="1" customWidth="1"/>
    <col min="2" max="2" width="9.09765625" bestFit="1" customWidth="1"/>
    <col min="3" max="3" width="12" bestFit="1" customWidth="1"/>
    <col min="4" max="4" width="10.69921875" bestFit="1" customWidth="1"/>
    <col min="5" max="5" width="9.3984375" bestFit="1" customWidth="1"/>
    <col min="6" max="6" width="9" bestFit="1" customWidth="1"/>
    <col min="7" max="7" width="10.5" bestFit="1" customWidth="1"/>
    <col min="8" max="8" width="11.796875" bestFit="1" customWidth="1"/>
    <col min="9" max="9" width="17.5" bestFit="1" customWidth="1"/>
    <col min="10" max="10" width="12" bestFit="1" customWidth="1"/>
    <col min="11" max="14" width="15.19921875" bestFit="1" customWidth="1"/>
    <col min="15" max="15" width="53.19921875" bestFit="1" customWidth="1"/>
    <col min="16" max="16" width="58" bestFit="1" customWidth="1"/>
    <col min="17" max="17" width="53.5" bestFit="1" customWidth="1"/>
    <col min="18" max="18" width="15.796875" bestFit="1" customWidth="1"/>
    <col min="19" max="19" width="15.19921875" bestFit="1" customWidth="1"/>
    <col min="20" max="20" width="16.09765625" bestFit="1" customWidth="1"/>
    <col min="21" max="25" width="15.19921875" bestFit="1" customWidth="1"/>
    <col min="26" max="27" width="10.8984375" bestFit="1" customWidth="1"/>
  </cols>
  <sheetData>
    <row r="3" spans="1:16" x14ac:dyDescent="0.3">
      <c r="A3" t="s">
        <v>89</v>
      </c>
      <c r="B3" t="s">
        <v>88</v>
      </c>
      <c r="C3" t="s">
        <v>87</v>
      </c>
      <c r="D3" t="s">
        <v>85</v>
      </c>
      <c r="E3" t="s">
        <v>86</v>
      </c>
    </row>
    <row r="4" spans="1:16" x14ac:dyDescent="0.3">
      <c r="A4">
        <v>506762579.67328</v>
      </c>
      <c r="B4">
        <v>630475632</v>
      </c>
      <c r="C4">
        <v>893070896</v>
      </c>
      <c r="D4">
        <v>2389541997</v>
      </c>
      <c r="E4">
        <v>10330054315</v>
      </c>
      <c r="P4" t="s">
        <v>103</v>
      </c>
    </row>
    <row r="5" spans="1:16" x14ac:dyDescent="0.3">
      <c r="O5" s="58">
        <f>P5</f>
        <v>5.2770287063728542E-2</v>
      </c>
      <c r="P5" s="58">
        <v>5.2770287063728542E-2</v>
      </c>
    </row>
    <row r="7" spans="1:16" x14ac:dyDescent="0.3">
      <c r="P7" s="58" t="s">
        <v>115</v>
      </c>
    </row>
    <row r="8" spans="1:16" x14ac:dyDescent="0.3">
      <c r="O8" s="58">
        <f>P8</f>
        <v>2.5837549999590526E-2</v>
      </c>
      <c r="P8" s="58">
        <v>2.5837549999590526E-2</v>
      </c>
    </row>
    <row r="10" spans="1:16" s="51" customFormat="1" ht="62.4" x14ac:dyDescent="0.3">
      <c r="A10" s="63" t="s">
        <v>112</v>
      </c>
      <c r="B10" s="64" t="s">
        <v>104</v>
      </c>
      <c r="C10" s="64" t="s">
        <v>106</v>
      </c>
      <c r="D10" s="64" t="s">
        <v>107</v>
      </c>
      <c r="E10" s="64" t="s">
        <v>108</v>
      </c>
      <c r="F10" s="64" t="s">
        <v>109</v>
      </c>
      <c r="G10" s="64" t="s">
        <v>110</v>
      </c>
      <c r="H10" s="64" t="s">
        <v>111</v>
      </c>
      <c r="I10" s="64" t="s">
        <v>105</v>
      </c>
    </row>
    <row r="11" spans="1:16" x14ac:dyDescent="0.3">
      <c r="A11" s="59">
        <v>1</v>
      </c>
      <c r="B11" s="60">
        <v>0.18115384615384617</v>
      </c>
      <c r="C11" s="61">
        <v>395083.69230769231</v>
      </c>
      <c r="D11" s="61">
        <v>35.519230769230766</v>
      </c>
      <c r="E11" s="62">
        <v>20.192307692307693</v>
      </c>
      <c r="F11" s="62">
        <v>374.80769230769232</v>
      </c>
      <c r="G11" s="61">
        <v>34.82692307692308</v>
      </c>
      <c r="H11" s="60">
        <v>0.93115384615384622</v>
      </c>
      <c r="I11" s="65">
        <v>3.6973333957373601E-2</v>
      </c>
      <c r="P11" s="58" t="s">
        <v>143</v>
      </c>
    </row>
    <row r="12" spans="1:16" x14ac:dyDescent="0.3">
      <c r="A12" s="59">
        <v>2</v>
      </c>
      <c r="B12" s="60">
        <v>0.18</v>
      </c>
      <c r="C12" s="61">
        <v>395298.57692307694</v>
      </c>
      <c r="D12" s="61">
        <v>34.519230769230766</v>
      </c>
      <c r="E12" s="62">
        <v>20.057692307692307</v>
      </c>
      <c r="F12" s="62">
        <v>378.44230769230768</v>
      </c>
      <c r="G12" s="61">
        <v>33.865384615384613</v>
      </c>
      <c r="H12" s="60">
        <v>0.92923076923076908</v>
      </c>
      <c r="I12" s="65">
        <v>5.9192146056701561E-2</v>
      </c>
      <c r="O12" s="58">
        <f>P12</f>
        <v>5.2957680406087873E-3</v>
      </c>
      <c r="P12" s="58">
        <v>5.2957680406087873E-3</v>
      </c>
    </row>
    <row r="13" spans="1:16" x14ac:dyDescent="0.3">
      <c r="A13" s="59">
        <v>3</v>
      </c>
      <c r="B13" s="60">
        <v>0.17886792452830189</v>
      </c>
      <c r="C13" s="61">
        <v>392391.03773584904</v>
      </c>
      <c r="D13" s="61">
        <v>34.849056603773583</v>
      </c>
      <c r="E13" s="62">
        <v>19.509433962264151</v>
      </c>
      <c r="F13" s="62">
        <v>377.8679245283019</v>
      </c>
      <c r="G13" s="61">
        <v>35.150943396226417</v>
      </c>
      <c r="H13" s="60">
        <v>0.92754716981132068</v>
      </c>
      <c r="I13" s="65">
        <v>5.6046768183224759E-2</v>
      </c>
    </row>
    <row r="14" spans="1:16" x14ac:dyDescent="0.3">
      <c r="A14" s="59">
        <v>4</v>
      </c>
      <c r="B14" s="60">
        <v>0.18113207547169807</v>
      </c>
      <c r="C14" s="61">
        <v>394799.54716981133</v>
      </c>
      <c r="D14" s="61">
        <v>35.452830188679243</v>
      </c>
      <c r="E14" s="62">
        <v>19.528301886792452</v>
      </c>
      <c r="F14" s="62">
        <v>377.39622641509436</v>
      </c>
      <c r="G14" s="61">
        <v>34.962264150943398</v>
      </c>
      <c r="H14" s="60">
        <v>0.93188679245283002</v>
      </c>
      <c r="I14" s="65">
        <v>6.044746756067107E-2</v>
      </c>
    </row>
    <row r="15" spans="1:16" x14ac:dyDescent="0.3">
      <c r="A15" s="59">
        <v>5</v>
      </c>
      <c r="B15" s="60">
        <v>0.17942307692307688</v>
      </c>
      <c r="C15" s="61">
        <v>395332.38461538462</v>
      </c>
      <c r="D15" s="61">
        <v>34.269230769230766</v>
      </c>
      <c r="E15" s="62">
        <v>19.76923076923077</v>
      </c>
      <c r="F15" s="62">
        <v>376.01923076923077</v>
      </c>
      <c r="G15" s="61">
        <v>35.057692307692307</v>
      </c>
      <c r="H15" s="60">
        <v>0.92846153846153845</v>
      </c>
      <c r="I15" s="65">
        <v>5.9727320417682278E-2</v>
      </c>
      <c r="P15" s="58" t="s">
        <v>144</v>
      </c>
    </row>
    <row r="16" spans="1:16" x14ac:dyDescent="0.3">
      <c r="A16" s="59">
        <v>6</v>
      </c>
      <c r="B16" s="60">
        <v>0.18153846153846157</v>
      </c>
      <c r="C16" s="61">
        <v>396096.94230769231</v>
      </c>
      <c r="D16" s="61">
        <v>34.346153846153847</v>
      </c>
      <c r="E16" s="62">
        <v>19.115384615384617</v>
      </c>
      <c r="F16" s="62">
        <v>375.23076923076923</v>
      </c>
      <c r="G16" s="61">
        <v>35.365384615384613</v>
      </c>
      <c r="H16" s="60">
        <v>0.9328846153846152</v>
      </c>
      <c r="I16" s="65">
        <v>6.0144071865899922E-2</v>
      </c>
      <c r="O16" s="58">
        <f>P16</f>
        <v>1.9535366917502194E-2</v>
      </c>
      <c r="P16" s="58">
        <v>1.9535366917502194E-2</v>
      </c>
    </row>
    <row r="17" spans="1:9" x14ac:dyDescent="0.3">
      <c r="A17" s="59">
        <v>7</v>
      </c>
      <c r="B17" s="60">
        <v>0.17846153846153845</v>
      </c>
      <c r="C17" s="61">
        <v>395388.01923076925</v>
      </c>
      <c r="D17" s="61">
        <v>36</v>
      </c>
      <c r="E17" s="62">
        <v>19.51923076923077</v>
      </c>
      <c r="F17" s="62">
        <v>373.19230769230768</v>
      </c>
      <c r="G17" s="61">
        <v>34.71153846153846</v>
      </c>
      <c r="H17" s="60">
        <v>0.93096153846153862</v>
      </c>
      <c r="I17" s="65">
        <v>3.6650254065769085E-2</v>
      </c>
    </row>
    <row r="18" spans="1:9" x14ac:dyDescent="0.3">
      <c r="A18" s="59" t="s">
        <v>97</v>
      </c>
      <c r="B18" s="60">
        <v>0.18008196721311487</v>
      </c>
      <c r="C18" s="62">
        <v>394905.68579234974</v>
      </c>
      <c r="D18" s="61">
        <v>34.994535519125684</v>
      </c>
      <c r="E18" s="62">
        <v>19.669398907103826</v>
      </c>
      <c r="F18" s="62">
        <v>376.14480874316939</v>
      </c>
      <c r="G18" s="61">
        <v>34.849726775956285</v>
      </c>
      <c r="H18" s="60">
        <v>0.93030054644808746</v>
      </c>
      <c r="I18" s="60">
        <v>5.2770287063728563E-2</v>
      </c>
    </row>
    <row r="20" spans="1:9" ht="31.2" x14ac:dyDescent="0.3">
      <c r="A20" s="63" t="s">
        <v>96</v>
      </c>
      <c r="B20" s="64" t="s">
        <v>104</v>
      </c>
      <c r="C20" s="64" t="s">
        <v>105</v>
      </c>
    </row>
    <row r="21" spans="1:9" x14ac:dyDescent="0.3">
      <c r="A21" s="59">
        <v>1</v>
      </c>
      <c r="B21" s="60">
        <v>0.18115384615384617</v>
      </c>
      <c r="C21" s="65">
        <v>3.6973333957373601E-2</v>
      </c>
    </row>
    <row r="22" spans="1:9" x14ac:dyDescent="0.3">
      <c r="A22" s="59">
        <v>2</v>
      </c>
      <c r="B22" s="60">
        <v>0.18</v>
      </c>
      <c r="C22" s="65">
        <v>5.9192146056701561E-2</v>
      </c>
    </row>
    <row r="23" spans="1:9" x14ac:dyDescent="0.3">
      <c r="A23" s="59">
        <v>3</v>
      </c>
      <c r="B23" s="60">
        <v>0.17886792452830189</v>
      </c>
      <c r="C23" s="65">
        <v>5.6046768183224759E-2</v>
      </c>
    </row>
    <row r="24" spans="1:9" x14ac:dyDescent="0.3">
      <c r="A24" s="59">
        <v>4</v>
      </c>
      <c r="B24" s="60">
        <v>0.18113207547169807</v>
      </c>
      <c r="C24" s="65">
        <v>6.044746756067107E-2</v>
      </c>
    </row>
    <row r="25" spans="1:9" x14ac:dyDescent="0.3">
      <c r="A25" s="59">
        <v>5</v>
      </c>
      <c r="B25" s="60">
        <v>0.17942307692307688</v>
      </c>
      <c r="C25" s="65">
        <v>5.9727320417682278E-2</v>
      </c>
    </row>
    <row r="26" spans="1:9" x14ac:dyDescent="0.3">
      <c r="A26" s="59">
        <v>6</v>
      </c>
      <c r="B26" s="60">
        <v>0.18153846153846157</v>
      </c>
      <c r="C26" s="65">
        <v>6.0144071865899922E-2</v>
      </c>
    </row>
    <row r="27" spans="1:9" x14ac:dyDescent="0.3">
      <c r="A27" s="59">
        <v>7</v>
      </c>
      <c r="B27" s="60">
        <v>0.17846153846153845</v>
      </c>
      <c r="C27" s="65">
        <v>3.6650254065769085E-2</v>
      </c>
    </row>
    <row r="28" spans="1:9" x14ac:dyDescent="0.3">
      <c r="A28" s="59" t="s">
        <v>97</v>
      </c>
      <c r="B28" s="60">
        <v>0.18008196721311487</v>
      </c>
      <c r="C28" s="60">
        <v>5.2770287063728563E-2</v>
      </c>
    </row>
    <row r="37" spans="3:10" x14ac:dyDescent="0.3">
      <c r="C37" s="54" t="s">
        <v>94</v>
      </c>
      <c r="D37" s="54" t="s">
        <v>5</v>
      </c>
      <c r="F37" s="55" t="s">
        <v>95</v>
      </c>
      <c r="I37" s="55" t="s">
        <v>95</v>
      </c>
    </row>
    <row r="38" spans="3:10" x14ac:dyDescent="0.3">
      <c r="C38" s="14" t="s">
        <v>90</v>
      </c>
      <c r="D38" s="14">
        <v>3715375627</v>
      </c>
      <c r="F38" s="56" t="s">
        <v>90</v>
      </c>
      <c r="G38">
        <v>3715375627</v>
      </c>
      <c r="I38" s="56" t="s">
        <v>101</v>
      </c>
      <c r="J38">
        <v>20.140161892747205</v>
      </c>
    </row>
    <row r="39" spans="3:10" x14ac:dyDescent="0.3">
      <c r="C39" s="14" t="s">
        <v>91</v>
      </c>
      <c r="D39" s="14">
        <v>2780999222</v>
      </c>
      <c r="F39" s="56" t="s">
        <v>91</v>
      </c>
      <c r="G39">
        <v>2780999222</v>
      </c>
      <c r="I39" s="56" t="s">
        <v>98</v>
      </c>
      <c r="J39">
        <v>366</v>
      </c>
    </row>
    <row r="40" spans="3:10" x14ac:dyDescent="0.3">
      <c r="C40" s="14" t="s">
        <v>92</v>
      </c>
      <c r="D40" s="14">
        <v>1152000384</v>
      </c>
      <c r="F40" s="56" t="s">
        <v>92</v>
      </c>
      <c r="G40">
        <v>1152000384</v>
      </c>
      <c r="I40" s="56" t="s">
        <v>99</v>
      </c>
      <c r="J40">
        <v>366</v>
      </c>
    </row>
    <row r="41" spans="3:10" x14ac:dyDescent="0.3">
      <c r="C41" s="14" t="s">
        <v>93</v>
      </c>
      <c r="D41" s="14">
        <v>2681678540</v>
      </c>
      <c r="F41" s="56" t="s">
        <v>93</v>
      </c>
      <c r="G41">
        <v>2681678540</v>
      </c>
      <c r="I41" s="56" t="s">
        <v>100</v>
      </c>
      <c r="J41">
        <v>366</v>
      </c>
    </row>
    <row r="51" spans="1:3" x14ac:dyDescent="0.3">
      <c r="A51" s="63" t="s">
        <v>96</v>
      </c>
      <c r="B51" t="s">
        <v>106</v>
      </c>
      <c r="C51" t="s">
        <v>105</v>
      </c>
    </row>
    <row r="52" spans="1:3" x14ac:dyDescent="0.3">
      <c r="A52" s="59">
        <v>1</v>
      </c>
      <c r="B52" s="61">
        <v>395083.69230769231</v>
      </c>
      <c r="C52" s="60">
        <v>3.6973333957373601E-2</v>
      </c>
    </row>
    <row r="53" spans="1:3" x14ac:dyDescent="0.3">
      <c r="A53" s="59">
        <v>2</v>
      </c>
      <c r="B53" s="61">
        <v>395298.57692307694</v>
      </c>
      <c r="C53" s="60">
        <v>5.9192146056701561E-2</v>
      </c>
    </row>
    <row r="54" spans="1:3" x14ac:dyDescent="0.3">
      <c r="A54" s="59">
        <v>3</v>
      </c>
      <c r="B54" s="61">
        <v>392391.03773584904</v>
      </c>
      <c r="C54" s="60">
        <v>5.6046768183224759E-2</v>
      </c>
    </row>
    <row r="55" spans="1:3" x14ac:dyDescent="0.3">
      <c r="A55" s="59">
        <v>4</v>
      </c>
      <c r="B55" s="61">
        <v>394799.54716981133</v>
      </c>
      <c r="C55" s="60">
        <v>6.044746756067107E-2</v>
      </c>
    </row>
    <row r="56" spans="1:3" x14ac:dyDescent="0.3">
      <c r="A56" s="59">
        <v>5</v>
      </c>
      <c r="B56" s="61">
        <v>395332.38461538462</v>
      </c>
      <c r="C56" s="60">
        <v>5.9727320417682278E-2</v>
      </c>
    </row>
    <row r="57" spans="1:3" x14ac:dyDescent="0.3">
      <c r="A57" s="59">
        <v>6</v>
      </c>
      <c r="B57" s="61">
        <v>396096.94230769231</v>
      </c>
      <c r="C57" s="60">
        <v>6.0144071865899922E-2</v>
      </c>
    </row>
    <row r="58" spans="1:3" x14ac:dyDescent="0.3">
      <c r="A58" s="59">
        <v>7</v>
      </c>
      <c r="B58" s="61">
        <v>395388.01923076925</v>
      </c>
      <c r="C58" s="60">
        <v>3.6650254065769085E-2</v>
      </c>
    </row>
    <row r="59" spans="1:3" x14ac:dyDescent="0.3">
      <c r="A59" s="59" t="s">
        <v>97</v>
      </c>
      <c r="B59" s="61">
        <v>394905.68579234974</v>
      </c>
      <c r="C59" s="66">
        <v>5.2770287063728563E-2</v>
      </c>
    </row>
    <row r="63" spans="1:3" ht="78" x14ac:dyDescent="0.3">
      <c r="A63" s="63" t="s">
        <v>112</v>
      </c>
      <c r="B63" s="64" t="s">
        <v>107</v>
      </c>
      <c r="C63" s="64" t="s">
        <v>105</v>
      </c>
    </row>
    <row r="64" spans="1:3" x14ac:dyDescent="0.3">
      <c r="A64" s="59">
        <v>1</v>
      </c>
      <c r="B64" s="61">
        <v>35.519230769230766</v>
      </c>
      <c r="C64" s="65">
        <v>3.6973333957373601E-2</v>
      </c>
    </row>
    <row r="65" spans="1:3" x14ac:dyDescent="0.3">
      <c r="A65" s="59">
        <v>2</v>
      </c>
      <c r="B65" s="61">
        <v>34.519230769230766</v>
      </c>
      <c r="C65" s="65">
        <v>5.9192146056701561E-2</v>
      </c>
    </row>
    <row r="66" spans="1:3" x14ac:dyDescent="0.3">
      <c r="A66" s="59">
        <v>3</v>
      </c>
      <c r="B66" s="61">
        <v>34.849056603773583</v>
      </c>
      <c r="C66" s="65">
        <v>5.6046768183224759E-2</v>
      </c>
    </row>
    <row r="67" spans="1:3" x14ac:dyDescent="0.3">
      <c r="A67" s="59">
        <v>4</v>
      </c>
      <c r="B67" s="61">
        <v>35.452830188679243</v>
      </c>
      <c r="C67" s="65">
        <v>6.044746756067107E-2</v>
      </c>
    </row>
    <row r="68" spans="1:3" x14ac:dyDescent="0.3">
      <c r="A68" s="59">
        <v>5</v>
      </c>
      <c r="B68" s="61">
        <v>34.269230769230766</v>
      </c>
      <c r="C68" s="65">
        <v>5.9727320417682278E-2</v>
      </c>
    </row>
    <row r="69" spans="1:3" x14ac:dyDescent="0.3">
      <c r="A69" s="59">
        <v>6</v>
      </c>
      <c r="B69" s="61">
        <v>34.346153846153847</v>
      </c>
      <c r="C69" s="65">
        <v>6.0144071865899922E-2</v>
      </c>
    </row>
    <row r="70" spans="1:3" x14ac:dyDescent="0.3">
      <c r="A70" s="59">
        <v>7</v>
      </c>
      <c r="B70" s="61">
        <v>36</v>
      </c>
      <c r="C70" s="65">
        <v>3.6650254065769085E-2</v>
      </c>
    </row>
    <row r="71" spans="1:3" x14ac:dyDescent="0.3">
      <c r="A71" s="59" t="s">
        <v>97</v>
      </c>
      <c r="B71" s="61">
        <v>34.994535519125684</v>
      </c>
      <c r="C71" s="60">
        <v>5.2770287063728563E-2</v>
      </c>
    </row>
    <row r="73" spans="1:3" ht="46.8" x14ac:dyDescent="0.3">
      <c r="A73" s="63" t="s">
        <v>112</v>
      </c>
      <c r="B73" s="64" t="s">
        <v>108</v>
      </c>
      <c r="C73" s="64" t="s">
        <v>105</v>
      </c>
    </row>
    <row r="74" spans="1:3" x14ac:dyDescent="0.3">
      <c r="A74" s="59">
        <v>1</v>
      </c>
      <c r="B74" s="62">
        <v>20.192307692307693</v>
      </c>
      <c r="C74" s="65">
        <v>3.6973333957373601E-2</v>
      </c>
    </row>
    <row r="75" spans="1:3" x14ac:dyDescent="0.3">
      <c r="A75" s="59">
        <v>2</v>
      </c>
      <c r="B75" s="62">
        <v>20.057692307692307</v>
      </c>
      <c r="C75" s="65">
        <v>5.9192146056701561E-2</v>
      </c>
    </row>
    <row r="76" spans="1:3" x14ac:dyDescent="0.3">
      <c r="A76" s="59">
        <v>3</v>
      </c>
      <c r="B76" s="62">
        <v>19.509433962264151</v>
      </c>
      <c r="C76" s="65">
        <v>5.6046768183224759E-2</v>
      </c>
    </row>
    <row r="77" spans="1:3" x14ac:dyDescent="0.3">
      <c r="A77" s="59">
        <v>4</v>
      </c>
      <c r="B77" s="62">
        <v>19.528301886792452</v>
      </c>
      <c r="C77" s="65">
        <v>6.044746756067107E-2</v>
      </c>
    </row>
    <row r="78" spans="1:3" x14ac:dyDescent="0.3">
      <c r="A78" s="59">
        <v>5</v>
      </c>
      <c r="B78" s="62">
        <v>19.76923076923077</v>
      </c>
      <c r="C78" s="65">
        <v>5.9727320417682278E-2</v>
      </c>
    </row>
    <row r="79" spans="1:3" x14ac:dyDescent="0.3">
      <c r="A79" s="59">
        <v>6</v>
      </c>
      <c r="B79" s="62">
        <v>19.115384615384617</v>
      </c>
      <c r="C79" s="65">
        <v>6.0144071865899922E-2</v>
      </c>
    </row>
    <row r="80" spans="1:3" x14ac:dyDescent="0.3">
      <c r="A80" s="59">
        <v>7</v>
      </c>
      <c r="B80" s="62">
        <v>19.51923076923077</v>
      </c>
      <c r="C80" s="65">
        <v>3.6650254065769085E-2</v>
      </c>
    </row>
    <row r="81" spans="1:3" x14ac:dyDescent="0.3">
      <c r="A81" s="59" t="s">
        <v>97</v>
      </c>
      <c r="B81" s="62">
        <v>19.669398907103826</v>
      </c>
      <c r="C81" s="60">
        <v>5.2770287063728563E-2</v>
      </c>
    </row>
    <row r="83" spans="1:3" ht="31.2" x14ac:dyDescent="0.3">
      <c r="A83" s="63" t="s">
        <v>112</v>
      </c>
      <c r="B83" s="64" t="s">
        <v>109</v>
      </c>
      <c r="C83" s="64" t="s">
        <v>105</v>
      </c>
    </row>
    <row r="84" spans="1:3" x14ac:dyDescent="0.3">
      <c r="A84" s="59">
        <v>1</v>
      </c>
      <c r="B84" s="62">
        <v>374.80769230769232</v>
      </c>
      <c r="C84" s="65">
        <v>3.6973333957373601E-2</v>
      </c>
    </row>
    <row r="85" spans="1:3" x14ac:dyDescent="0.3">
      <c r="A85" s="59">
        <v>2</v>
      </c>
      <c r="B85" s="62">
        <v>378.44230769230768</v>
      </c>
      <c r="C85" s="65">
        <v>5.9192146056701561E-2</v>
      </c>
    </row>
    <row r="86" spans="1:3" x14ac:dyDescent="0.3">
      <c r="A86" s="59">
        <v>3</v>
      </c>
      <c r="B86" s="62">
        <v>377.8679245283019</v>
      </c>
      <c r="C86" s="65">
        <v>5.6046768183224759E-2</v>
      </c>
    </row>
    <row r="87" spans="1:3" x14ac:dyDescent="0.3">
      <c r="A87" s="59">
        <v>4</v>
      </c>
      <c r="B87" s="62">
        <v>377.39622641509436</v>
      </c>
      <c r="C87" s="65">
        <v>6.044746756067107E-2</v>
      </c>
    </row>
    <row r="88" spans="1:3" x14ac:dyDescent="0.3">
      <c r="A88" s="59">
        <v>5</v>
      </c>
      <c r="B88" s="62">
        <v>376.01923076923077</v>
      </c>
      <c r="C88" s="65">
        <v>5.9727320417682278E-2</v>
      </c>
    </row>
    <row r="89" spans="1:3" x14ac:dyDescent="0.3">
      <c r="A89" s="59">
        <v>6</v>
      </c>
      <c r="B89" s="62">
        <v>375.23076923076923</v>
      </c>
      <c r="C89" s="65">
        <v>6.0144071865899922E-2</v>
      </c>
    </row>
    <row r="90" spans="1:3" x14ac:dyDescent="0.3">
      <c r="A90" s="59">
        <v>7</v>
      </c>
      <c r="B90" s="62">
        <v>373.19230769230768</v>
      </c>
      <c r="C90" s="65">
        <v>3.6650254065769085E-2</v>
      </c>
    </row>
    <row r="91" spans="1:3" x14ac:dyDescent="0.3">
      <c r="A91" s="59" t="s">
        <v>97</v>
      </c>
      <c r="B91" s="62">
        <v>376.14480874316939</v>
      </c>
      <c r="C91" s="60">
        <v>5.2770287063728563E-2</v>
      </c>
    </row>
    <row r="93" spans="1:3" ht="78" x14ac:dyDescent="0.3">
      <c r="A93" s="63" t="s">
        <v>112</v>
      </c>
      <c r="B93" s="64" t="s">
        <v>110</v>
      </c>
      <c r="C93" s="64" t="s">
        <v>105</v>
      </c>
    </row>
    <row r="94" spans="1:3" x14ac:dyDescent="0.3">
      <c r="A94" s="59">
        <v>1</v>
      </c>
      <c r="B94" s="61">
        <v>34.82692307692308</v>
      </c>
      <c r="C94" s="65">
        <v>3.6973333957373601E-2</v>
      </c>
    </row>
    <row r="95" spans="1:3" x14ac:dyDescent="0.3">
      <c r="A95" s="59">
        <v>2</v>
      </c>
      <c r="B95" s="61">
        <v>33.865384615384613</v>
      </c>
      <c r="C95" s="65">
        <v>5.9192146056701561E-2</v>
      </c>
    </row>
    <row r="96" spans="1:3" x14ac:dyDescent="0.3">
      <c r="A96" s="59">
        <v>3</v>
      </c>
      <c r="B96" s="61">
        <v>35.150943396226417</v>
      </c>
      <c r="C96" s="65">
        <v>5.6046768183224759E-2</v>
      </c>
    </row>
    <row r="97" spans="1:14" x14ac:dyDescent="0.3">
      <c r="A97" s="59">
        <v>4</v>
      </c>
      <c r="B97" s="61">
        <v>34.962264150943398</v>
      </c>
      <c r="C97" s="65">
        <v>6.044746756067107E-2</v>
      </c>
    </row>
    <row r="98" spans="1:14" x14ac:dyDescent="0.3">
      <c r="A98" s="59">
        <v>5</v>
      </c>
      <c r="B98" s="61">
        <v>35.057692307692307</v>
      </c>
      <c r="C98" s="65">
        <v>5.9727320417682278E-2</v>
      </c>
    </row>
    <row r="99" spans="1:14" x14ac:dyDescent="0.3">
      <c r="A99" s="59">
        <v>6</v>
      </c>
      <c r="B99" s="61">
        <v>35.365384615384613</v>
      </c>
      <c r="C99" s="65">
        <v>6.0144071865899922E-2</v>
      </c>
    </row>
    <row r="100" spans="1:14" x14ac:dyDescent="0.3">
      <c r="A100" s="59">
        <v>7</v>
      </c>
      <c r="B100" s="61">
        <v>34.71153846153846</v>
      </c>
      <c r="C100" s="65">
        <v>3.6650254065769085E-2</v>
      </c>
    </row>
    <row r="101" spans="1:14" x14ac:dyDescent="0.3">
      <c r="A101" s="59" t="s">
        <v>97</v>
      </c>
      <c r="B101" s="61">
        <v>34.849726775956285</v>
      </c>
      <c r="C101" s="60">
        <v>5.2770287063728563E-2</v>
      </c>
    </row>
    <row r="103" spans="1:14" ht="62.4" x14ac:dyDescent="0.3">
      <c r="A103" s="63" t="s">
        <v>112</v>
      </c>
      <c r="B103" s="64" t="s">
        <v>111</v>
      </c>
      <c r="C103" s="64" t="s">
        <v>105</v>
      </c>
      <c r="N103" t="s">
        <v>114</v>
      </c>
    </row>
    <row r="104" spans="1:14" x14ac:dyDescent="0.3">
      <c r="A104" s="59">
        <v>1</v>
      </c>
      <c r="B104" s="60">
        <v>0.93115384615384622</v>
      </c>
      <c r="C104" s="65">
        <v>3.6973333957373601E-2</v>
      </c>
    </row>
    <row r="105" spans="1:14" x14ac:dyDescent="0.3">
      <c r="A105" s="59">
        <v>2</v>
      </c>
      <c r="B105" s="60">
        <v>0.92923076923076908</v>
      </c>
      <c r="C105" s="65">
        <v>5.9192146056701561E-2</v>
      </c>
    </row>
    <row r="106" spans="1:14" x14ac:dyDescent="0.3">
      <c r="A106" s="59">
        <v>3</v>
      </c>
      <c r="B106" s="60">
        <v>0.92754716981132068</v>
      </c>
      <c r="C106" s="65">
        <v>5.6046768183224759E-2</v>
      </c>
    </row>
    <row r="107" spans="1:14" x14ac:dyDescent="0.3">
      <c r="A107" s="59">
        <v>4</v>
      </c>
      <c r="B107" s="60">
        <v>0.93188679245283002</v>
      </c>
      <c r="C107" s="65">
        <v>6.044746756067107E-2</v>
      </c>
    </row>
    <row r="108" spans="1:14" x14ac:dyDescent="0.3">
      <c r="A108" s="59">
        <v>5</v>
      </c>
      <c r="B108" s="60">
        <v>0.92846153846153845</v>
      </c>
      <c r="C108" s="65">
        <v>5.9727320417682278E-2</v>
      </c>
    </row>
    <row r="109" spans="1:14" x14ac:dyDescent="0.3">
      <c r="A109" s="59">
        <v>6</v>
      </c>
      <c r="B109" s="60">
        <v>0.9328846153846152</v>
      </c>
      <c r="C109" s="65">
        <v>6.0144071865899922E-2</v>
      </c>
    </row>
    <row r="110" spans="1:14" x14ac:dyDescent="0.3">
      <c r="A110" s="59">
        <v>7</v>
      </c>
      <c r="B110" s="60">
        <v>0.93096153846153862</v>
      </c>
      <c r="C110" s="65">
        <v>3.6650254065769085E-2</v>
      </c>
    </row>
    <row r="111" spans="1:14" x14ac:dyDescent="0.3">
      <c r="A111" s="59" t="s">
        <v>97</v>
      </c>
      <c r="B111" s="60">
        <v>0.93030054644808746</v>
      </c>
      <c r="C111" s="60">
        <v>5.2770287063728563E-2</v>
      </c>
    </row>
    <row r="119" spans="1:9" ht="62.4" x14ac:dyDescent="0.3">
      <c r="A119" s="55" t="s">
        <v>112</v>
      </c>
      <c r="B119" s="64" t="s">
        <v>104</v>
      </c>
      <c r="C119" s="64" t="s">
        <v>106</v>
      </c>
      <c r="D119" s="64" t="s">
        <v>107</v>
      </c>
      <c r="E119" s="64" t="s">
        <v>108</v>
      </c>
      <c r="F119" s="64" t="s">
        <v>109</v>
      </c>
      <c r="G119" s="64" t="s">
        <v>110</v>
      </c>
      <c r="H119" s="64" t="s">
        <v>111</v>
      </c>
      <c r="I119" s="64" t="s">
        <v>105</v>
      </c>
    </row>
    <row r="120" spans="1:9" x14ac:dyDescent="0.3">
      <c r="A120" s="56" t="s">
        <v>139</v>
      </c>
      <c r="B120" s="60">
        <v>0.17874999999999999</v>
      </c>
      <c r="C120" s="60">
        <v>391675.78125</v>
      </c>
      <c r="D120" s="60">
        <v>34.71875</v>
      </c>
      <c r="E120" s="60">
        <v>19.8125</v>
      </c>
      <c r="F120" s="60">
        <v>375.46875</v>
      </c>
      <c r="G120" s="60">
        <v>34.34375</v>
      </c>
      <c r="H120" s="60">
        <v>0.9309375000000002</v>
      </c>
      <c r="I120" s="60">
        <v>5.2840979768514165E-2</v>
      </c>
    </row>
    <row r="121" spans="1:9" x14ac:dyDescent="0.3">
      <c r="A121" s="56" t="s">
        <v>140</v>
      </c>
      <c r="B121" s="60">
        <v>0.1785714285714286</v>
      </c>
      <c r="C121" s="60">
        <v>398056.25</v>
      </c>
      <c r="D121" s="60">
        <v>34.428571428571431</v>
      </c>
      <c r="E121" s="60">
        <v>19.428571428571427</v>
      </c>
      <c r="F121" s="60">
        <v>370.60714285714283</v>
      </c>
      <c r="G121" s="60">
        <v>35.035714285714285</v>
      </c>
      <c r="H121" s="60">
        <v>0.93071428571428572</v>
      </c>
      <c r="I121" s="60">
        <v>5.2702021567776494E-2</v>
      </c>
    </row>
    <row r="122" spans="1:9" x14ac:dyDescent="0.3">
      <c r="A122" s="56" t="s">
        <v>141</v>
      </c>
      <c r="B122" s="60">
        <v>0.18032258064516132</v>
      </c>
      <c r="C122" s="60">
        <v>395421.41935483873</v>
      </c>
      <c r="D122" s="60">
        <v>35.096774193548384</v>
      </c>
      <c r="E122" s="60">
        <v>19.419354838709676</v>
      </c>
      <c r="F122" s="60">
        <v>374.51612903225805</v>
      </c>
      <c r="G122" s="60">
        <v>35.064516129032256</v>
      </c>
      <c r="H122" s="60">
        <v>0.92677419354838708</v>
      </c>
      <c r="I122" s="60">
        <v>5.1332849902552102E-2</v>
      </c>
    </row>
    <row r="123" spans="1:9" x14ac:dyDescent="0.3">
      <c r="A123" s="56" t="s">
        <v>131</v>
      </c>
      <c r="B123" s="60">
        <v>0.17899999999999999</v>
      </c>
      <c r="C123" s="60">
        <v>395847.53333333333</v>
      </c>
      <c r="D123" s="60">
        <v>33.966666666666669</v>
      </c>
      <c r="E123" s="60">
        <v>19.366666666666667</v>
      </c>
      <c r="F123" s="60">
        <v>377.26666666666665</v>
      </c>
      <c r="G123" s="60">
        <v>34.133333333333333</v>
      </c>
      <c r="H123" s="60">
        <v>0.93166666666666675</v>
      </c>
      <c r="I123" s="60">
        <v>5.4676201201179504E-2</v>
      </c>
    </row>
    <row r="124" spans="1:9" x14ac:dyDescent="0.3">
      <c r="A124" s="56" t="s">
        <v>122</v>
      </c>
      <c r="B124" s="60">
        <v>0.17870967741935481</v>
      </c>
      <c r="C124" s="60">
        <v>394870.6451612903</v>
      </c>
      <c r="D124" s="60">
        <v>35.354838709677416</v>
      </c>
      <c r="E124" s="60">
        <v>19.548387096774192</v>
      </c>
      <c r="F124" s="60">
        <v>380.29032258064518</v>
      </c>
      <c r="G124" s="60">
        <v>35.193548387096776</v>
      </c>
      <c r="H124" s="60">
        <v>0.92967741935483883</v>
      </c>
      <c r="I124" s="60">
        <v>5.3464837861910509E-2</v>
      </c>
    </row>
    <row r="125" spans="1:9" x14ac:dyDescent="0.3">
      <c r="A125" s="56" t="s">
        <v>132</v>
      </c>
      <c r="B125" s="60">
        <v>0.17766666666666667</v>
      </c>
      <c r="C125" s="60">
        <v>395853.7</v>
      </c>
      <c r="D125" s="60">
        <v>34.166666666666664</v>
      </c>
      <c r="E125" s="60">
        <v>19.733333333333334</v>
      </c>
      <c r="F125" s="60">
        <v>377.83333333333331</v>
      </c>
      <c r="G125" s="60">
        <v>34.833333333333336</v>
      </c>
      <c r="H125" s="60">
        <v>0.93133333333333335</v>
      </c>
      <c r="I125" s="60">
        <v>5.2322047358264998E-2</v>
      </c>
    </row>
    <row r="126" spans="1:9" x14ac:dyDescent="0.3">
      <c r="A126" s="56" t="s">
        <v>133</v>
      </c>
      <c r="B126" s="60">
        <v>0.17935483870967744</v>
      </c>
      <c r="C126" s="60">
        <v>393063.54838709679</v>
      </c>
      <c r="D126" s="60">
        <v>35.41935483870968</v>
      </c>
      <c r="E126" s="60">
        <v>19.870967741935484</v>
      </c>
      <c r="F126" s="60">
        <v>380.77419354838707</v>
      </c>
      <c r="G126" s="60">
        <v>35.516129032258064</v>
      </c>
      <c r="H126" s="60">
        <v>0.93096774193548393</v>
      </c>
      <c r="I126" s="60">
        <v>5.4277236735528048E-2</v>
      </c>
    </row>
    <row r="127" spans="1:9" x14ac:dyDescent="0.3">
      <c r="A127" s="56" t="s">
        <v>134</v>
      </c>
      <c r="B127" s="60">
        <v>0.18193548387096781</v>
      </c>
      <c r="C127" s="60">
        <v>394343.87096774194</v>
      </c>
      <c r="D127" s="60">
        <v>34.225806451612904</v>
      </c>
      <c r="E127" s="60">
        <v>20.06451612903226</v>
      </c>
      <c r="F127" s="60">
        <v>373</v>
      </c>
      <c r="G127" s="60">
        <v>34.774193548387096</v>
      </c>
      <c r="H127" s="60">
        <v>0.93258064516129047</v>
      </c>
      <c r="I127" s="60">
        <v>5.2641934793946708E-2</v>
      </c>
    </row>
    <row r="128" spans="1:9" x14ac:dyDescent="0.3">
      <c r="A128" s="56" t="s">
        <v>135</v>
      </c>
      <c r="B128" s="60">
        <v>0.18166666666666667</v>
      </c>
      <c r="C128" s="60">
        <v>398100.5</v>
      </c>
      <c r="D128" s="60">
        <v>35.166666666666664</v>
      </c>
      <c r="E128" s="60">
        <v>19.600000000000001</v>
      </c>
      <c r="F128" s="60">
        <v>376.33333333333331</v>
      </c>
      <c r="G128" s="60">
        <v>34.166666666666664</v>
      </c>
      <c r="H128" s="60">
        <v>0.92866666666666664</v>
      </c>
      <c r="I128" s="60">
        <v>5.1795820062914812E-2</v>
      </c>
    </row>
    <row r="129" spans="1:9" x14ac:dyDescent="0.3">
      <c r="A129" s="56" t="s">
        <v>136</v>
      </c>
      <c r="B129" s="60">
        <v>0.18129032258064515</v>
      </c>
      <c r="C129" s="60">
        <v>392753.32258064515</v>
      </c>
      <c r="D129" s="60">
        <v>34.29032258064516</v>
      </c>
      <c r="E129" s="60">
        <v>19.870967741935484</v>
      </c>
      <c r="F129" s="60">
        <v>376.74193548387098</v>
      </c>
      <c r="G129" s="60">
        <v>34.387096774193552</v>
      </c>
      <c r="H129" s="60">
        <v>0.93322580645161302</v>
      </c>
      <c r="I129" s="60">
        <v>5.2831911882870182E-2</v>
      </c>
    </row>
    <row r="130" spans="1:9" x14ac:dyDescent="0.3">
      <c r="A130" s="56" t="s">
        <v>137</v>
      </c>
      <c r="B130" s="60">
        <v>0.18400000000000005</v>
      </c>
      <c r="C130" s="60">
        <v>395805.5</v>
      </c>
      <c r="D130" s="60">
        <v>37.666666666666664</v>
      </c>
      <c r="E130" s="60">
        <v>19.933333333333334</v>
      </c>
      <c r="F130" s="60">
        <v>376.53333333333336</v>
      </c>
      <c r="G130" s="60">
        <v>35.43333333333333</v>
      </c>
      <c r="H130" s="60">
        <v>0.93100000000000016</v>
      </c>
      <c r="I130" s="60">
        <v>5.1797692898269673E-2</v>
      </c>
    </row>
    <row r="131" spans="1:9" x14ac:dyDescent="0.3">
      <c r="A131" s="56" t="s">
        <v>138</v>
      </c>
      <c r="B131" s="60">
        <v>0.17967741935483872</v>
      </c>
      <c r="C131" s="60">
        <v>393678.29032258067</v>
      </c>
      <c r="D131" s="60">
        <v>35.41935483870968</v>
      </c>
      <c r="E131" s="60">
        <v>19.35483870967742</v>
      </c>
      <c r="F131" s="60">
        <v>373.96774193548384</v>
      </c>
      <c r="G131" s="60">
        <v>35.322580645161288</v>
      </c>
      <c r="H131" s="60">
        <v>0.92612903225806464</v>
      </c>
      <c r="I131" s="60">
        <v>5.2535237314017803E-2</v>
      </c>
    </row>
    <row r="132" spans="1:9" x14ac:dyDescent="0.3">
      <c r="A132" s="56" t="s">
        <v>97</v>
      </c>
      <c r="B132" s="60">
        <v>0.1800819672131147</v>
      </c>
      <c r="C132" s="60">
        <v>394905.68579234974</v>
      </c>
      <c r="D132" s="60">
        <v>34.994535519125684</v>
      </c>
      <c r="E132" s="60">
        <v>19.669398907103826</v>
      </c>
      <c r="F132" s="60">
        <v>376.14480874316939</v>
      </c>
      <c r="G132" s="60">
        <v>34.849726775956285</v>
      </c>
      <c r="H132" s="60">
        <v>0.9303005464480878</v>
      </c>
      <c r="I132" s="60">
        <v>5.2770287063728522E-2</v>
      </c>
    </row>
  </sheetData>
  <conditionalFormatting pivot="1" sqref="I11:I17">
    <cfRule type="top10" dxfId="269" priority="252" rank="1"/>
  </conditionalFormatting>
  <conditionalFormatting pivot="1" sqref="I11:I17">
    <cfRule type="top10" dxfId="268" priority="251" bottom="1" rank="1"/>
  </conditionalFormatting>
  <conditionalFormatting pivot="1" sqref="B11:B17">
    <cfRule type="top10" dxfId="267" priority="250" rank="1"/>
  </conditionalFormatting>
  <conditionalFormatting pivot="1" sqref="B11:B17">
    <cfRule type="top10" dxfId="266" priority="249" bottom="1" rank="1"/>
  </conditionalFormatting>
  <conditionalFormatting pivot="1" sqref="C11:C17">
    <cfRule type="top10" dxfId="265" priority="248" rank="1"/>
  </conditionalFormatting>
  <conditionalFormatting pivot="1" sqref="C11:C17">
    <cfRule type="top10" dxfId="264" priority="247" bottom="1" rank="1"/>
  </conditionalFormatting>
  <conditionalFormatting pivot="1" sqref="D11:D17">
    <cfRule type="top10" dxfId="263" priority="246" rank="1"/>
  </conditionalFormatting>
  <conditionalFormatting pivot="1" sqref="D11:D17">
    <cfRule type="top10" dxfId="262" priority="245" bottom="1" rank="1"/>
  </conditionalFormatting>
  <conditionalFormatting pivot="1" sqref="G11:G17">
    <cfRule type="top10" dxfId="261" priority="240" rank="1"/>
  </conditionalFormatting>
  <conditionalFormatting pivot="1" sqref="G11:G17">
    <cfRule type="top10" dxfId="260" priority="239" bottom="1" rank="1"/>
  </conditionalFormatting>
  <conditionalFormatting pivot="1" sqref="H11:H17">
    <cfRule type="top10" dxfId="259" priority="238" rank="1"/>
  </conditionalFormatting>
  <conditionalFormatting pivot="1" sqref="H11:H17">
    <cfRule type="top10" dxfId="258" priority="237" bottom="1" rank="1"/>
  </conditionalFormatting>
  <conditionalFormatting pivot="1" sqref="D11:D17">
    <cfRule type="top10" dxfId="257" priority="236" rank="1"/>
  </conditionalFormatting>
  <conditionalFormatting pivot="1" sqref="D11:D17">
    <cfRule type="top10" dxfId="256" priority="235" bottom="1" rank="1"/>
  </conditionalFormatting>
  <conditionalFormatting pivot="1" sqref="E11:E17">
    <cfRule type="top10" dxfId="255" priority="234" rank="1"/>
  </conditionalFormatting>
  <conditionalFormatting pivot="1" sqref="E11:E17">
    <cfRule type="top10" dxfId="254" priority="233" bottom="1" rank="1"/>
  </conditionalFormatting>
  <conditionalFormatting pivot="1" sqref="E11:E17">
    <cfRule type="top10" dxfId="253" priority="232" rank="1"/>
  </conditionalFormatting>
  <conditionalFormatting pivot="1" sqref="E11:E17">
    <cfRule type="top10" dxfId="252" priority="231" bottom="1" rank="1"/>
  </conditionalFormatting>
  <conditionalFormatting pivot="1" sqref="F11:F17">
    <cfRule type="top10" dxfId="251" priority="230" rank="1"/>
  </conditionalFormatting>
  <conditionalFormatting pivot="1" sqref="F11:F17">
    <cfRule type="top10" dxfId="250" priority="229" bottom="1" rank="1"/>
  </conditionalFormatting>
  <conditionalFormatting pivot="1" sqref="F11:F17">
    <cfRule type="top10" dxfId="249" priority="228" rank="1"/>
  </conditionalFormatting>
  <conditionalFormatting pivot="1" sqref="F11:F17">
    <cfRule type="top10" dxfId="248" priority="227" bottom="1" rank="1"/>
  </conditionalFormatting>
  <conditionalFormatting pivot="1" sqref="C21:C27">
    <cfRule type="top10" dxfId="247" priority="226" rank="1"/>
  </conditionalFormatting>
  <conditionalFormatting pivot="1" sqref="C21:C27">
    <cfRule type="top10" dxfId="246" priority="225" bottom="1" rank="1"/>
  </conditionalFormatting>
  <conditionalFormatting pivot="1" sqref="B21:B27">
    <cfRule type="top10" dxfId="245" priority="224" rank="1"/>
  </conditionalFormatting>
  <conditionalFormatting pivot="1" sqref="B21:B27">
    <cfRule type="top10" dxfId="244" priority="223" bottom="1" rank="1"/>
  </conditionalFormatting>
  <conditionalFormatting pivot="1" sqref="C64:C70">
    <cfRule type="top10" dxfId="243" priority="198" rank="1"/>
  </conditionalFormatting>
  <conditionalFormatting pivot="1" sqref="C64:C70">
    <cfRule type="top10" dxfId="242" priority="197" bottom="1" rank="1"/>
  </conditionalFormatting>
  <conditionalFormatting pivot="1" sqref="B64:B70">
    <cfRule type="top10" dxfId="241" priority="192" rank="1"/>
  </conditionalFormatting>
  <conditionalFormatting pivot="1" sqref="B64:B70">
    <cfRule type="top10" dxfId="240" priority="191" bottom="1" rank="1"/>
  </conditionalFormatting>
  <conditionalFormatting pivot="1" sqref="B64:B70">
    <cfRule type="top10" dxfId="239" priority="186" rank="1"/>
  </conditionalFormatting>
  <conditionalFormatting pivot="1" sqref="B64:B70">
    <cfRule type="top10" dxfId="238" priority="185" bottom="1" rank="1"/>
  </conditionalFormatting>
  <conditionalFormatting pivot="1" sqref="C74:C80">
    <cfRule type="top10" dxfId="237" priority="176" rank="1"/>
  </conditionalFormatting>
  <conditionalFormatting pivot="1" sqref="C74:C80">
    <cfRule type="top10" dxfId="236" priority="175" bottom="1" rank="1"/>
  </conditionalFormatting>
  <conditionalFormatting pivot="1" sqref="B74:B80">
    <cfRule type="top10" dxfId="235" priority="162" rank="1"/>
  </conditionalFormatting>
  <conditionalFormatting pivot="1" sqref="B74:B80">
    <cfRule type="top10" dxfId="234" priority="161" bottom="1" rank="1"/>
  </conditionalFormatting>
  <conditionalFormatting pivot="1" sqref="B74:B80">
    <cfRule type="top10" dxfId="233" priority="160" rank="1"/>
  </conditionalFormatting>
  <conditionalFormatting pivot="1" sqref="B74:B80">
    <cfRule type="top10" dxfId="232" priority="159" bottom="1" rank="1"/>
  </conditionalFormatting>
  <conditionalFormatting pivot="1" sqref="C84:C90">
    <cfRule type="top10" dxfId="231" priority="154" rank="1"/>
  </conditionalFormatting>
  <conditionalFormatting pivot="1" sqref="C84:C90">
    <cfRule type="top10" dxfId="230" priority="153" bottom="1" rank="1"/>
  </conditionalFormatting>
  <conditionalFormatting pivot="1" sqref="B84:B90">
    <cfRule type="top10" dxfId="229" priority="136" rank="1"/>
  </conditionalFormatting>
  <conditionalFormatting pivot="1" sqref="B84:B90">
    <cfRule type="top10" dxfId="228" priority="135" bottom="1" rank="1"/>
  </conditionalFormatting>
  <conditionalFormatting pivot="1" sqref="B84:B90">
    <cfRule type="top10" dxfId="227" priority="134" rank="1"/>
  </conditionalFormatting>
  <conditionalFormatting pivot="1" sqref="B84:B90">
    <cfRule type="top10" dxfId="226" priority="133" bottom="1" rank="1"/>
  </conditionalFormatting>
  <conditionalFormatting pivot="1" sqref="C94:C100">
    <cfRule type="top10" dxfId="225" priority="132" rank="1"/>
  </conditionalFormatting>
  <conditionalFormatting pivot="1" sqref="C94:C100">
    <cfRule type="top10" dxfId="224" priority="131" bottom="1" rank="1"/>
  </conditionalFormatting>
  <conditionalFormatting pivot="1" sqref="B94:B100">
    <cfRule type="top10" dxfId="223" priority="124" rank="1"/>
  </conditionalFormatting>
  <conditionalFormatting pivot="1" sqref="B94:B100">
    <cfRule type="top10" dxfId="222" priority="123" bottom="1" rank="1"/>
  </conditionalFormatting>
  <conditionalFormatting pivot="1" sqref="C104:C110">
    <cfRule type="top10" dxfId="221" priority="110" rank="1"/>
  </conditionalFormatting>
  <conditionalFormatting pivot="1" sqref="C104:C110">
    <cfRule type="top10" dxfId="220" priority="109" bottom="1" rank="1"/>
  </conditionalFormatting>
  <conditionalFormatting pivot="1" sqref="B104:B110">
    <cfRule type="top10" dxfId="219" priority="100" rank="1"/>
  </conditionalFormatting>
  <conditionalFormatting pivot="1" sqref="B104:B110">
    <cfRule type="top10" dxfId="218" priority="99" bottom="1" rank="1"/>
  </conditionalFormatting>
  <conditionalFormatting pivot="1" sqref="I120:I126 I128:I131 I132">
    <cfRule type="top10" dxfId="217" priority="22" rank="1"/>
  </conditionalFormatting>
  <conditionalFormatting pivot="1" sqref="I120:I126 I128:I131 I132">
    <cfRule type="top10" dxfId="216" priority="21" bottom="1" rank="1"/>
  </conditionalFormatting>
  <conditionalFormatting pivot="1" sqref="B120:B126 B128:B131 B132">
    <cfRule type="top10" dxfId="215" priority="20" rank="1"/>
  </conditionalFormatting>
  <conditionalFormatting pivot="1" sqref="B120:B126 B128:B131 B132">
    <cfRule type="top10" dxfId="214" priority="19" bottom="1" rank="1"/>
  </conditionalFormatting>
  <conditionalFormatting pivot="1" sqref="C120:C126 C128:C131 C132">
    <cfRule type="top10" dxfId="213" priority="18" rank="1"/>
  </conditionalFormatting>
  <conditionalFormatting pivot="1" sqref="C120:C126 C128:C131 C132">
    <cfRule type="top10" dxfId="212" priority="17" bottom="1" rank="1"/>
  </conditionalFormatting>
  <conditionalFormatting pivot="1" sqref="D120:D126 D128:D131 D132">
    <cfRule type="top10" dxfId="211" priority="16" rank="1"/>
  </conditionalFormatting>
  <conditionalFormatting pivot="1" sqref="D120:D126 D128:D131 D132">
    <cfRule type="top10" dxfId="210" priority="15" bottom="1" rank="1"/>
  </conditionalFormatting>
  <conditionalFormatting pivot="1" sqref="G120:G126 G128:G131 G132">
    <cfRule type="top10" dxfId="209" priority="14" rank="1"/>
  </conditionalFormatting>
  <conditionalFormatting pivot="1" sqref="G120:G126 G128:G131 G132">
    <cfRule type="top10" dxfId="208" priority="13" bottom="1" rank="1"/>
  </conditionalFormatting>
  <conditionalFormatting pivot="1" sqref="H120:H126 H128:H131 H132">
    <cfRule type="top10" dxfId="207" priority="12" rank="1"/>
  </conditionalFormatting>
  <conditionalFormatting pivot="1" sqref="H120:H126 H128:H131 H132">
    <cfRule type="top10" dxfId="206" priority="11" bottom="1" rank="1"/>
  </conditionalFormatting>
  <conditionalFormatting pivot="1" sqref="D120:D126 D128:D131 D132">
    <cfRule type="top10" dxfId="205" priority="10" rank="1"/>
  </conditionalFormatting>
  <conditionalFormatting pivot="1" sqref="D120:D126 D128:D131 D132">
    <cfRule type="top10" dxfId="204" priority="9" bottom="1" rank="1"/>
  </conditionalFormatting>
  <conditionalFormatting pivot="1" sqref="E120:E126 E128:E131 E132">
    <cfRule type="top10" dxfId="203" priority="8" rank="1"/>
  </conditionalFormatting>
  <conditionalFormatting pivot="1" sqref="E120:E126 E128:E131 E132">
    <cfRule type="top10" dxfId="202" priority="7" bottom="1" rank="1"/>
  </conditionalFormatting>
  <conditionalFormatting pivot="1" sqref="E120:E126 E128:E131 E132">
    <cfRule type="top10" dxfId="201" priority="6" rank="1"/>
  </conditionalFormatting>
  <conditionalFormatting pivot="1" sqref="E120:E126 E128:E131 E132">
    <cfRule type="top10" dxfId="200" priority="5" bottom="1" rank="1"/>
  </conditionalFormatting>
  <conditionalFormatting pivot="1" sqref="F120:F126 F128:F131 F132">
    <cfRule type="top10" dxfId="199" priority="4" rank="1"/>
  </conditionalFormatting>
  <conditionalFormatting pivot="1" sqref="F120:F126 F128:F131 F132">
    <cfRule type="top10" dxfId="198" priority="3" bottom="1" rank="1"/>
  </conditionalFormatting>
  <conditionalFormatting pivot="1" sqref="F120:F126 F128:F131 F132">
    <cfRule type="top10" dxfId="197" priority="2" rank="1"/>
  </conditionalFormatting>
  <conditionalFormatting pivot="1" sqref="F120:F126 F128:F131 F132">
    <cfRule type="top10" dxfId="196" priority="1" bottom="1" rank="1"/>
  </conditionalFormatting>
  <pageMargins left="0.7" right="0.7" top="0.75" bottom="0.75" header="0.3" footer="0.3"/>
  <drawing r:id="rId1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685F3-3BB1-4E7B-B1D4-46C50D46F3BC}">
  <dimension ref="B2:AY368"/>
  <sheetViews>
    <sheetView workbookViewId="0">
      <selection activeCell="N7" sqref="N7"/>
    </sheetView>
  </sheetViews>
  <sheetFormatPr defaultRowHeight="15.6" x14ac:dyDescent="0.3"/>
  <cols>
    <col min="1" max="1" width="4.296875" customWidth="1"/>
    <col min="2" max="2" width="10.09765625" bestFit="1" customWidth="1"/>
    <col min="3" max="3" width="10.69921875" bestFit="1" customWidth="1"/>
    <col min="4" max="4" width="7.59765625" customWidth="1"/>
    <col min="8" max="8" width="9.3984375" customWidth="1"/>
    <col min="11" max="11" width="12" customWidth="1"/>
    <col min="12" max="12" width="11" customWidth="1"/>
    <col min="13" max="13" width="11.296875" customWidth="1"/>
    <col min="26" max="34" width="10.09765625" customWidth="1"/>
  </cols>
  <sheetData>
    <row r="2" spans="2:51" s="51" customFormat="1" ht="100.8" x14ac:dyDescent="0.3">
      <c r="B2" s="15" t="s">
        <v>0</v>
      </c>
      <c r="C2" s="15" t="s">
        <v>102</v>
      </c>
      <c r="D2" s="15" t="s">
        <v>33</v>
      </c>
      <c r="E2" s="23" t="s">
        <v>1</v>
      </c>
      <c r="F2" s="23" t="s">
        <v>2</v>
      </c>
      <c r="G2" s="23" t="s">
        <v>3</v>
      </c>
      <c r="H2" s="23" t="s">
        <v>4</v>
      </c>
      <c r="I2" s="23" t="s">
        <v>5</v>
      </c>
      <c r="J2" s="9" t="s">
        <v>17</v>
      </c>
      <c r="K2" s="9" t="s">
        <v>22</v>
      </c>
      <c r="L2" s="9" t="s">
        <v>23</v>
      </c>
      <c r="M2" s="9" t="s">
        <v>24</v>
      </c>
      <c r="N2" s="9" t="s">
        <v>18</v>
      </c>
      <c r="O2" s="9" t="s">
        <v>19</v>
      </c>
      <c r="P2" s="9" t="s">
        <v>20</v>
      </c>
      <c r="Q2" s="9" t="s">
        <v>21</v>
      </c>
      <c r="R2" s="9" t="s">
        <v>42</v>
      </c>
      <c r="S2" s="9" t="s">
        <v>43</v>
      </c>
      <c r="T2" s="9" t="s">
        <v>44</v>
      </c>
      <c r="U2" s="9" t="s">
        <v>45</v>
      </c>
      <c r="V2" s="15" t="s">
        <v>6</v>
      </c>
      <c r="W2" s="15" t="s">
        <v>7</v>
      </c>
      <c r="X2" s="15" t="s">
        <v>8</v>
      </c>
      <c r="Y2" s="15" t="s">
        <v>9</v>
      </c>
      <c r="Z2" s="23" t="s">
        <v>59</v>
      </c>
      <c r="AA2" s="23" t="s">
        <v>60</v>
      </c>
      <c r="AB2" s="23" t="s">
        <v>61</v>
      </c>
      <c r="AC2" s="23" t="s">
        <v>62</v>
      </c>
      <c r="AD2" s="23" t="s">
        <v>63</v>
      </c>
      <c r="AE2" s="23" t="s">
        <v>64</v>
      </c>
      <c r="AF2" s="23" t="s">
        <v>65</v>
      </c>
      <c r="AG2" s="23" t="s">
        <v>66</v>
      </c>
      <c r="AH2" s="23" t="s">
        <v>67</v>
      </c>
      <c r="AI2" s="23" t="s">
        <v>68</v>
      </c>
      <c r="AJ2" s="49" t="s">
        <v>69</v>
      </c>
      <c r="AK2" s="49" t="s">
        <v>70</v>
      </c>
      <c r="AL2" s="49" t="s">
        <v>71</v>
      </c>
      <c r="AM2" s="49" t="s">
        <v>72</v>
      </c>
      <c r="AN2" s="49" t="s">
        <v>73</v>
      </c>
      <c r="AO2" s="49" t="s">
        <v>74</v>
      </c>
      <c r="AP2" s="49" t="s">
        <v>75</v>
      </c>
      <c r="AQ2" s="49" t="s">
        <v>76</v>
      </c>
      <c r="AR2" s="49" t="s">
        <v>77</v>
      </c>
      <c r="AS2" s="49" t="s">
        <v>78</v>
      </c>
      <c r="AT2" s="49" t="s">
        <v>79</v>
      </c>
      <c r="AU2" s="49" t="s">
        <v>80</v>
      </c>
      <c r="AV2" s="49" t="s">
        <v>81</v>
      </c>
      <c r="AW2" s="49" t="s">
        <v>82</v>
      </c>
      <c r="AX2" s="49" t="s">
        <v>83</v>
      </c>
      <c r="AY2" s="49" t="s">
        <v>84</v>
      </c>
    </row>
    <row r="3" spans="2:51" x14ac:dyDescent="0.3">
      <c r="B3" s="1">
        <v>43466</v>
      </c>
      <c r="C3" s="4">
        <f>WEEKDAY(B3,1)</f>
        <v>3</v>
      </c>
      <c r="D3" s="57">
        <f>DAY(B3)</f>
        <v>1</v>
      </c>
      <c r="E3" s="2">
        <v>20848646</v>
      </c>
      <c r="F3" s="2">
        <v>5107918</v>
      </c>
      <c r="G3" s="2">
        <v>2104462</v>
      </c>
      <c r="H3" s="2">
        <v>1505532</v>
      </c>
      <c r="I3" s="3">
        <v>1271572.67328</v>
      </c>
      <c r="J3" s="13">
        <f t="shared" ref="J3:J66" si="0">I3/E3</f>
        <v>6.0990659694639161E-2</v>
      </c>
      <c r="K3" s="14" t="s">
        <v>34</v>
      </c>
      <c r="L3" s="14" t="s">
        <v>34</v>
      </c>
      <c r="M3" s="14" t="s">
        <v>34</v>
      </c>
      <c r="N3" s="13">
        <f t="shared" ref="N3:Q66" si="1">F3/E3</f>
        <v>0.2449999870495187</v>
      </c>
      <c r="O3" s="13">
        <f t="shared" si="1"/>
        <v>0.41199995771271192</v>
      </c>
      <c r="P3" s="13">
        <f t="shared" si="1"/>
        <v>0.71539994544924068</v>
      </c>
      <c r="Q3" s="13">
        <f t="shared" si="1"/>
        <v>0.84460022987223116</v>
      </c>
      <c r="R3" s="14" t="s">
        <v>34</v>
      </c>
      <c r="S3" s="14" t="s">
        <v>34</v>
      </c>
      <c r="T3" s="14" t="s">
        <v>34</v>
      </c>
      <c r="U3" s="14" t="s">
        <v>34</v>
      </c>
      <c r="V3" s="14">
        <v>7505512</v>
      </c>
      <c r="W3" s="14">
        <v>5629134</v>
      </c>
      <c r="X3" s="14">
        <v>2293351</v>
      </c>
      <c r="Y3" s="14">
        <v>5420648</v>
      </c>
      <c r="Z3" s="14" t="s">
        <v>34</v>
      </c>
      <c r="AA3" s="14" t="s">
        <v>34</v>
      </c>
      <c r="AB3" s="14" t="s">
        <v>34</v>
      </c>
      <c r="AC3" s="14" t="s">
        <v>34</v>
      </c>
      <c r="AD3" s="14" t="s">
        <v>34</v>
      </c>
      <c r="AE3" s="14" t="s">
        <v>34</v>
      </c>
      <c r="AF3" s="14" t="s">
        <v>34</v>
      </c>
      <c r="AG3" s="14" t="s">
        <v>34</v>
      </c>
      <c r="AH3" s="14">
        <f t="shared" ref="AH3:AH66" si="2">SUM(V3:Y3)</f>
        <v>20848645</v>
      </c>
      <c r="AI3" s="2"/>
      <c r="AJ3" s="14">
        <v>385075</v>
      </c>
      <c r="AK3" s="14"/>
      <c r="AL3" s="50">
        <v>0.17</v>
      </c>
      <c r="AM3" s="50"/>
      <c r="AN3" s="14">
        <v>37</v>
      </c>
      <c r="AO3" s="14"/>
      <c r="AP3" s="14">
        <v>22</v>
      </c>
      <c r="AQ3" s="14"/>
      <c r="AR3" s="14">
        <v>26</v>
      </c>
      <c r="AS3" s="14"/>
      <c r="AT3" s="14">
        <v>364</v>
      </c>
      <c r="AU3" s="14"/>
      <c r="AV3" s="14">
        <v>32</v>
      </c>
      <c r="AW3" s="14"/>
      <c r="AX3" s="50">
        <v>0.95</v>
      </c>
      <c r="AY3" s="14"/>
    </row>
    <row r="4" spans="2:51" x14ac:dyDescent="0.3">
      <c r="B4" s="1">
        <v>43467</v>
      </c>
      <c r="C4" s="4">
        <f t="shared" ref="C4:C67" si="3">WEEKDAY(B4,1)</f>
        <v>4</v>
      </c>
      <c r="D4" s="57">
        <f t="shared" ref="D4:D67" si="4">DAY(B4)</f>
        <v>2</v>
      </c>
      <c r="E4" s="2">
        <v>21934513</v>
      </c>
      <c r="F4" s="2">
        <v>5428792</v>
      </c>
      <c r="G4" s="2">
        <v>2171516</v>
      </c>
      <c r="H4" s="2">
        <v>1569355</v>
      </c>
      <c r="I4" s="12">
        <v>1261133</v>
      </c>
      <c r="J4" s="13">
        <f t="shared" si="0"/>
        <v>5.749537270328272E-2</v>
      </c>
      <c r="K4" s="14" t="s">
        <v>34</v>
      </c>
      <c r="L4" s="14" t="s">
        <v>34</v>
      </c>
      <c r="M4" s="14" t="s">
        <v>34</v>
      </c>
      <c r="N4" s="13">
        <f t="shared" si="1"/>
        <v>0.24750000148168322</v>
      </c>
      <c r="O4" s="13">
        <f t="shared" si="1"/>
        <v>0.39999985263756649</v>
      </c>
      <c r="P4" s="13">
        <f t="shared" si="1"/>
        <v>0.72270017812440712</v>
      </c>
      <c r="Q4" s="13">
        <f t="shared" si="1"/>
        <v>0.80359956797537846</v>
      </c>
      <c r="R4" s="14" t="s">
        <v>34</v>
      </c>
      <c r="S4" s="14" t="s">
        <v>34</v>
      </c>
      <c r="T4" s="14" t="s">
        <v>34</v>
      </c>
      <c r="U4" s="14" t="s">
        <v>34</v>
      </c>
      <c r="V4" s="14">
        <v>7896424</v>
      </c>
      <c r="W4" s="14">
        <v>5922318</v>
      </c>
      <c r="X4" s="14">
        <v>2412796</v>
      </c>
      <c r="Y4" s="14">
        <v>5702973</v>
      </c>
      <c r="Z4" s="14" t="s">
        <v>34</v>
      </c>
      <c r="AA4" s="14" t="s">
        <v>34</v>
      </c>
      <c r="AB4" s="14" t="s">
        <v>34</v>
      </c>
      <c r="AC4" s="14" t="s">
        <v>34</v>
      </c>
      <c r="AD4" s="14" t="s">
        <v>34</v>
      </c>
      <c r="AE4" s="14" t="s">
        <v>34</v>
      </c>
      <c r="AF4" s="14" t="s">
        <v>34</v>
      </c>
      <c r="AG4" s="14" t="s">
        <v>34</v>
      </c>
      <c r="AH4" s="14">
        <f t="shared" si="2"/>
        <v>21934511</v>
      </c>
      <c r="AI4" s="2"/>
      <c r="AJ4" s="14">
        <v>388232</v>
      </c>
      <c r="AK4" s="14"/>
      <c r="AL4" s="50">
        <v>0.19</v>
      </c>
      <c r="AM4" s="50"/>
      <c r="AN4" s="14">
        <v>31</v>
      </c>
      <c r="AO4" s="14"/>
      <c r="AP4" s="14">
        <v>17</v>
      </c>
      <c r="AQ4" s="14"/>
      <c r="AR4" s="14">
        <v>28</v>
      </c>
      <c r="AS4" s="14"/>
      <c r="AT4" s="14">
        <v>360</v>
      </c>
      <c r="AU4" s="14"/>
      <c r="AV4" s="14">
        <v>35</v>
      </c>
      <c r="AW4" s="14"/>
      <c r="AX4" s="50">
        <v>0.95</v>
      </c>
      <c r="AY4" s="14"/>
    </row>
    <row r="5" spans="2:51" x14ac:dyDescent="0.3">
      <c r="B5" s="1">
        <v>43468</v>
      </c>
      <c r="C5" s="4">
        <f t="shared" si="3"/>
        <v>5</v>
      </c>
      <c r="D5" s="57">
        <f t="shared" si="4"/>
        <v>3</v>
      </c>
      <c r="E5" s="2">
        <v>20848646</v>
      </c>
      <c r="F5" s="2">
        <v>5212161</v>
      </c>
      <c r="G5" s="2">
        <v>2001470</v>
      </c>
      <c r="H5" s="2">
        <v>1402630</v>
      </c>
      <c r="I5" s="12">
        <v>1138655</v>
      </c>
      <c r="J5" s="13">
        <f t="shared" si="0"/>
        <v>5.4615297319547756E-2</v>
      </c>
      <c r="K5" s="14" t="s">
        <v>34</v>
      </c>
      <c r="L5" s="14" t="s">
        <v>34</v>
      </c>
      <c r="M5" s="14" t="s">
        <v>34</v>
      </c>
      <c r="N5" s="13">
        <f t="shared" si="1"/>
        <v>0.24999997601762725</v>
      </c>
      <c r="O5" s="13">
        <f t="shared" si="1"/>
        <v>0.38400003376718411</v>
      </c>
      <c r="P5" s="13">
        <f t="shared" si="1"/>
        <v>0.70079991206463255</v>
      </c>
      <c r="Q5" s="13">
        <f t="shared" si="1"/>
        <v>0.81179997575982266</v>
      </c>
      <c r="R5" s="14" t="s">
        <v>34</v>
      </c>
      <c r="S5" s="14" t="s">
        <v>34</v>
      </c>
      <c r="T5" s="14" t="s">
        <v>34</v>
      </c>
      <c r="U5" s="14" t="s">
        <v>34</v>
      </c>
      <c r="V5" s="14">
        <v>7505512</v>
      </c>
      <c r="W5" s="14">
        <v>5629134</v>
      </c>
      <c r="X5" s="14">
        <v>2293351</v>
      </c>
      <c r="Y5" s="14">
        <v>5420648</v>
      </c>
      <c r="Z5" s="14" t="s">
        <v>34</v>
      </c>
      <c r="AA5" s="14" t="s">
        <v>34</v>
      </c>
      <c r="AB5" s="14" t="s">
        <v>34</v>
      </c>
      <c r="AC5" s="14" t="s">
        <v>34</v>
      </c>
      <c r="AD5" s="14" t="s">
        <v>34</v>
      </c>
      <c r="AE5" s="14" t="s">
        <v>34</v>
      </c>
      <c r="AF5" s="14" t="s">
        <v>34</v>
      </c>
      <c r="AG5" s="14" t="s">
        <v>34</v>
      </c>
      <c r="AH5" s="14">
        <f t="shared" si="2"/>
        <v>20848645</v>
      </c>
      <c r="AI5" s="2"/>
      <c r="AJ5" s="14">
        <v>399964</v>
      </c>
      <c r="AK5" s="14"/>
      <c r="AL5" s="50">
        <v>0.18</v>
      </c>
      <c r="AM5" s="50"/>
      <c r="AN5" s="14">
        <v>30</v>
      </c>
      <c r="AO5" s="14"/>
      <c r="AP5" s="14">
        <v>22</v>
      </c>
      <c r="AQ5" s="14"/>
      <c r="AR5" s="14">
        <v>29</v>
      </c>
      <c r="AS5" s="14"/>
      <c r="AT5" s="14">
        <v>370</v>
      </c>
      <c r="AU5" s="14"/>
      <c r="AV5" s="14">
        <v>31</v>
      </c>
      <c r="AW5" s="14"/>
      <c r="AX5" s="50">
        <v>0.94</v>
      </c>
      <c r="AY5" s="14"/>
    </row>
    <row r="6" spans="2:51" x14ac:dyDescent="0.3">
      <c r="B6" s="1">
        <v>43469</v>
      </c>
      <c r="C6" s="4">
        <f t="shared" si="3"/>
        <v>6</v>
      </c>
      <c r="D6" s="57">
        <f t="shared" si="4"/>
        <v>4</v>
      </c>
      <c r="E6" s="2">
        <v>21717340</v>
      </c>
      <c r="F6" s="2">
        <v>5700801</v>
      </c>
      <c r="G6" s="2">
        <v>2303123</v>
      </c>
      <c r="H6" s="2">
        <v>1597216</v>
      </c>
      <c r="I6" s="12">
        <v>1296620</v>
      </c>
      <c r="J6" s="13">
        <f t="shared" si="0"/>
        <v>5.9704365267569601E-2</v>
      </c>
      <c r="K6" s="14" t="s">
        <v>34</v>
      </c>
      <c r="L6" s="14" t="s">
        <v>34</v>
      </c>
      <c r="M6" s="14" t="s">
        <v>34</v>
      </c>
      <c r="N6" s="13">
        <f t="shared" si="1"/>
        <v>0.2624999654653839</v>
      </c>
      <c r="O6" s="13">
        <f t="shared" si="1"/>
        <v>0.40399989404997649</v>
      </c>
      <c r="P6" s="13">
        <f t="shared" si="1"/>
        <v>0.69350008662151352</v>
      </c>
      <c r="Q6" s="13">
        <f t="shared" si="1"/>
        <v>0.811800032055777</v>
      </c>
      <c r="R6" s="14" t="s">
        <v>34</v>
      </c>
      <c r="S6" s="14" t="s">
        <v>34</v>
      </c>
      <c r="T6" s="14" t="s">
        <v>34</v>
      </c>
      <c r="U6" s="14" t="s">
        <v>34</v>
      </c>
      <c r="V6" s="14">
        <v>7818242</v>
      </c>
      <c r="W6" s="14">
        <v>5863681</v>
      </c>
      <c r="X6" s="14">
        <v>2388907</v>
      </c>
      <c r="Y6" s="14">
        <v>5646508</v>
      </c>
      <c r="Z6" s="14" t="s">
        <v>34</v>
      </c>
      <c r="AA6" s="14" t="s">
        <v>34</v>
      </c>
      <c r="AB6" s="14" t="s">
        <v>34</v>
      </c>
      <c r="AC6" s="14" t="s">
        <v>34</v>
      </c>
      <c r="AD6" s="14" t="s">
        <v>34</v>
      </c>
      <c r="AE6" s="14" t="s">
        <v>34</v>
      </c>
      <c r="AF6" s="14" t="s">
        <v>34</v>
      </c>
      <c r="AG6" s="14" t="s">
        <v>34</v>
      </c>
      <c r="AH6" s="14">
        <f t="shared" si="2"/>
        <v>21717338</v>
      </c>
      <c r="AI6" s="2"/>
      <c r="AJ6" s="14">
        <v>408471</v>
      </c>
      <c r="AK6" s="14"/>
      <c r="AL6" s="50">
        <v>0.17</v>
      </c>
      <c r="AM6" s="50"/>
      <c r="AN6" s="14">
        <v>30</v>
      </c>
      <c r="AO6" s="14"/>
      <c r="AP6" s="14">
        <v>19</v>
      </c>
      <c r="AQ6" s="14"/>
      <c r="AR6" s="14">
        <v>26</v>
      </c>
      <c r="AS6" s="14"/>
      <c r="AT6" s="14">
        <v>386</v>
      </c>
      <c r="AU6" s="14"/>
      <c r="AV6" s="14">
        <v>40</v>
      </c>
      <c r="AW6" s="14"/>
      <c r="AX6" s="50">
        <v>0.94</v>
      </c>
      <c r="AY6" s="14"/>
    </row>
    <row r="7" spans="2:51" x14ac:dyDescent="0.3">
      <c r="B7" s="1">
        <v>43470</v>
      </c>
      <c r="C7" s="4">
        <f t="shared" si="3"/>
        <v>7</v>
      </c>
      <c r="D7" s="57">
        <f t="shared" si="4"/>
        <v>5</v>
      </c>
      <c r="E7" s="2">
        <v>42645263</v>
      </c>
      <c r="F7" s="2">
        <v>8776395</v>
      </c>
      <c r="G7" s="2">
        <v>2924294</v>
      </c>
      <c r="H7" s="2">
        <v>2087946</v>
      </c>
      <c r="I7" s="12">
        <v>1596026</v>
      </c>
      <c r="J7" s="13">
        <f t="shared" si="0"/>
        <v>3.7425633885761242E-2</v>
      </c>
      <c r="K7" s="14" t="s">
        <v>34</v>
      </c>
      <c r="L7" s="14" t="s">
        <v>34</v>
      </c>
      <c r="M7" s="14" t="s">
        <v>34</v>
      </c>
      <c r="N7" s="13">
        <f t="shared" si="1"/>
        <v>0.20579999705946239</v>
      </c>
      <c r="O7" s="13">
        <f t="shared" si="1"/>
        <v>0.3331999072512119</v>
      </c>
      <c r="P7" s="13">
        <f t="shared" si="1"/>
        <v>0.714000028724882</v>
      </c>
      <c r="Q7" s="13">
        <f t="shared" si="1"/>
        <v>0.76440003716571214</v>
      </c>
      <c r="R7" s="14" t="s">
        <v>34</v>
      </c>
      <c r="S7" s="14" t="s">
        <v>34</v>
      </c>
      <c r="T7" s="14" t="s">
        <v>34</v>
      </c>
      <c r="U7" s="14" t="s">
        <v>34</v>
      </c>
      <c r="V7" s="14">
        <v>15352294</v>
      </c>
      <c r="W7" s="14">
        <v>11514221</v>
      </c>
      <c r="X7" s="14">
        <v>4690978</v>
      </c>
      <c r="Y7" s="14">
        <v>11087768</v>
      </c>
      <c r="Z7" s="14" t="s">
        <v>34</v>
      </c>
      <c r="AA7" s="14" t="s">
        <v>34</v>
      </c>
      <c r="AB7" s="14" t="s">
        <v>34</v>
      </c>
      <c r="AC7" s="14" t="s">
        <v>34</v>
      </c>
      <c r="AD7" s="14" t="s">
        <v>34</v>
      </c>
      <c r="AE7" s="14" t="s">
        <v>34</v>
      </c>
      <c r="AF7" s="14" t="s">
        <v>34</v>
      </c>
      <c r="AG7" s="14" t="s">
        <v>34</v>
      </c>
      <c r="AH7" s="14">
        <f t="shared" si="2"/>
        <v>42645261</v>
      </c>
      <c r="AI7" s="2"/>
      <c r="AJ7" s="14">
        <v>384771</v>
      </c>
      <c r="AK7" s="14"/>
      <c r="AL7" s="50">
        <v>0.19</v>
      </c>
      <c r="AM7" s="50"/>
      <c r="AN7" s="14">
        <v>31</v>
      </c>
      <c r="AO7" s="14"/>
      <c r="AP7" s="14">
        <v>22</v>
      </c>
      <c r="AQ7" s="14"/>
      <c r="AR7" s="14">
        <v>27</v>
      </c>
      <c r="AS7" s="14"/>
      <c r="AT7" s="14">
        <v>390</v>
      </c>
      <c r="AU7" s="14"/>
      <c r="AV7" s="14">
        <v>33</v>
      </c>
      <c r="AW7" s="14"/>
      <c r="AX7" s="50">
        <v>0.92</v>
      </c>
      <c r="AY7" s="14"/>
    </row>
    <row r="8" spans="2:51" x14ac:dyDescent="0.3">
      <c r="B8" s="1">
        <v>43471</v>
      </c>
      <c r="C8" s="4">
        <f t="shared" si="3"/>
        <v>1</v>
      </c>
      <c r="D8" s="57">
        <f t="shared" si="4"/>
        <v>6</v>
      </c>
      <c r="E8" s="2">
        <v>43543058</v>
      </c>
      <c r="F8" s="2">
        <v>8778280</v>
      </c>
      <c r="G8" s="2">
        <v>3014461</v>
      </c>
      <c r="H8" s="2">
        <v>2049833</v>
      </c>
      <c r="I8" s="12">
        <v>1582881</v>
      </c>
      <c r="J8" s="13">
        <f t="shared" si="0"/>
        <v>3.6352086249890857E-2</v>
      </c>
      <c r="K8" s="14" t="s">
        <v>34</v>
      </c>
      <c r="L8" s="14" t="s">
        <v>34</v>
      </c>
      <c r="M8" s="14" t="s">
        <v>34</v>
      </c>
      <c r="N8" s="13">
        <f t="shared" si="1"/>
        <v>0.2015999886824669</v>
      </c>
      <c r="O8" s="13">
        <f t="shared" si="1"/>
        <v>0.34339995990102845</v>
      </c>
      <c r="P8" s="13">
        <f t="shared" si="1"/>
        <v>0.67999984076755349</v>
      </c>
      <c r="Q8" s="13">
        <f t="shared" si="1"/>
        <v>0.77219997921781924</v>
      </c>
      <c r="R8" s="14" t="s">
        <v>34</v>
      </c>
      <c r="S8" s="14" t="s">
        <v>34</v>
      </c>
      <c r="T8" s="14" t="s">
        <v>34</v>
      </c>
      <c r="U8" s="14" t="s">
        <v>34</v>
      </c>
      <c r="V8" s="14">
        <v>15675500</v>
      </c>
      <c r="W8" s="14">
        <v>11756625</v>
      </c>
      <c r="X8" s="14">
        <v>4789736</v>
      </c>
      <c r="Y8" s="14">
        <v>11321195</v>
      </c>
      <c r="Z8" s="14" t="s">
        <v>34</v>
      </c>
      <c r="AA8" s="14" t="s">
        <v>34</v>
      </c>
      <c r="AB8" s="14" t="s">
        <v>34</v>
      </c>
      <c r="AC8" s="14" t="s">
        <v>34</v>
      </c>
      <c r="AD8" s="14" t="s">
        <v>34</v>
      </c>
      <c r="AE8" s="14" t="s">
        <v>34</v>
      </c>
      <c r="AF8" s="14" t="s">
        <v>34</v>
      </c>
      <c r="AG8" s="14" t="s">
        <v>34</v>
      </c>
      <c r="AH8" s="14">
        <f t="shared" si="2"/>
        <v>43543056</v>
      </c>
      <c r="AI8" s="2"/>
      <c r="AJ8" s="14">
        <v>390787</v>
      </c>
      <c r="AK8" s="14"/>
      <c r="AL8" s="50">
        <v>0.19</v>
      </c>
      <c r="AM8" s="50"/>
      <c r="AN8" s="14">
        <v>33</v>
      </c>
      <c r="AO8" s="14"/>
      <c r="AP8" s="14">
        <v>18</v>
      </c>
      <c r="AQ8" s="14"/>
      <c r="AR8" s="14">
        <v>26</v>
      </c>
      <c r="AS8" s="14"/>
      <c r="AT8" s="14">
        <v>360</v>
      </c>
      <c r="AU8" s="14"/>
      <c r="AV8" s="14">
        <v>36</v>
      </c>
      <c r="AW8" s="14"/>
      <c r="AX8" s="50">
        <v>0.93</v>
      </c>
      <c r="AY8" s="14"/>
    </row>
    <row r="9" spans="2:51" x14ac:dyDescent="0.3">
      <c r="B9" s="1">
        <v>43472</v>
      </c>
      <c r="C9" s="4">
        <f t="shared" si="3"/>
        <v>2</v>
      </c>
      <c r="D9" s="57">
        <f t="shared" si="4"/>
        <v>7</v>
      </c>
      <c r="E9" s="2">
        <v>22803207</v>
      </c>
      <c r="F9" s="2">
        <v>5415761</v>
      </c>
      <c r="G9" s="2">
        <v>2079652</v>
      </c>
      <c r="H9" s="2">
        <v>1442239</v>
      </c>
      <c r="I9" s="12">
        <v>1123504</v>
      </c>
      <c r="J9" s="13">
        <f t="shared" si="0"/>
        <v>4.9269561075334707E-2</v>
      </c>
      <c r="K9" s="14" t="s">
        <v>34</v>
      </c>
      <c r="L9" s="14" t="s">
        <v>34</v>
      </c>
      <c r="M9" s="14" t="s">
        <v>34</v>
      </c>
      <c r="N9" s="13">
        <f t="shared" si="1"/>
        <v>0.23749997094706898</v>
      </c>
      <c r="O9" s="13">
        <f t="shared" si="1"/>
        <v>0.3839999586392383</v>
      </c>
      <c r="P9" s="13">
        <f t="shared" si="1"/>
        <v>0.69350016252719204</v>
      </c>
      <c r="Q9" s="13">
        <f t="shared" si="1"/>
        <v>0.77899987450068953</v>
      </c>
      <c r="R9" s="14" t="s">
        <v>34</v>
      </c>
      <c r="S9" s="14" t="s">
        <v>34</v>
      </c>
      <c r="T9" s="14" t="s">
        <v>34</v>
      </c>
      <c r="U9" s="14" t="s">
        <v>34</v>
      </c>
      <c r="V9" s="14">
        <v>8209154</v>
      </c>
      <c r="W9" s="14">
        <v>6156866</v>
      </c>
      <c r="X9" s="14">
        <v>2508352</v>
      </c>
      <c r="Y9" s="14">
        <v>5928833</v>
      </c>
      <c r="Z9" s="14" t="s">
        <v>34</v>
      </c>
      <c r="AA9" s="14" t="s">
        <v>34</v>
      </c>
      <c r="AB9" s="14" t="s">
        <v>34</v>
      </c>
      <c r="AC9" s="14" t="s">
        <v>34</v>
      </c>
      <c r="AD9" s="14" t="s">
        <v>34</v>
      </c>
      <c r="AE9" s="14" t="s">
        <v>34</v>
      </c>
      <c r="AF9" s="14" t="s">
        <v>34</v>
      </c>
      <c r="AG9" s="14" t="s">
        <v>34</v>
      </c>
      <c r="AH9" s="14">
        <f t="shared" si="2"/>
        <v>22803205</v>
      </c>
      <c r="AI9" s="2"/>
      <c r="AJ9" s="14">
        <v>388351</v>
      </c>
      <c r="AK9" s="14"/>
      <c r="AL9" s="50">
        <v>0.18</v>
      </c>
      <c r="AM9" s="50"/>
      <c r="AN9" s="14">
        <v>36</v>
      </c>
      <c r="AO9" s="14"/>
      <c r="AP9" s="14">
        <v>19</v>
      </c>
      <c r="AQ9" s="14"/>
      <c r="AR9" s="14">
        <v>30</v>
      </c>
      <c r="AS9" s="14"/>
      <c r="AT9" s="14">
        <v>381</v>
      </c>
      <c r="AU9" s="14"/>
      <c r="AV9" s="14">
        <v>34</v>
      </c>
      <c r="AW9" s="14"/>
      <c r="AX9" s="50">
        <v>0.93</v>
      </c>
      <c r="AY9" s="14"/>
    </row>
    <row r="10" spans="2:51" x14ac:dyDescent="0.3">
      <c r="B10" s="1">
        <v>43473</v>
      </c>
      <c r="C10" s="4">
        <f t="shared" si="3"/>
        <v>3</v>
      </c>
      <c r="D10" s="57">
        <f t="shared" si="4"/>
        <v>8</v>
      </c>
      <c r="E10" s="2">
        <v>21717340</v>
      </c>
      <c r="F10" s="2">
        <v>5320748</v>
      </c>
      <c r="G10" s="2">
        <v>2085733</v>
      </c>
      <c r="H10" s="2">
        <v>1583488</v>
      </c>
      <c r="I10" s="12">
        <v>1311445</v>
      </c>
      <c r="J10" s="13">
        <f t="shared" si="0"/>
        <v>6.0386999512831684E-2</v>
      </c>
      <c r="K10" s="13">
        <f t="shared" ref="K10:K73" si="5">(I10/I3)-1</f>
        <v>3.1356703048005974E-2</v>
      </c>
      <c r="L10" s="13">
        <f t="shared" ref="L10:L73" si="6">(E10/E3)-1</f>
        <v>4.1666686651977258E-2</v>
      </c>
      <c r="M10" s="13">
        <f>(J10/J3)-1</f>
        <v>-9.8975840699184747E-3</v>
      </c>
      <c r="N10" s="13">
        <f t="shared" si="1"/>
        <v>0.24499998618615354</v>
      </c>
      <c r="O10" s="13">
        <f t="shared" si="1"/>
        <v>0.39199995940420407</v>
      </c>
      <c r="P10" s="13">
        <f t="shared" si="1"/>
        <v>0.75919976334458916</v>
      </c>
      <c r="Q10" s="13">
        <f t="shared" si="1"/>
        <v>0.82820015055371432</v>
      </c>
      <c r="R10" s="13">
        <f>(N10/N3)-1</f>
        <v>-3.5239395845820809E-9</v>
      </c>
      <c r="S10" s="13">
        <f t="shared" ref="S10:U25" si="7">(O10/O3)-1</f>
        <v>-4.8543690197303091E-2</v>
      </c>
      <c r="T10" s="13">
        <f t="shared" si="7"/>
        <v>6.1224239914980716E-2</v>
      </c>
      <c r="U10" s="13">
        <f t="shared" si="7"/>
        <v>-1.9417564355858397E-2</v>
      </c>
      <c r="V10" s="14">
        <v>7818242</v>
      </c>
      <c r="W10" s="14">
        <v>5863681</v>
      </c>
      <c r="X10" s="14">
        <v>2388907</v>
      </c>
      <c r="Y10" s="14">
        <v>5646508</v>
      </c>
      <c r="Z10" s="14">
        <f t="shared" ref="Z10:Z11" si="8">V10-V3</f>
        <v>312730</v>
      </c>
      <c r="AA10" s="13">
        <f t="shared" ref="AA10:AA11" si="9">(V10/V3)-1</f>
        <v>4.1666711078471419E-2</v>
      </c>
      <c r="AB10" s="14">
        <f>W10-W3</f>
        <v>234547</v>
      </c>
      <c r="AC10" s="13">
        <f t="shared" ref="AC10:AC12" si="10">(W10/W3)-1</f>
        <v>4.166662225486184E-2</v>
      </c>
      <c r="AD10" s="14">
        <f>X10-X3</f>
        <v>95556</v>
      </c>
      <c r="AE10" s="13">
        <f t="shared" ref="AE10:AE11" si="11">(X10/X3)-1</f>
        <v>4.1666539487413834E-2</v>
      </c>
      <c r="AF10" s="14">
        <f>Y10-Y3</f>
        <v>225860</v>
      </c>
      <c r="AG10" s="13">
        <f t="shared" ref="AG10:AG11" si="12">(Y10/Y3)-1</f>
        <v>4.1666605173403592E-2</v>
      </c>
      <c r="AH10" s="14">
        <f t="shared" si="2"/>
        <v>21717338</v>
      </c>
      <c r="AI10" s="13">
        <f>(AH10/AH3)-1</f>
        <v>4.1666640685761536E-2</v>
      </c>
      <c r="AJ10" s="14">
        <v>387624</v>
      </c>
      <c r="AK10" s="50">
        <f>(AJ10/AJ3)-1</f>
        <v>6.6194897097968664E-3</v>
      </c>
      <c r="AL10" s="50">
        <v>0.17</v>
      </c>
      <c r="AM10" s="50">
        <f>(AL10/AL3)-1</f>
        <v>0</v>
      </c>
      <c r="AN10" s="14">
        <v>39</v>
      </c>
      <c r="AO10" s="50">
        <f>(AN10/AN3)-1</f>
        <v>5.4054054054053946E-2</v>
      </c>
      <c r="AP10" s="14">
        <v>22</v>
      </c>
      <c r="AQ10" s="50">
        <f>(AP10/AP3)-1</f>
        <v>0</v>
      </c>
      <c r="AR10" s="14">
        <v>25</v>
      </c>
      <c r="AS10" s="50">
        <f>(AR10/AR3)-1</f>
        <v>-3.8461538461538436E-2</v>
      </c>
      <c r="AT10" s="14">
        <v>359</v>
      </c>
      <c r="AU10" s="50">
        <f>(AT10/AT3)-1</f>
        <v>-1.3736263736263687E-2</v>
      </c>
      <c r="AV10" s="14">
        <v>37</v>
      </c>
      <c r="AW10" s="50">
        <f>(AV10/AV3)-1</f>
        <v>0.15625</v>
      </c>
      <c r="AX10" s="50">
        <v>0.95</v>
      </c>
      <c r="AY10" s="50">
        <f>(AX10/AX3)-1</f>
        <v>0</v>
      </c>
    </row>
    <row r="11" spans="2:51" x14ac:dyDescent="0.3">
      <c r="B11" s="1">
        <v>43474</v>
      </c>
      <c r="C11" s="4">
        <f t="shared" si="3"/>
        <v>4</v>
      </c>
      <c r="D11" s="57">
        <f t="shared" si="4"/>
        <v>9</v>
      </c>
      <c r="E11" s="2">
        <v>22586034</v>
      </c>
      <c r="F11" s="2">
        <v>5872368</v>
      </c>
      <c r="G11" s="2">
        <v>2372437</v>
      </c>
      <c r="H11" s="2">
        <v>1766516</v>
      </c>
      <c r="I11" s="12">
        <v>1506485</v>
      </c>
      <c r="J11" s="13">
        <f t="shared" si="0"/>
        <v>6.6699846462641474E-2</v>
      </c>
      <c r="K11" s="13">
        <f t="shared" si="5"/>
        <v>0.1945488699447242</v>
      </c>
      <c r="L11" s="13">
        <f t="shared" si="6"/>
        <v>2.9703007310898588E-2</v>
      </c>
      <c r="M11" s="13">
        <f t="shared" ref="M11:M74" si="13">(J11/J4)-1</f>
        <v>0.16009068776474278</v>
      </c>
      <c r="N11" s="13">
        <f t="shared" si="1"/>
        <v>0.25999996280887561</v>
      </c>
      <c r="O11" s="13">
        <f t="shared" si="1"/>
        <v>0.40400005585481019</v>
      </c>
      <c r="P11" s="13">
        <f t="shared" si="1"/>
        <v>0.74459975122627076</v>
      </c>
      <c r="Q11" s="13">
        <f t="shared" si="1"/>
        <v>0.85280008785654926</v>
      </c>
      <c r="R11" s="13">
        <f t="shared" ref="R11:U30" si="14">(N11/N4)-1</f>
        <v>5.0504893948929874E-2</v>
      </c>
      <c r="S11" s="13">
        <f t="shared" si="7"/>
        <v>1.0000511727358719E-2</v>
      </c>
      <c r="T11" s="13">
        <f t="shared" si="7"/>
        <v>3.0302432135410173E-2</v>
      </c>
      <c r="U11" s="13">
        <f t="shared" si="7"/>
        <v>6.1225169651507594E-2</v>
      </c>
      <c r="V11" s="14">
        <v>8130972</v>
      </c>
      <c r="W11" s="14">
        <v>6098229</v>
      </c>
      <c r="X11" s="14">
        <v>2484463</v>
      </c>
      <c r="Y11" s="14">
        <v>5872368</v>
      </c>
      <c r="Z11" s="14">
        <f t="shared" si="8"/>
        <v>234548</v>
      </c>
      <c r="AA11" s="13">
        <f t="shared" si="9"/>
        <v>2.9703065590196198E-2</v>
      </c>
      <c r="AB11" s="14">
        <f t="shared" ref="AB11:AB74" si="15">W11-W4</f>
        <v>175911</v>
      </c>
      <c r="AC11" s="13">
        <f t="shared" si="10"/>
        <v>2.9703065590196198E-2</v>
      </c>
      <c r="AD11" s="14">
        <f>X11-X4</f>
        <v>71667</v>
      </c>
      <c r="AE11" s="13">
        <f t="shared" si="11"/>
        <v>2.9702884122818407E-2</v>
      </c>
      <c r="AF11" s="14">
        <f t="shared" ref="AF11:AF74" si="16">Y11-Y4</f>
        <v>169395</v>
      </c>
      <c r="AG11" s="13">
        <f t="shared" si="12"/>
        <v>2.9702928630382708E-2</v>
      </c>
      <c r="AH11" s="14">
        <f t="shared" si="2"/>
        <v>22586032</v>
      </c>
      <c r="AI11" s="13">
        <f>(AH11/AH4)-1</f>
        <v>2.9703010019234144E-2</v>
      </c>
      <c r="AJ11" s="14">
        <v>399127</v>
      </c>
      <c r="AK11" s="50">
        <f t="shared" ref="AK11:AM74" si="17">(AJ11/AJ4)-1</f>
        <v>2.8063116899173624E-2</v>
      </c>
      <c r="AL11" s="50">
        <v>0.18</v>
      </c>
      <c r="AM11" s="50">
        <f>(AL11/AL4)-1</f>
        <v>-5.2631578947368474E-2</v>
      </c>
      <c r="AN11" s="14">
        <v>40</v>
      </c>
      <c r="AO11" s="50">
        <f>(AN11/AN4)-1</f>
        <v>0.29032258064516125</v>
      </c>
      <c r="AP11" s="14">
        <v>22</v>
      </c>
      <c r="AQ11" s="50">
        <f>(AP11/AP4)-1</f>
        <v>0.29411764705882359</v>
      </c>
      <c r="AR11" s="14">
        <v>30</v>
      </c>
      <c r="AS11" s="50">
        <f>(AR11/AR4)-1</f>
        <v>7.1428571428571397E-2</v>
      </c>
      <c r="AT11" s="14">
        <v>359</v>
      </c>
      <c r="AU11" s="50">
        <f>(AT11/AT4)-1</f>
        <v>-2.7777777777777679E-3</v>
      </c>
      <c r="AV11" s="14">
        <v>38</v>
      </c>
      <c r="AW11" s="50">
        <f>(AV11/AV4)-1</f>
        <v>8.5714285714285632E-2</v>
      </c>
      <c r="AX11" s="50">
        <v>0.93</v>
      </c>
      <c r="AY11" s="50">
        <f>(AX11/AX4)-1</f>
        <v>-2.1052631578947323E-2</v>
      </c>
    </row>
    <row r="12" spans="2:51" x14ac:dyDescent="0.3">
      <c r="B12" s="24">
        <v>43475</v>
      </c>
      <c r="C12" s="16">
        <f t="shared" si="3"/>
        <v>5</v>
      </c>
      <c r="D12" s="73">
        <f t="shared" si="4"/>
        <v>10</v>
      </c>
      <c r="E12" s="25">
        <v>10641496</v>
      </c>
      <c r="F12" s="25">
        <v>2740185</v>
      </c>
      <c r="G12" s="25">
        <v>1063191</v>
      </c>
      <c r="H12" s="25">
        <v>760607</v>
      </c>
      <c r="I12" s="26">
        <v>623698</v>
      </c>
      <c r="J12" s="22">
        <f t="shared" si="0"/>
        <v>5.8609992429635833E-2</v>
      </c>
      <c r="K12" s="22">
        <f t="shared" si="5"/>
        <v>-0.4522502426107996</v>
      </c>
      <c r="L12" s="22">
        <f t="shared" si="6"/>
        <v>-0.48958335231937844</v>
      </c>
      <c r="M12" s="22">
        <f t="shared" si="13"/>
        <v>7.3142421741578811E-2</v>
      </c>
      <c r="N12" s="22">
        <f t="shared" si="1"/>
        <v>0.25749997932621504</v>
      </c>
      <c r="O12" s="22">
        <f t="shared" si="1"/>
        <v>0.3879997153476864</v>
      </c>
      <c r="P12" s="22">
        <f t="shared" si="1"/>
        <v>0.71540014917357275</v>
      </c>
      <c r="Q12" s="22">
        <f t="shared" si="1"/>
        <v>0.82000034183224713</v>
      </c>
      <c r="R12" s="22">
        <f t="shared" si="14"/>
        <v>3.0000016112237571E-2</v>
      </c>
      <c r="S12" s="22">
        <f t="shared" si="7"/>
        <v>1.0415836533304246E-2</v>
      </c>
      <c r="T12" s="22">
        <f t="shared" si="7"/>
        <v>2.0833674287895176E-2</v>
      </c>
      <c r="U12" s="22">
        <f t="shared" si="7"/>
        <v>1.0101461341815332E-2</v>
      </c>
      <c r="V12" s="21">
        <v>387156</v>
      </c>
      <c r="W12" s="21">
        <v>2873204</v>
      </c>
      <c r="X12" s="21">
        <v>1170564</v>
      </c>
      <c r="Y12" s="21">
        <v>6210572</v>
      </c>
      <c r="Z12" s="21">
        <f>V12-V5</f>
        <v>-7118356</v>
      </c>
      <c r="AA12" s="22">
        <f>(V12/V5)-1</f>
        <v>-0.94841710998530149</v>
      </c>
      <c r="AB12" s="21">
        <f t="shared" si="15"/>
        <v>-2755930</v>
      </c>
      <c r="AC12" s="22">
        <f t="shared" si="10"/>
        <v>-0.48958330002447981</v>
      </c>
      <c r="AD12" s="21">
        <f t="shared" ref="AD12:AD75" si="18">X12-X5</f>
        <v>-1122787</v>
      </c>
      <c r="AE12" s="22">
        <f>(X12/X5)-1</f>
        <v>-0.48958358314972283</v>
      </c>
      <c r="AF12" s="21">
        <f t="shared" si="16"/>
        <v>789924</v>
      </c>
      <c r="AG12" s="22">
        <f>(Y12/Y5)-1</f>
        <v>0.14572501295048124</v>
      </c>
      <c r="AH12" s="21">
        <f t="shared" si="2"/>
        <v>10641496</v>
      </c>
      <c r="AI12" s="13">
        <f t="shared" ref="AI12:AI75" si="19">(AH12/AH5)-1</f>
        <v>-0.48958332783737268</v>
      </c>
      <c r="AJ12" s="14">
        <v>400812</v>
      </c>
      <c r="AK12" s="50">
        <f t="shared" si="17"/>
        <v>2.1201908171735173E-3</v>
      </c>
      <c r="AL12" s="50">
        <v>0.19</v>
      </c>
      <c r="AM12" s="50">
        <f>(AL12/AL5)-1</f>
        <v>5.555555555555558E-2</v>
      </c>
      <c r="AN12" s="14">
        <v>32</v>
      </c>
      <c r="AO12" s="50">
        <f t="shared" ref="AO12:AO75" si="20">(AN12/AN5)-1</f>
        <v>6.6666666666666652E-2</v>
      </c>
      <c r="AP12" s="14">
        <v>22</v>
      </c>
      <c r="AQ12" s="50">
        <f t="shared" ref="AQ12:AQ75" si="21">(AP12/AP5)-1</f>
        <v>0</v>
      </c>
      <c r="AR12" s="14">
        <v>27</v>
      </c>
      <c r="AS12" s="50">
        <f t="shared" ref="AS12:AS75" si="22">(AR12/AR5)-1</f>
        <v>-6.8965517241379337E-2</v>
      </c>
      <c r="AT12" s="14">
        <v>399</v>
      </c>
      <c r="AU12" s="50">
        <f t="shared" ref="AU12:AU75" si="23">(AT12/AT5)-1</f>
        <v>7.8378378378378466E-2</v>
      </c>
      <c r="AV12" s="14">
        <v>34</v>
      </c>
      <c r="AW12" s="50">
        <f t="shared" ref="AW12:AW75" si="24">(AV12/AV5)-1</f>
        <v>9.6774193548387011E-2</v>
      </c>
      <c r="AX12" s="50">
        <v>0.92</v>
      </c>
      <c r="AY12" s="50">
        <f t="shared" ref="AY12:AY75" si="25">(AX12/AX5)-1</f>
        <v>-2.1276595744680771E-2</v>
      </c>
    </row>
    <row r="13" spans="2:51" x14ac:dyDescent="0.3">
      <c r="B13" s="1">
        <v>43476</v>
      </c>
      <c r="C13" s="4">
        <f t="shared" si="3"/>
        <v>6</v>
      </c>
      <c r="D13" s="57">
        <f t="shared" si="4"/>
        <v>11</v>
      </c>
      <c r="E13" s="2">
        <v>20631473</v>
      </c>
      <c r="F13" s="2">
        <v>4951553</v>
      </c>
      <c r="G13" s="2">
        <v>2000427</v>
      </c>
      <c r="H13" s="2">
        <v>1431105</v>
      </c>
      <c r="I13" s="12">
        <v>1126566</v>
      </c>
      <c r="J13" s="13">
        <f t="shared" si="0"/>
        <v>5.4604244689654489E-2</v>
      </c>
      <c r="K13" s="13">
        <f t="shared" si="5"/>
        <v>-0.13115176381669258</v>
      </c>
      <c r="L13" s="13">
        <f t="shared" si="6"/>
        <v>-5.0000000000000044E-2</v>
      </c>
      <c r="M13" s="13">
        <f t="shared" si="13"/>
        <v>-8.5422909280729042E-2</v>
      </c>
      <c r="N13" s="13">
        <f t="shared" si="1"/>
        <v>0.23999997479578894</v>
      </c>
      <c r="O13" s="13">
        <f t="shared" si="1"/>
        <v>0.40399991679378167</v>
      </c>
      <c r="P13" s="13">
        <f t="shared" si="1"/>
        <v>0.71539976215078083</v>
      </c>
      <c r="Q13" s="13">
        <f t="shared" si="1"/>
        <v>0.78720010062154766</v>
      </c>
      <c r="R13" s="13">
        <f t="shared" si="14"/>
        <v>-8.5714261446491746E-2</v>
      </c>
      <c r="S13" s="13">
        <f t="shared" si="7"/>
        <v>5.6296562300772734E-8</v>
      </c>
      <c r="T13" s="13">
        <f t="shared" si="7"/>
        <v>3.1578475549952412E-2</v>
      </c>
      <c r="U13" s="13">
        <f t="shared" si="7"/>
        <v>-3.0302944645041796E-2</v>
      </c>
      <c r="V13" s="14">
        <v>7427330</v>
      </c>
      <c r="W13" s="14">
        <v>5570497</v>
      </c>
      <c r="X13" s="14">
        <v>2269462</v>
      </c>
      <c r="Y13" s="14">
        <v>5364183</v>
      </c>
      <c r="Z13" s="14">
        <f t="shared" ref="Z13:Z76" si="26">V13-V6</f>
        <v>-390912</v>
      </c>
      <c r="AA13" s="13">
        <f>(V13/V6)-1</f>
        <v>-4.9999987209400798E-2</v>
      </c>
      <c r="AB13" s="14">
        <f t="shared" si="15"/>
        <v>-293184</v>
      </c>
      <c r="AC13" s="13">
        <f>(W13/W6)-1</f>
        <v>-4.9999991472933103E-2</v>
      </c>
      <c r="AD13" s="14">
        <f t="shared" si="18"/>
        <v>-119445</v>
      </c>
      <c r="AE13" s="13">
        <f>(X13/X6)-1</f>
        <v>-4.9999853489482882E-2</v>
      </c>
      <c r="AF13" s="14">
        <f t="shared" si="16"/>
        <v>-282325</v>
      </c>
      <c r="AG13" s="13">
        <f>(Y13/Y6)-1</f>
        <v>-4.9999929159756817E-2</v>
      </c>
      <c r="AH13" s="14">
        <f t="shared" si="2"/>
        <v>20631472</v>
      </c>
      <c r="AI13" s="13">
        <f t="shared" si="19"/>
        <v>-4.9999958558456847E-2</v>
      </c>
      <c r="AJ13" s="14">
        <v>382806</v>
      </c>
      <c r="AK13" s="50">
        <f t="shared" si="17"/>
        <v>-6.2831877905653033E-2</v>
      </c>
      <c r="AL13" s="50">
        <v>0.19</v>
      </c>
      <c r="AM13" s="50">
        <f t="shared" si="17"/>
        <v>0.11764705882352944</v>
      </c>
      <c r="AN13" s="14">
        <v>36</v>
      </c>
      <c r="AO13" s="50">
        <f t="shared" si="20"/>
        <v>0.19999999999999996</v>
      </c>
      <c r="AP13" s="14">
        <v>17</v>
      </c>
      <c r="AQ13" s="50">
        <f t="shared" si="21"/>
        <v>-0.10526315789473684</v>
      </c>
      <c r="AR13" s="14">
        <v>26</v>
      </c>
      <c r="AS13" s="50">
        <f t="shared" si="22"/>
        <v>0</v>
      </c>
      <c r="AT13" s="14">
        <v>392</v>
      </c>
      <c r="AU13" s="50">
        <f t="shared" si="23"/>
        <v>1.5544041450777257E-2</v>
      </c>
      <c r="AV13" s="14">
        <v>38</v>
      </c>
      <c r="AW13" s="50">
        <f t="shared" si="24"/>
        <v>-5.0000000000000044E-2</v>
      </c>
      <c r="AX13" s="50">
        <v>0.91</v>
      </c>
      <c r="AY13" s="50">
        <f t="shared" si="25"/>
        <v>-3.1914893617021156E-2</v>
      </c>
    </row>
    <row r="14" spans="2:51" x14ac:dyDescent="0.3">
      <c r="B14" s="1">
        <v>43477</v>
      </c>
      <c r="C14" s="4">
        <f t="shared" si="3"/>
        <v>7</v>
      </c>
      <c r="D14" s="57">
        <f t="shared" si="4"/>
        <v>12</v>
      </c>
      <c r="E14" s="2">
        <v>42645263</v>
      </c>
      <c r="F14" s="2">
        <v>9045060</v>
      </c>
      <c r="G14" s="2">
        <v>3075320</v>
      </c>
      <c r="H14" s="2">
        <v>2133042</v>
      </c>
      <c r="I14" s="12">
        <v>1680410</v>
      </c>
      <c r="J14" s="13">
        <f t="shared" si="0"/>
        <v>3.9404376518911377E-2</v>
      </c>
      <c r="K14" s="13">
        <f t="shared" si="5"/>
        <v>5.2871319138911188E-2</v>
      </c>
      <c r="L14" s="13">
        <f t="shared" si="6"/>
        <v>0</v>
      </c>
      <c r="M14" s="13">
        <f t="shared" si="13"/>
        <v>5.2871319138911188E-2</v>
      </c>
      <c r="N14" s="13">
        <f t="shared" si="1"/>
        <v>0.21209999338027297</v>
      </c>
      <c r="O14" s="13">
        <f t="shared" si="1"/>
        <v>0.33999995577696557</v>
      </c>
      <c r="P14" s="13">
        <f t="shared" si="1"/>
        <v>0.69360001560813178</v>
      </c>
      <c r="Q14" s="13">
        <f t="shared" si="1"/>
        <v>0.78779977140628266</v>
      </c>
      <c r="R14" s="13">
        <f t="shared" si="14"/>
        <v>3.0612227457857077E-2</v>
      </c>
      <c r="S14" s="13">
        <f t="shared" si="7"/>
        <v>2.0408314581632947E-2</v>
      </c>
      <c r="T14" s="13">
        <f t="shared" si="7"/>
        <v>-2.8571445792771488E-2</v>
      </c>
      <c r="U14" s="13">
        <f t="shared" si="7"/>
        <v>3.0611895738955619E-2</v>
      </c>
      <c r="V14" s="14">
        <v>15352294</v>
      </c>
      <c r="W14" s="14">
        <v>11514221</v>
      </c>
      <c r="X14" s="14">
        <v>4690978</v>
      </c>
      <c r="Y14" s="14">
        <v>11087768</v>
      </c>
      <c r="Z14" s="14">
        <f t="shared" si="26"/>
        <v>0</v>
      </c>
      <c r="AA14" s="13">
        <f t="shared" ref="AA14:AA77" si="27">(V14/V7)-1</f>
        <v>0</v>
      </c>
      <c r="AB14" s="14">
        <f t="shared" si="15"/>
        <v>0</v>
      </c>
      <c r="AC14" s="13">
        <f t="shared" ref="AC14:AC77" si="28">(W14/W7)-1</f>
        <v>0</v>
      </c>
      <c r="AD14" s="14">
        <f t="shared" si="18"/>
        <v>0</v>
      </c>
      <c r="AE14" s="13">
        <f t="shared" ref="AE14:AE77" si="29">(X14/X7)-1</f>
        <v>0</v>
      </c>
      <c r="AF14" s="14">
        <f t="shared" si="16"/>
        <v>0</v>
      </c>
      <c r="AG14" s="13">
        <f t="shared" ref="AG14:AG77" si="30">(Y14/Y7)-1</f>
        <v>0</v>
      </c>
      <c r="AH14" s="14">
        <f t="shared" si="2"/>
        <v>42645261</v>
      </c>
      <c r="AI14" s="13">
        <f t="shared" si="19"/>
        <v>0</v>
      </c>
      <c r="AJ14" s="14">
        <v>406488</v>
      </c>
      <c r="AK14" s="50">
        <f t="shared" si="17"/>
        <v>5.6441363824196733E-2</v>
      </c>
      <c r="AL14" s="50">
        <v>0.18</v>
      </c>
      <c r="AM14" s="50">
        <f t="shared" si="17"/>
        <v>-5.2631578947368474E-2</v>
      </c>
      <c r="AN14" s="14">
        <v>37</v>
      </c>
      <c r="AO14" s="50">
        <f t="shared" si="20"/>
        <v>0.19354838709677424</v>
      </c>
      <c r="AP14" s="14">
        <v>21</v>
      </c>
      <c r="AQ14" s="50">
        <f t="shared" si="21"/>
        <v>-4.5454545454545414E-2</v>
      </c>
      <c r="AR14" s="14">
        <v>30</v>
      </c>
      <c r="AS14" s="50">
        <f t="shared" si="22"/>
        <v>0.11111111111111116</v>
      </c>
      <c r="AT14" s="14">
        <v>363</v>
      </c>
      <c r="AU14" s="50">
        <f t="shared" si="23"/>
        <v>-6.9230769230769207E-2</v>
      </c>
      <c r="AV14" s="14">
        <v>33</v>
      </c>
      <c r="AW14" s="50">
        <f t="shared" si="24"/>
        <v>0</v>
      </c>
      <c r="AX14" s="50">
        <v>0.95</v>
      </c>
      <c r="AY14" s="50">
        <f t="shared" si="25"/>
        <v>3.2608695652173836E-2</v>
      </c>
    </row>
    <row r="15" spans="2:51" x14ac:dyDescent="0.3">
      <c r="B15" s="1">
        <v>43478</v>
      </c>
      <c r="C15" s="4">
        <f t="shared" si="3"/>
        <v>1</v>
      </c>
      <c r="D15" s="57">
        <f t="shared" si="4"/>
        <v>13</v>
      </c>
      <c r="E15" s="2">
        <v>46236443</v>
      </c>
      <c r="F15" s="2">
        <v>9806749</v>
      </c>
      <c r="G15" s="2">
        <v>3300951</v>
      </c>
      <c r="H15" s="2">
        <v>2199754</v>
      </c>
      <c r="I15" s="12">
        <v>1630017</v>
      </c>
      <c r="J15" s="13">
        <f t="shared" si="0"/>
        <v>3.5253944599501305E-2</v>
      </c>
      <c r="K15" s="13">
        <f t="shared" si="5"/>
        <v>2.9778612542572747E-2</v>
      </c>
      <c r="L15" s="13">
        <f t="shared" si="6"/>
        <v>6.1855669392811174E-2</v>
      </c>
      <c r="M15" s="13">
        <f t="shared" si="13"/>
        <v>-3.0208490451984704E-2</v>
      </c>
      <c r="N15" s="13">
        <f t="shared" si="1"/>
        <v>0.21209998788185327</v>
      </c>
      <c r="O15" s="13">
        <f t="shared" si="1"/>
        <v>0.33659992725417975</v>
      </c>
      <c r="P15" s="13">
        <f t="shared" si="1"/>
        <v>0.66640007682634494</v>
      </c>
      <c r="Q15" s="13">
        <f t="shared" si="1"/>
        <v>0.74099967541825129</v>
      </c>
      <c r="R15" s="13">
        <f t="shared" si="14"/>
        <v>5.208333228591866E-2</v>
      </c>
      <c r="S15" s="13">
        <f t="shared" si="7"/>
        <v>-1.9802077579766042E-2</v>
      </c>
      <c r="T15" s="13">
        <f t="shared" si="7"/>
        <v>-1.9999657537945525E-2</v>
      </c>
      <c r="U15" s="13">
        <f t="shared" si="7"/>
        <v>-4.0404434912276854E-2</v>
      </c>
      <c r="V15" s="14">
        <v>16645119</v>
      </c>
      <c r="W15" s="14">
        <v>12483839</v>
      </c>
      <c r="X15" s="14">
        <v>5086008</v>
      </c>
      <c r="Y15" s="14">
        <v>12021475</v>
      </c>
      <c r="Z15" s="14">
        <f t="shared" si="26"/>
        <v>969619</v>
      </c>
      <c r="AA15" s="13">
        <f t="shared" si="27"/>
        <v>6.1855698382826674E-2</v>
      </c>
      <c r="AB15" s="14">
        <f t="shared" si="15"/>
        <v>727214</v>
      </c>
      <c r="AC15" s="13">
        <f t="shared" si="28"/>
        <v>6.1855677118220598E-2</v>
      </c>
      <c r="AD15" s="14">
        <f t="shared" si="18"/>
        <v>296272</v>
      </c>
      <c r="AE15" s="13">
        <f t="shared" si="29"/>
        <v>6.1855601227291057E-2</v>
      </c>
      <c r="AF15" s="14">
        <f t="shared" si="16"/>
        <v>700280</v>
      </c>
      <c r="AG15" s="13">
        <f t="shared" si="30"/>
        <v>6.1855660996917639E-2</v>
      </c>
      <c r="AH15" s="14">
        <f t="shared" si="2"/>
        <v>46236441</v>
      </c>
      <c r="AI15" s="13">
        <f t="shared" si="19"/>
        <v>6.1855672233937842E-2</v>
      </c>
      <c r="AJ15" s="14">
        <v>402450</v>
      </c>
      <c r="AK15" s="50">
        <f t="shared" si="17"/>
        <v>2.9844902721943178E-2</v>
      </c>
      <c r="AL15" s="50">
        <v>0.17</v>
      </c>
      <c r="AM15" s="50">
        <f t="shared" si="17"/>
        <v>-0.10526315789473684</v>
      </c>
      <c r="AN15" s="14">
        <v>34</v>
      </c>
      <c r="AO15" s="50">
        <f t="shared" si="20"/>
        <v>3.0303030303030276E-2</v>
      </c>
      <c r="AP15" s="14">
        <v>20</v>
      </c>
      <c r="AQ15" s="50">
        <f t="shared" si="21"/>
        <v>0.11111111111111116</v>
      </c>
      <c r="AR15" s="14">
        <v>28</v>
      </c>
      <c r="AS15" s="50">
        <f t="shared" si="22"/>
        <v>7.6923076923076872E-2</v>
      </c>
      <c r="AT15" s="14">
        <v>390</v>
      </c>
      <c r="AU15" s="50">
        <f t="shared" si="23"/>
        <v>8.3333333333333259E-2</v>
      </c>
      <c r="AV15" s="14">
        <v>37</v>
      </c>
      <c r="AW15" s="50">
        <f t="shared" si="24"/>
        <v>2.7777777777777679E-2</v>
      </c>
      <c r="AX15" s="50">
        <v>0.92</v>
      </c>
      <c r="AY15" s="50">
        <f t="shared" si="25"/>
        <v>-1.0752688172043001E-2</v>
      </c>
    </row>
    <row r="16" spans="2:51" x14ac:dyDescent="0.3">
      <c r="B16" s="1">
        <v>43479</v>
      </c>
      <c r="C16" s="4">
        <f t="shared" si="3"/>
        <v>2</v>
      </c>
      <c r="D16" s="57">
        <f t="shared" si="4"/>
        <v>14</v>
      </c>
      <c r="E16" s="2">
        <v>21065820</v>
      </c>
      <c r="F16" s="2">
        <v>5371784</v>
      </c>
      <c r="G16" s="2">
        <v>2084252</v>
      </c>
      <c r="H16" s="2">
        <v>1445428</v>
      </c>
      <c r="I16" s="12">
        <v>1197104</v>
      </c>
      <c r="J16" s="13">
        <f t="shared" si="0"/>
        <v>5.6826840825564828E-2</v>
      </c>
      <c r="K16" s="13">
        <f t="shared" si="5"/>
        <v>6.550933508024892E-2</v>
      </c>
      <c r="L16" s="13">
        <f t="shared" si="6"/>
        <v>-7.6190467419780084E-2</v>
      </c>
      <c r="M16" s="13">
        <f t="shared" si="13"/>
        <v>0.15338638269325777</v>
      </c>
      <c r="N16" s="13">
        <f t="shared" si="1"/>
        <v>0.25499999525297379</v>
      </c>
      <c r="O16" s="13">
        <f t="shared" si="1"/>
        <v>0.38799996425768424</v>
      </c>
      <c r="P16" s="13">
        <f t="shared" si="1"/>
        <v>0.69349963440121443</v>
      </c>
      <c r="Q16" s="13">
        <f t="shared" si="1"/>
        <v>0.82820036695013521</v>
      </c>
      <c r="R16" s="13">
        <f t="shared" si="14"/>
        <v>7.3684321880632897E-2</v>
      </c>
      <c r="S16" s="13">
        <f t="shared" si="7"/>
        <v>1.0416682420020473E-2</v>
      </c>
      <c r="T16" s="13">
        <f t="shared" si="7"/>
        <v>-7.6153691974667481E-7</v>
      </c>
      <c r="U16" s="13">
        <f t="shared" si="7"/>
        <v>6.3158537067777409E-2</v>
      </c>
      <c r="V16" s="14">
        <v>7583695</v>
      </c>
      <c r="W16" s="14">
        <v>5687771</v>
      </c>
      <c r="X16" s="14">
        <v>2317240</v>
      </c>
      <c r="Y16" s="14">
        <v>5477113</v>
      </c>
      <c r="Z16" s="14">
        <f t="shared" si="26"/>
        <v>-625459</v>
      </c>
      <c r="AA16" s="13">
        <f t="shared" si="27"/>
        <v>-7.6190433265108659E-2</v>
      </c>
      <c r="AB16" s="14">
        <f t="shared" si="15"/>
        <v>-469095</v>
      </c>
      <c r="AC16" s="13">
        <f t="shared" si="28"/>
        <v>-7.6190548892894561E-2</v>
      </c>
      <c r="AD16" s="14">
        <f t="shared" si="18"/>
        <v>-191112</v>
      </c>
      <c r="AE16" s="13">
        <f t="shared" si="29"/>
        <v>-7.6190263567473826E-2</v>
      </c>
      <c r="AF16" s="14">
        <f t="shared" si="16"/>
        <v>-451720</v>
      </c>
      <c r="AG16" s="13">
        <f t="shared" si="30"/>
        <v>-7.6190373383767107E-2</v>
      </c>
      <c r="AH16" s="14">
        <f t="shared" si="2"/>
        <v>21065819</v>
      </c>
      <c r="AI16" s="13">
        <f t="shared" si="19"/>
        <v>-7.6190430248730401E-2</v>
      </c>
      <c r="AJ16" s="14">
        <v>392554</v>
      </c>
      <c r="AK16" s="50">
        <f t="shared" si="17"/>
        <v>1.0822683603235239E-2</v>
      </c>
      <c r="AL16" s="50">
        <v>0.19</v>
      </c>
      <c r="AM16" s="50">
        <f t="shared" si="17"/>
        <v>5.555555555555558E-2</v>
      </c>
      <c r="AN16" s="14">
        <v>36</v>
      </c>
      <c r="AO16" s="50">
        <f t="shared" si="20"/>
        <v>0</v>
      </c>
      <c r="AP16" s="14">
        <v>21</v>
      </c>
      <c r="AQ16" s="50">
        <f t="shared" si="21"/>
        <v>0.10526315789473695</v>
      </c>
      <c r="AR16" s="14">
        <v>27</v>
      </c>
      <c r="AS16" s="50">
        <f t="shared" si="22"/>
        <v>-9.9999999999999978E-2</v>
      </c>
      <c r="AT16" s="14">
        <v>395</v>
      </c>
      <c r="AU16" s="50">
        <f t="shared" si="23"/>
        <v>3.6745406824147064E-2</v>
      </c>
      <c r="AV16" s="14">
        <v>31</v>
      </c>
      <c r="AW16" s="50">
        <f t="shared" si="24"/>
        <v>-8.8235294117647078E-2</v>
      </c>
      <c r="AX16" s="50">
        <v>0.94</v>
      </c>
      <c r="AY16" s="50">
        <f t="shared" si="25"/>
        <v>1.0752688172043001E-2</v>
      </c>
    </row>
    <row r="17" spans="2:51" x14ac:dyDescent="0.3">
      <c r="B17" s="1">
        <v>43480</v>
      </c>
      <c r="C17" s="4">
        <f t="shared" si="3"/>
        <v>3</v>
      </c>
      <c r="D17" s="57">
        <f t="shared" si="4"/>
        <v>15</v>
      </c>
      <c r="E17" s="2">
        <v>21282993</v>
      </c>
      <c r="F17" s="2">
        <v>5054710</v>
      </c>
      <c r="G17" s="2">
        <v>2042103</v>
      </c>
      <c r="H17" s="2">
        <v>1475828</v>
      </c>
      <c r="I17" s="12">
        <v>1198077</v>
      </c>
      <c r="J17" s="13">
        <f t="shared" si="0"/>
        <v>5.6292693419576843E-2</v>
      </c>
      <c r="K17" s="13">
        <f t="shared" si="5"/>
        <v>-8.6445104445859289E-2</v>
      </c>
      <c r="L17" s="13">
        <f t="shared" si="6"/>
        <v>-2.0000009209230951E-2</v>
      </c>
      <c r="M17" s="13">
        <f t="shared" si="13"/>
        <v>-6.7801118225535251E-2</v>
      </c>
      <c r="N17" s="13">
        <f t="shared" si="1"/>
        <v>0.2374999606493316</v>
      </c>
      <c r="O17" s="13">
        <f t="shared" si="1"/>
        <v>0.40400003165364579</v>
      </c>
      <c r="P17" s="13">
        <f t="shared" si="1"/>
        <v>0.72270007928101565</v>
      </c>
      <c r="Q17" s="13">
        <f t="shared" si="1"/>
        <v>0.81179988453939078</v>
      </c>
      <c r="R17" s="13">
        <f t="shared" si="14"/>
        <v>-3.0612350855903081E-2</v>
      </c>
      <c r="S17" s="13">
        <f t="shared" si="7"/>
        <v>3.0612432378004595E-2</v>
      </c>
      <c r="T17" s="13">
        <f t="shared" si="7"/>
        <v>-4.807652191931322E-2</v>
      </c>
      <c r="U17" s="13">
        <f t="shared" si="7"/>
        <v>-1.980229779402809E-2</v>
      </c>
      <c r="V17" s="14">
        <v>7661877</v>
      </c>
      <c r="W17" s="14">
        <v>5746408</v>
      </c>
      <c r="X17" s="14">
        <v>2341129</v>
      </c>
      <c r="Y17" s="14">
        <v>5533578</v>
      </c>
      <c r="Z17" s="14">
        <f t="shared" si="26"/>
        <v>-156365</v>
      </c>
      <c r="AA17" s="13">
        <f t="shared" si="27"/>
        <v>-2.0000020464958745E-2</v>
      </c>
      <c r="AB17" s="14">
        <f t="shared" si="15"/>
        <v>-117273</v>
      </c>
      <c r="AC17" s="13">
        <f t="shared" si="28"/>
        <v>-1.9999894264370766E-2</v>
      </c>
      <c r="AD17" s="14">
        <f t="shared" si="18"/>
        <v>-47778</v>
      </c>
      <c r="AE17" s="13">
        <f t="shared" si="29"/>
        <v>-1.9999941395793086E-2</v>
      </c>
      <c r="AF17" s="14">
        <f t="shared" si="16"/>
        <v>-112930</v>
      </c>
      <c r="AG17" s="13">
        <f t="shared" si="30"/>
        <v>-1.9999971663902771E-2</v>
      </c>
      <c r="AH17" s="14">
        <f t="shared" si="2"/>
        <v>21282992</v>
      </c>
      <c r="AI17" s="13">
        <f t="shared" si="19"/>
        <v>-1.9999965004919074E-2</v>
      </c>
      <c r="AJ17" s="14">
        <v>407211</v>
      </c>
      <c r="AK17" s="50">
        <f t="shared" si="17"/>
        <v>5.0530926877592641E-2</v>
      </c>
      <c r="AL17" s="50">
        <v>0.17</v>
      </c>
      <c r="AM17" s="50">
        <f t="shared" si="17"/>
        <v>0</v>
      </c>
      <c r="AN17" s="14">
        <v>36</v>
      </c>
      <c r="AO17" s="50">
        <f t="shared" si="20"/>
        <v>-7.6923076923076872E-2</v>
      </c>
      <c r="AP17" s="14">
        <v>19</v>
      </c>
      <c r="AQ17" s="50">
        <f t="shared" si="21"/>
        <v>-0.13636363636363635</v>
      </c>
      <c r="AR17" s="14">
        <v>29</v>
      </c>
      <c r="AS17" s="50">
        <f t="shared" si="22"/>
        <v>0.15999999999999992</v>
      </c>
      <c r="AT17" s="14">
        <v>362</v>
      </c>
      <c r="AU17" s="50">
        <f t="shared" si="23"/>
        <v>8.3565459610028814E-3</v>
      </c>
      <c r="AV17" s="14">
        <v>32</v>
      </c>
      <c r="AW17" s="50">
        <f t="shared" si="24"/>
        <v>-0.13513513513513509</v>
      </c>
      <c r="AX17" s="50">
        <v>0.91</v>
      </c>
      <c r="AY17" s="50">
        <f t="shared" si="25"/>
        <v>-4.2105263157894646E-2</v>
      </c>
    </row>
    <row r="18" spans="2:51" x14ac:dyDescent="0.3">
      <c r="B18" s="1">
        <v>43481</v>
      </c>
      <c r="C18" s="4">
        <f t="shared" si="3"/>
        <v>4</v>
      </c>
      <c r="D18" s="57">
        <f t="shared" si="4"/>
        <v>16</v>
      </c>
      <c r="E18" s="2">
        <v>21065820</v>
      </c>
      <c r="F18" s="2">
        <v>5529777</v>
      </c>
      <c r="G18" s="2">
        <v>2278268</v>
      </c>
      <c r="H18" s="2">
        <v>1663135</v>
      </c>
      <c r="I18" s="12">
        <v>1391046</v>
      </c>
      <c r="J18" s="13">
        <f t="shared" si="0"/>
        <v>6.6033318427670989E-2</v>
      </c>
      <c r="K18" s="13">
        <f t="shared" si="5"/>
        <v>-7.6628044753183744E-2</v>
      </c>
      <c r="L18" s="13">
        <f t="shared" si="6"/>
        <v>-6.7307699970698742E-2</v>
      </c>
      <c r="M18" s="13">
        <f t="shared" si="13"/>
        <v>-9.992947065385005E-3</v>
      </c>
      <c r="N18" s="13">
        <f t="shared" si="1"/>
        <v>0.26249996439730333</v>
      </c>
      <c r="O18" s="13">
        <f t="shared" si="1"/>
        <v>0.41199997757594925</v>
      </c>
      <c r="P18" s="13">
        <f t="shared" si="1"/>
        <v>0.72999971908484862</v>
      </c>
      <c r="Q18" s="13">
        <f t="shared" si="1"/>
        <v>0.83639993145475267</v>
      </c>
      <c r="R18" s="13">
        <f t="shared" si="14"/>
        <v>9.6153921001345122E-3</v>
      </c>
      <c r="S18" s="13">
        <f t="shared" si="7"/>
        <v>1.9801783700777786E-2</v>
      </c>
      <c r="T18" s="13">
        <f t="shared" si="7"/>
        <v>-1.9607892854352382E-2</v>
      </c>
      <c r="U18" s="13">
        <f t="shared" si="7"/>
        <v>-1.9230950647551204E-2</v>
      </c>
      <c r="V18" s="14">
        <v>7583695</v>
      </c>
      <c r="W18" s="14">
        <v>5687771</v>
      </c>
      <c r="X18" s="14">
        <v>2317240</v>
      </c>
      <c r="Y18" s="14">
        <v>5477113</v>
      </c>
      <c r="Z18" s="14">
        <f t="shared" si="26"/>
        <v>-547277</v>
      </c>
      <c r="AA18" s="13">
        <f>(V18/V11)-1</f>
        <v>-6.7307697037943259E-2</v>
      </c>
      <c r="AB18" s="14">
        <f t="shared" si="15"/>
        <v>-410458</v>
      </c>
      <c r="AC18" s="13">
        <f t="shared" si="28"/>
        <v>-6.7307738033452025E-2</v>
      </c>
      <c r="AD18" s="14">
        <f t="shared" si="18"/>
        <v>-167223</v>
      </c>
      <c r="AE18" s="13">
        <f t="shared" si="29"/>
        <v>-6.7307502667578456E-2</v>
      </c>
      <c r="AF18" s="14">
        <f t="shared" si="16"/>
        <v>-395255</v>
      </c>
      <c r="AG18" s="13">
        <f t="shared" si="30"/>
        <v>-6.7307600613585539E-2</v>
      </c>
      <c r="AH18" s="14">
        <f t="shared" si="2"/>
        <v>21065819</v>
      </c>
      <c r="AI18" s="13">
        <f t="shared" si="19"/>
        <v>-6.7307661655664042E-2</v>
      </c>
      <c r="AJ18" s="14">
        <v>404264</v>
      </c>
      <c r="AK18" s="50">
        <f t="shared" si="17"/>
        <v>1.2870590062812104E-2</v>
      </c>
      <c r="AL18" s="50">
        <v>0.18</v>
      </c>
      <c r="AM18" s="50">
        <f t="shared" si="17"/>
        <v>0</v>
      </c>
      <c r="AN18" s="14">
        <v>30</v>
      </c>
      <c r="AO18" s="50">
        <f t="shared" si="20"/>
        <v>-0.25</v>
      </c>
      <c r="AP18" s="14">
        <v>18</v>
      </c>
      <c r="AQ18" s="50">
        <f t="shared" si="21"/>
        <v>-0.18181818181818177</v>
      </c>
      <c r="AR18" s="14">
        <v>25</v>
      </c>
      <c r="AS18" s="50">
        <f t="shared" si="22"/>
        <v>-0.16666666666666663</v>
      </c>
      <c r="AT18" s="14">
        <v>382</v>
      </c>
      <c r="AU18" s="50">
        <f t="shared" si="23"/>
        <v>6.4066852367687943E-2</v>
      </c>
      <c r="AV18" s="14">
        <v>31</v>
      </c>
      <c r="AW18" s="50">
        <f t="shared" si="24"/>
        <v>-0.18421052631578949</v>
      </c>
      <c r="AX18" s="50">
        <v>0.91</v>
      </c>
      <c r="AY18" s="50">
        <f t="shared" si="25"/>
        <v>-2.1505376344086002E-2</v>
      </c>
    </row>
    <row r="19" spans="2:51" x14ac:dyDescent="0.3">
      <c r="B19" s="24">
        <v>43482</v>
      </c>
      <c r="C19" s="16">
        <f t="shared" si="3"/>
        <v>5</v>
      </c>
      <c r="D19" s="73">
        <f t="shared" si="4"/>
        <v>17</v>
      </c>
      <c r="E19" s="25">
        <v>22368860</v>
      </c>
      <c r="F19" s="25">
        <v>5648137</v>
      </c>
      <c r="G19" s="25">
        <v>2168884</v>
      </c>
      <c r="H19" s="25">
        <v>1535787</v>
      </c>
      <c r="I19" s="26">
        <v>1284532</v>
      </c>
      <c r="J19" s="22">
        <f t="shared" si="0"/>
        <v>5.7425009589223593E-2</v>
      </c>
      <c r="K19" s="22">
        <f t="shared" si="5"/>
        <v>1.0595416371384867</v>
      </c>
      <c r="L19" s="22">
        <f t="shared" si="6"/>
        <v>1.1020409160516529</v>
      </c>
      <c r="M19" s="22">
        <f t="shared" si="13"/>
        <v>-2.0218102601444077E-2</v>
      </c>
      <c r="N19" s="22">
        <f t="shared" si="1"/>
        <v>0.25249999329424921</v>
      </c>
      <c r="O19" s="22">
        <f t="shared" si="1"/>
        <v>0.38399989235388587</v>
      </c>
      <c r="P19" s="22">
        <f t="shared" si="1"/>
        <v>0.70810011047156052</v>
      </c>
      <c r="Q19" s="22">
        <f t="shared" si="1"/>
        <v>0.83639983930063222</v>
      </c>
      <c r="R19" s="22">
        <f t="shared" si="14"/>
        <v>-1.9417423042320192E-2</v>
      </c>
      <c r="S19" s="22">
        <f t="shared" si="7"/>
        <v>-1.0308829711940137E-2</v>
      </c>
      <c r="T19" s="22">
        <f t="shared" si="7"/>
        <v>-1.0204133603334054E-2</v>
      </c>
      <c r="U19" s="22">
        <f t="shared" si="7"/>
        <v>1.999937881945435E-2</v>
      </c>
      <c r="V19" s="21">
        <v>8052789</v>
      </c>
      <c r="W19" s="21">
        <v>6039592</v>
      </c>
      <c r="X19" s="21">
        <v>2460574</v>
      </c>
      <c r="Y19" s="21">
        <v>5815903</v>
      </c>
      <c r="Z19" s="21">
        <f t="shared" si="26"/>
        <v>7665633</v>
      </c>
      <c r="AA19" s="22">
        <f>(V19/V12)-1</f>
        <v>19.799855872051577</v>
      </c>
      <c r="AB19" s="21">
        <f t="shared" si="15"/>
        <v>3166388</v>
      </c>
      <c r="AC19" s="22">
        <f t="shared" si="28"/>
        <v>1.1020407879148157</v>
      </c>
      <c r="AD19" s="21">
        <f t="shared" si="18"/>
        <v>1290010</v>
      </c>
      <c r="AE19" s="22">
        <f t="shared" si="29"/>
        <v>1.1020414090985202</v>
      </c>
      <c r="AF19" s="21">
        <f t="shared" si="16"/>
        <v>-394669</v>
      </c>
      <c r="AG19" s="22">
        <f t="shared" si="30"/>
        <v>-6.3547930850813783E-2</v>
      </c>
      <c r="AH19" s="21">
        <f t="shared" si="2"/>
        <v>22368858</v>
      </c>
      <c r="AI19" s="13">
        <f t="shared" si="19"/>
        <v>1.102040728108153</v>
      </c>
      <c r="AJ19" s="14">
        <v>404417</v>
      </c>
      <c r="AK19" s="50">
        <f t="shared" si="17"/>
        <v>8.9942416893706856E-3</v>
      </c>
      <c r="AL19" s="50">
        <v>0.17</v>
      </c>
      <c r="AM19" s="50">
        <f t="shared" si="17"/>
        <v>-0.10526315789473684</v>
      </c>
      <c r="AN19" s="14">
        <v>36</v>
      </c>
      <c r="AO19" s="50">
        <f t="shared" si="20"/>
        <v>0.125</v>
      </c>
      <c r="AP19" s="14">
        <v>19</v>
      </c>
      <c r="AQ19" s="50">
        <f t="shared" si="21"/>
        <v>-0.13636363636363635</v>
      </c>
      <c r="AR19" s="14">
        <v>26</v>
      </c>
      <c r="AS19" s="50">
        <f t="shared" si="22"/>
        <v>-3.703703703703709E-2</v>
      </c>
      <c r="AT19" s="14">
        <v>365</v>
      </c>
      <c r="AU19" s="50">
        <f t="shared" si="23"/>
        <v>-8.5213032581453629E-2</v>
      </c>
      <c r="AV19" s="14">
        <v>31</v>
      </c>
      <c r="AW19" s="50">
        <f t="shared" si="24"/>
        <v>-8.8235294117647078E-2</v>
      </c>
      <c r="AX19" s="50">
        <v>0.95</v>
      </c>
      <c r="AY19" s="50">
        <f t="shared" si="25"/>
        <v>3.2608695652173836E-2</v>
      </c>
    </row>
    <row r="20" spans="2:51" x14ac:dyDescent="0.3">
      <c r="B20" s="1">
        <v>43483</v>
      </c>
      <c r="C20" s="4">
        <f t="shared" si="3"/>
        <v>6</v>
      </c>
      <c r="D20" s="57">
        <f t="shared" si="4"/>
        <v>18</v>
      </c>
      <c r="E20" s="2">
        <v>22151687</v>
      </c>
      <c r="F20" s="2">
        <v>5759438</v>
      </c>
      <c r="G20" s="2">
        <v>2395926</v>
      </c>
      <c r="H20" s="2">
        <v>1661575</v>
      </c>
      <c r="I20" s="12">
        <v>1307991</v>
      </c>
      <c r="J20" s="13">
        <f t="shared" si="0"/>
        <v>5.9047015245385151E-2</v>
      </c>
      <c r="K20" s="13">
        <f t="shared" si="5"/>
        <v>0.16104249551291261</v>
      </c>
      <c r="L20" s="13">
        <f t="shared" si="6"/>
        <v>7.3684220220243013E-2</v>
      </c>
      <c r="M20" s="13">
        <f t="shared" si="13"/>
        <v>8.136309880269077E-2</v>
      </c>
      <c r="N20" s="13">
        <f t="shared" si="1"/>
        <v>0.25999997201116104</v>
      </c>
      <c r="O20" s="13">
        <f t="shared" si="1"/>
        <v>0.4159999638853652</v>
      </c>
      <c r="P20" s="13">
        <f t="shared" si="1"/>
        <v>0.69350013314267633</v>
      </c>
      <c r="Q20" s="13">
        <f t="shared" si="1"/>
        <v>0.7871994944555617</v>
      </c>
      <c r="R20" s="13">
        <f t="shared" si="14"/>
        <v>8.3333330482179058E-2</v>
      </c>
      <c r="S20" s="13">
        <f t="shared" si="7"/>
        <v>2.9703092977884982E-2</v>
      </c>
      <c r="T20" s="13">
        <f t="shared" si="7"/>
        <v>-3.0611736495781527E-2</v>
      </c>
      <c r="U20" s="13">
        <f t="shared" si="7"/>
        <v>-7.7002783094304306E-7</v>
      </c>
      <c r="V20" s="14">
        <v>7974607</v>
      </c>
      <c r="W20" s="14">
        <v>5980955</v>
      </c>
      <c r="X20" s="14">
        <v>2436685</v>
      </c>
      <c r="Y20" s="14">
        <v>5759438</v>
      </c>
      <c r="Z20" s="14">
        <f t="shared" si="26"/>
        <v>547277</v>
      </c>
      <c r="AA20" s="13">
        <f t="shared" si="27"/>
        <v>7.3684217612520309E-2</v>
      </c>
      <c r="AB20" s="14">
        <f t="shared" si="15"/>
        <v>410458</v>
      </c>
      <c r="AC20" s="13">
        <f t="shared" si="28"/>
        <v>7.3684269105611211E-2</v>
      </c>
      <c r="AD20" s="14">
        <f t="shared" si="18"/>
        <v>167223</v>
      </c>
      <c r="AE20" s="13">
        <f t="shared" si="29"/>
        <v>7.3683983252418317E-2</v>
      </c>
      <c r="AF20" s="14">
        <f t="shared" si="16"/>
        <v>395255</v>
      </c>
      <c r="AG20" s="13">
        <f t="shared" si="30"/>
        <v>7.3684100635641903E-2</v>
      </c>
      <c r="AH20" s="14">
        <f t="shared" si="2"/>
        <v>22151685</v>
      </c>
      <c r="AI20" s="13">
        <f t="shared" si="19"/>
        <v>7.3684175322051626E-2</v>
      </c>
      <c r="AJ20" s="14">
        <v>404715</v>
      </c>
      <c r="AK20" s="50">
        <f t="shared" si="17"/>
        <v>5.7232645256343861E-2</v>
      </c>
      <c r="AL20" s="50">
        <v>0.18</v>
      </c>
      <c r="AM20" s="50">
        <f t="shared" si="17"/>
        <v>-5.2631578947368474E-2</v>
      </c>
      <c r="AN20" s="14">
        <v>31</v>
      </c>
      <c r="AO20" s="50">
        <f t="shared" si="20"/>
        <v>-0.13888888888888884</v>
      </c>
      <c r="AP20" s="14">
        <v>20</v>
      </c>
      <c r="AQ20" s="50">
        <f t="shared" si="21"/>
        <v>0.17647058823529416</v>
      </c>
      <c r="AR20" s="14">
        <v>25</v>
      </c>
      <c r="AS20" s="50">
        <f t="shared" si="22"/>
        <v>-3.8461538461538436E-2</v>
      </c>
      <c r="AT20" s="14">
        <v>374</v>
      </c>
      <c r="AU20" s="50">
        <f t="shared" si="23"/>
        <v>-4.5918367346938771E-2</v>
      </c>
      <c r="AV20" s="14">
        <v>33</v>
      </c>
      <c r="AW20" s="50">
        <f t="shared" si="24"/>
        <v>-0.13157894736842102</v>
      </c>
      <c r="AX20" s="50">
        <v>0.91</v>
      </c>
      <c r="AY20" s="50">
        <f t="shared" si="25"/>
        <v>0</v>
      </c>
    </row>
    <row r="21" spans="2:51" x14ac:dyDescent="0.3">
      <c r="B21" s="1">
        <v>43484</v>
      </c>
      <c r="C21" s="4">
        <f t="shared" si="3"/>
        <v>7</v>
      </c>
      <c r="D21" s="57">
        <f t="shared" si="4"/>
        <v>19</v>
      </c>
      <c r="E21" s="2">
        <v>42645263</v>
      </c>
      <c r="F21" s="2">
        <v>8686840</v>
      </c>
      <c r="G21" s="2">
        <v>2894455</v>
      </c>
      <c r="H21" s="2">
        <v>2046958</v>
      </c>
      <c r="I21" s="12">
        <v>1612594</v>
      </c>
      <c r="J21" s="13">
        <f t="shared" si="0"/>
        <v>3.7814141279888462E-2</v>
      </c>
      <c r="K21" s="13">
        <f t="shared" si="5"/>
        <v>-4.0356817681399204E-2</v>
      </c>
      <c r="L21" s="13">
        <f t="shared" si="6"/>
        <v>0</v>
      </c>
      <c r="M21" s="13">
        <f t="shared" si="13"/>
        <v>-4.0356817681399204E-2</v>
      </c>
      <c r="N21" s="13">
        <f t="shared" si="1"/>
        <v>0.20369999828585886</v>
      </c>
      <c r="O21" s="13">
        <f t="shared" si="1"/>
        <v>0.33319998986973398</v>
      </c>
      <c r="P21" s="13">
        <f t="shared" si="1"/>
        <v>0.7071998009988063</v>
      </c>
      <c r="Q21" s="13">
        <f t="shared" si="1"/>
        <v>0.78780023820713474</v>
      </c>
      <c r="R21" s="13">
        <f t="shared" si="14"/>
        <v>-3.9603938503448233E-2</v>
      </c>
      <c r="S21" s="13">
        <f t="shared" si="7"/>
        <v>-1.9999902328494024E-2</v>
      </c>
      <c r="T21" s="13">
        <f t="shared" si="7"/>
        <v>1.9607533282349321E-2</v>
      </c>
      <c r="U21" s="13">
        <f t="shared" si="7"/>
        <v>5.9253743023290895E-7</v>
      </c>
      <c r="V21" s="14">
        <v>15352294</v>
      </c>
      <c r="W21" s="14">
        <v>11514221</v>
      </c>
      <c r="X21" s="14">
        <v>4690978</v>
      </c>
      <c r="Y21" s="14">
        <v>11087768</v>
      </c>
      <c r="Z21" s="14">
        <f t="shared" si="26"/>
        <v>0</v>
      </c>
      <c r="AA21" s="13">
        <f t="shared" si="27"/>
        <v>0</v>
      </c>
      <c r="AB21" s="14">
        <f t="shared" si="15"/>
        <v>0</v>
      </c>
      <c r="AC21" s="13">
        <f t="shared" si="28"/>
        <v>0</v>
      </c>
      <c r="AD21" s="14">
        <f t="shared" si="18"/>
        <v>0</v>
      </c>
      <c r="AE21" s="13">
        <f t="shared" si="29"/>
        <v>0</v>
      </c>
      <c r="AF21" s="14">
        <f t="shared" si="16"/>
        <v>0</v>
      </c>
      <c r="AG21" s="13">
        <f t="shared" si="30"/>
        <v>0</v>
      </c>
      <c r="AH21" s="14">
        <f t="shared" si="2"/>
        <v>42645261</v>
      </c>
      <c r="AI21" s="13">
        <f t="shared" si="19"/>
        <v>0</v>
      </c>
      <c r="AJ21" s="14">
        <v>409719</v>
      </c>
      <c r="AK21" s="50">
        <f t="shared" si="17"/>
        <v>7.9485741276494881E-3</v>
      </c>
      <c r="AL21" s="50">
        <v>0.17</v>
      </c>
      <c r="AM21" s="50">
        <f t="shared" si="17"/>
        <v>-5.5555555555555469E-2</v>
      </c>
      <c r="AN21" s="14">
        <v>37</v>
      </c>
      <c r="AO21" s="50">
        <f t="shared" si="20"/>
        <v>0</v>
      </c>
      <c r="AP21" s="14">
        <v>19</v>
      </c>
      <c r="AQ21" s="50">
        <f t="shared" si="21"/>
        <v>-9.5238095238095233E-2</v>
      </c>
      <c r="AR21" s="14">
        <v>27</v>
      </c>
      <c r="AS21" s="50">
        <f t="shared" si="22"/>
        <v>-9.9999999999999978E-2</v>
      </c>
      <c r="AT21" s="14">
        <v>384</v>
      </c>
      <c r="AU21" s="50">
        <f t="shared" si="23"/>
        <v>5.7851239669421517E-2</v>
      </c>
      <c r="AV21" s="14">
        <v>39</v>
      </c>
      <c r="AW21" s="50">
        <f t="shared" si="24"/>
        <v>0.18181818181818188</v>
      </c>
      <c r="AX21" s="50">
        <v>0.95</v>
      </c>
      <c r="AY21" s="50">
        <f t="shared" si="25"/>
        <v>0</v>
      </c>
    </row>
    <row r="22" spans="2:51" x14ac:dyDescent="0.3">
      <c r="B22" s="1">
        <v>43485</v>
      </c>
      <c r="C22" s="4">
        <f t="shared" si="3"/>
        <v>1</v>
      </c>
      <c r="D22" s="57">
        <f t="shared" si="4"/>
        <v>20</v>
      </c>
      <c r="E22" s="2">
        <v>44440853</v>
      </c>
      <c r="F22" s="2">
        <v>9239253</v>
      </c>
      <c r="G22" s="2">
        <v>3267000</v>
      </c>
      <c r="H22" s="2">
        <v>2310422</v>
      </c>
      <c r="I22" s="12">
        <v>1820150</v>
      </c>
      <c r="J22" s="13">
        <f t="shared" si="0"/>
        <v>4.0956684607291405E-2</v>
      </c>
      <c r="K22" s="13">
        <f t="shared" si="5"/>
        <v>0.11664479572912434</v>
      </c>
      <c r="L22" s="13">
        <f t="shared" si="6"/>
        <v>-3.8834951036350263E-2</v>
      </c>
      <c r="M22" s="13">
        <f t="shared" si="13"/>
        <v>0.16176175666511861</v>
      </c>
      <c r="N22" s="13">
        <f t="shared" si="1"/>
        <v>0.20789999237863413</v>
      </c>
      <c r="O22" s="13">
        <f t="shared" si="1"/>
        <v>0.35360001506615307</v>
      </c>
      <c r="P22" s="13">
        <f t="shared" si="1"/>
        <v>0.70719987756351388</v>
      </c>
      <c r="Q22" s="13">
        <f t="shared" si="1"/>
        <v>0.78779980453787235</v>
      </c>
      <c r="R22" s="13">
        <f t="shared" si="14"/>
        <v>-1.9801960128157492E-2</v>
      </c>
      <c r="S22" s="13">
        <f t="shared" si="7"/>
        <v>5.0505322299537747E-2</v>
      </c>
      <c r="T22" s="13">
        <f t="shared" si="7"/>
        <v>6.1224183723797454E-2</v>
      </c>
      <c r="U22" s="13">
        <f t="shared" si="7"/>
        <v>6.3158096652613294E-2</v>
      </c>
      <c r="V22" s="14">
        <v>15998707</v>
      </c>
      <c r="W22" s="14">
        <v>11999030</v>
      </c>
      <c r="X22" s="14">
        <v>4888493</v>
      </c>
      <c r="Y22" s="14">
        <v>11554621</v>
      </c>
      <c r="Z22" s="14">
        <f t="shared" si="26"/>
        <v>-646412</v>
      </c>
      <c r="AA22" s="13">
        <f t="shared" si="27"/>
        <v>-3.883492812517586E-2</v>
      </c>
      <c r="AB22" s="14">
        <f t="shared" si="15"/>
        <v>-484809</v>
      </c>
      <c r="AC22" s="13">
        <f t="shared" si="28"/>
        <v>-3.8834928902879984E-2</v>
      </c>
      <c r="AD22" s="14">
        <f t="shared" si="18"/>
        <v>-197515</v>
      </c>
      <c r="AE22" s="13">
        <f t="shared" si="29"/>
        <v>-3.8834976272156818E-2</v>
      </c>
      <c r="AF22" s="14">
        <f t="shared" si="16"/>
        <v>-466854</v>
      </c>
      <c r="AG22" s="13">
        <f t="shared" si="30"/>
        <v>-3.8835001528514601E-2</v>
      </c>
      <c r="AH22" s="14">
        <f t="shared" si="2"/>
        <v>44440851</v>
      </c>
      <c r="AI22" s="13">
        <f t="shared" si="19"/>
        <v>-3.8834952716191973E-2</v>
      </c>
      <c r="AJ22" s="14">
        <v>389363</v>
      </c>
      <c r="AK22" s="50">
        <f t="shared" si="17"/>
        <v>-3.2518325257795966E-2</v>
      </c>
      <c r="AL22" s="50">
        <v>0.17</v>
      </c>
      <c r="AM22" s="50">
        <f t="shared" si="17"/>
        <v>0</v>
      </c>
      <c r="AN22" s="14">
        <v>40</v>
      </c>
      <c r="AO22" s="50">
        <f t="shared" si="20"/>
        <v>0.17647058823529416</v>
      </c>
      <c r="AP22" s="14">
        <v>22</v>
      </c>
      <c r="AQ22" s="50">
        <f t="shared" si="21"/>
        <v>0.10000000000000009</v>
      </c>
      <c r="AR22" s="14">
        <v>29</v>
      </c>
      <c r="AS22" s="50">
        <f t="shared" si="22"/>
        <v>3.5714285714285809E-2</v>
      </c>
      <c r="AT22" s="14">
        <v>364</v>
      </c>
      <c r="AU22" s="50">
        <f t="shared" si="23"/>
        <v>-6.6666666666666652E-2</v>
      </c>
      <c r="AV22" s="14">
        <v>32</v>
      </c>
      <c r="AW22" s="50">
        <f t="shared" si="24"/>
        <v>-0.13513513513513509</v>
      </c>
      <c r="AX22" s="50">
        <v>0.91</v>
      </c>
      <c r="AY22" s="50">
        <f t="shared" si="25"/>
        <v>-1.0869565217391353E-2</v>
      </c>
    </row>
    <row r="23" spans="2:51" x14ac:dyDescent="0.3">
      <c r="B23" s="24">
        <v>43486</v>
      </c>
      <c r="C23" s="16">
        <f t="shared" si="3"/>
        <v>2</v>
      </c>
      <c r="D23" s="73">
        <f t="shared" si="4"/>
        <v>21</v>
      </c>
      <c r="E23" s="25">
        <v>22151687</v>
      </c>
      <c r="F23" s="25">
        <v>5759438</v>
      </c>
      <c r="G23" s="25">
        <v>2395926</v>
      </c>
      <c r="H23" s="25">
        <v>1818987</v>
      </c>
      <c r="I23" s="26">
        <v>1476653</v>
      </c>
      <c r="J23" s="22">
        <f t="shared" si="0"/>
        <v>6.6660972593193465E-2</v>
      </c>
      <c r="K23" s="22">
        <f t="shared" si="5"/>
        <v>0.23352106416819263</v>
      </c>
      <c r="L23" s="22">
        <f t="shared" si="6"/>
        <v>5.154639126319327E-2</v>
      </c>
      <c r="M23" s="22">
        <f t="shared" si="13"/>
        <v>0.17305434588235169</v>
      </c>
      <c r="N23" s="22">
        <f t="shared" si="1"/>
        <v>0.25999997201116104</v>
      </c>
      <c r="O23" s="22">
        <f t="shared" si="1"/>
        <v>0.4159999638853652</v>
      </c>
      <c r="P23" s="22">
        <f t="shared" si="1"/>
        <v>0.75919999198639687</v>
      </c>
      <c r="Q23" s="22">
        <f t="shared" si="1"/>
        <v>0.81179964452742104</v>
      </c>
      <c r="R23" s="22">
        <f t="shared" si="14"/>
        <v>1.9607752357905017E-2</v>
      </c>
      <c r="S23" s="22">
        <f t="shared" si="7"/>
        <v>7.2164954141813231E-2</v>
      </c>
      <c r="T23" s="22">
        <f t="shared" si="7"/>
        <v>9.4737407672766505E-2</v>
      </c>
      <c r="U23" s="22">
        <f t="shared" si="7"/>
        <v>-1.9802843704489259E-2</v>
      </c>
      <c r="V23" s="21">
        <v>7974607</v>
      </c>
      <c r="W23" s="21">
        <v>5980955</v>
      </c>
      <c r="X23" s="21">
        <v>2436685</v>
      </c>
      <c r="Y23" s="21">
        <v>5759438</v>
      </c>
      <c r="Z23" s="21">
        <f t="shared" si="26"/>
        <v>390912</v>
      </c>
      <c r="AA23" s="22">
        <f t="shared" si="27"/>
        <v>5.15463767991724E-2</v>
      </c>
      <c r="AB23" s="21">
        <f t="shared" si="15"/>
        <v>293184</v>
      </c>
      <c r="AC23" s="22">
        <f t="shared" si="28"/>
        <v>5.1546379064839387E-2</v>
      </c>
      <c r="AD23" s="21">
        <f t="shared" si="18"/>
        <v>119445</v>
      </c>
      <c r="AE23" s="22">
        <f t="shared" si="29"/>
        <v>5.1546236039426319E-2</v>
      </c>
      <c r="AF23" s="21">
        <f t="shared" si="16"/>
        <v>282325</v>
      </c>
      <c r="AG23" s="22">
        <f t="shared" si="30"/>
        <v>5.154631646270591E-2</v>
      </c>
      <c r="AH23" s="21">
        <f t="shared" si="2"/>
        <v>22151685</v>
      </c>
      <c r="AI23" s="13">
        <f t="shared" si="19"/>
        <v>5.154634623984955E-2</v>
      </c>
      <c r="AJ23" s="14">
        <v>388430</v>
      </c>
      <c r="AK23" s="50">
        <f t="shared" si="17"/>
        <v>-1.0505561018356757E-2</v>
      </c>
      <c r="AL23" s="50">
        <v>0.19</v>
      </c>
      <c r="AM23" s="50">
        <f t="shared" si="17"/>
        <v>0</v>
      </c>
      <c r="AN23" s="14">
        <v>39</v>
      </c>
      <c r="AO23" s="50">
        <f t="shared" si="20"/>
        <v>8.3333333333333259E-2</v>
      </c>
      <c r="AP23" s="14">
        <v>21</v>
      </c>
      <c r="AQ23" s="50">
        <f t="shared" si="21"/>
        <v>0</v>
      </c>
      <c r="AR23" s="14">
        <v>30</v>
      </c>
      <c r="AS23" s="50">
        <f t="shared" si="22"/>
        <v>0.11111111111111116</v>
      </c>
      <c r="AT23" s="14">
        <v>389</v>
      </c>
      <c r="AU23" s="50">
        <f t="shared" si="23"/>
        <v>-1.5189873417721489E-2</v>
      </c>
      <c r="AV23" s="14">
        <v>37</v>
      </c>
      <c r="AW23" s="50">
        <f t="shared" si="24"/>
        <v>0.19354838709677424</v>
      </c>
      <c r="AX23" s="50">
        <v>0.92</v>
      </c>
      <c r="AY23" s="50">
        <f t="shared" si="25"/>
        <v>-2.1276595744680771E-2</v>
      </c>
    </row>
    <row r="24" spans="2:51" x14ac:dyDescent="0.3">
      <c r="B24" s="24">
        <v>43487</v>
      </c>
      <c r="C24" s="16">
        <f t="shared" si="3"/>
        <v>3</v>
      </c>
      <c r="D24" s="73">
        <f t="shared" si="4"/>
        <v>22</v>
      </c>
      <c r="E24" s="25">
        <v>37570998</v>
      </c>
      <c r="F24" s="25">
        <v>9768459</v>
      </c>
      <c r="G24" s="25">
        <v>3751088</v>
      </c>
      <c r="H24" s="25">
        <v>2656145</v>
      </c>
      <c r="I24" s="26">
        <v>2221600</v>
      </c>
      <c r="J24" s="22">
        <f t="shared" si="0"/>
        <v>5.9130715665311848E-2</v>
      </c>
      <c r="K24" s="22">
        <f t="shared" si="5"/>
        <v>0.85430485686646174</v>
      </c>
      <c r="L24" s="22">
        <f t="shared" si="6"/>
        <v>0.76530612964069489</v>
      </c>
      <c r="M24" s="22">
        <f t="shared" si="13"/>
        <v>5.041546377221362E-2</v>
      </c>
      <c r="N24" s="22">
        <f t="shared" si="1"/>
        <v>0.25999998722418821</v>
      </c>
      <c r="O24" s="22">
        <f t="shared" si="1"/>
        <v>0.38399997379320527</v>
      </c>
      <c r="P24" s="22">
        <f t="shared" si="1"/>
        <v>0.70809988995192863</v>
      </c>
      <c r="Q24" s="22">
        <f t="shared" si="1"/>
        <v>0.83640012122832152</v>
      </c>
      <c r="R24" s="22">
        <f t="shared" si="14"/>
        <v>9.4736969696082918E-2</v>
      </c>
      <c r="S24" s="22">
        <f t="shared" si="7"/>
        <v>-4.9505089835207738E-2</v>
      </c>
      <c r="T24" s="22">
        <f t="shared" si="7"/>
        <v>-2.0202279960467306E-2</v>
      </c>
      <c r="U24" s="22">
        <f t="shared" si="7"/>
        <v>3.0303326173652723E-2</v>
      </c>
      <c r="V24" s="21">
        <v>13525559</v>
      </c>
      <c r="W24" s="21">
        <v>2028833</v>
      </c>
      <c r="X24" s="21">
        <v>19827367</v>
      </c>
      <c r="Y24" s="21">
        <v>2189238</v>
      </c>
      <c r="Z24" s="21">
        <f t="shared" si="26"/>
        <v>5863682</v>
      </c>
      <c r="AA24" s="22">
        <f t="shared" si="27"/>
        <v>0.76530620368873059</v>
      </c>
      <c r="AB24" s="21">
        <f t="shared" si="15"/>
        <v>-3717575</v>
      </c>
      <c r="AC24" s="22">
        <f t="shared" si="28"/>
        <v>-0.64693892254082896</v>
      </c>
      <c r="AD24" s="21">
        <f t="shared" si="18"/>
        <v>17486238</v>
      </c>
      <c r="AE24" s="22">
        <f t="shared" si="29"/>
        <v>7.4691475779420955</v>
      </c>
      <c r="AF24" s="21">
        <f t="shared" si="16"/>
        <v>-3344340</v>
      </c>
      <c r="AG24" s="22">
        <f t="shared" si="30"/>
        <v>-0.60437207174092422</v>
      </c>
      <c r="AH24" s="21">
        <f t="shared" si="2"/>
        <v>37570997</v>
      </c>
      <c r="AI24" s="13">
        <f t="shared" si="19"/>
        <v>0.76530616559927278</v>
      </c>
      <c r="AJ24" s="14">
        <v>383015</v>
      </c>
      <c r="AK24" s="50">
        <f t="shared" si="17"/>
        <v>-5.9418827094552928E-2</v>
      </c>
      <c r="AL24" s="50">
        <v>0.18</v>
      </c>
      <c r="AM24" s="50">
        <f t="shared" si="17"/>
        <v>5.8823529411764497E-2</v>
      </c>
      <c r="AN24" s="14">
        <v>35</v>
      </c>
      <c r="AO24" s="50">
        <f t="shared" si="20"/>
        <v>-2.777777777777779E-2</v>
      </c>
      <c r="AP24" s="14">
        <v>17</v>
      </c>
      <c r="AQ24" s="50">
        <f t="shared" si="21"/>
        <v>-0.10526315789473684</v>
      </c>
      <c r="AR24" s="14">
        <v>28</v>
      </c>
      <c r="AS24" s="50">
        <f t="shared" si="22"/>
        <v>-3.4482758620689613E-2</v>
      </c>
      <c r="AT24" s="14">
        <v>379</v>
      </c>
      <c r="AU24" s="50">
        <f t="shared" si="23"/>
        <v>4.6961325966850875E-2</v>
      </c>
      <c r="AV24" s="14">
        <v>33</v>
      </c>
      <c r="AW24" s="50">
        <f t="shared" si="24"/>
        <v>3.125E-2</v>
      </c>
      <c r="AX24" s="50">
        <v>0.94</v>
      </c>
      <c r="AY24" s="50">
        <f t="shared" si="25"/>
        <v>3.296703296703285E-2</v>
      </c>
    </row>
    <row r="25" spans="2:51" x14ac:dyDescent="0.3">
      <c r="B25" s="1">
        <v>43488</v>
      </c>
      <c r="C25" s="4">
        <f t="shared" si="3"/>
        <v>4</v>
      </c>
      <c r="D25" s="57">
        <f t="shared" si="4"/>
        <v>23</v>
      </c>
      <c r="E25" s="2">
        <v>21500167</v>
      </c>
      <c r="F25" s="2">
        <v>5428792</v>
      </c>
      <c r="G25" s="2">
        <v>2258377</v>
      </c>
      <c r="H25" s="2">
        <v>1648615</v>
      </c>
      <c r="I25" s="12">
        <v>1392420</v>
      </c>
      <c r="J25" s="13">
        <f t="shared" si="0"/>
        <v>6.4763217885702939E-2</v>
      </c>
      <c r="K25" s="13">
        <f t="shared" si="5"/>
        <v>9.8774591206907125E-4</v>
      </c>
      <c r="L25" s="13">
        <f t="shared" si="6"/>
        <v>2.0618565999329652E-2</v>
      </c>
      <c r="M25" s="13">
        <f t="shared" si="13"/>
        <v>-1.9234237688042999E-2</v>
      </c>
      <c r="N25" s="13">
        <f t="shared" si="1"/>
        <v>0.25249999220936281</v>
      </c>
      <c r="O25" s="13">
        <f t="shared" si="1"/>
        <v>0.41599991305616424</v>
      </c>
      <c r="P25" s="13">
        <f t="shared" si="1"/>
        <v>0.7299999070128681</v>
      </c>
      <c r="Q25" s="13">
        <f t="shared" si="1"/>
        <v>0.84459986109552565</v>
      </c>
      <c r="R25" s="13">
        <f t="shared" si="14"/>
        <v>-3.8095137311352945E-2</v>
      </c>
      <c r="S25" s="13">
        <f t="shared" si="7"/>
        <v>9.7085817910698147E-3</v>
      </c>
      <c r="T25" s="13">
        <f t="shared" si="7"/>
        <v>2.574357422790996E-7</v>
      </c>
      <c r="U25" s="13">
        <f t="shared" si="7"/>
        <v>9.8038382505731825E-3</v>
      </c>
      <c r="V25" s="14">
        <v>7740060</v>
      </c>
      <c r="W25" s="14">
        <v>5805045</v>
      </c>
      <c r="X25" s="14">
        <v>2365018</v>
      </c>
      <c r="Y25" s="14">
        <v>5590043</v>
      </c>
      <c r="Z25" s="14">
        <f t="shared" si="26"/>
        <v>156365</v>
      </c>
      <c r="AA25" s="13">
        <f t="shared" si="27"/>
        <v>2.0618577092037516E-2</v>
      </c>
      <c r="AB25" s="14">
        <f t="shared" si="15"/>
        <v>117274</v>
      </c>
      <c r="AC25" s="13">
        <f t="shared" si="28"/>
        <v>2.0618621952255056E-2</v>
      </c>
      <c r="AD25" s="14">
        <f t="shared" si="18"/>
        <v>47778</v>
      </c>
      <c r="AE25" s="13">
        <f t="shared" si="29"/>
        <v>2.0618494415770572E-2</v>
      </c>
      <c r="AF25" s="14">
        <f t="shared" si="16"/>
        <v>112930</v>
      </c>
      <c r="AG25" s="13">
        <f t="shared" si="30"/>
        <v>2.0618526585082231E-2</v>
      </c>
      <c r="AH25" s="14">
        <f t="shared" si="2"/>
        <v>21500166</v>
      </c>
      <c r="AI25" s="13">
        <f t="shared" si="19"/>
        <v>2.0618566978098496E-2</v>
      </c>
      <c r="AJ25" s="14">
        <v>394426</v>
      </c>
      <c r="AK25" s="50">
        <f t="shared" si="17"/>
        <v>-2.4335582688540192E-2</v>
      </c>
      <c r="AL25" s="50">
        <v>0.18</v>
      </c>
      <c r="AM25" s="50">
        <f t="shared" si="17"/>
        <v>0</v>
      </c>
      <c r="AN25" s="14">
        <v>36</v>
      </c>
      <c r="AO25" s="50">
        <f t="shared" si="20"/>
        <v>0.19999999999999996</v>
      </c>
      <c r="AP25" s="14">
        <v>20</v>
      </c>
      <c r="AQ25" s="50">
        <f t="shared" si="21"/>
        <v>0.11111111111111116</v>
      </c>
      <c r="AR25" s="14">
        <v>25</v>
      </c>
      <c r="AS25" s="50">
        <f t="shared" si="22"/>
        <v>0</v>
      </c>
      <c r="AT25" s="14">
        <v>395</v>
      </c>
      <c r="AU25" s="50">
        <f t="shared" si="23"/>
        <v>3.4031413612565453E-2</v>
      </c>
      <c r="AV25" s="14">
        <v>32</v>
      </c>
      <c r="AW25" s="50">
        <f t="shared" si="24"/>
        <v>3.2258064516129004E-2</v>
      </c>
      <c r="AX25" s="50">
        <v>0.95</v>
      </c>
      <c r="AY25" s="50">
        <f t="shared" si="25"/>
        <v>4.39560439560438E-2</v>
      </c>
    </row>
    <row r="26" spans="2:51" x14ac:dyDescent="0.3">
      <c r="B26" s="1">
        <v>43489</v>
      </c>
      <c r="C26" s="4">
        <f t="shared" si="3"/>
        <v>5</v>
      </c>
      <c r="D26" s="57">
        <f t="shared" si="4"/>
        <v>24</v>
      </c>
      <c r="E26" s="2">
        <v>20631473</v>
      </c>
      <c r="F26" s="2">
        <v>4899974</v>
      </c>
      <c r="G26" s="2">
        <v>1861990</v>
      </c>
      <c r="H26" s="2">
        <v>1332067</v>
      </c>
      <c r="I26" s="12">
        <v>1059526</v>
      </c>
      <c r="J26" s="13">
        <f t="shared" si="0"/>
        <v>5.1354840248197496E-2</v>
      </c>
      <c r="K26" s="13">
        <f t="shared" si="5"/>
        <v>-0.17516574129721951</v>
      </c>
      <c r="L26" s="13">
        <f t="shared" si="6"/>
        <v>-7.7669894666066996E-2</v>
      </c>
      <c r="M26" s="13">
        <f t="shared" si="13"/>
        <v>-0.10570602224444781</v>
      </c>
      <c r="N26" s="13">
        <f t="shared" si="1"/>
        <v>0.23749995940667931</v>
      </c>
      <c r="O26" s="13">
        <f t="shared" si="1"/>
        <v>0.37999997551007414</v>
      </c>
      <c r="P26" s="13">
        <f t="shared" si="1"/>
        <v>0.71539965305936126</v>
      </c>
      <c r="Q26" s="13">
        <f t="shared" si="1"/>
        <v>0.79539993108454754</v>
      </c>
      <c r="R26" s="13">
        <f t="shared" si="14"/>
        <v>-5.9406076379929673E-2</v>
      </c>
      <c r="S26" s="13">
        <f t="shared" si="14"/>
        <v>-1.0416453034120865E-2</v>
      </c>
      <c r="T26" s="13">
        <f t="shared" si="14"/>
        <v>1.0308630771063809E-2</v>
      </c>
      <c r="U26" s="13">
        <f t="shared" si="14"/>
        <v>-4.9019507524496131E-2</v>
      </c>
      <c r="V26" s="14">
        <v>7427330</v>
      </c>
      <c r="W26" s="14">
        <v>5570497</v>
      </c>
      <c r="X26" s="14">
        <v>2269462</v>
      </c>
      <c r="Y26" s="14">
        <v>5364183</v>
      </c>
      <c r="Z26" s="14">
        <f t="shared" si="26"/>
        <v>-625459</v>
      </c>
      <c r="AA26" s="13">
        <f t="shared" si="27"/>
        <v>-7.7669860715337213E-2</v>
      </c>
      <c r="AB26" s="14">
        <f t="shared" si="15"/>
        <v>-469095</v>
      </c>
      <c r="AC26" s="13">
        <f t="shared" si="28"/>
        <v>-7.7669981680881794E-2</v>
      </c>
      <c r="AD26" s="14">
        <f t="shared" si="18"/>
        <v>-191112</v>
      </c>
      <c r="AE26" s="13">
        <f t="shared" si="29"/>
        <v>-7.7669681952259872E-2</v>
      </c>
      <c r="AF26" s="14">
        <f t="shared" si="16"/>
        <v>-451720</v>
      </c>
      <c r="AG26" s="13">
        <f t="shared" si="30"/>
        <v>-7.7669796074659403E-2</v>
      </c>
      <c r="AH26" s="14">
        <f t="shared" si="2"/>
        <v>20631472</v>
      </c>
      <c r="AI26" s="13">
        <f t="shared" si="19"/>
        <v>-7.7669856905524637E-2</v>
      </c>
      <c r="AJ26" s="14">
        <v>404477</v>
      </c>
      <c r="AK26" s="50">
        <f t="shared" si="17"/>
        <v>1.4836171575383084E-4</v>
      </c>
      <c r="AL26" s="50">
        <v>0.17</v>
      </c>
      <c r="AM26" s="50">
        <f t="shared" si="17"/>
        <v>0</v>
      </c>
      <c r="AN26" s="14">
        <v>33</v>
      </c>
      <c r="AO26" s="50">
        <f t="shared" si="20"/>
        <v>-8.333333333333337E-2</v>
      </c>
      <c r="AP26" s="14">
        <v>19</v>
      </c>
      <c r="AQ26" s="50">
        <f t="shared" si="21"/>
        <v>0</v>
      </c>
      <c r="AR26" s="14">
        <v>30</v>
      </c>
      <c r="AS26" s="50">
        <f t="shared" si="22"/>
        <v>0.15384615384615374</v>
      </c>
      <c r="AT26" s="14">
        <v>383</v>
      </c>
      <c r="AU26" s="50">
        <f t="shared" si="23"/>
        <v>4.9315068493150704E-2</v>
      </c>
      <c r="AV26" s="14">
        <v>37</v>
      </c>
      <c r="AW26" s="50">
        <f t="shared" si="24"/>
        <v>0.19354838709677424</v>
      </c>
      <c r="AX26" s="50">
        <v>0.94</v>
      </c>
      <c r="AY26" s="50">
        <f t="shared" si="25"/>
        <v>-1.0526315789473717E-2</v>
      </c>
    </row>
    <row r="27" spans="2:51" x14ac:dyDescent="0.3">
      <c r="B27" s="1">
        <v>43490</v>
      </c>
      <c r="C27" s="4">
        <f t="shared" si="3"/>
        <v>6</v>
      </c>
      <c r="D27" s="57">
        <f t="shared" si="4"/>
        <v>25</v>
      </c>
      <c r="E27" s="2">
        <v>20631473</v>
      </c>
      <c r="F27" s="2">
        <v>5054710</v>
      </c>
      <c r="G27" s="2">
        <v>2021884</v>
      </c>
      <c r="H27" s="2">
        <v>1520254</v>
      </c>
      <c r="I27" s="12">
        <v>1234142</v>
      </c>
      <c r="J27" s="13">
        <f t="shared" si="0"/>
        <v>5.9818414322622526E-2</v>
      </c>
      <c r="K27" s="13">
        <f t="shared" si="5"/>
        <v>-5.6459868607658614E-2</v>
      </c>
      <c r="L27" s="13">
        <f t="shared" si="6"/>
        <v>-6.8627459389436152E-2</v>
      </c>
      <c r="M27" s="13">
        <f t="shared" si="13"/>
        <v>1.3064150220491788E-2</v>
      </c>
      <c r="N27" s="13">
        <f t="shared" si="1"/>
        <v>0.24499995710437156</v>
      </c>
      <c r="O27" s="13">
        <f t="shared" si="1"/>
        <v>0.4</v>
      </c>
      <c r="P27" s="13">
        <f t="shared" si="1"/>
        <v>0.75189971333667016</v>
      </c>
      <c r="Q27" s="13">
        <f t="shared" si="1"/>
        <v>0.81179987028483402</v>
      </c>
      <c r="R27" s="13">
        <f t="shared" si="14"/>
        <v>-5.7692371236661377E-2</v>
      </c>
      <c r="S27" s="13">
        <f t="shared" si="14"/>
        <v>-3.8461454986506216E-2</v>
      </c>
      <c r="T27" s="13">
        <f t="shared" si="14"/>
        <v>8.4209904804703362E-2</v>
      </c>
      <c r="U27" s="13">
        <f t="shared" si="14"/>
        <v>3.125049749464881E-2</v>
      </c>
      <c r="V27" s="14">
        <v>7427330</v>
      </c>
      <c r="W27" s="14">
        <v>5570497</v>
      </c>
      <c r="X27" s="14">
        <v>2269462</v>
      </c>
      <c r="Y27" s="14">
        <v>5364183</v>
      </c>
      <c r="Z27" s="14">
        <f t="shared" si="26"/>
        <v>-547277</v>
      </c>
      <c r="AA27" s="13">
        <f t="shared" si="27"/>
        <v>-6.8627457127354408E-2</v>
      </c>
      <c r="AB27" s="14">
        <f t="shared" si="15"/>
        <v>-410458</v>
      </c>
      <c r="AC27" s="13">
        <f t="shared" si="28"/>
        <v>-6.8627501795281876E-2</v>
      </c>
      <c r="AD27" s="14">
        <f t="shared" si="18"/>
        <v>-167223</v>
      </c>
      <c r="AE27" s="13">
        <f t="shared" si="29"/>
        <v>-6.8627253830511492E-2</v>
      </c>
      <c r="AF27" s="14">
        <f t="shared" si="16"/>
        <v>-395255</v>
      </c>
      <c r="AG27" s="13">
        <f t="shared" si="30"/>
        <v>-6.8627355655187183E-2</v>
      </c>
      <c r="AH27" s="14">
        <f t="shared" si="2"/>
        <v>20631472</v>
      </c>
      <c r="AI27" s="13">
        <f t="shared" si="19"/>
        <v>-6.8627420442282427E-2</v>
      </c>
      <c r="AJ27" s="14">
        <v>395903</v>
      </c>
      <c r="AK27" s="50">
        <f t="shared" si="17"/>
        <v>-2.1773346676056016E-2</v>
      </c>
      <c r="AL27" s="50">
        <v>0.17</v>
      </c>
      <c r="AM27" s="50">
        <f t="shared" si="17"/>
        <v>-5.5555555555555469E-2</v>
      </c>
      <c r="AN27" s="14">
        <v>32</v>
      </c>
      <c r="AO27" s="50">
        <f t="shared" si="20"/>
        <v>3.2258064516129004E-2</v>
      </c>
      <c r="AP27" s="14">
        <v>19</v>
      </c>
      <c r="AQ27" s="50">
        <f t="shared" si="21"/>
        <v>-5.0000000000000044E-2</v>
      </c>
      <c r="AR27" s="14">
        <v>28</v>
      </c>
      <c r="AS27" s="50">
        <f t="shared" si="22"/>
        <v>0.12000000000000011</v>
      </c>
      <c r="AT27" s="14">
        <v>365</v>
      </c>
      <c r="AU27" s="50">
        <f t="shared" si="23"/>
        <v>-2.4064171122994638E-2</v>
      </c>
      <c r="AV27" s="14">
        <v>30</v>
      </c>
      <c r="AW27" s="50">
        <f t="shared" si="24"/>
        <v>-9.0909090909090939E-2</v>
      </c>
      <c r="AX27" s="50">
        <v>0.94</v>
      </c>
      <c r="AY27" s="50">
        <f t="shared" si="25"/>
        <v>3.296703296703285E-2</v>
      </c>
    </row>
    <row r="28" spans="2:51" x14ac:dyDescent="0.3">
      <c r="B28" s="1">
        <v>43491</v>
      </c>
      <c r="C28" s="4">
        <f t="shared" si="3"/>
        <v>7</v>
      </c>
      <c r="D28" s="57">
        <f t="shared" si="4"/>
        <v>26</v>
      </c>
      <c r="E28" s="2">
        <v>47134238</v>
      </c>
      <c r="F28" s="2">
        <v>9997171</v>
      </c>
      <c r="G28" s="2">
        <v>3568990</v>
      </c>
      <c r="H28" s="2">
        <v>2378375</v>
      </c>
      <c r="I28" s="12">
        <v>1762376</v>
      </c>
      <c r="J28" s="13">
        <f t="shared" si="0"/>
        <v>3.7390569462478637E-2</v>
      </c>
      <c r="K28" s="13">
        <f t="shared" si="5"/>
        <v>9.2882647461171253E-2</v>
      </c>
      <c r="L28" s="13">
        <f t="shared" si="6"/>
        <v>0.10526315666056507</v>
      </c>
      <c r="M28" s="13">
        <f t="shared" si="13"/>
        <v>-1.120141309767364E-2</v>
      </c>
      <c r="N28" s="13">
        <f t="shared" si="1"/>
        <v>0.21209998133416308</v>
      </c>
      <c r="O28" s="13">
        <f t="shared" si="1"/>
        <v>0.35699999529866999</v>
      </c>
      <c r="P28" s="13">
        <f t="shared" si="1"/>
        <v>0.66640001793224413</v>
      </c>
      <c r="Q28" s="13">
        <f t="shared" si="1"/>
        <v>0.74100005255689283</v>
      </c>
      <c r="R28" s="13">
        <f t="shared" si="14"/>
        <v>4.1237030530143937E-2</v>
      </c>
      <c r="S28" s="13">
        <f t="shared" si="14"/>
        <v>7.1428589893537398E-2</v>
      </c>
      <c r="T28" s="13">
        <f t="shared" si="14"/>
        <v>-5.769201717667205E-2</v>
      </c>
      <c r="U28" s="13">
        <f t="shared" si="14"/>
        <v>-5.9406158287980682E-2</v>
      </c>
      <c r="V28" s="14">
        <v>16968325</v>
      </c>
      <c r="W28" s="14">
        <v>12726244</v>
      </c>
      <c r="X28" s="14">
        <v>5184766</v>
      </c>
      <c r="Y28" s="14">
        <v>12254901</v>
      </c>
      <c r="Z28" s="14">
        <f t="shared" si="26"/>
        <v>1616031</v>
      </c>
      <c r="AA28" s="13">
        <f t="shared" si="27"/>
        <v>0.10526316132299196</v>
      </c>
      <c r="AB28" s="14">
        <f t="shared" si="15"/>
        <v>1212023</v>
      </c>
      <c r="AC28" s="13">
        <f t="shared" si="28"/>
        <v>0.10526313503970441</v>
      </c>
      <c r="AD28" s="14">
        <f t="shared" si="18"/>
        <v>493788</v>
      </c>
      <c r="AE28" s="13">
        <f t="shared" si="29"/>
        <v>0.10526333741066352</v>
      </c>
      <c r="AF28" s="14">
        <f t="shared" si="16"/>
        <v>1167133</v>
      </c>
      <c r="AG28" s="13">
        <f t="shared" si="30"/>
        <v>0.10526311517340559</v>
      </c>
      <c r="AH28" s="14">
        <f t="shared" si="2"/>
        <v>47134236</v>
      </c>
      <c r="AI28" s="13">
        <f t="shared" si="19"/>
        <v>0.10526316159725235</v>
      </c>
      <c r="AJ28" s="14">
        <v>392190</v>
      </c>
      <c r="AK28" s="50">
        <f t="shared" si="17"/>
        <v>-4.2782980530558734E-2</v>
      </c>
      <c r="AL28" s="50">
        <v>0.17</v>
      </c>
      <c r="AM28" s="50">
        <f t="shared" si="17"/>
        <v>0</v>
      </c>
      <c r="AN28" s="14">
        <v>37</v>
      </c>
      <c r="AO28" s="50">
        <f t="shared" si="20"/>
        <v>0</v>
      </c>
      <c r="AP28" s="14">
        <v>19</v>
      </c>
      <c r="AQ28" s="50">
        <f t="shared" si="21"/>
        <v>0</v>
      </c>
      <c r="AR28" s="14">
        <v>30</v>
      </c>
      <c r="AS28" s="50">
        <f t="shared" si="22"/>
        <v>0.11111111111111116</v>
      </c>
      <c r="AT28" s="14">
        <v>352</v>
      </c>
      <c r="AU28" s="50">
        <f t="shared" si="23"/>
        <v>-8.333333333333337E-2</v>
      </c>
      <c r="AV28" s="14">
        <v>34</v>
      </c>
      <c r="AW28" s="50">
        <f t="shared" si="24"/>
        <v>-0.12820512820512819</v>
      </c>
      <c r="AX28" s="50">
        <v>0.92</v>
      </c>
      <c r="AY28" s="50">
        <f t="shared" si="25"/>
        <v>-3.1578947368420929E-2</v>
      </c>
    </row>
    <row r="29" spans="2:51" x14ac:dyDescent="0.3">
      <c r="B29" s="1">
        <v>43492</v>
      </c>
      <c r="C29" s="4">
        <f t="shared" si="3"/>
        <v>1</v>
      </c>
      <c r="D29" s="57">
        <f t="shared" si="4"/>
        <v>27</v>
      </c>
      <c r="E29" s="2">
        <v>45338648</v>
      </c>
      <c r="F29" s="2">
        <v>9616327</v>
      </c>
      <c r="G29" s="2">
        <v>3400333</v>
      </c>
      <c r="H29" s="2">
        <v>2358471</v>
      </c>
      <c r="I29" s="12">
        <v>1784419</v>
      </c>
      <c r="J29" s="13">
        <f t="shared" si="0"/>
        <v>3.9357569727266679E-2</v>
      </c>
      <c r="K29" s="13">
        <f t="shared" si="5"/>
        <v>-1.9630799659368758E-2</v>
      </c>
      <c r="L29" s="13">
        <f t="shared" si="6"/>
        <v>2.0202019974729035E-2</v>
      </c>
      <c r="M29" s="13">
        <f t="shared" si="13"/>
        <v>-3.9044050937170782E-2</v>
      </c>
      <c r="N29" s="13">
        <f t="shared" si="1"/>
        <v>0.21209999468885796</v>
      </c>
      <c r="O29" s="13">
        <f t="shared" si="1"/>
        <v>0.35359997637351559</v>
      </c>
      <c r="P29" s="13">
        <f t="shared" si="1"/>
        <v>0.69360000917557196</v>
      </c>
      <c r="Q29" s="13">
        <f t="shared" si="1"/>
        <v>0.75659993275304216</v>
      </c>
      <c r="R29" s="13">
        <f t="shared" si="14"/>
        <v>2.0202032054790209E-2</v>
      </c>
      <c r="S29" s="13">
        <f t="shared" si="14"/>
        <v>-1.0942487504994602E-7</v>
      </c>
      <c r="T29" s="13">
        <f t="shared" si="14"/>
        <v>-1.9230586457108845E-2</v>
      </c>
      <c r="U29" s="13">
        <f t="shared" si="14"/>
        <v>-3.9603807471280339E-2</v>
      </c>
      <c r="V29" s="14">
        <v>16321913</v>
      </c>
      <c r="W29" s="14">
        <v>12241435</v>
      </c>
      <c r="X29" s="14">
        <v>4987251</v>
      </c>
      <c r="Y29" s="14">
        <v>11788048</v>
      </c>
      <c r="Z29" s="14">
        <f t="shared" si="26"/>
        <v>323206</v>
      </c>
      <c r="AA29" s="13">
        <f t="shared" si="27"/>
        <v>2.0202007574737113E-2</v>
      </c>
      <c r="AB29" s="14">
        <f t="shared" si="15"/>
        <v>242405</v>
      </c>
      <c r="AC29" s="13">
        <f t="shared" si="28"/>
        <v>2.0202049665681399E-2</v>
      </c>
      <c r="AD29" s="14">
        <f t="shared" si="18"/>
        <v>98758</v>
      </c>
      <c r="AE29" s="13">
        <f t="shared" si="29"/>
        <v>2.0202135913869546E-2</v>
      </c>
      <c r="AF29" s="14">
        <f t="shared" si="16"/>
        <v>233427</v>
      </c>
      <c r="AG29" s="13">
        <f t="shared" si="30"/>
        <v>2.0202047302114057E-2</v>
      </c>
      <c r="AH29" s="14">
        <f t="shared" si="2"/>
        <v>45338647</v>
      </c>
      <c r="AI29" s="13">
        <f t="shared" si="19"/>
        <v>2.0202043385712853E-2</v>
      </c>
      <c r="AJ29" s="14">
        <v>393831</v>
      </c>
      <c r="AK29" s="50">
        <f t="shared" si="17"/>
        <v>1.1475153006320626E-2</v>
      </c>
      <c r="AL29" s="50">
        <v>0.19</v>
      </c>
      <c r="AM29" s="50">
        <f t="shared" si="17"/>
        <v>0.11764705882352944</v>
      </c>
      <c r="AN29" s="14">
        <v>30</v>
      </c>
      <c r="AO29" s="50">
        <f t="shared" si="20"/>
        <v>-0.25</v>
      </c>
      <c r="AP29" s="14">
        <v>21</v>
      </c>
      <c r="AQ29" s="50">
        <f t="shared" si="21"/>
        <v>-4.5454545454545414E-2</v>
      </c>
      <c r="AR29" s="14">
        <v>30</v>
      </c>
      <c r="AS29" s="50">
        <f t="shared" si="22"/>
        <v>3.4482758620689724E-2</v>
      </c>
      <c r="AT29" s="14">
        <v>390</v>
      </c>
      <c r="AU29" s="50">
        <f t="shared" si="23"/>
        <v>7.1428571428571397E-2</v>
      </c>
      <c r="AV29" s="14">
        <v>35</v>
      </c>
      <c r="AW29" s="50">
        <f t="shared" si="24"/>
        <v>9.375E-2</v>
      </c>
      <c r="AX29" s="50">
        <v>0.91</v>
      </c>
      <c r="AY29" s="50">
        <f t="shared" si="25"/>
        <v>0</v>
      </c>
    </row>
    <row r="30" spans="2:51" x14ac:dyDescent="0.3">
      <c r="B30" s="1">
        <v>43493</v>
      </c>
      <c r="C30" s="4">
        <f t="shared" si="3"/>
        <v>2</v>
      </c>
      <c r="D30" s="57">
        <f t="shared" si="4"/>
        <v>28</v>
      </c>
      <c r="E30" s="2">
        <v>21282993</v>
      </c>
      <c r="F30" s="2">
        <v>5267540</v>
      </c>
      <c r="G30" s="2">
        <v>2043805</v>
      </c>
      <c r="H30" s="2">
        <v>1536737</v>
      </c>
      <c r="I30" s="12">
        <v>1310529</v>
      </c>
      <c r="J30" s="13">
        <f t="shared" si="0"/>
        <v>6.157634877763668E-2</v>
      </c>
      <c r="K30" s="13">
        <f t="shared" si="5"/>
        <v>-0.11250036399885421</v>
      </c>
      <c r="L30" s="13">
        <f t="shared" si="6"/>
        <v>-3.9215703977760197E-2</v>
      </c>
      <c r="M30" s="13">
        <f t="shared" si="13"/>
        <v>-7.6275872039646142E-2</v>
      </c>
      <c r="N30" s="13">
        <f t="shared" si="1"/>
        <v>0.2474999639383427</v>
      </c>
      <c r="O30" s="13">
        <f t="shared" si="1"/>
        <v>0.38799990128219247</v>
      </c>
      <c r="P30" s="13">
        <f t="shared" si="1"/>
        <v>0.75190001003031115</v>
      </c>
      <c r="Q30" s="13">
        <f t="shared" si="1"/>
        <v>0.8527997959312491</v>
      </c>
      <c r="R30" s="13">
        <f t="shared" si="14"/>
        <v>-4.8076959301679323E-2</v>
      </c>
      <c r="S30" s="13">
        <f t="shared" si="14"/>
        <v>-6.7307848639353574E-2</v>
      </c>
      <c r="T30" s="13">
        <f t="shared" si="14"/>
        <v>-9.6153609498674797E-3</v>
      </c>
      <c r="U30" s="13">
        <f t="shared" si="14"/>
        <v>5.050525912424586E-2</v>
      </c>
      <c r="V30" s="14">
        <v>7661877</v>
      </c>
      <c r="W30" s="14">
        <v>5746408</v>
      </c>
      <c r="X30" s="14">
        <v>2341129</v>
      </c>
      <c r="Y30" s="14">
        <v>5533578</v>
      </c>
      <c r="Z30" s="14">
        <f t="shared" si="26"/>
        <v>-312730</v>
      </c>
      <c r="AA30" s="13">
        <f t="shared" si="27"/>
        <v>-3.921572561506792E-2</v>
      </c>
      <c r="AB30" s="14">
        <f t="shared" si="15"/>
        <v>-234547</v>
      </c>
      <c r="AC30" s="13">
        <f t="shared" si="28"/>
        <v>-3.9215643655570065E-2</v>
      </c>
      <c r="AD30" s="14">
        <f t="shared" si="18"/>
        <v>-95556</v>
      </c>
      <c r="AE30" s="13">
        <f t="shared" si="29"/>
        <v>-3.9215573617435218E-2</v>
      </c>
      <c r="AF30" s="14">
        <f t="shared" si="16"/>
        <v>-225860</v>
      </c>
      <c r="AG30" s="13">
        <f t="shared" si="30"/>
        <v>-3.9215631802964057E-2</v>
      </c>
      <c r="AH30" s="14">
        <f t="shared" si="2"/>
        <v>21282992</v>
      </c>
      <c r="AI30" s="13">
        <f t="shared" si="19"/>
        <v>-3.9215662375119531E-2</v>
      </c>
      <c r="AJ30" s="14">
        <v>399983</v>
      </c>
      <c r="AK30" s="50">
        <f t="shared" si="17"/>
        <v>2.9742810802461106E-2</v>
      </c>
      <c r="AL30" s="50">
        <v>0.19</v>
      </c>
      <c r="AM30" s="50">
        <f t="shared" si="17"/>
        <v>0</v>
      </c>
      <c r="AN30" s="14">
        <v>40</v>
      </c>
      <c r="AO30" s="50">
        <f t="shared" si="20"/>
        <v>2.564102564102555E-2</v>
      </c>
      <c r="AP30" s="14">
        <v>19</v>
      </c>
      <c r="AQ30" s="50">
        <f t="shared" si="21"/>
        <v>-9.5238095238095233E-2</v>
      </c>
      <c r="AR30" s="14">
        <v>26</v>
      </c>
      <c r="AS30" s="50">
        <f t="shared" si="22"/>
        <v>-0.1333333333333333</v>
      </c>
      <c r="AT30" s="14">
        <v>370</v>
      </c>
      <c r="AU30" s="50">
        <f t="shared" si="23"/>
        <v>-4.8843187660668419E-2</v>
      </c>
      <c r="AV30" s="14">
        <v>34</v>
      </c>
      <c r="AW30" s="50">
        <f t="shared" si="24"/>
        <v>-8.108108108108103E-2</v>
      </c>
      <c r="AX30" s="50">
        <v>0.91</v>
      </c>
      <c r="AY30" s="50">
        <f t="shared" si="25"/>
        <v>-1.0869565217391353E-2</v>
      </c>
    </row>
    <row r="31" spans="2:51" x14ac:dyDescent="0.3">
      <c r="B31" s="24">
        <v>43494</v>
      </c>
      <c r="C31" s="16">
        <f t="shared" si="3"/>
        <v>3</v>
      </c>
      <c r="D31" s="73">
        <f t="shared" si="4"/>
        <v>29</v>
      </c>
      <c r="E31" s="25">
        <v>22368860</v>
      </c>
      <c r="F31" s="25">
        <v>2628341</v>
      </c>
      <c r="G31" s="25">
        <v>1093389</v>
      </c>
      <c r="H31" s="25">
        <v>790192</v>
      </c>
      <c r="I31" s="26">
        <v>628519</v>
      </c>
      <c r="J31" s="22">
        <f t="shared" si="0"/>
        <v>2.8097945089736356E-2</v>
      </c>
      <c r="K31" s="22">
        <f t="shared" si="5"/>
        <v>-0.71708723442563915</v>
      </c>
      <c r="L31" s="22">
        <f t="shared" si="6"/>
        <v>-0.40462427961056557</v>
      </c>
      <c r="M31" s="22">
        <f t="shared" si="13"/>
        <v>-0.52481642115115479</v>
      </c>
      <c r="N31" s="22">
        <f t="shared" si="1"/>
        <v>0.11749999776474974</v>
      </c>
      <c r="O31" s="22">
        <f t="shared" si="1"/>
        <v>0.41599967431927592</v>
      </c>
      <c r="P31" s="22">
        <f t="shared" si="1"/>
        <v>0.72269978937048018</v>
      </c>
      <c r="Q31" s="22">
        <f t="shared" si="1"/>
        <v>0.79540035839390932</v>
      </c>
      <c r="R31" s="22">
        <f t="shared" ref="R31:U46" si="31">(N31/N24)-1</f>
        <v>-0.54807690946756116</v>
      </c>
      <c r="S31" s="22">
        <f t="shared" si="31"/>
        <v>8.3332559140494533E-2</v>
      </c>
      <c r="T31" s="22">
        <f t="shared" si="31"/>
        <v>2.0618417861274718E-2</v>
      </c>
      <c r="U31" s="22">
        <f t="shared" si="31"/>
        <v>-4.9019317183025657E-2</v>
      </c>
      <c r="V31" s="21">
        <v>8052789</v>
      </c>
      <c r="W31" s="21">
        <v>6039592</v>
      </c>
      <c r="X31" s="21">
        <v>2460574</v>
      </c>
      <c r="Y31" s="21">
        <v>5815903</v>
      </c>
      <c r="Z31" s="21">
        <f t="shared" si="26"/>
        <v>-5472770</v>
      </c>
      <c r="AA31" s="22">
        <f t="shared" si="27"/>
        <v>-0.40462431164582546</v>
      </c>
      <c r="AB31" s="21">
        <f t="shared" si="15"/>
        <v>4010759</v>
      </c>
      <c r="AC31" s="22">
        <f t="shared" si="28"/>
        <v>1.9768798121875975</v>
      </c>
      <c r="AD31" s="21">
        <f t="shared" si="18"/>
        <v>-17366793</v>
      </c>
      <c r="AE31" s="22">
        <f t="shared" si="29"/>
        <v>-0.87590011321220818</v>
      </c>
      <c r="AF31" s="21">
        <f t="shared" si="16"/>
        <v>3626665</v>
      </c>
      <c r="AG31" s="22">
        <f t="shared" si="30"/>
        <v>1.6565878173136039</v>
      </c>
      <c r="AH31" s="21">
        <f t="shared" si="2"/>
        <v>22368858</v>
      </c>
      <c r="AI31" s="22">
        <f t="shared" si="19"/>
        <v>-0.40462431699643209</v>
      </c>
      <c r="AJ31" s="14">
        <v>274777</v>
      </c>
      <c r="AK31" s="50">
        <f t="shared" si="17"/>
        <v>-0.28259467644870306</v>
      </c>
      <c r="AL31" s="50">
        <v>0.17</v>
      </c>
      <c r="AM31" s="50">
        <f t="shared" si="17"/>
        <v>-5.5555555555555469E-2</v>
      </c>
      <c r="AN31" s="14">
        <v>31</v>
      </c>
      <c r="AO31" s="50">
        <f t="shared" si="20"/>
        <v>-0.11428571428571432</v>
      </c>
      <c r="AP31" s="14">
        <v>22</v>
      </c>
      <c r="AQ31" s="50">
        <f t="shared" si="21"/>
        <v>0.29411764705882359</v>
      </c>
      <c r="AR31" s="14">
        <v>25</v>
      </c>
      <c r="AS31" s="50">
        <f t="shared" si="22"/>
        <v>-0.1071428571428571</v>
      </c>
      <c r="AT31" s="14">
        <v>376</v>
      </c>
      <c r="AU31" s="50">
        <f t="shared" si="23"/>
        <v>-7.9155672823219003E-3</v>
      </c>
      <c r="AV31" s="14">
        <v>37</v>
      </c>
      <c r="AW31" s="50">
        <f t="shared" si="24"/>
        <v>0.1212121212121211</v>
      </c>
      <c r="AX31" s="50">
        <v>0.94</v>
      </c>
      <c r="AY31" s="50">
        <f t="shared" si="25"/>
        <v>0</v>
      </c>
    </row>
    <row r="32" spans="2:51" x14ac:dyDescent="0.3">
      <c r="B32" s="1">
        <v>43495</v>
      </c>
      <c r="C32" s="4">
        <f t="shared" si="3"/>
        <v>4</v>
      </c>
      <c r="D32" s="57">
        <f t="shared" si="4"/>
        <v>30</v>
      </c>
      <c r="E32" s="2">
        <v>22368860</v>
      </c>
      <c r="F32" s="2">
        <v>5536293</v>
      </c>
      <c r="G32" s="2">
        <v>2303097</v>
      </c>
      <c r="H32" s="2">
        <v>1614011</v>
      </c>
      <c r="I32" s="12">
        <v>1283784</v>
      </c>
      <c r="J32" s="13">
        <f t="shared" si="0"/>
        <v>5.739157024542154E-2</v>
      </c>
      <c r="K32" s="13">
        <f t="shared" si="5"/>
        <v>-7.8019563062868946E-2</v>
      </c>
      <c r="L32" s="13">
        <f t="shared" si="6"/>
        <v>4.0404011745583279E-2</v>
      </c>
      <c r="M32" s="13">
        <f t="shared" si="13"/>
        <v>-0.11382460416483964</v>
      </c>
      <c r="N32" s="13">
        <f t="shared" si="1"/>
        <v>0.24750000670575076</v>
      </c>
      <c r="O32" s="13">
        <f t="shared" si="1"/>
        <v>0.41599983960386488</v>
      </c>
      <c r="P32" s="13">
        <f t="shared" si="1"/>
        <v>0.70080027024480518</v>
      </c>
      <c r="Q32" s="13">
        <f t="shared" si="1"/>
        <v>0.7953997835206823</v>
      </c>
      <c r="R32" s="13">
        <f t="shared" si="31"/>
        <v>-1.9801923397551158E-2</v>
      </c>
      <c r="S32" s="13">
        <f t="shared" si="31"/>
        <v>-1.7656806416965765E-7</v>
      </c>
      <c r="T32" s="13">
        <f t="shared" si="31"/>
        <v>-3.9999507517126554E-2</v>
      </c>
      <c r="U32" s="13">
        <f t="shared" si="31"/>
        <v>-5.825252861281105E-2</v>
      </c>
      <c r="V32" s="14">
        <v>8052789</v>
      </c>
      <c r="W32" s="14">
        <v>6039592</v>
      </c>
      <c r="X32" s="14">
        <v>2460574</v>
      </c>
      <c r="Y32" s="14">
        <v>5815903</v>
      </c>
      <c r="Z32" s="14">
        <f t="shared" si="26"/>
        <v>312729</v>
      </c>
      <c r="AA32" s="13">
        <f t="shared" si="27"/>
        <v>4.0403950356973972E-2</v>
      </c>
      <c r="AB32" s="14">
        <f t="shared" si="15"/>
        <v>234547</v>
      </c>
      <c r="AC32" s="13">
        <f t="shared" si="28"/>
        <v>4.0403993422962303E-2</v>
      </c>
      <c r="AD32" s="14">
        <f t="shared" si="18"/>
        <v>95556</v>
      </c>
      <c r="AE32" s="13">
        <f t="shared" si="29"/>
        <v>4.0403920815824668E-2</v>
      </c>
      <c r="AF32" s="14">
        <f t="shared" si="16"/>
        <v>225860</v>
      </c>
      <c r="AG32" s="13">
        <f t="shared" si="30"/>
        <v>4.0403982581171505E-2</v>
      </c>
      <c r="AH32" s="14">
        <f t="shared" si="2"/>
        <v>22368858</v>
      </c>
      <c r="AI32" s="13">
        <f t="shared" si="19"/>
        <v>4.0403967113556316E-2</v>
      </c>
      <c r="AJ32" s="14">
        <v>390375</v>
      </c>
      <c r="AK32" s="50">
        <f t="shared" si="17"/>
        <v>-1.0270621105099575E-2</v>
      </c>
      <c r="AL32" s="50">
        <v>0.18</v>
      </c>
      <c r="AM32" s="50">
        <f t="shared" si="17"/>
        <v>0</v>
      </c>
      <c r="AN32" s="14">
        <v>37</v>
      </c>
      <c r="AO32" s="50">
        <f t="shared" si="20"/>
        <v>2.7777777777777679E-2</v>
      </c>
      <c r="AP32" s="14">
        <v>18</v>
      </c>
      <c r="AQ32" s="50">
        <f t="shared" si="21"/>
        <v>-9.9999999999999978E-2</v>
      </c>
      <c r="AR32" s="14">
        <v>26</v>
      </c>
      <c r="AS32" s="50">
        <f t="shared" si="22"/>
        <v>4.0000000000000036E-2</v>
      </c>
      <c r="AT32" s="14">
        <v>366</v>
      </c>
      <c r="AU32" s="50">
        <f t="shared" si="23"/>
        <v>-7.3417721518987289E-2</v>
      </c>
      <c r="AV32" s="14">
        <v>37</v>
      </c>
      <c r="AW32" s="50">
        <f t="shared" si="24"/>
        <v>0.15625</v>
      </c>
      <c r="AX32" s="50">
        <v>0.93</v>
      </c>
      <c r="AY32" s="50">
        <f t="shared" si="25"/>
        <v>-2.1052631578947323E-2</v>
      </c>
    </row>
    <row r="33" spans="2:51" x14ac:dyDescent="0.3">
      <c r="B33" s="24">
        <v>43496</v>
      </c>
      <c r="C33" s="16">
        <f t="shared" si="3"/>
        <v>5</v>
      </c>
      <c r="D33" s="73">
        <f t="shared" si="4"/>
        <v>31</v>
      </c>
      <c r="E33" s="25">
        <v>20848646</v>
      </c>
      <c r="F33" s="25">
        <v>5316404</v>
      </c>
      <c r="G33" s="25">
        <v>2147827</v>
      </c>
      <c r="H33" s="25">
        <v>1520876</v>
      </c>
      <c r="I33" s="26">
        <v>1272061</v>
      </c>
      <c r="J33" s="22">
        <f t="shared" si="0"/>
        <v>6.1014082161498638E-2</v>
      </c>
      <c r="K33" s="22">
        <f t="shared" si="5"/>
        <v>0.20059441674862155</v>
      </c>
      <c r="L33" s="22">
        <f t="shared" si="6"/>
        <v>1.0526296401619062E-2</v>
      </c>
      <c r="M33" s="22">
        <f t="shared" si="13"/>
        <v>0.18808824770202981</v>
      </c>
      <c r="N33" s="22">
        <f t="shared" si="1"/>
        <v>0.25499996498573574</v>
      </c>
      <c r="O33" s="22">
        <f t="shared" si="1"/>
        <v>0.4039999593710335</v>
      </c>
      <c r="P33" s="22">
        <f t="shared" si="1"/>
        <v>0.70809986092920896</v>
      </c>
      <c r="Q33" s="22">
        <f t="shared" si="1"/>
        <v>0.83640020619695488</v>
      </c>
      <c r="R33" s="22">
        <f t="shared" si="31"/>
        <v>7.3684246611135595E-2</v>
      </c>
      <c r="S33" s="22">
        <f t="shared" si="31"/>
        <v>6.3157856336027773E-2</v>
      </c>
      <c r="T33" s="22">
        <f t="shared" si="31"/>
        <v>-1.02037960165835E-2</v>
      </c>
      <c r="U33" s="22">
        <f t="shared" si="31"/>
        <v>5.1546742098031562E-2</v>
      </c>
      <c r="V33" s="21">
        <v>7505512</v>
      </c>
      <c r="W33" s="21">
        <v>5629134</v>
      </c>
      <c r="X33" s="21">
        <v>2293351</v>
      </c>
      <c r="Y33" s="21">
        <v>5420648</v>
      </c>
      <c r="Z33" s="21">
        <f t="shared" si="26"/>
        <v>78182</v>
      </c>
      <c r="AA33" s="22">
        <f t="shared" si="27"/>
        <v>1.0526259099838065E-2</v>
      </c>
      <c r="AB33" s="21">
        <f t="shared" si="15"/>
        <v>58637</v>
      </c>
      <c r="AC33" s="22">
        <f t="shared" si="28"/>
        <v>1.0526349803258173E-2</v>
      </c>
      <c r="AD33" s="21">
        <f t="shared" si="18"/>
        <v>23889</v>
      </c>
      <c r="AE33" s="22">
        <f t="shared" si="29"/>
        <v>1.0526283321774077E-2</v>
      </c>
      <c r="AF33" s="21">
        <f t="shared" si="16"/>
        <v>56465</v>
      </c>
      <c r="AG33" s="22">
        <f t="shared" si="30"/>
        <v>1.0526300090806018E-2</v>
      </c>
      <c r="AH33" s="21">
        <f t="shared" si="2"/>
        <v>20848645</v>
      </c>
      <c r="AI33" s="22">
        <f t="shared" si="19"/>
        <v>1.0526296911824717E-2</v>
      </c>
      <c r="AJ33" s="14">
        <v>393482</v>
      </c>
      <c r="AK33" s="50">
        <f t="shared" si="17"/>
        <v>-2.7183251458055668E-2</v>
      </c>
      <c r="AL33" s="50">
        <v>0.18</v>
      </c>
      <c r="AM33" s="50">
        <f t="shared" si="17"/>
        <v>5.8823529411764497E-2</v>
      </c>
      <c r="AN33" s="14">
        <v>38</v>
      </c>
      <c r="AO33" s="50">
        <f t="shared" si="20"/>
        <v>0.1515151515151516</v>
      </c>
      <c r="AP33" s="14">
        <v>18</v>
      </c>
      <c r="AQ33" s="50">
        <f t="shared" si="21"/>
        <v>-5.2631578947368474E-2</v>
      </c>
      <c r="AR33" s="14">
        <v>25</v>
      </c>
      <c r="AS33" s="50">
        <f t="shared" si="22"/>
        <v>-0.16666666666666663</v>
      </c>
      <c r="AT33" s="14">
        <v>354</v>
      </c>
      <c r="AU33" s="50">
        <f t="shared" si="23"/>
        <v>-7.571801566579639E-2</v>
      </c>
      <c r="AV33" s="14">
        <v>33</v>
      </c>
      <c r="AW33" s="50">
        <f t="shared" si="24"/>
        <v>-0.10810810810810811</v>
      </c>
      <c r="AX33" s="50">
        <v>0.94</v>
      </c>
      <c r="AY33" s="50">
        <f t="shared" si="25"/>
        <v>0</v>
      </c>
    </row>
    <row r="34" spans="2:51" x14ac:dyDescent="0.3">
      <c r="B34" s="1">
        <v>43497</v>
      </c>
      <c r="C34" s="4">
        <f t="shared" si="3"/>
        <v>6</v>
      </c>
      <c r="D34" s="57">
        <f t="shared" si="4"/>
        <v>1</v>
      </c>
      <c r="E34" s="2">
        <v>20631473</v>
      </c>
      <c r="F34" s="2">
        <v>5054710</v>
      </c>
      <c r="G34" s="2">
        <v>2082540</v>
      </c>
      <c r="H34" s="2">
        <v>1565862</v>
      </c>
      <c r="I34" s="12">
        <v>1322527</v>
      </c>
      <c r="J34" s="13">
        <f t="shared" si="0"/>
        <v>6.4102403158514176E-2</v>
      </c>
      <c r="K34" s="13">
        <f t="shared" si="5"/>
        <v>7.1616556279585408E-2</v>
      </c>
      <c r="L34" s="13">
        <f t="shared" si="6"/>
        <v>0</v>
      </c>
      <c r="M34" s="13">
        <f t="shared" si="13"/>
        <v>7.1616556279585408E-2</v>
      </c>
      <c r="N34" s="13">
        <f t="shared" si="1"/>
        <v>0.24499995710437156</v>
      </c>
      <c r="O34" s="13">
        <f t="shared" si="1"/>
        <v>0.4119998971256511</v>
      </c>
      <c r="P34" s="13">
        <f t="shared" si="1"/>
        <v>0.75190008355181648</v>
      </c>
      <c r="Q34" s="13">
        <f t="shared" si="1"/>
        <v>0.84459997113411012</v>
      </c>
      <c r="R34" s="13">
        <f t="shared" si="31"/>
        <v>0</v>
      </c>
      <c r="S34" s="13">
        <f t="shared" si="31"/>
        <v>2.999974281412765E-2</v>
      </c>
      <c r="T34" s="13">
        <f t="shared" si="31"/>
        <v>4.9237303834104296E-7</v>
      </c>
      <c r="U34" s="13">
        <f t="shared" si="31"/>
        <v>4.0404171089319929E-2</v>
      </c>
      <c r="V34" s="14">
        <v>7427330</v>
      </c>
      <c r="W34" s="14">
        <v>5570497</v>
      </c>
      <c r="X34" s="14">
        <v>2269462</v>
      </c>
      <c r="Y34" s="14">
        <v>5364183</v>
      </c>
      <c r="Z34" s="14">
        <f t="shared" si="26"/>
        <v>0</v>
      </c>
      <c r="AA34" s="13">
        <f t="shared" si="27"/>
        <v>0</v>
      </c>
      <c r="AB34" s="14">
        <f t="shared" si="15"/>
        <v>0</v>
      </c>
      <c r="AC34" s="13">
        <f t="shared" si="28"/>
        <v>0</v>
      </c>
      <c r="AD34" s="14">
        <f t="shared" si="18"/>
        <v>0</v>
      </c>
      <c r="AE34" s="13">
        <f t="shared" si="29"/>
        <v>0</v>
      </c>
      <c r="AF34" s="14">
        <f t="shared" si="16"/>
        <v>0</v>
      </c>
      <c r="AG34" s="13">
        <f t="shared" si="30"/>
        <v>0</v>
      </c>
      <c r="AH34" s="14">
        <f t="shared" si="2"/>
        <v>20631472</v>
      </c>
      <c r="AI34" s="13">
        <f t="shared" si="19"/>
        <v>0</v>
      </c>
      <c r="AJ34" s="14">
        <v>393763</v>
      </c>
      <c r="AK34" s="50">
        <f t="shared" si="17"/>
        <v>-5.405364445331351E-3</v>
      </c>
      <c r="AL34" s="50">
        <v>0.18</v>
      </c>
      <c r="AM34" s="50">
        <f t="shared" si="17"/>
        <v>5.8823529411764497E-2</v>
      </c>
      <c r="AN34" s="14">
        <v>34</v>
      </c>
      <c r="AO34" s="50">
        <f t="shared" si="20"/>
        <v>6.25E-2</v>
      </c>
      <c r="AP34" s="14">
        <v>17</v>
      </c>
      <c r="AQ34" s="50">
        <f t="shared" si="21"/>
        <v>-0.10526315789473684</v>
      </c>
      <c r="AR34" s="14">
        <v>28</v>
      </c>
      <c r="AS34" s="50">
        <f t="shared" si="22"/>
        <v>0</v>
      </c>
      <c r="AT34" s="14">
        <v>394</v>
      </c>
      <c r="AU34" s="50">
        <f t="shared" si="23"/>
        <v>7.9452054794520555E-2</v>
      </c>
      <c r="AV34" s="14">
        <v>38</v>
      </c>
      <c r="AW34" s="50">
        <f t="shared" si="24"/>
        <v>0.26666666666666661</v>
      </c>
      <c r="AX34" s="50">
        <v>0.94</v>
      </c>
      <c r="AY34" s="50">
        <f t="shared" si="25"/>
        <v>0</v>
      </c>
    </row>
    <row r="35" spans="2:51" x14ac:dyDescent="0.3">
      <c r="B35" s="1">
        <v>43498</v>
      </c>
      <c r="C35" s="4">
        <f t="shared" si="3"/>
        <v>7</v>
      </c>
      <c r="D35" s="57">
        <f t="shared" si="4"/>
        <v>2</v>
      </c>
      <c r="E35" s="2">
        <v>43543058</v>
      </c>
      <c r="F35" s="2">
        <v>9052601</v>
      </c>
      <c r="G35" s="2">
        <v>2985548</v>
      </c>
      <c r="H35" s="2">
        <v>2070776</v>
      </c>
      <c r="I35" s="12">
        <v>1566749</v>
      </c>
      <c r="J35" s="13">
        <f t="shared" si="0"/>
        <v>3.598160239457688E-2</v>
      </c>
      <c r="K35" s="13">
        <f t="shared" si="5"/>
        <v>-0.11100185204519353</v>
      </c>
      <c r="L35" s="13">
        <f t="shared" si="6"/>
        <v>-7.6190475382247658E-2</v>
      </c>
      <c r="M35" s="13">
        <f t="shared" si="13"/>
        <v>-3.7682418004241769E-2</v>
      </c>
      <c r="N35" s="13">
        <f t="shared" si="1"/>
        <v>0.20789998258735065</v>
      </c>
      <c r="O35" s="13">
        <f t="shared" si="1"/>
        <v>0.32980002101053607</v>
      </c>
      <c r="P35" s="13">
        <f t="shared" si="1"/>
        <v>0.6935999689169291</v>
      </c>
      <c r="Q35" s="13">
        <f t="shared" si="1"/>
        <v>0.7565999412780523</v>
      </c>
      <c r="R35" s="13">
        <f t="shared" si="31"/>
        <v>-1.980197603221534E-2</v>
      </c>
      <c r="S35" s="13">
        <f t="shared" si="31"/>
        <v>-7.6190405171793207E-2</v>
      </c>
      <c r="T35" s="13">
        <f t="shared" si="31"/>
        <v>4.081625187988891E-2</v>
      </c>
      <c r="U35" s="13">
        <f t="shared" si="31"/>
        <v>2.1052479911884747E-2</v>
      </c>
      <c r="V35" s="14">
        <v>15675500</v>
      </c>
      <c r="W35" s="14">
        <v>11756625</v>
      </c>
      <c r="X35" s="14">
        <v>4789736</v>
      </c>
      <c r="Y35" s="14">
        <v>11321195</v>
      </c>
      <c r="Z35" s="14">
        <f t="shared" si="26"/>
        <v>-1292825</v>
      </c>
      <c r="AA35" s="13">
        <f t="shared" si="27"/>
        <v>-7.6190490222222906E-2</v>
      </c>
      <c r="AB35" s="14">
        <f t="shared" si="15"/>
        <v>-969619</v>
      </c>
      <c r="AC35" s="13">
        <f t="shared" si="28"/>
        <v>-7.6190508369948007E-2</v>
      </c>
      <c r="AD35" s="14">
        <f t="shared" si="18"/>
        <v>-395030</v>
      </c>
      <c r="AE35" s="13">
        <f t="shared" si="29"/>
        <v>-7.6190516601906455E-2</v>
      </c>
      <c r="AF35" s="14">
        <f t="shared" si="16"/>
        <v>-933706</v>
      </c>
      <c r="AG35" s="13">
        <f t="shared" si="30"/>
        <v>-7.6190415573328618E-2</v>
      </c>
      <c r="AH35" s="14">
        <f t="shared" si="2"/>
        <v>43543056</v>
      </c>
      <c r="AI35" s="13">
        <f t="shared" si="19"/>
        <v>-7.6190478615162038E-2</v>
      </c>
      <c r="AJ35" s="14">
        <v>391275</v>
      </c>
      <c r="AK35" s="50">
        <f t="shared" si="17"/>
        <v>-2.3330528570335574E-3</v>
      </c>
      <c r="AL35" s="50">
        <v>0.18</v>
      </c>
      <c r="AM35" s="50">
        <f t="shared" si="17"/>
        <v>5.8823529411764497E-2</v>
      </c>
      <c r="AN35" s="14">
        <v>33</v>
      </c>
      <c r="AO35" s="50">
        <f t="shared" si="20"/>
        <v>-0.10810810810810811</v>
      </c>
      <c r="AP35" s="14">
        <v>20</v>
      </c>
      <c r="AQ35" s="50">
        <f t="shared" si="21"/>
        <v>5.2631578947368363E-2</v>
      </c>
      <c r="AR35" s="14">
        <v>27</v>
      </c>
      <c r="AS35" s="50">
        <f t="shared" si="22"/>
        <v>-9.9999999999999978E-2</v>
      </c>
      <c r="AT35" s="14">
        <v>350</v>
      </c>
      <c r="AU35" s="50">
        <f t="shared" si="23"/>
        <v>-5.6818181818182323E-3</v>
      </c>
      <c r="AV35" s="14">
        <v>34</v>
      </c>
      <c r="AW35" s="50">
        <f t="shared" si="24"/>
        <v>0</v>
      </c>
      <c r="AX35" s="50">
        <v>0.95</v>
      </c>
      <c r="AY35" s="50">
        <f t="shared" si="25"/>
        <v>3.2608695652173836E-2</v>
      </c>
    </row>
    <row r="36" spans="2:51" x14ac:dyDescent="0.3">
      <c r="B36" s="1">
        <v>43499</v>
      </c>
      <c r="C36" s="4">
        <f t="shared" si="3"/>
        <v>1</v>
      </c>
      <c r="D36" s="57">
        <f t="shared" si="4"/>
        <v>3</v>
      </c>
      <c r="E36" s="2">
        <v>44889750</v>
      </c>
      <c r="F36" s="2">
        <v>9709653</v>
      </c>
      <c r="G36" s="2">
        <v>3268269</v>
      </c>
      <c r="H36" s="2">
        <v>2333544</v>
      </c>
      <c r="I36" s="12">
        <v>1892971</v>
      </c>
      <c r="J36" s="13">
        <f t="shared" si="0"/>
        <v>4.2169337098112596E-2</v>
      </c>
      <c r="K36" s="13">
        <f t="shared" si="5"/>
        <v>6.0833246003320962E-2</v>
      </c>
      <c r="L36" s="13">
        <f t="shared" si="6"/>
        <v>-9.9010010179394481E-3</v>
      </c>
      <c r="M36" s="13">
        <f t="shared" si="13"/>
        <v>7.1441590279339273E-2</v>
      </c>
      <c r="N36" s="13">
        <f t="shared" si="1"/>
        <v>0.21630000167076002</v>
      </c>
      <c r="O36" s="13">
        <f t="shared" si="1"/>
        <v>0.33659997942253961</v>
      </c>
      <c r="P36" s="13">
        <f t="shared" si="1"/>
        <v>0.71399997980582386</v>
      </c>
      <c r="Q36" s="13">
        <f t="shared" si="1"/>
        <v>0.81120004593870954</v>
      </c>
      <c r="R36" s="13">
        <f t="shared" si="31"/>
        <v>1.9802013611849967E-2</v>
      </c>
      <c r="S36" s="13">
        <f t="shared" si="31"/>
        <v>-4.8076917666472041E-2</v>
      </c>
      <c r="T36" s="13">
        <f t="shared" si="31"/>
        <v>2.9411721972869787E-2</v>
      </c>
      <c r="U36" s="13">
        <f t="shared" si="31"/>
        <v>7.2165104465439001E-2</v>
      </c>
      <c r="V36" s="14">
        <v>16160310</v>
      </c>
      <c r="W36" s="14">
        <v>12120232</v>
      </c>
      <c r="X36" s="14">
        <v>4937872</v>
      </c>
      <c r="Y36" s="14">
        <v>11671335</v>
      </c>
      <c r="Z36" s="14">
        <f t="shared" si="26"/>
        <v>-161603</v>
      </c>
      <c r="AA36" s="13">
        <f t="shared" si="27"/>
        <v>-9.9009840329378207E-3</v>
      </c>
      <c r="AB36" s="14">
        <f t="shared" si="15"/>
        <v>-121203</v>
      </c>
      <c r="AC36" s="13">
        <f t="shared" si="28"/>
        <v>-9.9010450980624443E-3</v>
      </c>
      <c r="AD36" s="14">
        <f t="shared" si="18"/>
        <v>-49379</v>
      </c>
      <c r="AE36" s="13">
        <f t="shared" si="29"/>
        <v>-9.9010456862909102E-3</v>
      </c>
      <c r="AF36" s="14">
        <f t="shared" si="16"/>
        <v>-116713</v>
      </c>
      <c r="AG36" s="13">
        <f t="shared" si="30"/>
        <v>-9.9009607018906154E-3</v>
      </c>
      <c r="AH36" s="14">
        <f t="shared" si="2"/>
        <v>44889749</v>
      </c>
      <c r="AI36" s="13">
        <f t="shared" si="19"/>
        <v>-9.9010012363183186E-3</v>
      </c>
      <c r="AJ36" s="14">
        <v>402690</v>
      </c>
      <c r="AK36" s="50">
        <f t="shared" si="17"/>
        <v>2.2494420195464659E-2</v>
      </c>
      <c r="AL36" s="50">
        <v>0.18</v>
      </c>
      <c r="AM36" s="50">
        <f t="shared" si="17"/>
        <v>-5.2631578947368474E-2</v>
      </c>
      <c r="AN36" s="14">
        <v>30</v>
      </c>
      <c r="AO36" s="50">
        <f t="shared" si="20"/>
        <v>0</v>
      </c>
      <c r="AP36" s="14">
        <v>20</v>
      </c>
      <c r="AQ36" s="50">
        <f t="shared" si="21"/>
        <v>-4.7619047619047672E-2</v>
      </c>
      <c r="AR36" s="14">
        <v>30</v>
      </c>
      <c r="AS36" s="50">
        <f t="shared" si="22"/>
        <v>0</v>
      </c>
      <c r="AT36" s="14">
        <v>357</v>
      </c>
      <c r="AU36" s="50">
        <f t="shared" si="23"/>
        <v>-8.4615384615384648E-2</v>
      </c>
      <c r="AV36" s="14">
        <v>38</v>
      </c>
      <c r="AW36" s="50">
        <f t="shared" si="24"/>
        <v>8.5714285714285632E-2</v>
      </c>
      <c r="AX36" s="50">
        <v>0.91</v>
      </c>
      <c r="AY36" s="50">
        <f t="shared" si="25"/>
        <v>0</v>
      </c>
    </row>
    <row r="37" spans="2:51" x14ac:dyDescent="0.3">
      <c r="B37" s="1">
        <v>43500</v>
      </c>
      <c r="C37" s="4">
        <f t="shared" si="3"/>
        <v>2</v>
      </c>
      <c r="D37" s="57">
        <f t="shared" si="4"/>
        <v>4</v>
      </c>
      <c r="E37" s="2">
        <v>21282993</v>
      </c>
      <c r="F37" s="2">
        <v>5054710</v>
      </c>
      <c r="G37" s="2">
        <v>2001665</v>
      </c>
      <c r="H37" s="2">
        <v>1475828</v>
      </c>
      <c r="I37" s="12">
        <v>1198077</v>
      </c>
      <c r="J37" s="13">
        <f t="shared" si="0"/>
        <v>5.6292693419576843E-2</v>
      </c>
      <c r="K37" s="13">
        <f t="shared" si="5"/>
        <v>-8.5806571239552931E-2</v>
      </c>
      <c r="L37" s="13">
        <f t="shared" si="6"/>
        <v>0</v>
      </c>
      <c r="M37" s="13">
        <f t="shared" si="13"/>
        <v>-8.5806571239552931E-2</v>
      </c>
      <c r="N37" s="13">
        <f t="shared" si="1"/>
        <v>0.2374999606493316</v>
      </c>
      <c r="O37" s="13">
        <f t="shared" si="1"/>
        <v>0.3959999683463542</v>
      </c>
      <c r="P37" s="13">
        <f t="shared" si="1"/>
        <v>0.73730019758551002</v>
      </c>
      <c r="Q37" s="13">
        <f t="shared" si="1"/>
        <v>0.81179988453939078</v>
      </c>
      <c r="R37" s="13">
        <f t="shared" si="31"/>
        <v>-4.0404059579993712E-2</v>
      </c>
      <c r="S37" s="13">
        <f t="shared" si="31"/>
        <v>2.0618734792778426E-2</v>
      </c>
      <c r="T37" s="13">
        <f t="shared" si="31"/>
        <v>-1.9417226027450885E-2</v>
      </c>
      <c r="U37" s="13">
        <f t="shared" si="31"/>
        <v>-4.8076830678748905E-2</v>
      </c>
      <c r="V37" s="14">
        <v>7661877</v>
      </c>
      <c r="W37" s="14">
        <v>5746408</v>
      </c>
      <c r="X37" s="14">
        <v>2341129</v>
      </c>
      <c r="Y37" s="14">
        <v>5533578</v>
      </c>
      <c r="Z37" s="14">
        <f t="shared" si="26"/>
        <v>0</v>
      </c>
      <c r="AA37" s="13">
        <f t="shared" si="27"/>
        <v>0</v>
      </c>
      <c r="AB37" s="14">
        <f t="shared" si="15"/>
        <v>0</v>
      </c>
      <c r="AC37" s="13">
        <f t="shared" si="28"/>
        <v>0</v>
      </c>
      <c r="AD37" s="14">
        <f t="shared" si="18"/>
        <v>0</v>
      </c>
      <c r="AE37" s="13">
        <f t="shared" si="29"/>
        <v>0</v>
      </c>
      <c r="AF37" s="14">
        <f t="shared" si="16"/>
        <v>0</v>
      </c>
      <c r="AG37" s="13">
        <f t="shared" si="30"/>
        <v>0</v>
      </c>
      <c r="AH37" s="14">
        <f t="shared" si="2"/>
        <v>21282992</v>
      </c>
      <c r="AI37" s="13">
        <f t="shared" si="19"/>
        <v>0</v>
      </c>
      <c r="AJ37" s="14">
        <v>407158</v>
      </c>
      <c r="AK37" s="50">
        <f t="shared" si="17"/>
        <v>1.7938262376151037E-2</v>
      </c>
      <c r="AL37" s="50">
        <v>0.17</v>
      </c>
      <c r="AM37" s="50">
        <f t="shared" si="17"/>
        <v>-0.10526315789473684</v>
      </c>
      <c r="AN37" s="14">
        <v>39</v>
      </c>
      <c r="AO37" s="50">
        <f t="shared" si="20"/>
        <v>-2.5000000000000022E-2</v>
      </c>
      <c r="AP37" s="14">
        <v>17</v>
      </c>
      <c r="AQ37" s="50">
        <f t="shared" si="21"/>
        <v>-0.10526315789473684</v>
      </c>
      <c r="AR37" s="14">
        <v>26</v>
      </c>
      <c r="AS37" s="50">
        <f t="shared" si="22"/>
        <v>0</v>
      </c>
      <c r="AT37" s="14">
        <v>370</v>
      </c>
      <c r="AU37" s="50">
        <f t="shared" si="23"/>
        <v>0</v>
      </c>
      <c r="AV37" s="14">
        <v>37</v>
      </c>
      <c r="AW37" s="50">
        <f t="shared" si="24"/>
        <v>8.8235294117646967E-2</v>
      </c>
      <c r="AX37" s="50">
        <v>0.93</v>
      </c>
      <c r="AY37" s="50">
        <f t="shared" si="25"/>
        <v>2.19780219780219E-2</v>
      </c>
    </row>
    <row r="38" spans="2:51" x14ac:dyDescent="0.3">
      <c r="B38" s="24">
        <v>43501</v>
      </c>
      <c r="C38" s="16">
        <f t="shared" si="3"/>
        <v>3</v>
      </c>
      <c r="D38" s="73">
        <f t="shared" si="4"/>
        <v>5</v>
      </c>
      <c r="E38" s="25">
        <v>22368860</v>
      </c>
      <c r="F38" s="25">
        <v>5871825</v>
      </c>
      <c r="G38" s="25">
        <v>2372217</v>
      </c>
      <c r="H38" s="25">
        <v>1679767</v>
      </c>
      <c r="I38" s="26">
        <v>1349861</v>
      </c>
      <c r="J38" s="22">
        <f t="shared" si="0"/>
        <v>6.0345542866288224E-2</v>
      </c>
      <c r="K38" s="22">
        <f t="shared" si="5"/>
        <v>1.1476852728398028</v>
      </c>
      <c r="L38" s="22">
        <f t="shared" si="6"/>
        <v>0</v>
      </c>
      <c r="M38" s="22">
        <f t="shared" si="13"/>
        <v>1.1476852728398028</v>
      </c>
      <c r="N38" s="22">
        <f t="shared" si="1"/>
        <v>0.26249996647124618</v>
      </c>
      <c r="O38" s="22">
        <f t="shared" si="1"/>
        <v>0.40399994890855911</v>
      </c>
      <c r="P38" s="22">
        <f t="shared" si="1"/>
        <v>0.7081000599860805</v>
      </c>
      <c r="Q38" s="22">
        <f t="shared" si="1"/>
        <v>0.80360014216257369</v>
      </c>
      <c r="R38" s="22">
        <f t="shared" si="31"/>
        <v>1.234042310339488</v>
      </c>
      <c r="S38" s="22">
        <f t="shared" si="31"/>
        <v>-2.8845516358522727E-2</v>
      </c>
      <c r="T38" s="22">
        <f t="shared" si="31"/>
        <v>-2.0201651638942719E-2</v>
      </c>
      <c r="U38" s="22">
        <f t="shared" si="31"/>
        <v>1.030900185313155E-2</v>
      </c>
      <c r="V38" s="21">
        <v>8052789</v>
      </c>
      <c r="W38" s="21">
        <v>6039592</v>
      </c>
      <c r="X38" s="21">
        <v>2460574</v>
      </c>
      <c r="Y38" s="21">
        <v>5815903</v>
      </c>
      <c r="Z38" s="21">
        <f t="shared" si="26"/>
        <v>0</v>
      </c>
      <c r="AA38" s="22">
        <f t="shared" si="27"/>
        <v>0</v>
      </c>
      <c r="AB38" s="21">
        <f t="shared" si="15"/>
        <v>0</v>
      </c>
      <c r="AC38" s="22">
        <f t="shared" si="28"/>
        <v>0</v>
      </c>
      <c r="AD38" s="21">
        <f t="shared" si="18"/>
        <v>0</v>
      </c>
      <c r="AE38" s="22">
        <f t="shared" si="29"/>
        <v>0</v>
      </c>
      <c r="AF38" s="21">
        <f t="shared" si="16"/>
        <v>0</v>
      </c>
      <c r="AG38" s="22">
        <f t="shared" si="30"/>
        <v>0</v>
      </c>
      <c r="AH38" s="21">
        <f t="shared" si="2"/>
        <v>22368858</v>
      </c>
      <c r="AI38" s="22">
        <f t="shared" si="19"/>
        <v>0</v>
      </c>
      <c r="AJ38" s="14">
        <v>408982</v>
      </c>
      <c r="AK38" s="50">
        <f t="shared" si="17"/>
        <v>0.48841424136663547</v>
      </c>
      <c r="AL38" s="50">
        <v>0.18</v>
      </c>
      <c r="AM38" s="50">
        <f t="shared" si="17"/>
        <v>5.8823529411764497E-2</v>
      </c>
      <c r="AN38" s="14">
        <v>30</v>
      </c>
      <c r="AO38" s="50">
        <f t="shared" si="20"/>
        <v>-3.2258064516129004E-2</v>
      </c>
      <c r="AP38" s="14">
        <v>21</v>
      </c>
      <c r="AQ38" s="50">
        <f t="shared" si="21"/>
        <v>-4.5454545454545414E-2</v>
      </c>
      <c r="AR38" s="14">
        <v>28</v>
      </c>
      <c r="AS38" s="50">
        <f t="shared" si="22"/>
        <v>0.12000000000000011</v>
      </c>
      <c r="AT38" s="14">
        <v>371</v>
      </c>
      <c r="AU38" s="50">
        <f t="shared" si="23"/>
        <v>-1.3297872340425565E-2</v>
      </c>
      <c r="AV38" s="14">
        <v>39</v>
      </c>
      <c r="AW38" s="50">
        <f t="shared" si="24"/>
        <v>5.4054054054053946E-2</v>
      </c>
      <c r="AX38" s="50">
        <v>0.91</v>
      </c>
      <c r="AY38" s="50">
        <f t="shared" si="25"/>
        <v>-3.1914893617021156E-2</v>
      </c>
    </row>
    <row r="39" spans="2:51" x14ac:dyDescent="0.3">
      <c r="B39" s="1">
        <v>43502</v>
      </c>
      <c r="C39" s="4">
        <f t="shared" si="3"/>
        <v>4</v>
      </c>
      <c r="D39" s="57">
        <f t="shared" si="4"/>
        <v>6</v>
      </c>
      <c r="E39" s="2">
        <v>20631473</v>
      </c>
      <c r="F39" s="2">
        <v>5364183</v>
      </c>
      <c r="G39" s="2">
        <v>2145673</v>
      </c>
      <c r="H39" s="2">
        <v>1488024</v>
      </c>
      <c r="I39" s="12">
        <v>1281189</v>
      </c>
      <c r="J39" s="13">
        <f t="shared" si="0"/>
        <v>6.2098765318404553E-2</v>
      </c>
      <c r="K39" s="13">
        <f t="shared" si="5"/>
        <v>-2.0213680806117074E-3</v>
      </c>
      <c r="L39" s="13">
        <f t="shared" si="6"/>
        <v>-7.7669894666066996E-2</v>
      </c>
      <c r="M39" s="13">
        <f t="shared" si="13"/>
        <v>8.2018928090899168E-2</v>
      </c>
      <c r="N39" s="13">
        <f t="shared" si="1"/>
        <v>0.26000000096939274</v>
      </c>
      <c r="O39" s="13">
        <f t="shared" si="1"/>
        <v>0.39999996271566424</v>
      </c>
      <c r="P39" s="13">
        <f t="shared" si="1"/>
        <v>0.69349989490476882</v>
      </c>
      <c r="Q39" s="13">
        <f t="shared" si="1"/>
        <v>0.86100022580280966</v>
      </c>
      <c r="R39" s="13">
        <f t="shared" si="31"/>
        <v>5.0505025959466154E-2</v>
      </c>
      <c r="S39" s="13">
        <f t="shared" si="31"/>
        <v>-3.8461257349129085E-2</v>
      </c>
      <c r="T39" s="13">
        <f t="shared" si="31"/>
        <v>-1.0417198237503755E-2</v>
      </c>
      <c r="U39" s="13">
        <f t="shared" si="31"/>
        <v>8.2474805300750464E-2</v>
      </c>
      <c r="V39" s="14">
        <v>7427330</v>
      </c>
      <c r="W39" s="14">
        <v>5570497</v>
      </c>
      <c r="X39" s="14">
        <v>2269462</v>
      </c>
      <c r="Y39" s="14">
        <v>5364183</v>
      </c>
      <c r="Z39" s="14">
        <f t="shared" si="26"/>
        <v>-625459</v>
      </c>
      <c r="AA39" s="13">
        <f t="shared" si="27"/>
        <v>-7.7669860715337213E-2</v>
      </c>
      <c r="AB39" s="14">
        <f t="shared" si="15"/>
        <v>-469095</v>
      </c>
      <c r="AC39" s="13">
        <f t="shared" si="28"/>
        <v>-7.7669981680881794E-2</v>
      </c>
      <c r="AD39" s="14">
        <f t="shared" si="18"/>
        <v>-191112</v>
      </c>
      <c r="AE39" s="13">
        <f t="shared" si="29"/>
        <v>-7.7669681952259872E-2</v>
      </c>
      <c r="AF39" s="14">
        <f t="shared" si="16"/>
        <v>-451720</v>
      </c>
      <c r="AG39" s="13">
        <f t="shared" si="30"/>
        <v>-7.7669796074659403E-2</v>
      </c>
      <c r="AH39" s="14">
        <f t="shared" si="2"/>
        <v>20631472</v>
      </c>
      <c r="AI39" s="13">
        <f t="shared" si="19"/>
        <v>-7.7669856905524637E-2</v>
      </c>
      <c r="AJ39" s="14">
        <v>404349</v>
      </c>
      <c r="AK39" s="50">
        <f t="shared" si="17"/>
        <v>3.5796349663784754E-2</v>
      </c>
      <c r="AL39" s="50">
        <v>0.18</v>
      </c>
      <c r="AM39" s="50">
        <f t="shared" si="17"/>
        <v>0</v>
      </c>
      <c r="AN39" s="14">
        <v>40</v>
      </c>
      <c r="AO39" s="50">
        <f t="shared" si="20"/>
        <v>8.1081081081081141E-2</v>
      </c>
      <c r="AP39" s="14">
        <v>21</v>
      </c>
      <c r="AQ39" s="50">
        <f t="shared" si="21"/>
        <v>0.16666666666666674</v>
      </c>
      <c r="AR39" s="14">
        <v>28</v>
      </c>
      <c r="AS39" s="50">
        <f t="shared" si="22"/>
        <v>7.6923076923076872E-2</v>
      </c>
      <c r="AT39" s="14">
        <v>350</v>
      </c>
      <c r="AU39" s="50">
        <f t="shared" si="23"/>
        <v>-4.3715846994535568E-2</v>
      </c>
      <c r="AV39" s="14">
        <v>34</v>
      </c>
      <c r="AW39" s="50">
        <f t="shared" si="24"/>
        <v>-8.108108108108103E-2</v>
      </c>
      <c r="AX39" s="50">
        <v>0.93</v>
      </c>
      <c r="AY39" s="50">
        <f t="shared" si="25"/>
        <v>0</v>
      </c>
    </row>
    <row r="40" spans="2:51" x14ac:dyDescent="0.3">
      <c r="B40" s="1">
        <v>43503</v>
      </c>
      <c r="C40" s="4">
        <f t="shared" si="3"/>
        <v>5</v>
      </c>
      <c r="D40" s="57">
        <f t="shared" si="4"/>
        <v>7</v>
      </c>
      <c r="E40" s="2">
        <v>22151687</v>
      </c>
      <c r="F40" s="2">
        <v>5482542</v>
      </c>
      <c r="G40" s="2">
        <v>2193017</v>
      </c>
      <c r="H40" s="2">
        <v>1616911</v>
      </c>
      <c r="I40" s="12">
        <v>1378902</v>
      </c>
      <c r="J40" s="13">
        <f t="shared" si="0"/>
        <v>6.2248170985803472E-2</v>
      </c>
      <c r="K40" s="13">
        <f t="shared" si="5"/>
        <v>8.3990469010527091E-2</v>
      </c>
      <c r="L40" s="13">
        <f t="shared" si="6"/>
        <v>6.2500029977965887E-2</v>
      </c>
      <c r="M40" s="13">
        <f t="shared" si="13"/>
        <v>2.0226294989381444E-2</v>
      </c>
      <c r="N40" s="13">
        <f t="shared" si="1"/>
        <v>0.2474999759611988</v>
      </c>
      <c r="O40" s="13">
        <f t="shared" si="1"/>
        <v>0.40000003647942872</v>
      </c>
      <c r="P40" s="13">
        <f t="shared" si="1"/>
        <v>0.73729980205351808</v>
      </c>
      <c r="Q40" s="13">
        <f t="shared" si="1"/>
        <v>0.85280018504419852</v>
      </c>
      <c r="R40" s="13">
        <f t="shared" si="31"/>
        <v>-2.941172570339956E-2</v>
      </c>
      <c r="S40" s="13">
        <f t="shared" si="31"/>
        <v>-9.9008002323367483E-3</v>
      </c>
      <c r="T40" s="13">
        <f t="shared" si="31"/>
        <v>4.1237038355001587E-2</v>
      </c>
      <c r="U40" s="13">
        <f t="shared" si="31"/>
        <v>1.9607813013118536E-2</v>
      </c>
      <c r="V40" s="14">
        <v>7974607</v>
      </c>
      <c r="W40" s="14">
        <v>5980955</v>
      </c>
      <c r="X40" s="14">
        <v>2436685</v>
      </c>
      <c r="Y40" s="14">
        <v>5759438</v>
      </c>
      <c r="Z40" s="14">
        <f t="shared" si="26"/>
        <v>469095</v>
      </c>
      <c r="AA40" s="13">
        <f t="shared" si="27"/>
        <v>6.2500066617707128E-2</v>
      </c>
      <c r="AB40" s="14">
        <f t="shared" si="15"/>
        <v>351821</v>
      </c>
      <c r="AC40" s="13">
        <f t="shared" si="28"/>
        <v>6.250002220590245E-2</v>
      </c>
      <c r="AD40" s="14">
        <f t="shared" si="18"/>
        <v>143334</v>
      </c>
      <c r="AE40" s="13">
        <f t="shared" si="29"/>
        <v>6.249980923112064E-2</v>
      </c>
      <c r="AF40" s="14">
        <f t="shared" si="16"/>
        <v>338790</v>
      </c>
      <c r="AG40" s="13">
        <f t="shared" si="30"/>
        <v>6.2499907760105389E-2</v>
      </c>
      <c r="AH40" s="14">
        <f t="shared" si="2"/>
        <v>22151685</v>
      </c>
      <c r="AI40" s="13">
        <f t="shared" si="19"/>
        <v>6.249998501101639E-2</v>
      </c>
      <c r="AJ40" s="14">
        <v>406748</v>
      </c>
      <c r="AK40" s="50">
        <f t="shared" si="17"/>
        <v>3.3714375752893488E-2</v>
      </c>
      <c r="AL40" s="50">
        <v>0.17</v>
      </c>
      <c r="AM40" s="50">
        <f t="shared" si="17"/>
        <v>-5.5555555555555469E-2</v>
      </c>
      <c r="AN40" s="14">
        <v>30</v>
      </c>
      <c r="AO40" s="50">
        <f t="shared" si="20"/>
        <v>-0.21052631578947367</v>
      </c>
      <c r="AP40" s="14">
        <v>20</v>
      </c>
      <c r="AQ40" s="50">
        <f t="shared" si="21"/>
        <v>0.11111111111111116</v>
      </c>
      <c r="AR40" s="14">
        <v>29</v>
      </c>
      <c r="AS40" s="50">
        <f t="shared" si="22"/>
        <v>0.15999999999999992</v>
      </c>
      <c r="AT40" s="14">
        <v>359</v>
      </c>
      <c r="AU40" s="50">
        <f t="shared" si="23"/>
        <v>1.4124293785310771E-2</v>
      </c>
      <c r="AV40" s="14">
        <v>34</v>
      </c>
      <c r="AW40" s="50">
        <f t="shared" si="24"/>
        <v>3.0303030303030276E-2</v>
      </c>
      <c r="AX40" s="50">
        <v>0.94</v>
      </c>
      <c r="AY40" s="50">
        <f t="shared" si="25"/>
        <v>0</v>
      </c>
    </row>
    <row r="41" spans="2:51" x14ac:dyDescent="0.3">
      <c r="B41" s="1">
        <v>43504</v>
      </c>
      <c r="C41" s="4">
        <f t="shared" si="3"/>
        <v>6</v>
      </c>
      <c r="D41" s="57">
        <f t="shared" si="4"/>
        <v>8</v>
      </c>
      <c r="E41" s="2">
        <v>21934513</v>
      </c>
      <c r="F41" s="2">
        <v>5209447</v>
      </c>
      <c r="G41" s="2">
        <v>2104616</v>
      </c>
      <c r="H41" s="2">
        <v>1490279</v>
      </c>
      <c r="I41" s="12">
        <v>1246469</v>
      </c>
      <c r="J41" s="13">
        <f t="shared" si="0"/>
        <v>5.6826837231353164E-2</v>
      </c>
      <c r="K41" s="13">
        <f t="shared" si="5"/>
        <v>-5.7509600938203898E-2</v>
      </c>
      <c r="L41" s="13">
        <f t="shared" si="6"/>
        <v>6.3157875348987425E-2</v>
      </c>
      <c r="M41" s="13">
        <f t="shared" si="13"/>
        <v>-0.11349911342902064</v>
      </c>
      <c r="N41" s="13">
        <f t="shared" si="1"/>
        <v>0.23750000740841615</v>
      </c>
      <c r="O41" s="13">
        <f t="shared" si="1"/>
        <v>0.40399988712813473</v>
      </c>
      <c r="P41" s="13">
        <f t="shared" si="1"/>
        <v>0.70810019499994303</v>
      </c>
      <c r="Q41" s="13">
        <f t="shared" si="1"/>
        <v>0.83639976138696182</v>
      </c>
      <c r="R41" s="13">
        <f t="shared" si="31"/>
        <v>-3.0612044935013571E-2</v>
      </c>
      <c r="S41" s="13">
        <f t="shared" si="31"/>
        <v>-1.9417504842426103E-2</v>
      </c>
      <c r="T41" s="13">
        <f t="shared" si="31"/>
        <v>-5.8252272489413892E-2</v>
      </c>
      <c r="U41" s="13">
        <f t="shared" si="31"/>
        <v>-9.7089865349359039E-3</v>
      </c>
      <c r="V41" s="14">
        <v>7896424</v>
      </c>
      <c r="W41" s="14">
        <v>5922318</v>
      </c>
      <c r="X41" s="14">
        <v>2412796</v>
      </c>
      <c r="Y41" s="14">
        <v>5702973</v>
      </c>
      <c r="Z41" s="14">
        <f t="shared" si="26"/>
        <v>469094</v>
      </c>
      <c r="AA41" s="13">
        <f t="shared" si="27"/>
        <v>6.3157823874797625E-2</v>
      </c>
      <c r="AB41" s="14">
        <f t="shared" si="15"/>
        <v>351821</v>
      </c>
      <c r="AC41" s="13">
        <f t="shared" si="28"/>
        <v>6.3157919302353038E-2</v>
      </c>
      <c r="AD41" s="14">
        <f t="shared" si="18"/>
        <v>143334</v>
      </c>
      <c r="AE41" s="13">
        <f t="shared" si="29"/>
        <v>6.3157699930644462E-2</v>
      </c>
      <c r="AF41" s="14">
        <f t="shared" si="16"/>
        <v>338790</v>
      </c>
      <c r="AG41" s="13">
        <f t="shared" si="30"/>
        <v>6.3157800544836107E-2</v>
      </c>
      <c r="AH41" s="14">
        <f t="shared" si="2"/>
        <v>21934511</v>
      </c>
      <c r="AI41" s="13">
        <f t="shared" si="19"/>
        <v>6.315782994058794E-2</v>
      </c>
      <c r="AJ41" s="14">
        <v>398421</v>
      </c>
      <c r="AK41" s="50">
        <f t="shared" si="17"/>
        <v>1.1829450710198808E-2</v>
      </c>
      <c r="AL41" s="50">
        <v>0.19</v>
      </c>
      <c r="AM41" s="50">
        <f t="shared" si="17"/>
        <v>5.555555555555558E-2</v>
      </c>
      <c r="AN41" s="14">
        <v>37</v>
      </c>
      <c r="AO41" s="50">
        <f t="shared" si="20"/>
        <v>8.8235294117646967E-2</v>
      </c>
      <c r="AP41" s="14">
        <v>22</v>
      </c>
      <c r="AQ41" s="50">
        <f t="shared" si="21"/>
        <v>0.29411764705882359</v>
      </c>
      <c r="AR41" s="14">
        <v>26</v>
      </c>
      <c r="AS41" s="50">
        <f t="shared" si="22"/>
        <v>-7.1428571428571397E-2</v>
      </c>
      <c r="AT41" s="14">
        <v>378</v>
      </c>
      <c r="AU41" s="50">
        <f t="shared" si="23"/>
        <v>-4.0609137055837574E-2</v>
      </c>
      <c r="AV41" s="14">
        <v>37</v>
      </c>
      <c r="AW41" s="50">
        <f t="shared" si="24"/>
        <v>-2.6315789473684181E-2</v>
      </c>
      <c r="AX41" s="50">
        <v>0.92</v>
      </c>
      <c r="AY41" s="50">
        <f t="shared" si="25"/>
        <v>-2.1276595744680771E-2</v>
      </c>
    </row>
    <row r="42" spans="2:51" x14ac:dyDescent="0.3">
      <c r="B42" s="1">
        <v>43505</v>
      </c>
      <c r="C42" s="4">
        <f t="shared" si="3"/>
        <v>7</v>
      </c>
      <c r="D42" s="57">
        <f t="shared" si="4"/>
        <v>9</v>
      </c>
      <c r="E42" s="2">
        <v>43991955</v>
      </c>
      <c r="F42" s="2">
        <v>9145927</v>
      </c>
      <c r="G42" s="2">
        <v>3265096</v>
      </c>
      <c r="H42" s="2">
        <v>2286873</v>
      </c>
      <c r="I42" s="12">
        <v>1855111</v>
      </c>
      <c r="J42" s="13">
        <f t="shared" si="0"/>
        <v>4.2169323913883797E-2</v>
      </c>
      <c r="K42" s="13">
        <f t="shared" si="5"/>
        <v>0.1840511785869976</v>
      </c>
      <c r="L42" s="13">
        <f t="shared" si="6"/>
        <v>1.0309266749248591E-2</v>
      </c>
      <c r="M42" s="13">
        <f t="shared" si="13"/>
        <v>0.1719690371610445</v>
      </c>
      <c r="N42" s="13">
        <f t="shared" si="1"/>
        <v>0.20789998989587982</v>
      </c>
      <c r="O42" s="13">
        <f t="shared" si="1"/>
        <v>0.35700000666963555</v>
      </c>
      <c r="P42" s="13">
        <f t="shared" si="1"/>
        <v>0.70039992698530151</v>
      </c>
      <c r="Q42" s="13">
        <f t="shared" si="1"/>
        <v>0.81119983488370362</v>
      </c>
      <c r="R42" s="13">
        <f t="shared" si="31"/>
        <v>3.5154063438014305E-8</v>
      </c>
      <c r="S42" s="13">
        <f t="shared" si="31"/>
        <v>8.2474178066321402E-2</v>
      </c>
      <c r="T42" s="13">
        <f t="shared" si="31"/>
        <v>9.8038615529216777E-3</v>
      </c>
      <c r="U42" s="13">
        <f t="shared" si="31"/>
        <v>7.2164813432870289E-2</v>
      </c>
      <c r="V42" s="14">
        <v>15837104</v>
      </c>
      <c r="W42" s="14">
        <v>11877828</v>
      </c>
      <c r="X42" s="14">
        <v>4839115</v>
      </c>
      <c r="Y42" s="14">
        <v>11437908</v>
      </c>
      <c r="Z42" s="14">
        <f t="shared" si="26"/>
        <v>161604</v>
      </c>
      <c r="AA42" s="13">
        <f t="shared" si="27"/>
        <v>1.030933622531971E-2</v>
      </c>
      <c r="AB42" s="14">
        <f t="shared" si="15"/>
        <v>121203</v>
      </c>
      <c r="AC42" s="13">
        <f t="shared" si="28"/>
        <v>1.030933622531971E-2</v>
      </c>
      <c r="AD42" s="14">
        <f t="shared" si="18"/>
        <v>49379</v>
      </c>
      <c r="AE42" s="13">
        <f t="shared" si="29"/>
        <v>1.0309336464473295E-2</v>
      </c>
      <c r="AF42" s="14">
        <f t="shared" si="16"/>
        <v>116713</v>
      </c>
      <c r="AG42" s="13">
        <f t="shared" si="30"/>
        <v>1.0309247389520326E-2</v>
      </c>
      <c r="AH42" s="14">
        <f t="shared" si="2"/>
        <v>43991955</v>
      </c>
      <c r="AI42" s="13">
        <f t="shared" si="19"/>
        <v>1.0309313154317934E-2</v>
      </c>
      <c r="AJ42" s="14">
        <v>382738</v>
      </c>
      <c r="AK42" s="50">
        <f t="shared" si="17"/>
        <v>-2.1818414158839672E-2</v>
      </c>
      <c r="AL42" s="50">
        <v>0.18</v>
      </c>
      <c r="AM42" s="50">
        <f t="shared" si="17"/>
        <v>0</v>
      </c>
      <c r="AN42" s="14">
        <v>34</v>
      </c>
      <c r="AO42" s="50">
        <f t="shared" si="20"/>
        <v>3.0303030303030276E-2</v>
      </c>
      <c r="AP42" s="14">
        <v>22</v>
      </c>
      <c r="AQ42" s="50">
        <f t="shared" si="21"/>
        <v>0.10000000000000009</v>
      </c>
      <c r="AR42" s="14">
        <v>26</v>
      </c>
      <c r="AS42" s="50">
        <f t="shared" si="22"/>
        <v>-3.703703703703709E-2</v>
      </c>
      <c r="AT42" s="14">
        <v>353</v>
      </c>
      <c r="AU42" s="50">
        <f t="shared" si="23"/>
        <v>8.5714285714286742E-3</v>
      </c>
      <c r="AV42" s="14">
        <v>31</v>
      </c>
      <c r="AW42" s="50">
        <f t="shared" si="24"/>
        <v>-8.8235294117647078E-2</v>
      </c>
      <c r="AX42" s="50">
        <v>0.95</v>
      </c>
      <c r="AY42" s="50">
        <f t="shared" si="25"/>
        <v>0</v>
      </c>
    </row>
    <row r="43" spans="2:51" x14ac:dyDescent="0.3">
      <c r="B43" s="1">
        <v>43506</v>
      </c>
      <c r="C43" s="4">
        <f t="shared" si="3"/>
        <v>1</v>
      </c>
      <c r="D43" s="57">
        <f t="shared" si="4"/>
        <v>10</v>
      </c>
      <c r="E43" s="2">
        <v>46236443</v>
      </c>
      <c r="F43" s="2">
        <v>10000942</v>
      </c>
      <c r="G43" s="2">
        <v>3366317</v>
      </c>
      <c r="H43" s="2">
        <v>2197531</v>
      </c>
      <c r="I43" s="12">
        <v>1799778</v>
      </c>
      <c r="J43" s="13">
        <f t="shared" si="0"/>
        <v>3.892552893828792E-2</v>
      </c>
      <c r="K43" s="13">
        <f t="shared" si="5"/>
        <v>-4.9231076440156785E-2</v>
      </c>
      <c r="L43" s="13">
        <f t="shared" si="6"/>
        <v>3.0000011138400229E-2</v>
      </c>
      <c r="M43" s="13">
        <f t="shared" si="13"/>
        <v>-7.6923385166750902E-2</v>
      </c>
      <c r="N43" s="13">
        <f t="shared" si="1"/>
        <v>0.21629998657119884</v>
      </c>
      <c r="O43" s="13">
        <f t="shared" si="1"/>
        <v>0.33659999228072718</v>
      </c>
      <c r="P43" s="13">
        <f t="shared" si="1"/>
        <v>0.65279978088813384</v>
      </c>
      <c r="Q43" s="13">
        <f t="shared" si="1"/>
        <v>0.81900005051123281</v>
      </c>
      <c r="R43" s="13">
        <f t="shared" si="31"/>
        <v>-6.9808419156380808E-8</v>
      </c>
      <c r="S43" s="13">
        <f t="shared" si="31"/>
        <v>3.8200203000826605E-8</v>
      </c>
      <c r="T43" s="13">
        <f t="shared" si="31"/>
        <v>-8.571456673476896E-2</v>
      </c>
      <c r="U43" s="13">
        <f t="shared" si="31"/>
        <v>9.6153897075994532E-3</v>
      </c>
      <c r="V43" s="14">
        <v>16645119</v>
      </c>
      <c r="W43" s="14">
        <v>12483839</v>
      </c>
      <c r="X43" s="14">
        <v>5086008</v>
      </c>
      <c r="Y43" s="14">
        <v>12021475</v>
      </c>
      <c r="Z43" s="14">
        <f t="shared" si="26"/>
        <v>484809</v>
      </c>
      <c r="AA43" s="13">
        <f t="shared" si="27"/>
        <v>2.999998143599969E-2</v>
      </c>
      <c r="AB43" s="14">
        <f t="shared" si="15"/>
        <v>363607</v>
      </c>
      <c r="AC43" s="13">
        <f t="shared" si="28"/>
        <v>3.0000003300266753E-2</v>
      </c>
      <c r="AD43" s="14">
        <f t="shared" si="18"/>
        <v>148136</v>
      </c>
      <c r="AE43" s="13">
        <f t="shared" si="29"/>
        <v>2.9999967597377886E-2</v>
      </c>
      <c r="AF43" s="14">
        <f t="shared" si="16"/>
        <v>350140</v>
      </c>
      <c r="AG43" s="13">
        <f t="shared" si="30"/>
        <v>2.9999995715999983E-2</v>
      </c>
      <c r="AH43" s="14">
        <f t="shared" si="2"/>
        <v>46236441</v>
      </c>
      <c r="AI43" s="13">
        <f t="shared" si="19"/>
        <v>2.9999989529903681E-2</v>
      </c>
      <c r="AJ43" s="14">
        <v>391506</v>
      </c>
      <c r="AK43" s="50">
        <f t="shared" si="17"/>
        <v>-2.7773225061461626E-2</v>
      </c>
      <c r="AL43" s="50">
        <v>0.18</v>
      </c>
      <c r="AM43" s="50">
        <f t="shared" si="17"/>
        <v>0</v>
      </c>
      <c r="AN43" s="14">
        <v>38</v>
      </c>
      <c r="AO43" s="50">
        <f t="shared" si="20"/>
        <v>0.26666666666666661</v>
      </c>
      <c r="AP43" s="14">
        <v>19</v>
      </c>
      <c r="AQ43" s="50">
        <f t="shared" si="21"/>
        <v>-5.0000000000000044E-2</v>
      </c>
      <c r="AR43" s="14">
        <v>26</v>
      </c>
      <c r="AS43" s="50">
        <f t="shared" si="22"/>
        <v>-0.1333333333333333</v>
      </c>
      <c r="AT43" s="14">
        <v>387</v>
      </c>
      <c r="AU43" s="50">
        <f t="shared" si="23"/>
        <v>8.4033613445378075E-2</v>
      </c>
      <c r="AV43" s="14">
        <v>15</v>
      </c>
      <c r="AW43" s="50">
        <f t="shared" si="24"/>
        <v>-0.60526315789473684</v>
      </c>
      <c r="AX43" s="50">
        <v>0.95</v>
      </c>
      <c r="AY43" s="50">
        <f t="shared" si="25"/>
        <v>4.39560439560438E-2</v>
      </c>
    </row>
    <row r="44" spans="2:51" x14ac:dyDescent="0.3">
      <c r="B44" s="1">
        <v>43507</v>
      </c>
      <c r="C44" s="4">
        <f t="shared" si="3"/>
        <v>2</v>
      </c>
      <c r="D44" s="57">
        <f t="shared" si="4"/>
        <v>11</v>
      </c>
      <c r="E44" s="2">
        <v>22368860</v>
      </c>
      <c r="F44" s="2">
        <v>5312604</v>
      </c>
      <c r="G44" s="2">
        <v>2125041</v>
      </c>
      <c r="H44" s="2">
        <v>1582306</v>
      </c>
      <c r="I44" s="12">
        <v>1297491</v>
      </c>
      <c r="J44" s="13">
        <f t="shared" si="0"/>
        <v>5.8004341750093655E-2</v>
      </c>
      <c r="K44" s="13">
        <f t="shared" si="5"/>
        <v>8.2977972200451333E-2</v>
      </c>
      <c r="L44" s="13">
        <f t="shared" si="6"/>
        <v>5.1020408642713067E-2</v>
      </c>
      <c r="M44" s="13">
        <f t="shared" si="13"/>
        <v>3.0406225507084272E-2</v>
      </c>
      <c r="N44" s="13">
        <f t="shared" si="1"/>
        <v>0.23749998882374873</v>
      </c>
      <c r="O44" s="13">
        <f t="shared" si="1"/>
        <v>0.39999988706103445</v>
      </c>
      <c r="P44" s="13">
        <f t="shared" si="1"/>
        <v>0.74460022183101404</v>
      </c>
      <c r="Q44" s="13">
        <f t="shared" si="1"/>
        <v>0.82000005055912073</v>
      </c>
      <c r="R44" s="13">
        <f t="shared" si="31"/>
        <v>1.1862914450766482E-7</v>
      </c>
      <c r="S44" s="13">
        <f t="shared" si="31"/>
        <v>1.0100805642443422E-2</v>
      </c>
      <c r="T44" s="13">
        <f t="shared" si="31"/>
        <v>9.9010203298601773E-3</v>
      </c>
      <c r="U44" s="13">
        <f t="shared" si="31"/>
        <v>1.0101216045851791E-2</v>
      </c>
      <c r="V44" s="14">
        <v>8052789</v>
      </c>
      <c r="W44" s="14">
        <v>6039592</v>
      </c>
      <c r="X44" s="14">
        <v>2460574</v>
      </c>
      <c r="Y44" s="14">
        <v>5815903</v>
      </c>
      <c r="Z44" s="14">
        <f t="shared" si="26"/>
        <v>390912</v>
      </c>
      <c r="AA44" s="13">
        <f t="shared" si="27"/>
        <v>5.1020396177072547E-2</v>
      </c>
      <c r="AB44" s="14">
        <f t="shared" si="15"/>
        <v>293184</v>
      </c>
      <c r="AC44" s="13">
        <f t="shared" si="28"/>
        <v>5.1020393957407872E-2</v>
      </c>
      <c r="AD44" s="14">
        <f t="shared" si="18"/>
        <v>119445</v>
      </c>
      <c r="AE44" s="13">
        <f t="shared" si="29"/>
        <v>5.1020255611715637E-2</v>
      </c>
      <c r="AF44" s="14">
        <f t="shared" si="16"/>
        <v>282325</v>
      </c>
      <c r="AG44" s="13">
        <f t="shared" si="30"/>
        <v>5.1020334402081202E-2</v>
      </c>
      <c r="AH44" s="14">
        <f t="shared" si="2"/>
        <v>22368858</v>
      </c>
      <c r="AI44" s="13">
        <f t="shared" si="19"/>
        <v>5.1020364054076506E-2</v>
      </c>
      <c r="AJ44" s="14">
        <v>393294</v>
      </c>
      <c r="AK44" s="50">
        <f t="shared" si="17"/>
        <v>-3.4050663378835777E-2</v>
      </c>
      <c r="AL44" s="50">
        <v>0.17</v>
      </c>
      <c r="AM44" s="50">
        <f t="shared" si="17"/>
        <v>0</v>
      </c>
      <c r="AN44" s="14">
        <v>33</v>
      </c>
      <c r="AO44" s="50">
        <f t="shared" si="20"/>
        <v>-0.15384615384615385</v>
      </c>
      <c r="AP44" s="14">
        <v>20</v>
      </c>
      <c r="AQ44" s="50">
        <f t="shared" si="21"/>
        <v>0.17647058823529416</v>
      </c>
      <c r="AR44" s="14">
        <v>25</v>
      </c>
      <c r="AS44" s="50">
        <f t="shared" si="22"/>
        <v>-3.8461538461538436E-2</v>
      </c>
      <c r="AT44" s="14">
        <v>375</v>
      </c>
      <c r="AU44" s="50">
        <f t="shared" si="23"/>
        <v>1.3513513513513598E-2</v>
      </c>
      <c r="AV44" s="14">
        <v>34</v>
      </c>
      <c r="AW44" s="50">
        <f t="shared" si="24"/>
        <v>-8.108108108108103E-2</v>
      </c>
      <c r="AX44" s="50">
        <v>0.94</v>
      </c>
      <c r="AY44" s="50">
        <f t="shared" si="25"/>
        <v>1.0752688172043001E-2</v>
      </c>
    </row>
    <row r="45" spans="2:51" x14ac:dyDescent="0.3">
      <c r="B45" s="1">
        <v>43508</v>
      </c>
      <c r="C45" s="4">
        <f t="shared" si="3"/>
        <v>3</v>
      </c>
      <c r="D45" s="57">
        <f t="shared" si="4"/>
        <v>12</v>
      </c>
      <c r="E45" s="2">
        <v>22803207</v>
      </c>
      <c r="F45" s="2">
        <v>5814817</v>
      </c>
      <c r="G45" s="2">
        <v>2256149</v>
      </c>
      <c r="H45" s="2">
        <v>1712868</v>
      </c>
      <c r="I45" s="12">
        <v>1404552</v>
      </c>
      <c r="J45" s="13">
        <f t="shared" si="0"/>
        <v>6.1594494142863325E-2</v>
      </c>
      <c r="K45" s="13">
        <f t="shared" si="5"/>
        <v>4.0516023501679044E-2</v>
      </c>
      <c r="L45" s="13">
        <f t="shared" si="6"/>
        <v>1.9417484842767951E-2</v>
      </c>
      <c r="M45" s="13">
        <f t="shared" si="13"/>
        <v>2.0696661547025652E-2</v>
      </c>
      <c r="N45" s="13">
        <f t="shared" si="1"/>
        <v>0.25499996557501758</v>
      </c>
      <c r="O45" s="13">
        <f t="shared" si="1"/>
        <v>0.38800000068789781</v>
      </c>
      <c r="P45" s="13">
        <f t="shared" si="1"/>
        <v>0.75919985781080945</v>
      </c>
      <c r="Q45" s="13">
        <f t="shared" si="1"/>
        <v>0.82000014011587585</v>
      </c>
      <c r="R45" s="13">
        <f t="shared" si="31"/>
        <v>-2.8571435635021847E-2</v>
      </c>
      <c r="S45" s="13">
        <f t="shared" si="31"/>
        <v>-3.9603837237817907E-2</v>
      </c>
      <c r="T45" s="13">
        <f t="shared" si="31"/>
        <v>7.2164656822276463E-2</v>
      </c>
      <c r="U45" s="13">
        <f t="shared" si="31"/>
        <v>2.0408157108046332E-2</v>
      </c>
      <c r="V45" s="14">
        <v>8209154</v>
      </c>
      <c r="W45" s="14">
        <v>6156866</v>
      </c>
      <c r="X45" s="14">
        <v>2508352</v>
      </c>
      <c r="Y45" s="14">
        <v>5928833</v>
      </c>
      <c r="Z45" s="14">
        <f t="shared" si="26"/>
        <v>156365</v>
      </c>
      <c r="AA45" s="13">
        <f t="shared" si="27"/>
        <v>1.9417496223979036E-2</v>
      </c>
      <c r="AB45" s="14">
        <f t="shared" si="15"/>
        <v>117274</v>
      </c>
      <c r="AC45" s="13">
        <f t="shared" si="28"/>
        <v>1.9417536813745029E-2</v>
      </c>
      <c r="AD45" s="14">
        <f t="shared" si="18"/>
        <v>47778</v>
      </c>
      <c r="AE45" s="13">
        <f t="shared" si="29"/>
        <v>1.9417420488065051E-2</v>
      </c>
      <c r="AF45" s="14">
        <f t="shared" si="16"/>
        <v>112930</v>
      </c>
      <c r="AG45" s="13">
        <f t="shared" si="30"/>
        <v>1.9417449018664934E-2</v>
      </c>
      <c r="AH45" s="14">
        <f t="shared" si="2"/>
        <v>22803205</v>
      </c>
      <c r="AI45" s="13">
        <f t="shared" si="19"/>
        <v>1.9417486578885645E-2</v>
      </c>
      <c r="AJ45" s="14">
        <v>389714</v>
      </c>
      <c r="AK45" s="50">
        <f t="shared" si="17"/>
        <v>-4.7112097842936906E-2</v>
      </c>
      <c r="AL45" s="50">
        <v>0.17</v>
      </c>
      <c r="AM45" s="50">
        <f t="shared" si="17"/>
        <v>-5.5555555555555469E-2</v>
      </c>
      <c r="AN45" s="14">
        <v>39</v>
      </c>
      <c r="AO45" s="50">
        <f t="shared" si="20"/>
        <v>0.30000000000000004</v>
      </c>
      <c r="AP45" s="14">
        <v>17</v>
      </c>
      <c r="AQ45" s="50">
        <f t="shared" si="21"/>
        <v>-0.19047619047619047</v>
      </c>
      <c r="AR45" s="14">
        <v>25</v>
      </c>
      <c r="AS45" s="50">
        <f t="shared" si="22"/>
        <v>-0.1071428571428571</v>
      </c>
      <c r="AT45" s="14">
        <v>354</v>
      </c>
      <c r="AU45" s="50">
        <f t="shared" si="23"/>
        <v>-4.5822102425876032E-2</v>
      </c>
      <c r="AV45" s="14">
        <v>30</v>
      </c>
      <c r="AW45" s="50">
        <f t="shared" si="24"/>
        <v>-0.23076923076923073</v>
      </c>
      <c r="AX45" s="50">
        <v>0.92</v>
      </c>
      <c r="AY45" s="50">
        <f t="shared" si="25"/>
        <v>1.098901098901095E-2</v>
      </c>
    </row>
    <row r="46" spans="2:51" x14ac:dyDescent="0.3">
      <c r="B46" s="1">
        <v>43509</v>
      </c>
      <c r="C46" s="4">
        <f t="shared" si="3"/>
        <v>4</v>
      </c>
      <c r="D46" s="57">
        <f t="shared" si="4"/>
        <v>13</v>
      </c>
      <c r="E46" s="2">
        <v>21717340</v>
      </c>
      <c r="F46" s="2">
        <v>5483628</v>
      </c>
      <c r="G46" s="2">
        <v>2259254</v>
      </c>
      <c r="H46" s="2">
        <v>1682241</v>
      </c>
      <c r="I46" s="12">
        <v>1393232</v>
      </c>
      <c r="J46" s="13">
        <f t="shared" si="0"/>
        <v>6.4152976377401652E-2</v>
      </c>
      <c r="K46" s="13">
        <f t="shared" si="5"/>
        <v>8.7452358707419409E-2</v>
      </c>
      <c r="L46" s="13">
        <f t="shared" si="6"/>
        <v>5.2631578947368363E-2</v>
      </c>
      <c r="M46" s="13">
        <f t="shared" si="13"/>
        <v>3.3079740772048449E-2</v>
      </c>
      <c r="N46" s="13">
        <f t="shared" si="1"/>
        <v>0.25249998388384581</v>
      </c>
      <c r="O46" s="13">
        <f t="shared" si="1"/>
        <v>0.41199986578228864</v>
      </c>
      <c r="P46" s="13">
        <f t="shared" si="1"/>
        <v>0.74460020874146948</v>
      </c>
      <c r="Q46" s="13">
        <f t="shared" si="1"/>
        <v>0.82820000225889157</v>
      </c>
      <c r="R46" s="13">
        <f t="shared" si="31"/>
        <v>-2.8846219452244637E-2</v>
      </c>
      <c r="S46" s="13">
        <f t="shared" si="31"/>
        <v>2.99997604628639E-2</v>
      </c>
      <c r="T46" s="13">
        <f t="shared" si="31"/>
        <v>7.3684674233033265E-2</v>
      </c>
      <c r="U46" s="13">
        <f t="shared" si="31"/>
        <v>-3.8095487737340172E-2</v>
      </c>
      <c r="V46" s="14">
        <v>7818242</v>
      </c>
      <c r="W46" s="14">
        <v>5863681</v>
      </c>
      <c r="X46" s="14">
        <v>2388907</v>
      </c>
      <c r="Y46" s="14">
        <v>5646508</v>
      </c>
      <c r="Z46" s="14">
        <f t="shared" si="26"/>
        <v>390912</v>
      </c>
      <c r="AA46" s="13">
        <f t="shared" si="27"/>
        <v>5.2631564774959561E-2</v>
      </c>
      <c r="AB46" s="14">
        <f t="shared" si="15"/>
        <v>293184</v>
      </c>
      <c r="AC46" s="13">
        <f t="shared" si="28"/>
        <v>5.2631569499094866E-2</v>
      </c>
      <c r="AD46" s="14">
        <f t="shared" si="18"/>
        <v>119445</v>
      </c>
      <c r="AE46" s="13">
        <f t="shared" si="29"/>
        <v>5.2631416608870385E-2</v>
      </c>
      <c r="AF46" s="14">
        <f t="shared" si="16"/>
        <v>282325</v>
      </c>
      <c r="AG46" s="13">
        <f t="shared" si="30"/>
        <v>5.2631500454030089E-2</v>
      </c>
      <c r="AH46" s="14">
        <f t="shared" si="2"/>
        <v>21717338</v>
      </c>
      <c r="AI46" s="13">
        <f t="shared" si="19"/>
        <v>5.2631533028763E-2</v>
      </c>
      <c r="AJ46" s="14">
        <v>401381</v>
      </c>
      <c r="AK46" s="50">
        <f t="shared" si="17"/>
        <v>-7.3401937435235709E-3</v>
      </c>
      <c r="AL46" s="50">
        <v>0.17</v>
      </c>
      <c r="AM46" s="50">
        <f t="shared" si="17"/>
        <v>-5.5555555555555469E-2</v>
      </c>
      <c r="AN46" s="14">
        <v>32</v>
      </c>
      <c r="AO46" s="50">
        <f t="shared" si="20"/>
        <v>-0.19999999999999996</v>
      </c>
      <c r="AP46" s="14">
        <v>17</v>
      </c>
      <c r="AQ46" s="50">
        <f t="shared" si="21"/>
        <v>-0.19047619047619047</v>
      </c>
      <c r="AR46" s="14">
        <v>30</v>
      </c>
      <c r="AS46" s="50">
        <f t="shared" si="22"/>
        <v>7.1428571428571397E-2</v>
      </c>
      <c r="AT46" s="14">
        <v>357</v>
      </c>
      <c r="AU46" s="50">
        <f t="shared" si="23"/>
        <v>2.0000000000000018E-2</v>
      </c>
      <c r="AV46" s="14">
        <v>35</v>
      </c>
      <c r="AW46" s="50">
        <f t="shared" si="24"/>
        <v>2.9411764705882248E-2</v>
      </c>
      <c r="AX46" s="50">
        <v>0.94</v>
      </c>
      <c r="AY46" s="50">
        <f t="shared" si="25"/>
        <v>1.0752688172043001E-2</v>
      </c>
    </row>
    <row r="47" spans="2:51" x14ac:dyDescent="0.3">
      <c r="B47" s="1">
        <v>43510</v>
      </c>
      <c r="C47" s="4">
        <f t="shared" si="3"/>
        <v>5</v>
      </c>
      <c r="D47" s="57">
        <f t="shared" si="4"/>
        <v>14</v>
      </c>
      <c r="E47" s="2">
        <v>21500167</v>
      </c>
      <c r="F47" s="2">
        <v>5213790</v>
      </c>
      <c r="G47" s="2">
        <v>1981240</v>
      </c>
      <c r="H47" s="2">
        <v>1402916</v>
      </c>
      <c r="I47" s="12">
        <v>1184903</v>
      </c>
      <c r="J47" s="13">
        <f t="shared" si="0"/>
        <v>5.5111339367736073E-2</v>
      </c>
      <c r="K47" s="13">
        <f t="shared" si="5"/>
        <v>-0.14069092654880477</v>
      </c>
      <c r="L47" s="13">
        <f t="shared" si="6"/>
        <v>-2.9411755411675844E-2</v>
      </c>
      <c r="M47" s="13">
        <f t="shared" si="13"/>
        <v>-0.1146512661343102</v>
      </c>
      <c r="N47" s="13">
        <f t="shared" si="1"/>
        <v>0.24249997686064484</v>
      </c>
      <c r="O47" s="13">
        <f t="shared" si="1"/>
        <v>0.37999996164018879</v>
      </c>
      <c r="P47" s="13">
        <f t="shared" si="1"/>
        <v>0.70809997779168599</v>
      </c>
      <c r="Q47" s="13">
        <f t="shared" si="1"/>
        <v>0.84460010435407396</v>
      </c>
      <c r="R47" s="13">
        <f t="shared" ref="R47:U110" si="32">(N47/N40)-1</f>
        <v>-2.0202018530045551E-2</v>
      </c>
      <c r="S47" s="13">
        <f t="shared" si="32"/>
        <v>-5.0000182538154636E-2</v>
      </c>
      <c r="T47" s="13">
        <f t="shared" si="32"/>
        <v>-3.9603732674964975E-2</v>
      </c>
      <c r="U47" s="13">
        <f t="shared" si="32"/>
        <v>-9.6154771468530686E-3</v>
      </c>
      <c r="V47" s="14">
        <v>7740060</v>
      </c>
      <c r="W47" s="14">
        <v>5805045</v>
      </c>
      <c r="X47" s="14">
        <v>2365018</v>
      </c>
      <c r="Y47" s="14">
        <v>5590043</v>
      </c>
      <c r="Z47" s="14">
        <f t="shared" si="26"/>
        <v>-234547</v>
      </c>
      <c r="AA47" s="13">
        <f t="shared" si="27"/>
        <v>-2.9411731512286488E-2</v>
      </c>
      <c r="AB47" s="14">
        <f t="shared" si="15"/>
        <v>-175910</v>
      </c>
      <c r="AC47" s="13">
        <f t="shared" si="28"/>
        <v>-2.9411690942332758E-2</v>
      </c>
      <c r="AD47" s="14">
        <f t="shared" si="18"/>
        <v>-71667</v>
      </c>
      <c r="AE47" s="13">
        <f t="shared" si="29"/>
        <v>-2.9411680213076385E-2</v>
      </c>
      <c r="AF47" s="14">
        <f t="shared" si="16"/>
        <v>-169395</v>
      </c>
      <c r="AG47" s="13">
        <f t="shared" si="30"/>
        <v>-2.9411723852223126E-2</v>
      </c>
      <c r="AH47" s="14">
        <f t="shared" si="2"/>
        <v>21500166</v>
      </c>
      <c r="AI47" s="13">
        <f t="shared" si="19"/>
        <v>-2.9411712923870126E-2</v>
      </c>
      <c r="AJ47" s="14">
        <v>406712</v>
      </c>
      <c r="AK47" s="50">
        <f t="shared" si="17"/>
        <v>-8.8506888786143989E-5</v>
      </c>
      <c r="AL47" s="50">
        <v>0.18</v>
      </c>
      <c r="AM47" s="50">
        <f t="shared" si="17"/>
        <v>5.8823529411764497E-2</v>
      </c>
      <c r="AN47" s="14">
        <v>40</v>
      </c>
      <c r="AO47" s="50">
        <f t="shared" si="20"/>
        <v>0.33333333333333326</v>
      </c>
      <c r="AP47" s="14">
        <v>22</v>
      </c>
      <c r="AQ47" s="50">
        <f t="shared" si="21"/>
        <v>0.10000000000000009</v>
      </c>
      <c r="AR47" s="14">
        <v>29</v>
      </c>
      <c r="AS47" s="50">
        <f t="shared" si="22"/>
        <v>0</v>
      </c>
      <c r="AT47" s="14">
        <v>359</v>
      </c>
      <c r="AU47" s="50">
        <f t="shared" si="23"/>
        <v>0</v>
      </c>
      <c r="AV47" s="14">
        <v>30</v>
      </c>
      <c r="AW47" s="50">
        <f t="shared" si="24"/>
        <v>-0.11764705882352944</v>
      </c>
      <c r="AX47" s="50">
        <v>0.91</v>
      </c>
      <c r="AY47" s="50">
        <f t="shared" si="25"/>
        <v>-3.1914893617021156E-2</v>
      </c>
    </row>
    <row r="48" spans="2:51" x14ac:dyDescent="0.3">
      <c r="B48" s="1">
        <v>43511</v>
      </c>
      <c r="C48" s="4">
        <f t="shared" si="3"/>
        <v>6</v>
      </c>
      <c r="D48" s="57">
        <f t="shared" si="4"/>
        <v>15</v>
      </c>
      <c r="E48" s="2">
        <v>21500167</v>
      </c>
      <c r="F48" s="2">
        <v>5482542</v>
      </c>
      <c r="G48" s="2">
        <v>2214947</v>
      </c>
      <c r="H48" s="2">
        <v>1633080</v>
      </c>
      <c r="I48" s="12">
        <v>1285561</v>
      </c>
      <c r="J48" s="13">
        <f t="shared" si="0"/>
        <v>5.9793070444522596E-2</v>
      </c>
      <c r="K48" s="13">
        <f t="shared" si="5"/>
        <v>3.1362191919734883E-2</v>
      </c>
      <c r="L48" s="13">
        <f t="shared" si="6"/>
        <v>-1.9801944086928258E-2</v>
      </c>
      <c r="M48" s="13">
        <f t="shared" si="13"/>
        <v>5.2197752992891644E-2</v>
      </c>
      <c r="N48" s="13">
        <f t="shared" si="1"/>
        <v>0.25499997279090902</v>
      </c>
      <c r="O48" s="13">
        <f t="shared" si="1"/>
        <v>0.40400000583670859</v>
      </c>
      <c r="P48" s="13">
        <f t="shared" si="1"/>
        <v>0.73729980897962799</v>
      </c>
      <c r="Q48" s="13">
        <f t="shared" si="1"/>
        <v>0.78720025963210616</v>
      </c>
      <c r="R48" s="13">
        <f t="shared" si="32"/>
        <v>7.3684062469939748E-2</v>
      </c>
      <c r="S48" s="13">
        <f t="shared" si="32"/>
        <v>2.9383318578268813E-7</v>
      </c>
      <c r="T48" s="13">
        <f t="shared" si="32"/>
        <v>4.1236556896707688E-2</v>
      </c>
      <c r="U48" s="13">
        <f t="shared" si="32"/>
        <v>-5.8822950491126957E-2</v>
      </c>
      <c r="V48" s="14">
        <v>7740060</v>
      </c>
      <c r="W48" s="14">
        <v>5805045</v>
      </c>
      <c r="X48" s="14">
        <v>2365018</v>
      </c>
      <c r="Y48" s="14">
        <v>5590043</v>
      </c>
      <c r="Z48" s="14">
        <f t="shared" si="26"/>
        <v>-156364</v>
      </c>
      <c r="AA48" s="13">
        <f t="shared" si="27"/>
        <v>-1.9801874873993541E-2</v>
      </c>
      <c r="AB48" s="14">
        <f t="shared" si="15"/>
        <v>-117273</v>
      </c>
      <c r="AC48" s="13">
        <f t="shared" si="28"/>
        <v>-1.9801874873993541E-2</v>
      </c>
      <c r="AD48" s="14">
        <f t="shared" si="18"/>
        <v>-47778</v>
      </c>
      <c r="AE48" s="13">
        <f t="shared" si="29"/>
        <v>-1.9801922748545642E-2</v>
      </c>
      <c r="AF48" s="14">
        <f t="shared" si="16"/>
        <v>-112930</v>
      </c>
      <c r="AG48" s="13">
        <f t="shared" si="30"/>
        <v>-1.9801952420255176E-2</v>
      </c>
      <c r="AH48" s="14">
        <f t="shared" si="2"/>
        <v>21500166</v>
      </c>
      <c r="AI48" s="13">
        <f t="shared" si="19"/>
        <v>-1.9801900302222397E-2</v>
      </c>
      <c r="AJ48" s="14">
        <v>397282</v>
      </c>
      <c r="AK48" s="50">
        <f t="shared" si="17"/>
        <v>-2.8587850540007231E-3</v>
      </c>
      <c r="AL48" s="50">
        <v>0.18</v>
      </c>
      <c r="AM48" s="50">
        <f t="shared" si="17"/>
        <v>-5.2631578947368474E-2</v>
      </c>
      <c r="AN48" s="14">
        <v>34</v>
      </c>
      <c r="AO48" s="50">
        <f t="shared" si="20"/>
        <v>-8.108108108108103E-2</v>
      </c>
      <c r="AP48" s="14">
        <v>19</v>
      </c>
      <c r="AQ48" s="50">
        <f t="shared" si="21"/>
        <v>-0.13636363636363635</v>
      </c>
      <c r="AR48" s="14">
        <v>25</v>
      </c>
      <c r="AS48" s="50">
        <f t="shared" si="22"/>
        <v>-3.8461538461538436E-2</v>
      </c>
      <c r="AT48" s="14">
        <v>370</v>
      </c>
      <c r="AU48" s="50">
        <f t="shared" si="23"/>
        <v>-2.1164021164021163E-2</v>
      </c>
      <c r="AV48" s="14">
        <v>39</v>
      </c>
      <c r="AW48" s="50">
        <f t="shared" si="24"/>
        <v>5.4054054054053946E-2</v>
      </c>
      <c r="AX48" s="50">
        <v>0.93</v>
      </c>
      <c r="AY48" s="50">
        <f t="shared" si="25"/>
        <v>1.0869565217391353E-2</v>
      </c>
    </row>
    <row r="49" spans="2:51" x14ac:dyDescent="0.3">
      <c r="B49" s="1">
        <v>43512</v>
      </c>
      <c r="C49" s="4">
        <f t="shared" si="3"/>
        <v>7</v>
      </c>
      <c r="D49" s="57">
        <f t="shared" si="4"/>
        <v>16</v>
      </c>
      <c r="E49" s="2">
        <v>45787545</v>
      </c>
      <c r="F49" s="2">
        <v>9807692</v>
      </c>
      <c r="G49" s="2">
        <v>3334615</v>
      </c>
      <c r="H49" s="2">
        <v>2290213</v>
      </c>
      <c r="I49" s="12">
        <v>1768503</v>
      </c>
      <c r="J49" s="13">
        <f t="shared" si="0"/>
        <v>3.8624106184334629E-2</v>
      </c>
      <c r="K49" s="13">
        <f t="shared" si="5"/>
        <v>-4.6686155168073507E-2</v>
      </c>
      <c r="L49" s="13">
        <f t="shared" si="6"/>
        <v>4.081632653061229E-2</v>
      </c>
      <c r="M49" s="13">
        <f t="shared" si="13"/>
        <v>-8.4071011828148912E-2</v>
      </c>
      <c r="N49" s="13">
        <f t="shared" si="1"/>
        <v>0.21419999696423994</v>
      </c>
      <c r="O49" s="13">
        <f t="shared" si="1"/>
        <v>0.33999997145097949</v>
      </c>
      <c r="P49" s="13">
        <f t="shared" si="1"/>
        <v>0.68679982546710794</v>
      </c>
      <c r="Q49" s="13">
        <f t="shared" si="1"/>
        <v>0.77220022766441376</v>
      </c>
      <c r="R49" s="13">
        <f t="shared" si="32"/>
        <v>3.030306577463171E-2</v>
      </c>
      <c r="S49" s="13">
        <f t="shared" si="32"/>
        <v>-4.7619145381102901E-2</v>
      </c>
      <c r="T49" s="13">
        <f t="shared" si="32"/>
        <v>-1.9417622695553138E-2</v>
      </c>
      <c r="U49" s="13">
        <f t="shared" si="32"/>
        <v>-4.8076448665551053E-2</v>
      </c>
      <c r="V49" s="14">
        <v>16483516</v>
      </c>
      <c r="W49" s="14">
        <v>12362637</v>
      </c>
      <c r="X49" s="14">
        <v>5036630</v>
      </c>
      <c r="Y49" s="14">
        <v>11904761</v>
      </c>
      <c r="Z49" s="14">
        <f t="shared" si="26"/>
        <v>646412</v>
      </c>
      <c r="AA49" s="13">
        <f t="shared" si="27"/>
        <v>4.0816300758017343E-2</v>
      </c>
      <c r="AB49" s="14">
        <f t="shared" si="15"/>
        <v>484809</v>
      </c>
      <c r="AC49" s="13">
        <f t="shared" si="28"/>
        <v>4.0816300758017343E-2</v>
      </c>
      <c r="AD49" s="14">
        <f t="shared" si="18"/>
        <v>197515</v>
      </c>
      <c r="AE49" s="13">
        <f t="shared" si="29"/>
        <v>4.0816347617281368E-2</v>
      </c>
      <c r="AF49" s="14">
        <f t="shared" si="16"/>
        <v>466853</v>
      </c>
      <c r="AG49" s="13">
        <f t="shared" si="30"/>
        <v>4.0816292629736184E-2</v>
      </c>
      <c r="AH49" s="14">
        <f t="shared" si="2"/>
        <v>45787544</v>
      </c>
      <c r="AI49" s="13">
        <f t="shared" si="19"/>
        <v>4.0816303799183329E-2</v>
      </c>
      <c r="AJ49" s="14">
        <v>382778</v>
      </c>
      <c r="AK49" s="50">
        <f t="shared" si="17"/>
        <v>1.045101348702282E-4</v>
      </c>
      <c r="AL49" s="50">
        <v>0.19</v>
      </c>
      <c r="AM49" s="50">
        <f t="shared" si="17"/>
        <v>5.555555555555558E-2</v>
      </c>
      <c r="AN49" s="14">
        <v>33</v>
      </c>
      <c r="AO49" s="50">
        <f t="shared" si="20"/>
        <v>-2.9411764705882359E-2</v>
      </c>
      <c r="AP49" s="14">
        <v>18</v>
      </c>
      <c r="AQ49" s="50">
        <f t="shared" si="21"/>
        <v>-0.18181818181818177</v>
      </c>
      <c r="AR49" s="14">
        <v>26</v>
      </c>
      <c r="AS49" s="50">
        <f t="shared" si="22"/>
        <v>0</v>
      </c>
      <c r="AT49" s="14">
        <v>361</v>
      </c>
      <c r="AU49" s="50">
        <f t="shared" si="23"/>
        <v>2.2662889518413554E-2</v>
      </c>
      <c r="AV49" s="14">
        <v>30</v>
      </c>
      <c r="AW49" s="50">
        <f t="shared" si="24"/>
        <v>-3.2258064516129004E-2</v>
      </c>
      <c r="AX49" s="50">
        <v>0.91</v>
      </c>
      <c r="AY49" s="50">
        <f t="shared" si="25"/>
        <v>-4.2105263157894646E-2</v>
      </c>
    </row>
    <row r="50" spans="2:51" x14ac:dyDescent="0.3">
      <c r="B50" s="1">
        <v>43513</v>
      </c>
      <c r="C50" s="4">
        <f t="shared" si="3"/>
        <v>1</v>
      </c>
      <c r="D50" s="57">
        <f t="shared" si="4"/>
        <v>17</v>
      </c>
      <c r="E50" s="2">
        <v>45338648</v>
      </c>
      <c r="F50" s="2">
        <v>9901960</v>
      </c>
      <c r="G50" s="2">
        <v>3232000</v>
      </c>
      <c r="H50" s="2">
        <v>2087872</v>
      </c>
      <c r="I50" s="12">
        <v>1579683</v>
      </c>
      <c r="J50" s="13">
        <f t="shared" si="0"/>
        <v>3.4841863833257665E-2</v>
      </c>
      <c r="K50" s="13">
        <f t="shared" si="5"/>
        <v>-0.12229008244350137</v>
      </c>
      <c r="L50" s="13">
        <f t="shared" si="6"/>
        <v>-1.9417475518175187E-2</v>
      </c>
      <c r="M50" s="13">
        <f t="shared" si="13"/>
        <v>-0.10490968822811508</v>
      </c>
      <c r="N50" s="13">
        <f t="shared" si="1"/>
        <v>0.21839998404892885</v>
      </c>
      <c r="O50" s="13">
        <f t="shared" si="1"/>
        <v>0.32640002585346739</v>
      </c>
      <c r="P50" s="13">
        <f t="shared" si="1"/>
        <v>0.64600000000000002</v>
      </c>
      <c r="Q50" s="13">
        <f t="shared" si="1"/>
        <v>0.75659954250068973</v>
      </c>
      <c r="R50" s="13">
        <f t="shared" si="32"/>
        <v>9.7087268058555498E-3</v>
      </c>
      <c r="S50" s="13">
        <f t="shared" si="32"/>
        <v>-3.030293125720851E-2</v>
      </c>
      <c r="T50" s="13">
        <f t="shared" si="32"/>
        <v>-1.0416334513597247E-2</v>
      </c>
      <c r="U50" s="13">
        <f t="shared" si="32"/>
        <v>-7.6191091772939035E-2</v>
      </c>
      <c r="V50" s="14">
        <v>16321913</v>
      </c>
      <c r="W50" s="14">
        <v>12241435</v>
      </c>
      <c r="X50" s="14">
        <v>4987251</v>
      </c>
      <c r="Y50" s="14">
        <v>11788048</v>
      </c>
      <c r="Z50" s="14">
        <f t="shared" si="26"/>
        <v>-323206</v>
      </c>
      <c r="AA50" s="13">
        <f t="shared" si="27"/>
        <v>-1.941746406258793E-2</v>
      </c>
      <c r="AB50" s="14">
        <f t="shared" si="15"/>
        <v>-242404</v>
      </c>
      <c r="AC50" s="13">
        <f t="shared" si="28"/>
        <v>-1.9417424399657879E-2</v>
      </c>
      <c r="AD50" s="14">
        <f t="shared" si="18"/>
        <v>-98757</v>
      </c>
      <c r="AE50" s="13">
        <f t="shared" si="29"/>
        <v>-1.9417389827149356E-2</v>
      </c>
      <c r="AF50" s="14">
        <f t="shared" si="16"/>
        <v>-233427</v>
      </c>
      <c r="AG50" s="13">
        <f t="shared" si="30"/>
        <v>-1.9417500764257301E-2</v>
      </c>
      <c r="AH50" s="14">
        <f t="shared" si="2"/>
        <v>45338647</v>
      </c>
      <c r="AI50" s="13">
        <f t="shared" si="19"/>
        <v>-1.9417454730133787E-2</v>
      </c>
      <c r="AJ50" s="14">
        <v>393504</v>
      </c>
      <c r="AK50" s="50">
        <f t="shared" si="17"/>
        <v>5.1033700632940882E-3</v>
      </c>
      <c r="AL50" s="50">
        <v>0.19</v>
      </c>
      <c r="AM50" s="50">
        <f t="shared" si="17"/>
        <v>5.555555555555558E-2</v>
      </c>
      <c r="AN50" s="14">
        <v>31</v>
      </c>
      <c r="AO50" s="50">
        <f t="shared" si="20"/>
        <v>-0.18421052631578949</v>
      </c>
      <c r="AP50" s="14">
        <v>18</v>
      </c>
      <c r="AQ50" s="50">
        <f t="shared" si="21"/>
        <v>-5.2631578947368474E-2</v>
      </c>
      <c r="AR50" s="14">
        <v>30</v>
      </c>
      <c r="AS50" s="50">
        <f t="shared" si="22"/>
        <v>0.15384615384615374</v>
      </c>
      <c r="AT50" s="14">
        <v>374</v>
      </c>
      <c r="AU50" s="50">
        <f t="shared" si="23"/>
        <v>-3.3591731266149893E-2</v>
      </c>
      <c r="AV50" s="14">
        <v>39</v>
      </c>
      <c r="AW50" s="50">
        <f t="shared" si="24"/>
        <v>1.6</v>
      </c>
      <c r="AX50" s="50">
        <v>0.94</v>
      </c>
      <c r="AY50" s="50">
        <f t="shared" si="25"/>
        <v>-1.0526315789473717E-2</v>
      </c>
    </row>
    <row r="51" spans="2:51" x14ac:dyDescent="0.3">
      <c r="B51" s="1">
        <v>43514</v>
      </c>
      <c r="C51" s="4">
        <f t="shared" si="3"/>
        <v>2</v>
      </c>
      <c r="D51" s="57">
        <f t="shared" si="4"/>
        <v>18</v>
      </c>
      <c r="E51" s="2">
        <v>21717340</v>
      </c>
      <c r="F51" s="2">
        <v>5592215</v>
      </c>
      <c r="G51" s="2">
        <v>2348730</v>
      </c>
      <c r="H51" s="2">
        <v>1800301</v>
      </c>
      <c r="I51" s="12">
        <v>1431960</v>
      </c>
      <c r="J51" s="13">
        <f t="shared" si="0"/>
        <v>6.5936251861415815E-2</v>
      </c>
      <c r="K51" s="13">
        <f t="shared" si="5"/>
        <v>0.10363771309396363</v>
      </c>
      <c r="L51" s="13">
        <f t="shared" si="6"/>
        <v>-2.9126204911649523E-2</v>
      </c>
      <c r="M51" s="13">
        <f t="shared" si="13"/>
        <v>0.13674683432312817</v>
      </c>
      <c r="N51" s="13">
        <f t="shared" si="1"/>
        <v>0.25749999769769227</v>
      </c>
      <c r="O51" s="13">
        <f t="shared" si="1"/>
        <v>0.4199999463539939</v>
      </c>
      <c r="P51" s="13">
        <f t="shared" si="1"/>
        <v>0.76649976795970587</v>
      </c>
      <c r="Q51" s="13">
        <f t="shared" si="1"/>
        <v>0.79540032472347677</v>
      </c>
      <c r="R51" s="13">
        <f t="shared" si="32"/>
        <v>8.4210567642534651E-2</v>
      </c>
      <c r="S51" s="13">
        <f t="shared" si="32"/>
        <v>5.0000162349815191E-2</v>
      </c>
      <c r="T51" s="13">
        <f t="shared" si="32"/>
        <v>2.9411146393214294E-2</v>
      </c>
      <c r="U51" s="13">
        <f t="shared" si="32"/>
        <v>-2.9999663803521148E-2</v>
      </c>
      <c r="V51" s="14">
        <v>7818242</v>
      </c>
      <c r="W51" s="14">
        <v>5863681</v>
      </c>
      <c r="X51" s="14">
        <v>2388907</v>
      </c>
      <c r="Y51" s="14">
        <v>5646508</v>
      </c>
      <c r="Z51" s="14">
        <f t="shared" si="26"/>
        <v>-234547</v>
      </c>
      <c r="AA51" s="13">
        <f t="shared" si="27"/>
        <v>-2.9126182245679089E-2</v>
      </c>
      <c r="AB51" s="14">
        <f t="shared" si="15"/>
        <v>-175911</v>
      </c>
      <c r="AC51" s="13">
        <f t="shared" si="28"/>
        <v>-2.9126305220617543E-2</v>
      </c>
      <c r="AD51" s="14">
        <f t="shared" si="18"/>
        <v>-71667</v>
      </c>
      <c r="AE51" s="13">
        <f t="shared" si="29"/>
        <v>-2.9126130732097466E-2</v>
      </c>
      <c r="AF51" s="14">
        <f t="shared" si="16"/>
        <v>-169395</v>
      </c>
      <c r="AG51" s="13">
        <f t="shared" si="30"/>
        <v>-2.912617352799729E-2</v>
      </c>
      <c r="AH51" s="14">
        <f t="shared" si="2"/>
        <v>21717338</v>
      </c>
      <c r="AI51" s="13">
        <f t="shared" si="19"/>
        <v>-2.9126207515823954E-2</v>
      </c>
      <c r="AJ51" s="14">
        <v>401252</v>
      </c>
      <c r="AK51" s="50">
        <f t="shared" si="17"/>
        <v>2.0234226812511746E-2</v>
      </c>
      <c r="AL51" s="50">
        <v>0.17</v>
      </c>
      <c r="AM51" s="50">
        <f t="shared" si="17"/>
        <v>0</v>
      </c>
      <c r="AN51" s="14">
        <v>36</v>
      </c>
      <c r="AO51" s="50">
        <f t="shared" si="20"/>
        <v>9.0909090909090828E-2</v>
      </c>
      <c r="AP51" s="14">
        <v>18</v>
      </c>
      <c r="AQ51" s="50">
        <f t="shared" si="21"/>
        <v>-9.9999999999999978E-2</v>
      </c>
      <c r="AR51" s="14">
        <v>27</v>
      </c>
      <c r="AS51" s="50">
        <f t="shared" si="22"/>
        <v>8.0000000000000071E-2</v>
      </c>
      <c r="AT51" s="14">
        <v>395</v>
      </c>
      <c r="AU51" s="50">
        <f t="shared" si="23"/>
        <v>5.3333333333333233E-2</v>
      </c>
      <c r="AV51" s="14">
        <v>37</v>
      </c>
      <c r="AW51" s="50">
        <f t="shared" si="24"/>
        <v>8.8235294117646967E-2</v>
      </c>
      <c r="AX51" s="50">
        <v>0.95</v>
      </c>
      <c r="AY51" s="50">
        <f t="shared" si="25"/>
        <v>1.0638297872340496E-2</v>
      </c>
    </row>
    <row r="52" spans="2:51" x14ac:dyDescent="0.3">
      <c r="B52" s="24">
        <v>43515</v>
      </c>
      <c r="C52" s="16">
        <f t="shared" si="3"/>
        <v>3</v>
      </c>
      <c r="D52" s="73">
        <f t="shared" si="4"/>
        <v>19</v>
      </c>
      <c r="E52" s="25">
        <v>21934513</v>
      </c>
      <c r="F52" s="25">
        <v>5648137</v>
      </c>
      <c r="G52" s="25">
        <v>948887</v>
      </c>
      <c r="H52" s="25">
        <v>727321</v>
      </c>
      <c r="I52" s="26">
        <v>620260</v>
      </c>
      <c r="J52" s="22">
        <f t="shared" si="0"/>
        <v>2.8277810407735061E-2</v>
      </c>
      <c r="K52" s="22">
        <f t="shared" si="5"/>
        <v>-0.55839299648571217</v>
      </c>
      <c r="L52" s="22">
        <f t="shared" si="6"/>
        <v>-3.809525563663041E-2</v>
      </c>
      <c r="M52" s="22">
        <f t="shared" si="13"/>
        <v>-0.54090360183579034</v>
      </c>
      <c r="N52" s="22">
        <f t="shared" si="1"/>
        <v>0.25749999555495034</v>
      </c>
      <c r="O52" s="22">
        <f t="shared" si="1"/>
        <v>0.16799999716720751</v>
      </c>
      <c r="P52" s="22">
        <f t="shared" si="1"/>
        <v>0.76649906680142099</v>
      </c>
      <c r="Q52" s="22">
        <f t="shared" si="1"/>
        <v>0.8528008953405718</v>
      </c>
      <c r="R52" s="22">
        <f t="shared" si="32"/>
        <v>9.8040404605359566E-3</v>
      </c>
      <c r="S52" s="22">
        <f t="shared" si="32"/>
        <v>-0.56701031734702356</v>
      </c>
      <c r="T52" s="22">
        <f t="shared" si="32"/>
        <v>9.6143445174754483E-3</v>
      </c>
      <c r="U52" s="22">
        <f t="shared" si="32"/>
        <v>4.0000914170649882E-2</v>
      </c>
      <c r="V52" s="21">
        <v>7896424</v>
      </c>
      <c r="W52" s="21">
        <v>5922318</v>
      </c>
      <c r="X52" s="21">
        <v>2412796</v>
      </c>
      <c r="Y52" s="21">
        <v>5702973</v>
      </c>
      <c r="Z52" s="21">
        <f t="shared" si="26"/>
        <v>-312730</v>
      </c>
      <c r="AA52" s="22">
        <f t="shared" si="27"/>
        <v>-3.8095277540170391E-2</v>
      </c>
      <c r="AB52" s="21">
        <f t="shared" si="15"/>
        <v>-234548</v>
      </c>
      <c r="AC52" s="22">
        <f t="shared" si="28"/>
        <v>-3.8095355656595387E-2</v>
      </c>
      <c r="AD52" s="21">
        <f t="shared" si="18"/>
        <v>-95556</v>
      </c>
      <c r="AE52" s="22">
        <f t="shared" si="29"/>
        <v>-3.8095131783736913E-2</v>
      </c>
      <c r="AF52" s="21">
        <f t="shared" si="16"/>
        <v>-225860</v>
      </c>
      <c r="AG52" s="22">
        <f t="shared" si="30"/>
        <v>-3.8095186691883498E-2</v>
      </c>
      <c r="AH52" s="21">
        <f t="shared" si="2"/>
        <v>21934511</v>
      </c>
      <c r="AI52" s="22">
        <f t="shared" si="19"/>
        <v>-3.8095258977849822E-2</v>
      </c>
      <c r="AJ52" s="14">
        <v>400903</v>
      </c>
      <c r="AK52" s="50">
        <f t="shared" si="17"/>
        <v>2.871079817507205E-2</v>
      </c>
      <c r="AL52" s="50">
        <v>0.18</v>
      </c>
      <c r="AM52" s="50">
        <f t="shared" si="17"/>
        <v>5.8823529411764497E-2</v>
      </c>
      <c r="AN52" s="14">
        <v>35</v>
      </c>
      <c r="AO52" s="50">
        <f t="shared" si="20"/>
        <v>-0.10256410256410253</v>
      </c>
      <c r="AP52" s="14">
        <v>19</v>
      </c>
      <c r="AQ52" s="50">
        <f t="shared" si="21"/>
        <v>0.11764705882352944</v>
      </c>
      <c r="AR52" s="14">
        <v>29</v>
      </c>
      <c r="AS52" s="50">
        <f t="shared" si="22"/>
        <v>0.15999999999999992</v>
      </c>
      <c r="AT52" s="14">
        <v>350</v>
      </c>
      <c r="AU52" s="50">
        <f t="shared" si="23"/>
        <v>-1.1299435028248594E-2</v>
      </c>
      <c r="AV52" s="14">
        <v>35</v>
      </c>
      <c r="AW52" s="50">
        <f t="shared" si="24"/>
        <v>0.16666666666666674</v>
      </c>
      <c r="AX52" s="50">
        <v>0.92</v>
      </c>
      <c r="AY52" s="50">
        <f t="shared" si="25"/>
        <v>0</v>
      </c>
    </row>
    <row r="53" spans="2:51" x14ac:dyDescent="0.3">
      <c r="B53" s="1">
        <v>43516</v>
      </c>
      <c r="C53" s="4">
        <f t="shared" si="3"/>
        <v>4</v>
      </c>
      <c r="D53" s="57">
        <f t="shared" si="4"/>
        <v>20</v>
      </c>
      <c r="E53" s="2">
        <v>22151687</v>
      </c>
      <c r="F53" s="2">
        <v>5427163</v>
      </c>
      <c r="G53" s="2">
        <v>2105739</v>
      </c>
      <c r="H53" s="2">
        <v>1537189</v>
      </c>
      <c r="I53" s="12">
        <v>1222680</v>
      </c>
      <c r="J53" s="13">
        <f t="shared" si="0"/>
        <v>5.5195796148618387E-2</v>
      </c>
      <c r="K53" s="13">
        <f t="shared" si="5"/>
        <v>-0.12241464451003137</v>
      </c>
      <c r="L53" s="13">
        <f t="shared" si="6"/>
        <v>2.0000009209230951E-2</v>
      </c>
      <c r="M53" s="13">
        <f t="shared" si="13"/>
        <v>-0.13962220826808736</v>
      </c>
      <c r="N53" s="13">
        <f t="shared" si="1"/>
        <v>0.24499998577986409</v>
      </c>
      <c r="O53" s="13">
        <f t="shared" si="1"/>
        <v>0.38799995504096707</v>
      </c>
      <c r="P53" s="13">
        <f t="shared" si="1"/>
        <v>0.7299997768004487</v>
      </c>
      <c r="Q53" s="13">
        <f t="shared" si="1"/>
        <v>0.79539991503972507</v>
      </c>
      <c r="R53" s="13">
        <f t="shared" si="32"/>
        <v>-2.9702964683878341E-2</v>
      </c>
      <c r="S53" s="13">
        <f t="shared" si="32"/>
        <v>-5.8252229514083709E-2</v>
      </c>
      <c r="T53" s="13">
        <f t="shared" si="32"/>
        <v>-1.960841773829014E-2</v>
      </c>
      <c r="U53" s="13">
        <f t="shared" si="32"/>
        <v>-3.9604065599740612E-2</v>
      </c>
      <c r="V53" s="14">
        <v>7974607</v>
      </c>
      <c r="W53" s="14">
        <v>5980955</v>
      </c>
      <c r="X53" s="14">
        <v>2436685</v>
      </c>
      <c r="Y53" s="14">
        <v>5759438</v>
      </c>
      <c r="Z53" s="14">
        <f t="shared" si="26"/>
        <v>156365</v>
      </c>
      <c r="AA53" s="13">
        <f t="shared" si="27"/>
        <v>2.0000020464958856E-2</v>
      </c>
      <c r="AB53" s="14">
        <f t="shared" si="15"/>
        <v>117274</v>
      </c>
      <c r="AC53" s="13">
        <f t="shared" si="28"/>
        <v>2.0000064805708151E-2</v>
      </c>
      <c r="AD53" s="14">
        <f t="shared" si="18"/>
        <v>47778</v>
      </c>
      <c r="AE53" s="13">
        <f t="shared" si="29"/>
        <v>1.9999941395793197E-2</v>
      </c>
      <c r="AF53" s="14">
        <f t="shared" si="16"/>
        <v>112930</v>
      </c>
      <c r="AG53" s="13">
        <f t="shared" si="30"/>
        <v>1.9999971663902771E-2</v>
      </c>
      <c r="AH53" s="14">
        <f t="shared" si="2"/>
        <v>22151685</v>
      </c>
      <c r="AI53" s="13">
        <f t="shared" si="19"/>
        <v>2.000001105107807E-2</v>
      </c>
      <c r="AJ53" s="14">
        <v>392628</v>
      </c>
      <c r="AK53" s="50">
        <f t="shared" si="17"/>
        <v>-2.180721060538493E-2</v>
      </c>
      <c r="AL53" s="50">
        <v>0.18</v>
      </c>
      <c r="AM53" s="50">
        <f t="shared" si="17"/>
        <v>5.8823529411764497E-2</v>
      </c>
      <c r="AN53" s="14">
        <v>32</v>
      </c>
      <c r="AO53" s="50">
        <f t="shared" si="20"/>
        <v>0</v>
      </c>
      <c r="AP53" s="14">
        <v>18</v>
      </c>
      <c r="AQ53" s="50">
        <f t="shared" si="21"/>
        <v>5.8823529411764719E-2</v>
      </c>
      <c r="AR53" s="14">
        <v>25</v>
      </c>
      <c r="AS53" s="50">
        <f t="shared" si="22"/>
        <v>-0.16666666666666663</v>
      </c>
      <c r="AT53" s="14">
        <v>378</v>
      </c>
      <c r="AU53" s="50">
        <f t="shared" si="23"/>
        <v>5.8823529411764719E-2</v>
      </c>
      <c r="AV53" s="14">
        <v>40</v>
      </c>
      <c r="AW53" s="50">
        <f t="shared" si="24"/>
        <v>0.14285714285714279</v>
      </c>
      <c r="AX53" s="50">
        <v>0.91</v>
      </c>
      <c r="AY53" s="50">
        <f t="shared" si="25"/>
        <v>-3.1914893617021156E-2</v>
      </c>
    </row>
    <row r="54" spans="2:51" x14ac:dyDescent="0.3">
      <c r="B54" s="1">
        <v>43517</v>
      </c>
      <c r="C54" s="4">
        <f t="shared" si="3"/>
        <v>5</v>
      </c>
      <c r="D54" s="57">
        <f t="shared" si="4"/>
        <v>21</v>
      </c>
      <c r="E54" s="2">
        <v>20848646</v>
      </c>
      <c r="F54" s="2">
        <v>5003675</v>
      </c>
      <c r="G54" s="2">
        <v>1921411</v>
      </c>
      <c r="H54" s="2">
        <v>1444709</v>
      </c>
      <c r="I54" s="12">
        <v>1149121</v>
      </c>
      <c r="J54" s="13">
        <f t="shared" si="0"/>
        <v>5.5117296346247138E-2</v>
      </c>
      <c r="K54" s="13">
        <f t="shared" si="5"/>
        <v>-3.019825251518482E-2</v>
      </c>
      <c r="L54" s="13">
        <f t="shared" si="6"/>
        <v>-3.0303066948270674E-2</v>
      </c>
      <c r="M54" s="13">
        <f t="shared" si="13"/>
        <v>1.0808988820465437E-4</v>
      </c>
      <c r="N54" s="13">
        <f t="shared" si="1"/>
        <v>0.23999999808141018</v>
      </c>
      <c r="O54" s="13">
        <f t="shared" si="1"/>
        <v>0.38399996002937842</v>
      </c>
      <c r="P54" s="13">
        <f t="shared" si="1"/>
        <v>0.75190003596315413</v>
      </c>
      <c r="Q54" s="13">
        <f t="shared" si="1"/>
        <v>0.79539962719135826</v>
      </c>
      <c r="R54" s="13">
        <f t="shared" si="32"/>
        <v>-1.0309191825908059E-2</v>
      </c>
      <c r="S54" s="13">
        <f t="shared" si="32"/>
        <v>1.0526312613097444E-2</v>
      </c>
      <c r="T54" s="13">
        <f t="shared" si="32"/>
        <v>6.1855754194577228E-2</v>
      </c>
      <c r="U54" s="13">
        <f t="shared" si="32"/>
        <v>-5.8252984944091146E-2</v>
      </c>
      <c r="V54" s="14">
        <v>7505512</v>
      </c>
      <c r="W54" s="14">
        <v>5629134</v>
      </c>
      <c r="X54" s="14">
        <v>2293351</v>
      </c>
      <c r="Y54" s="14">
        <v>5420648</v>
      </c>
      <c r="Z54" s="14">
        <f t="shared" si="26"/>
        <v>-234548</v>
      </c>
      <c r="AA54" s="13">
        <f t="shared" si="27"/>
        <v>-3.0303124265186554E-2</v>
      </c>
      <c r="AB54" s="14">
        <f t="shared" si="15"/>
        <v>-175911</v>
      </c>
      <c r="AC54" s="13">
        <f t="shared" si="28"/>
        <v>-3.0303124265186554E-2</v>
      </c>
      <c r="AD54" s="14">
        <f t="shared" si="18"/>
        <v>-71667</v>
      </c>
      <c r="AE54" s="13">
        <f t="shared" si="29"/>
        <v>-3.0302940611868445E-2</v>
      </c>
      <c r="AF54" s="14">
        <f t="shared" si="16"/>
        <v>-169395</v>
      </c>
      <c r="AG54" s="13">
        <f t="shared" si="30"/>
        <v>-3.0302986935878629E-2</v>
      </c>
      <c r="AH54" s="14">
        <f t="shared" si="2"/>
        <v>20848645</v>
      </c>
      <c r="AI54" s="13">
        <f t="shared" si="19"/>
        <v>-3.0303068357704799E-2</v>
      </c>
      <c r="AJ54" s="14">
        <v>390285</v>
      </c>
      <c r="AK54" s="50">
        <f t="shared" si="17"/>
        <v>-4.0389759830051775E-2</v>
      </c>
      <c r="AL54" s="50">
        <v>0.18</v>
      </c>
      <c r="AM54" s="50">
        <f t="shared" si="17"/>
        <v>0</v>
      </c>
      <c r="AN54" s="14">
        <v>36</v>
      </c>
      <c r="AO54" s="50">
        <f t="shared" si="20"/>
        <v>-9.9999999999999978E-2</v>
      </c>
      <c r="AP54" s="14">
        <v>22</v>
      </c>
      <c r="AQ54" s="50">
        <f t="shared" si="21"/>
        <v>0</v>
      </c>
      <c r="AR54" s="14">
        <v>26</v>
      </c>
      <c r="AS54" s="50">
        <f t="shared" si="22"/>
        <v>-0.10344827586206895</v>
      </c>
      <c r="AT54" s="14">
        <v>373</v>
      </c>
      <c r="AU54" s="50">
        <f t="shared" si="23"/>
        <v>3.8997214484679743E-2</v>
      </c>
      <c r="AV54" s="14">
        <v>36</v>
      </c>
      <c r="AW54" s="50">
        <f t="shared" si="24"/>
        <v>0.19999999999999996</v>
      </c>
      <c r="AX54" s="50">
        <v>0.94</v>
      </c>
      <c r="AY54" s="50">
        <f t="shared" si="25"/>
        <v>3.296703296703285E-2</v>
      </c>
    </row>
    <row r="55" spans="2:51" x14ac:dyDescent="0.3">
      <c r="B55" s="1">
        <v>43518</v>
      </c>
      <c r="C55" s="4">
        <f t="shared" si="3"/>
        <v>6</v>
      </c>
      <c r="D55" s="57">
        <f t="shared" si="4"/>
        <v>22</v>
      </c>
      <c r="E55" s="2">
        <v>22151687</v>
      </c>
      <c r="F55" s="2">
        <v>5704059</v>
      </c>
      <c r="G55" s="2">
        <v>2304440</v>
      </c>
      <c r="H55" s="2">
        <v>1749530</v>
      </c>
      <c r="I55" s="12">
        <v>1377230</v>
      </c>
      <c r="J55" s="13">
        <f t="shared" si="0"/>
        <v>6.2172691407205237E-2</v>
      </c>
      <c r="K55" s="13">
        <f t="shared" si="5"/>
        <v>7.1306612443905903E-2</v>
      </c>
      <c r="L55" s="13">
        <f t="shared" si="6"/>
        <v>3.0303020437004058E-2</v>
      </c>
      <c r="M55" s="13">
        <f t="shared" si="13"/>
        <v>3.9797604387794561E-2</v>
      </c>
      <c r="N55" s="13">
        <f t="shared" si="1"/>
        <v>0.25749998182982631</v>
      </c>
      <c r="O55" s="13">
        <f t="shared" si="1"/>
        <v>0.40400002875145574</v>
      </c>
      <c r="P55" s="13">
        <f t="shared" si="1"/>
        <v>0.75919963201471941</v>
      </c>
      <c r="Q55" s="13">
        <f t="shared" si="1"/>
        <v>0.78719999085468673</v>
      </c>
      <c r="R55" s="13">
        <f t="shared" si="32"/>
        <v>9.8039580614668331E-3</v>
      </c>
      <c r="S55" s="13">
        <f t="shared" si="32"/>
        <v>5.6719670293858826E-8</v>
      </c>
      <c r="T55" s="13">
        <f t="shared" si="32"/>
        <v>2.9702737974934834E-2</v>
      </c>
      <c r="U55" s="13">
        <f t="shared" si="32"/>
        <v>-3.4143461735691716E-7</v>
      </c>
      <c r="V55" s="14">
        <v>7974607</v>
      </c>
      <c r="W55" s="14">
        <v>5980955</v>
      </c>
      <c r="X55" s="14">
        <v>2436685</v>
      </c>
      <c r="Y55" s="14">
        <v>5759438</v>
      </c>
      <c r="Z55" s="14">
        <f t="shared" si="26"/>
        <v>234547</v>
      </c>
      <c r="AA55" s="13">
        <f t="shared" si="27"/>
        <v>3.0302995067221783E-2</v>
      </c>
      <c r="AB55" s="14">
        <f t="shared" si="15"/>
        <v>175910</v>
      </c>
      <c r="AC55" s="13">
        <f t="shared" si="28"/>
        <v>3.0302952001233452E-2</v>
      </c>
      <c r="AD55" s="14">
        <f t="shared" si="18"/>
        <v>71667</v>
      </c>
      <c r="AE55" s="13">
        <f t="shared" si="29"/>
        <v>3.0302940611868445E-2</v>
      </c>
      <c r="AF55" s="14">
        <f t="shared" si="16"/>
        <v>169395</v>
      </c>
      <c r="AG55" s="13">
        <f t="shared" si="30"/>
        <v>3.0302986935878629E-2</v>
      </c>
      <c r="AH55" s="14">
        <f t="shared" si="2"/>
        <v>22151685</v>
      </c>
      <c r="AI55" s="13">
        <f t="shared" si="19"/>
        <v>3.0302975335167126E-2</v>
      </c>
      <c r="AJ55" s="14">
        <v>407017</v>
      </c>
      <c r="AK55" s="50">
        <f t="shared" si="17"/>
        <v>2.450400471201819E-2</v>
      </c>
      <c r="AL55" s="50">
        <v>0.17</v>
      </c>
      <c r="AM55" s="50">
        <f t="shared" si="17"/>
        <v>-5.5555555555555469E-2</v>
      </c>
      <c r="AN55" s="14">
        <v>30</v>
      </c>
      <c r="AO55" s="50">
        <f t="shared" si="20"/>
        <v>-0.11764705882352944</v>
      </c>
      <c r="AP55" s="14">
        <v>19</v>
      </c>
      <c r="AQ55" s="50">
        <f t="shared" si="21"/>
        <v>0</v>
      </c>
      <c r="AR55" s="14">
        <v>28</v>
      </c>
      <c r="AS55" s="50">
        <f t="shared" si="22"/>
        <v>0.12000000000000011</v>
      </c>
      <c r="AT55" s="14">
        <v>395</v>
      </c>
      <c r="AU55" s="50">
        <f t="shared" si="23"/>
        <v>6.7567567567567544E-2</v>
      </c>
      <c r="AV55" s="14">
        <v>40</v>
      </c>
      <c r="AW55" s="50">
        <f t="shared" si="24"/>
        <v>2.564102564102555E-2</v>
      </c>
      <c r="AX55" s="50">
        <v>0.94</v>
      </c>
      <c r="AY55" s="50">
        <f t="shared" si="25"/>
        <v>1.0752688172043001E-2</v>
      </c>
    </row>
    <row r="56" spans="2:51" x14ac:dyDescent="0.3">
      <c r="B56" s="1">
        <v>43519</v>
      </c>
      <c r="C56" s="4">
        <f t="shared" si="3"/>
        <v>7</v>
      </c>
      <c r="D56" s="57">
        <f t="shared" si="4"/>
        <v>23</v>
      </c>
      <c r="E56" s="2">
        <v>43094160</v>
      </c>
      <c r="F56" s="2">
        <v>9049773</v>
      </c>
      <c r="G56" s="2">
        <v>2923076</v>
      </c>
      <c r="H56" s="2">
        <v>1908184</v>
      </c>
      <c r="I56" s="12">
        <v>1443732</v>
      </c>
      <c r="J56" s="13">
        <f t="shared" si="0"/>
        <v>3.3501801636230989E-2</v>
      </c>
      <c r="K56" s="13">
        <f t="shared" si="5"/>
        <v>-0.18364175802924843</v>
      </c>
      <c r="L56" s="13">
        <f t="shared" si="6"/>
        <v>-5.8823529411764719E-2</v>
      </c>
      <c r="M56" s="13">
        <f t="shared" si="13"/>
        <v>-0.13261936790607654</v>
      </c>
      <c r="N56" s="13">
        <f t="shared" si="1"/>
        <v>0.20999998607699977</v>
      </c>
      <c r="O56" s="13">
        <f t="shared" si="1"/>
        <v>0.32299992497049373</v>
      </c>
      <c r="P56" s="13">
        <f t="shared" si="1"/>
        <v>0.65279999562105129</v>
      </c>
      <c r="Q56" s="13">
        <f t="shared" si="1"/>
        <v>0.75659999245355791</v>
      </c>
      <c r="R56" s="13">
        <f t="shared" si="32"/>
        <v>-1.9607894242600565E-2</v>
      </c>
      <c r="S56" s="13">
        <f t="shared" si="32"/>
        <v>-5.0000140905708257E-2</v>
      </c>
      <c r="T56" s="13">
        <f t="shared" si="32"/>
        <v>-4.9504715326525561E-2</v>
      </c>
      <c r="U56" s="13">
        <f t="shared" si="32"/>
        <v>-2.020231884422008E-2</v>
      </c>
      <c r="V56" s="14">
        <v>15513897</v>
      </c>
      <c r="W56" s="14">
        <v>11635423</v>
      </c>
      <c r="X56" s="14">
        <v>4740357</v>
      </c>
      <c r="Y56" s="14">
        <v>11204481</v>
      </c>
      <c r="Z56" s="14">
        <f t="shared" si="26"/>
        <v>-969619</v>
      </c>
      <c r="AA56" s="13">
        <f t="shared" si="27"/>
        <v>-5.8823554392157584E-2</v>
      </c>
      <c r="AB56" s="14">
        <f t="shared" si="15"/>
        <v>-727214</v>
      </c>
      <c r="AC56" s="13">
        <f t="shared" si="28"/>
        <v>-5.8823534169934799E-2</v>
      </c>
      <c r="AD56" s="14">
        <f t="shared" si="18"/>
        <v>-296273</v>
      </c>
      <c r="AE56" s="13">
        <f t="shared" si="29"/>
        <v>-5.8823657882353886E-2</v>
      </c>
      <c r="AF56" s="14">
        <f t="shared" si="16"/>
        <v>-700280</v>
      </c>
      <c r="AG56" s="13">
        <f t="shared" si="30"/>
        <v>-5.8823524470587807E-2</v>
      </c>
      <c r="AH56" s="14">
        <f t="shared" si="2"/>
        <v>43094158</v>
      </c>
      <c r="AI56" s="13">
        <f t="shared" si="19"/>
        <v>-5.8823552536471535E-2</v>
      </c>
      <c r="AJ56" s="14">
        <v>391896</v>
      </c>
      <c r="AK56" s="50">
        <f t="shared" si="17"/>
        <v>2.3820595750017048E-2</v>
      </c>
      <c r="AL56" s="50">
        <v>0.18</v>
      </c>
      <c r="AM56" s="50">
        <f t="shared" si="17"/>
        <v>-5.2631578947368474E-2</v>
      </c>
      <c r="AN56" s="14">
        <v>35</v>
      </c>
      <c r="AO56" s="50">
        <f t="shared" si="20"/>
        <v>6.0606060606060552E-2</v>
      </c>
      <c r="AP56" s="14">
        <v>20</v>
      </c>
      <c r="AQ56" s="50">
        <f t="shared" si="21"/>
        <v>0.11111111111111116</v>
      </c>
      <c r="AR56" s="14">
        <v>28</v>
      </c>
      <c r="AS56" s="50">
        <f t="shared" si="22"/>
        <v>7.6923076923076872E-2</v>
      </c>
      <c r="AT56" s="14">
        <v>360</v>
      </c>
      <c r="AU56" s="50">
        <f t="shared" si="23"/>
        <v>-2.7700831024930483E-3</v>
      </c>
      <c r="AV56" s="14">
        <v>39</v>
      </c>
      <c r="AW56" s="50">
        <f t="shared" si="24"/>
        <v>0.30000000000000004</v>
      </c>
      <c r="AX56" s="50">
        <v>0.91</v>
      </c>
      <c r="AY56" s="50">
        <f t="shared" si="25"/>
        <v>0</v>
      </c>
    </row>
    <row r="57" spans="2:51" x14ac:dyDescent="0.3">
      <c r="B57" s="1">
        <v>43520</v>
      </c>
      <c r="C57" s="4">
        <f t="shared" si="3"/>
        <v>1</v>
      </c>
      <c r="D57" s="57">
        <f t="shared" si="4"/>
        <v>24</v>
      </c>
      <c r="E57" s="2">
        <v>44440853</v>
      </c>
      <c r="F57" s="2">
        <v>8959276</v>
      </c>
      <c r="G57" s="2">
        <v>3168000</v>
      </c>
      <c r="H57" s="2">
        <v>2046528</v>
      </c>
      <c r="I57" s="12">
        <v>1644180</v>
      </c>
      <c r="J57" s="13">
        <f t="shared" si="0"/>
        <v>3.699703963828057E-2</v>
      </c>
      <c r="K57" s="13">
        <f t="shared" si="5"/>
        <v>4.0829077732684294E-2</v>
      </c>
      <c r="L57" s="13">
        <f t="shared" si="6"/>
        <v>-1.9801979979641171E-2</v>
      </c>
      <c r="M57" s="13">
        <f t="shared" si="13"/>
        <v>6.1855927551318857E-2</v>
      </c>
      <c r="N57" s="13">
        <f t="shared" si="1"/>
        <v>0.201600000792064</v>
      </c>
      <c r="O57" s="13">
        <f t="shared" si="1"/>
        <v>0.35360000071434344</v>
      </c>
      <c r="P57" s="13">
        <f t="shared" si="1"/>
        <v>0.64600000000000002</v>
      </c>
      <c r="Q57" s="13">
        <f t="shared" si="1"/>
        <v>0.80339970916596304</v>
      </c>
      <c r="R57" s="13">
        <f t="shared" si="32"/>
        <v>-7.6923005878521966E-2</v>
      </c>
      <c r="S57" s="13">
        <f t="shared" si="32"/>
        <v>8.333324971330458E-2</v>
      </c>
      <c r="T57" s="13">
        <f t="shared" si="32"/>
        <v>0</v>
      </c>
      <c r="U57" s="13">
        <f t="shared" si="32"/>
        <v>6.1855927787890064E-2</v>
      </c>
      <c r="V57" s="14">
        <v>15998707</v>
      </c>
      <c r="W57" s="14">
        <v>11999030</v>
      </c>
      <c r="X57" s="14">
        <v>4888493</v>
      </c>
      <c r="Y57" s="14">
        <v>11554621</v>
      </c>
      <c r="Z57" s="14">
        <f t="shared" si="26"/>
        <v>-323206</v>
      </c>
      <c r="AA57" s="13">
        <f t="shared" si="27"/>
        <v>-1.9801968065875641E-2</v>
      </c>
      <c r="AB57" s="14">
        <f t="shared" si="15"/>
        <v>-242405</v>
      </c>
      <c r="AC57" s="13">
        <f t="shared" si="28"/>
        <v>-1.9802008506355717E-2</v>
      </c>
      <c r="AD57" s="14">
        <f t="shared" si="18"/>
        <v>-98758</v>
      </c>
      <c r="AE57" s="13">
        <f t="shared" si="29"/>
        <v>-1.980209137258182E-2</v>
      </c>
      <c r="AF57" s="14">
        <f t="shared" si="16"/>
        <v>-233427</v>
      </c>
      <c r="AG57" s="13">
        <f t="shared" si="30"/>
        <v>-1.980200623546835E-2</v>
      </c>
      <c r="AH57" s="14">
        <f t="shared" si="2"/>
        <v>44440851</v>
      </c>
      <c r="AI57" s="13">
        <f t="shared" si="19"/>
        <v>-1.9802002472636637E-2</v>
      </c>
      <c r="AJ57" s="14">
        <v>401786</v>
      </c>
      <c r="AK57" s="50">
        <f t="shared" si="17"/>
        <v>2.1046800032528346E-2</v>
      </c>
      <c r="AL57" s="50">
        <v>0.17</v>
      </c>
      <c r="AM57" s="50">
        <f t="shared" si="17"/>
        <v>-0.10526315789473684</v>
      </c>
      <c r="AN57" s="14">
        <v>38</v>
      </c>
      <c r="AO57" s="50">
        <f t="shared" si="20"/>
        <v>0.22580645161290325</v>
      </c>
      <c r="AP57" s="14">
        <v>19</v>
      </c>
      <c r="AQ57" s="50">
        <f t="shared" si="21"/>
        <v>5.555555555555558E-2</v>
      </c>
      <c r="AR57" s="14">
        <v>29</v>
      </c>
      <c r="AS57" s="50">
        <f t="shared" si="22"/>
        <v>-3.3333333333333326E-2</v>
      </c>
      <c r="AT57" s="14">
        <v>389</v>
      </c>
      <c r="AU57" s="50">
        <f t="shared" si="23"/>
        <v>4.0106951871657692E-2</v>
      </c>
      <c r="AV57" s="14">
        <v>40</v>
      </c>
      <c r="AW57" s="50">
        <f t="shared" si="24"/>
        <v>2.564102564102555E-2</v>
      </c>
      <c r="AX57" s="50">
        <v>0.91</v>
      </c>
      <c r="AY57" s="50">
        <f t="shared" si="25"/>
        <v>-3.1914893617021156E-2</v>
      </c>
    </row>
    <row r="58" spans="2:51" x14ac:dyDescent="0.3">
      <c r="B58" s="1">
        <v>43521</v>
      </c>
      <c r="C58" s="4">
        <f t="shared" si="3"/>
        <v>2</v>
      </c>
      <c r="D58" s="57">
        <f t="shared" si="4"/>
        <v>25</v>
      </c>
      <c r="E58" s="2">
        <v>21065820</v>
      </c>
      <c r="F58" s="2">
        <v>5055796</v>
      </c>
      <c r="G58" s="2">
        <v>2042541</v>
      </c>
      <c r="H58" s="2">
        <v>1505966</v>
      </c>
      <c r="I58" s="12">
        <v>1271939</v>
      </c>
      <c r="J58" s="13">
        <f t="shared" si="0"/>
        <v>6.0379277901358691E-2</v>
      </c>
      <c r="K58" s="13">
        <f t="shared" si="5"/>
        <v>-0.11174962987792958</v>
      </c>
      <c r="L58" s="13">
        <f t="shared" si="6"/>
        <v>-2.9999990790768982E-2</v>
      </c>
      <c r="M58" s="13">
        <f t="shared" si="13"/>
        <v>-8.427797764023226E-2</v>
      </c>
      <c r="N58" s="13">
        <f t="shared" si="1"/>
        <v>0.2399999620237902</v>
      </c>
      <c r="O58" s="13">
        <f t="shared" si="1"/>
        <v>0.40399988448901025</v>
      </c>
      <c r="P58" s="13">
        <f t="shared" si="1"/>
        <v>0.73730025492756324</v>
      </c>
      <c r="Q58" s="13">
        <f t="shared" si="1"/>
        <v>0.84460007729258169</v>
      </c>
      <c r="R58" s="13">
        <f t="shared" si="32"/>
        <v>-6.7961304195611305E-2</v>
      </c>
      <c r="S58" s="13">
        <f t="shared" si="32"/>
        <v>-3.8095390258688577E-2</v>
      </c>
      <c r="T58" s="13">
        <f t="shared" si="32"/>
        <v>-3.8094614313931019E-2</v>
      </c>
      <c r="U58" s="13">
        <f t="shared" si="32"/>
        <v>6.1855333773228383E-2</v>
      </c>
      <c r="V58" s="14">
        <v>7583695</v>
      </c>
      <c r="W58" s="14">
        <v>5687771</v>
      </c>
      <c r="X58" s="14">
        <v>2317240</v>
      </c>
      <c r="Y58" s="14">
        <v>5477113</v>
      </c>
      <c r="Z58" s="14">
        <f t="shared" si="26"/>
        <v>-234547</v>
      </c>
      <c r="AA58" s="13">
        <f t="shared" si="27"/>
        <v>-2.9999966744442053E-2</v>
      </c>
      <c r="AB58" s="14">
        <f t="shared" si="15"/>
        <v>-175910</v>
      </c>
      <c r="AC58" s="13">
        <f t="shared" si="28"/>
        <v>-2.9999926667224952E-2</v>
      </c>
      <c r="AD58" s="14">
        <f t="shared" si="18"/>
        <v>-71667</v>
      </c>
      <c r="AE58" s="13">
        <f t="shared" si="29"/>
        <v>-2.9999912093689685E-2</v>
      </c>
      <c r="AF58" s="14">
        <f t="shared" si="16"/>
        <v>-169395</v>
      </c>
      <c r="AG58" s="13">
        <f t="shared" si="30"/>
        <v>-2.9999957495854046E-2</v>
      </c>
      <c r="AH58" s="14">
        <f t="shared" si="2"/>
        <v>21065819</v>
      </c>
      <c r="AI58" s="13">
        <f t="shared" si="19"/>
        <v>-2.9999947507378666E-2</v>
      </c>
      <c r="AJ58" s="14">
        <v>404294</v>
      </c>
      <c r="AK58" s="50">
        <f t="shared" si="17"/>
        <v>7.5812706229501092E-3</v>
      </c>
      <c r="AL58" s="50">
        <v>0.19</v>
      </c>
      <c r="AM58" s="50">
        <f t="shared" si="17"/>
        <v>0.11764705882352944</v>
      </c>
      <c r="AN58" s="14">
        <v>34</v>
      </c>
      <c r="AO58" s="50">
        <f t="shared" si="20"/>
        <v>-5.555555555555558E-2</v>
      </c>
      <c r="AP58" s="14">
        <v>22</v>
      </c>
      <c r="AQ58" s="50">
        <f t="shared" si="21"/>
        <v>0.22222222222222232</v>
      </c>
      <c r="AR58" s="14">
        <v>26</v>
      </c>
      <c r="AS58" s="50">
        <f t="shared" si="22"/>
        <v>-3.703703703703709E-2</v>
      </c>
      <c r="AT58" s="14">
        <v>397</v>
      </c>
      <c r="AU58" s="50">
        <f t="shared" si="23"/>
        <v>5.0632911392405333E-3</v>
      </c>
      <c r="AV58" s="14">
        <v>30</v>
      </c>
      <c r="AW58" s="50">
        <f t="shared" si="24"/>
        <v>-0.18918918918918914</v>
      </c>
      <c r="AX58" s="50">
        <v>0.93</v>
      </c>
      <c r="AY58" s="50">
        <f t="shared" si="25"/>
        <v>-2.1052631578947323E-2</v>
      </c>
    </row>
    <row r="59" spans="2:51" x14ac:dyDescent="0.3">
      <c r="B59" s="24">
        <v>43522</v>
      </c>
      <c r="C59" s="16">
        <f t="shared" si="3"/>
        <v>3</v>
      </c>
      <c r="D59" s="73">
        <f t="shared" si="4"/>
        <v>26</v>
      </c>
      <c r="E59" s="25">
        <v>22368860</v>
      </c>
      <c r="F59" s="25">
        <v>5480370</v>
      </c>
      <c r="G59" s="25">
        <v>2257912</v>
      </c>
      <c r="H59" s="25">
        <v>1681241</v>
      </c>
      <c r="I59" s="26">
        <v>1364832</v>
      </c>
      <c r="J59" s="22">
        <f t="shared" si="0"/>
        <v>6.1014821497385206E-2</v>
      </c>
      <c r="K59" s="22">
        <f t="shared" si="5"/>
        <v>1.2004191790539451</v>
      </c>
      <c r="L59" s="22">
        <f t="shared" si="6"/>
        <v>1.9801989677181275E-2</v>
      </c>
      <c r="M59" s="22">
        <f t="shared" si="13"/>
        <v>1.157692572996929</v>
      </c>
      <c r="N59" s="22">
        <f t="shared" si="1"/>
        <v>0.24499996870649643</v>
      </c>
      <c r="O59" s="22">
        <f t="shared" si="1"/>
        <v>0.41199991971345001</v>
      </c>
      <c r="P59" s="22">
        <f t="shared" si="1"/>
        <v>0.74459987811748196</v>
      </c>
      <c r="Q59" s="22">
        <f t="shared" si="1"/>
        <v>0.81180033082704983</v>
      </c>
      <c r="R59" s="22">
        <f t="shared" si="32"/>
        <v>-4.8543794424207753E-2</v>
      </c>
      <c r="S59" s="22">
        <f t="shared" si="32"/>
        <v>1.4523805158365186</v>
      </c>
      <c r="T59" s="22">
        <f t="shared" si="32"/>
        <v>-2.8570404886888778E-2</v>
      </c>
      <c r="U59" s="22">
        <f t="shared" si="32"/>
        <v>-4.8077534554121337E-2</v>
      </c>
      <c r="V59" s="21">
        <v>8052789</v>
      </c>
      <c r="W59" s="21">
        <v>6039592</v>
      </c>
      <c r="X59" s="21">
        <v>2460574</v>
      </c>
      <c r="Y59" s="21">
        <v>5815903</v>
      </c>
      <c r="Z59" s="21">
        <f t="shared" si="26"/>
        <v>156365</v>
      </c>
      <c r="AA59" s="22">
        <f t="shared" si="27"/>
        <v>1.9802001513596457E-2</v>
      </c>
      <c r="AB59" s="21">
        <f t="shared" si="15"/>
        <v>117274</v>
      </c>
      <c r="AC59" s="22">
        <f t="shared" si="28"/>
        <v>1.9802043726797613E-2</v>
      </c>
      <c r="AD59" s="21">
        <f t="shared" si="18"/>
        <v>47778</v>
      </c>
      <c r="AE59" s="22">
        <f t="shared" si="29"/>
        <v>1.9801922748545753E-2</v>
      </c>
      <c r="AF59" s="21">
        <f t="shared" si="16"/>
        <v>112930</v>
      </c>
      <c r="AG59" s="22">
        <f t="shared" si="30"/>
        <v>1.9801952420255287E-2</v>
      </c>
      <c r="AH59" s="21">
        <f t="shared" si="2"/>
        <v>22368858</v>
      </c>
      <c r="AI59" s="22">
        <f t="shared" si="19"/>
        <v>1.980199148273698E-2</v>
      </c>
      <c r="AJ59" s="14">
        <v>400671</v>
      </c>
      <c r="AK59" s="50">
        <f t="shared" si="17"/>
        <v>-5.7869359919981989E-4</v>
      </c>
      <c r="AL59" s="50">
        <v>0.18</v>
      </c>
      <c r="AM59" s="50">
        <f t="shared" si="17"/>
        <v>0</v>
      </c>
      <c r="AN59" s="14">
        <v>33</v>
      </c>
      <c r="AO59" s="50">
        <f t="shared" si="20"/>
        <v>-5.7142857142857162E-2</v>
      </c>
      <c r="AP59" s="14">
        <v>17</v>
      </c>
      <c r="AQ59" s="50">
        <f t="shared" si="21"/>
        <v>-0.10526315789473684</v>
      </c>
      <c r="AR59" s="14">
        <v>28</v>
      </c>
      <c r="AS59" s="50">
        <f t="shared" si="22"/>
        <v>-3.4482758620689613E-2</v>
      </c>
      <c r="AT59" s="14">
        <v>369</v>
      </c>
      <c r="AU59" s="50">
        <f t="shared" si="23"/>
        <v>5.428571428571427E-2</v>
      </c>
      <c r="AV59" s="14">
        <v>40</v>
      </c>
      <c r="AW59" s="50">
        <f t="shared" si="24"/>
        <v>0.14285714285714279</v>
      </c>
      <c r="AX59" s="50">
        <v>0.95</v>
      </c>
      <c r="AY59" s="50">
        <f t="shared" si="25"/>
        <v>3.2608695652173836E-2</v>
      </c>
    </row>
    <row r="60" spans="2:51" x14ac:dyDescent="0.3">
      <c r="B60" s="1">
        <v>43523</v>
      </c>
      <c r="C60" s="4">
        <f t="shared" si="3"/>
        <v>4</v>
      </c>
      <c r="D60" s="57">
        <f t="shared" si="4"/>
        <v>27</v>
      </c>
      <c r="E60" s="2">
        <v>21500167</v>
      </c>
      <c r="F60" s="2">
        <v>5482542</v>
      </c>
      <c r="G60" s="2">
        <v>2105296</v>
      </c>
      <c r="H60" s="2">
        <v>1613709</v>
      </c>
      <c r="I60" s="12">
        <v>1323241</v>
      </c>
      <c r="J60" s="13">
        <f t="shared" si="0"/>
        <v>6.1545614971269758E-2</v>
      </c>
      <c r="K60" s="13">
        <f t="shared" si="5"/>
        <v>8.2246376811594191E-2</v>
      </c>
      <c r="L60" s="13">
        <f t="shared" si="6"/>
        <v>-2.9411755411675844E-2</v>
      </c>
      <c r="M60" s="13">
        <f t="shared" si="13"/>
        <v>0.11504171088598958</v>
      </c>
      <c r="N60" s="13">
        <f t="shared" si="1"/>
        <v>0.25499997279090902</v>
      </c>
      <c r="O60" s="13">
        <f t="shared" si="1"/>
        <v>0.38399997665316565</v>
      </c>
      <c r="P60" s="13">
        <f t="shared" si="1"/>
        <v>0.76649981760284536</v>
      </c>
      <c r="Q60" s="13">
        <f t="shared" si="1"/>
        <v>0.81999976451764223</v>
      </c>
      <c r="R60" s="13">
        <f t="shared" si="32"/>
        <v>4.0816275883501785E-2</v>
      </c>
      <c r="S60" s="13">
        <f t="shared" si="32"/>
        <v>-1.0309223843541604E-2</v>
      </c>
      <c r="T60" s="13">
        <f t="shared" si="32"/>
        <v>5.0000071181356409E-2</v>
      </c>
      <c r="U60" s="13">
        <f t="shared" si="32"/>
        <v>3.092764911433088E-2</v>
      </c>
      <c r="V60" s="14">
        <v>7740060</v>
      </c>
      <c r="W60" s="14">
        <v>5805045</v>
      </c>
      <c r="X60" s="14">
        <v>2365018</v>
      </c>
      <c r="Y60" s="14">
        <v>5590043</v>
      </c>
      <c r="Z60" s="14">
        <f t="shared" si="26"/>
        <v>-234547</v>
      </c>
      <c r="AA60" s="13">
        <f t="shared" si="27"/>
        <v>-2.9411731512286488E-2</v>
      </c>
      <c r="AB60" s="14">
        <f t="shared" si="15"/>
        <v>-175910</v>
      </c>
      <c r="AC60" s="13">
        <f t="shared" si="28"/>
        <v>-2.9411690942332758E-2</v>
      </c>
      <c r="AD60" s="14">
        <f t="shared" si="18"/>
        <v>-71667</v>
      </c>
      <c r="AE60" s="13">
        <f t="shared" si="29"/>
        <v>-2.9411680213076385E-2</v>
      </c>
      <c r="AF60" s="14">
        <f t="shared" si="16"/>
        <v>-169395</v>
      </c>
      <c r="AG60" s="13">
        <f t="shared" si="30"/>
        <v>-2.9411723852223126E-2</v>
      </c>
      <c r="AH60" s="14">
        <f t="shared" si="2"/>
        <v>21500166</v>
      </c>
      <c r="AI60" s="13">
        <f t="shared" si="19"/>
        <v>-2.9411712923870126E-2</v>
      </c>
      <c r="AJ60" s="14">
        <v>402996</v>
      </c>
      <c r="AK60" s="50">
        <f t="shared" si="17"/>
        <v>2.640667502063021E-2</v>
      </c>
      <c r="AL60" s="50">
        <v>0.17</v>
      </c>
      <c r="AM60" s="50">
        <f t="shared" si="17"/>
        <v>-5.5555555555555469E-2</v>
      </c>
      <c r="AN60" s="14">
        <v>38</v>
      </c>
      <c r="AO60" s="50">
        <f t="shared" si="20"/>
        <v>0.1875</v>
      </c>
      <c r="AP60" s="14">
        <v>18</v>
      </c>
      <c r="AQ60" s="50">
        <f t="shared" si="21"/>
        <v>0</v>
      </c>
      <c r="AR60" s="14">
        <v>30</v>
      </c>
      <c r="AS60" s="50">
        <f t="shared" si="22"/>
        <v>0.19999999999999996</v>
      </c>
      <c r="AT60" s="14">
        <v>375</v>
      </c>
      <c r="AU60" s="50">
        <f t="shared" si="23"/>
        <v>-7.9365079365079083E-3</v>
      </c>
      <c r="AV60" s="14">
        <v>32</v>
      </c>
      <c r="AW60" s="50">
        <f t="shared" si="24"/>
        <v>-0.19999999999999996</v>
      </c>
      <c r="AX60" s="50">
        <v>0.95</v>
      </c>
      <c r="AY60" s="50">
        <f t="shared" si="25"/>
        <v>4.39560439560438E-2</v>
      </c>
    </row>
    <row r="61" spans="2:51" x14ac:dyDescent="0.3">
      <c r="B61" s="24">
        <v>43524</v>
      </c>
      <c r="C61" s="16">
        <f t="shared" si="3"/>
        <v>5</v>
      </c>
      <c r="D61" s="73">
        <f t="shared" si="4"/>
        <v>28</v>
      </c>
      <c r="E61" s="25">
        <v>22586034</v>
      </c>
      <c r="F61" s="25">
        <v>5759438</v>
      </c>
      <c r="G61" s="25">
        <v>2280737</v>
      </c>
      <c r="H61" s="25">
        <v>1648289</v>
      </c>
      <c r="I61" s="26">
        <v>1405660</v>
      </c>
      <c r="J61" s="22">
        <f t="shared" si="0"/>
        <v>6.2235804656984049E-2</v>
      </c>
      <c r="K61" s="22">
        <f t="shared" si="5"/>
        <v>0.22324803045110131</v>
      </c>
      <c r="L61" s="22">
        <f t="shared" si="6"/>
        <v>8.3333373303954517E-2</v>
      </c>
      <c r="M61" s="22">
        <f t="shared" si="13"/>
        <v>0.12915198644756454</v>
      </c>
      <c r="N61" s="22">
        <f t="shared" si="1"/>
        <v>0.25499997033565081</v>
      </c>
      <c r="O61" s="22">
        <f t="shared" si="1"/>
        <v>0.39599992221463276</v>
      </c>
      <c r="P61" s="22">
        <f t="shared" si="1"/>
        <v>0.72270016227210765</v>
      </c>
      <c r="Q61" s="22">
        <f t="shared" si="1"/>
        <v>0.85279947873218831</v>
      </c>
      <c r="R61" s="22">
        <f t="shared" si="32"/>
        <v>6.2499884892301072E-2</v>
      </c>
      <c r="S61" s="22">
        <f t="shared" si="32"/>
        <v>3.1249904776907478E-2</v>
      </c>
      <c r="T61" s="22">
        <f t="shared" si="32"/>
        <v>-3.8834781612481994E-2</v>
      </c>
      <c r="U61" s="22">
        <f t="shared" si="32"/>
        <v>7.2164795630487166E-2</v>
      </c>
      <c r="V61" s="21">
        <v>8130972</v>
      </c>
      <c r="W61" s="21">
        <v>6098229</v>
      </c>
      <c r="X61" s="21">
        <v>2484463</v>
      </c>
      <c r="Y61" s="21">
        <v>5872368</v>
      </c>
      <c r="Z61" s="21">
        <f t="shared" si="26"/>
        <v>625460</v>
      </c>
      <c r="AA61" s="22">
        <f t="shared" si="27"/>
        <v>8.3333422156942838E-2</v>
      </c>
      <c r="AB61" s="21">
        <f t="shared" si="15"/>
        <v>469095</v>
      </c>
      <c r="AC61" s="22">
        <f t="shared" si="28"/>
        <v>8.3333422156942838E-2</v>
      </c>
      <c r="AD61" s="21">
        <f t="shared" si="18"/>
        <v>191112</v>
      </c>
      <c r="AE61" s="22">
        <f t="shared" si="29"/>
        <v>8.3333078974827668E-2</v>
      </c>
      <c r="AF61" s="21">
        <f t="shared" si="16"/>
        <v>451720</v>
      </c>
      <c r="AG61" s="22">
        <f t="shared" si="30"/>
        <v>8.3333210346807185E-2</v>
      </c>
      <c r="AH61" s="21">
        <f t="shared" si="2"/>
        <v>22586032</v>
      </c>
      <c r="AI61" s="22">
        <f t="shared" si="19"/>
        <v>8.3333329336271023E-2</v>
      </c>
      <c r="AJ61" s="14">
        <v>399552</v>
      </c>
      <c r="AK61" s="50">
        <f t="shared" si="17"/>
        <v>2.3744186940312773E-2</v>
      </c>
      <c r="AL61" s="50">
        <v>0.19</v>
      </c>
      <c r="AM61" s="50">
        <f t="shared" si="17"/>
        <v>5.555555555555558E-2</v>
      </c>
      <c r="AN61" s="14">
        <v>30</v>
      </c>
      <c r="AO61" s="50">
        <f t="shared" si="20"/>
        <v>-0.16666666666666663</v>
      </c>
      <c r="AP61" s="14">
        <v>22</v>
      </c>
      <c r="AQ61" s="50">
        <f t="shared" si="21"/>
        <v>0</v>
      </c>
      <c r="AR61" s="14">
        <v>25</v>
      </c>
      <c r="AS61" s="50">
        <f t="shared" si="22"/>
        <v>-3.8461538461538436E-2</v>
      </c>
      <c r="AT61" s="14">
        <v>377</v>
      </c>
      <c r="AU61" s="50">
        <f t="shared" si="23"/>
        <v>1.072386058981234E-2</v>
      </c>
      <c r="AV61" s="14">
        <v>38</v>
      </c>
      <c r="AW61" s="50">
        <f t="shared" si="24"/>
        <v>5.555555555555558E-2</v>
      </c>
      <c r="AX61" s="50">
        <v>0.93</v>
      </c>
      <c r="AY61" s="50">
        <f t="shared" si="25"/>
        <v>-1.0638297872340274E-2</v>
      </c>
    </row>
    <row r="62" spans="2:51" x14ac:dyDescent="0.3">
      <c r="B62" s="1">
        <v>43525</v>
      </c>
      <c r="C62" s="4">
        <f t="shared" si="3"/>
        <v>6</v>
      </c>
      <c r="D62" s="57">
        <f t="shared" si="4"/>
        <v>1</v>
      </c>
      <c r="E62" s="2">
        <v>22368860</v>
      </c>
      <c r="F62" s="2">
        <v>5815903</v>
      </c>
      <c r="G62" s="2">
        <v>2442679</v>
      </c>
      <c r="H62" s="2">
        <v>1872313</v>
      </c>
      <c r="I62" s="12">
        <v>1458532</v>
      </c>
      <c r="J62" s="13">
        <f t="shared" si="0"/>
        <v>6.5203680473658474E-2</v>
      </c>
      <c r="K62" s="13">
        <f t="shared" si="5"/>
        <v>5.9032986501891482E-2</v>
      </c>
      <c r="L62" s="13">
        <f t="shared" si="6"/>
        <v>9.80390342279569E-3</v>
      </c>
      <c r="M62" s="13">
        <f t="shared" si="13"/>
        <v>4.8751131692233107E-2</v>
      </c>
      <c r="N62" s="13">
        <f t="shared" si="1"/>
        <v>0.25999997317699697</v>
      </c>
      <c r="O62" s="13">
        <f t="shared" si="1"/>
        <v>0.41999995529499029</v>
      </c>
      <c r="P62" s="13">
        <f t="shared" si="1"/>
        <v>0.76649981434318626</v>
      </c>
      <c r="Q62" s="13">
        <f t="shared" si="1"/>
        <v>0.77900009239908075</v>
      </c>
      <c r="R62" s="13">
        <f t="shared" si="32"/>
        <v>9.7087049459398944E-3</v>
      </c>
      <c r="S62" s="13">
        <f t="shared" si="32"/>
        <v>3.9603775754624593E-2</v>
      </c>
      <c r="T62" s="13">
        <f t="shared" si="32"/>
        <v>9.6156294347693461E-3</v>
      </c>
      <c r="U62" s="13">
        <f t="shared" si="32"/>
        <v>-1.0416537793278002E-2</v>
      </c>
      <c r="V62" s="14">
        <v>8052789</v>
      </c>
      <c r="W62" s="14">
        <v>6039592</v>
      </c>
      <c r="X62" s="14">
        <v>2460574</v>
      </c>
      <c r="Y62" s="14">
        <v>5815903</v>
      </c>
      <c r="Z62" s="14">
        <f t="shared" si="26"/>
        <v>78182</v>
      </c>
      <c r="AA62" s="13">
        <f t="shared" si="27"/>
        <v>9.803868704752583E-3</v>
      </c>
      <c r="AB62" s="14">
        <f t="shared" si="15"/>
        <v>58637</v>
      </c>
      <c r="AC62" s="13">
        <f t="shared" si="28"/>
        <v>9.8039527132371962E-3</v>
      </c>
      <c r="AD62" s="14">
        <f t="shared" si="18"/>
        <v>23889</v>
      </c>
      <c r="AE62" s="13">
        <f t="shared" si="29"/>
        <v>9.8038934043587211E-3</v>
      </c>
      <c r="AF62" s="14">
        <f t="shared" si="16"/>
        <v>56465</v>
      </c>
      <c r="AG62" s="13">
        <f t="shared" si="30"/>
        <v>9.803907950741042E-3</v>
      </c>
      <c r="AH62" s="14">
        <f t="shared" si="2"/>
        <v>22368858</v>
      </c>
      <c r="AI62" s="13">
        <f t="shared" si="19"/>
        <v>9.8039043079567456E-3</v>
      </c>
      <c r="AJ62" s="14">
        <v>406631</v>
      </c>
      <c r="AK62" s="50">
        <f t="shared" si="17"/>
        <v>-9.4836333617509538E-4</v>
      </c>
      <c r="AL62" s="50">
        <v>0.19</v>
      </c>
      <c r="AM62" s="50">
        <f t="shared" si="17"/>
        <v>0.11764705882352944</v>
      </c>
      <c r="AN62" s="14">
        <v>34</v>
      </c>
      <c r="AO62" s="50">
        <f t="shared" si="20"/>
        <v>0.1333333333333333</v>
      </c>
      <c r="AP62" s="14">
        <v>22</v>
      </c>
      <c r="AQ62" s="50">
        <f t="shared" si="21"/>
        <v>0.15789473684210531</v>
      </c>
      <c r="AR62" s="14">
        <v>28</v>
      </c>
      <c r="AS62" s="50">
        <f t="shared" si="22"/>
        <v>0</v>
      </c>
      <c r="AT62" s="14">
        <v>382</v>
      </c>
      <c r="AU62" s="50">
        <f t="shared" si="23"/>
        <v>-3.2911392405063244E-2</v>
      </c>
      <c r="AV62" s="14">
        <v>31</v>
      </c>
      <c r="AW62" s="50">
        <f t="shared" si="24"/>
        <v>-0.22499999999999998</v>
      </c>
      <c r="AX62" s="50">
        <v>0.94</v>
      </c>
      <c r="AY62" s="50">
        <f t="shared" si="25"/>
        <v>0</v>
      </c>
    </row>
    <row r="63" spans="2:51" x14ac:dyDescent="0.3">
      <c r="B63" s="24">
        <v>43526</v>
      </c>
      <c r="C63" s="16">
        <f t="shared" si="3"/>
        <v>7</v>
      </c>
      <c r="D63" s="73">
        <f t="shared" si="4"/>
        <v>2</v>
      </c>
      <c r="E63" s="25">
        <v>46685340</v>
      </c>
      <c r="F63" s="25">
        <v>9803921</v>
      </c>
      <c r="G63" s="25">
        <v>3333333</v>
      </c>
      <c r="H63" s="25">
        <v>1110666</v>
      </c>
      <c r="I63" s="26">
        <v>900972</v>
      </c>
      <c r="J63" s="22">
        <f t="shared" si="0"/>
        <v>1.9298820571939712E-2</v>
      </c>
      <c r="K63" s="22">
        <f t="shared" si="5"/>
        <v>-0.37594234941110949</v>
      </c>
      <c r="L63" s="22">
        <f t="shared" si="6"/>
        <v>8.3333333333333259E-2</v>
      </c>
      <c r="M63" s="22">
        <f t="shared" si="13"/>
        <v>-0.42394678407179354</v>
      </c>
      <c r="N63" s="22">
        <f t="shared" si="1"/>
        <v>0.20999999143199985</v>
      </c>
      <c r="O63" s="22">
        <f t="shared" si="1"/>
        <v>0.33999998571999918</v>
      </c>
      <c r="P63" s="22">
        <f t="shared" si="1"/>
        <v>0.33319983331998332</v>
      </c>
      <c r="Q63" s="22">
        <f t="shared" si="1"/>
        <v>0.81119976662651061</v>
      </c>
      <c r="R63" s="22">
        <f t="shared" si="32"/>
        <v>2.550000210987946E-8</v>
      </c>
      <c r="S63" s="22">
        <f t="shared" si="32"/>
        <v>5.2631779252142019E-2</v>
      </c>
      <c r="T63" s="22">
        <f t="shared" si="32"/>
        <v>-0.48958358524039425</v>
      </c>
      <c r="U63" s="22">
        <f t="shared" si="32"/>
        <v>7.2164650697249533E-2</v>
      </c>
      <c r="V63" s="21">
        <v>16806722</v>
      </c>
      <c r="W63" s="21">
        <v>12605042</v>
      </c>
      <c r="X63" s="21">
        <v>5135387</v>
      </c>
      <c r="Y63" s="21">
        <v>12138188</v>
      </c>
      <c r="Z63" s="21">
        <f t="shared" si="26"/>
        <v>1292825</v>
      </c>
      <c r="AA63" s="22">
        <f t="shared" si="27"/>
        <v>8.3333349447917593E-2</v>
      </c>
      <c r="AB63" s="21">
        <f t="shared" si="15"/>
        <v>969619</v>
      </c>
      <c r="AC63" s="22">
        <f t="shared" si="28"/>
        <v>8.3333369143519853E-2</v>
      </c>
      <c r="AD63" s="21">
        <f t="shared" si="18"/>
        <v>395030</v>
      </c>
      <c r="AE63" s="22">
        <f t="shared" si="29"/>
        <v>8.3333386071977378E-2</v>
      </c>
      <c r="AF63" s="21">
        <f t="shared" si="16"/>
        <v>933707</v>
      </c>
      <c r="AG63" s="22">
        <f t="shared" si="30"/>
        <v>8.3333355645834883E-2</v>
      </c>
      <c r="AH63" s="21">
        <f t="shared" si="2"/>
        <v>46685339</v>
      </c>
      <c r="AI63" s="22">
        <f t="shared" si="19"/>
        <v>8.3333360405835055E-2</v>
      </c>
      <c r="AJ63" s="14">
        <v>386616</v>
      </c>
      <c r="AK63" s="50">
        <f t="shared" si="17"/>
        <v>-1.3472962214465034E-2</v>
      </c>
      <c r="AL63" s="50">
        <v>0.18</v>
      </c>
      <c r="AM63" s="50">
        <f t="shared" si="17"/>
        <v>0</v>
      </c>
      <c r="AN63" s="14">
        <v>40</v>
      </c>
      <c r="AO63" s="50">
        <f t="shared" si="20"/>
        <v>0.14285714285714279</v>
      </c>
      <c r="AP63" s="14">
        <v>18</v>
      </c>
      <c r="AQ63" s="50">
        <f t="shared" si="21"/>
        <v>-9.9999999999999978E-2</v>
      </c>
      <c r="AR63" s="14">
        <v>56</v>
      </c>
      <c r="AS63" s="50">
        <f t="shared" si="22"/>
        <v>1</v>
      </c>
      <c r="AT63" s="14">
        <v>399</v>
      </c>
      <c r="AU63" s="50">
        <f t="shared" si="23"/>
        <v>0.10833333333333339</v>
      </c>
      <c r="AV63" s="14">
        <v>40</v>
      </c>
      <c r="AW63" s="50">
        <f t="shared" si="24"/>
        <v>2.564102564102555E-2</v>
      </c>
      <c r="AX63" s="50">
        <v>0.95</v>
      </c>
      <c r="AY63" s="50">
        <f t="shared" si="25"/>
        <v>4.39560439560438E-2</v>
      </c>
    </row>
    <row r="64" spans="2:51" x14ac:dyDescent="0.3">
      <c r="B64" s="1">
        <v>43527</v>
      </c>
      <c r="C64" s="4">
        <f t="shared" si="3"/>
        <v>1</v>
      </c>
      <c r="D64" s="57">
        <f t="shared" si="4"/>
        <v>3</v>
      </c>
      <c r="E64" s="2">
        <v>43991955</v>
      </c>
      <c r="F64" s="2">
        <v>8961161</v>
      </c>
      <c r="G64" s="2">
        <v>2924923</v>
      </c>
      <c r="H64" s="2">
        <v>2088395</v>
      </c>
      <c r="I64" s="12">
        <v>1694106</v>
      </c>
      <c r="J64" s="13">
        <f t="shared" si="0"/>
        <v>3.8509450193791116E-2</v>
      </c>
      <c r="K64" s="13">
        <f t="shared" si="5"/>
        <v>3.03652884720651E-2</v>
      </c>
      <c r="L64" s="13">
        <f t="shared" si="6"/>
        <v>-1.0101021238273722E-2</v>
      </c>
      <c r="M64" s="13">
        <f t="shared" si="13"/>
        <v>4.0879231697923846E-2</v>
      </c>
      <c r="N64" s="13">
        <f t="shared" si="1"/>
        <v>0.20369999469221134</v>
      </c>
      <c r="O64" s="13">
        <f t="shared" si="1"/>
        <v>0.3264000055349971</v>
      </c>
      <c r="P64" s="13">
        <f t="shared" si="1"/>
        <v>0.71399999247843449</v>
      </c>
      <c r="Q64" s="13">
        <f t="shared" si="1"/>
        <v>0.81119998850792119</v>
      </c>
      <c r="R64" s="13">
        <f t="shared" si="32"/>
        <v>1.0416636368535181E-2</v>
      </c>
      <c r="S64" s="13">
        <f t="shared" si="32"/>
        <v>-7.6923063134606506E-2</v>
      </c>
      <c r="T64" s="13">
        <f t="shared" si="32"/>
        <v>0.10526314625144662</v>
      </c>
      <c r="U64" s="13">
        <f t="shared" si="32"/>
        <v>9.7090890785309636E-3</v>
      </c>
      <c r="V64" s="14">
        <v>15837104</v>
      </c>
      <c r="W64" s="14">
        <v>11877828</v>
      </c>
      <c r="X64" s="14">
        <v>4839115</v>
      </c>
      <c r="Y64" s="14">
        <v>11437908</v>
      </c>
      <c r="Z64" s="14">
        <f t="shared" si="26"/>
        <v>-161603</v>
      </c>
      <c r="AA64" s="13">
        <f t="shared" si="27"/>
        <v>-1.0101003787368557E-2</v>
      </c>
      <c r="AB64" s="14">
        <f t="shared" si="15"/>
        <v>-121202</v>
      </c>
      <c r="AC64" s="13">
        <f t="shared" si="28"/>
        <v>-1.010098316280561E-2</v>
      </c>
      <c r="AD64" s="14">
        <f t="shared" si="18"/>
        <v>-49378</v>
      </c>
      <c r="AE64" s="13">
        <f t="shared" si="29"/>
        <v>-1.0100863394915338E-2</v>
      </c>
      <c r="AF64" s="14">
        <f t="shared" si="16"/>
        <v>-116713</v>
      </c>
      <c r="AG64" s="13">
        <f t="shared" si="30"/>
        <v>-1.0100980378326518E-2</v>
      </c>
      <c r="AH64" s="14">
        <f t="shared" si="2"/>
        <v>43991955</v>
      </c>
      <c r="AI64" s="13">
        <f t="shared" si="19"/>
        <v>-1.0100976689217722E-2</v>
      </c>
      <c r="AJ64" s="14">
        <v>395246</v>
      </c>
      <c r="AK64" s="50">
        <f t="shared" si="17"/>
        <v>-1.627732175834895E-2</v>
      </c>
      <c r="AL64" s="50">
        <v>0.18</v>
      </c>
      <c r="AM64" s="50">
        <f t="shared" si="17"/>
        <v>5.8823529411764497E-2</v>
      </c>
      <c r="AN64" s="14">
        <v>32</v>
      </c>
      <c r="AO64" s="50">
        <f t="shared" si="20"/>
        <v>-0.15789473684210531</v>
      </c>
      <c r="AP64" s="14">
        <v>21</v>
      </c>
      <c r="AQ64" s="50">
        <f t="shared" si="21"/>
        <v>0.10526315789473695</v>
      </c>
      <c r="AR64" s="14">
        <v>29</v>
      </c>
      <c r="AS64" s="50">
        <f t="shared" si="22"/>
        <v>0</v>
      </c>
      <c r="AT64" s="14">
        <v>355</v>
      </c>
      <c r="AU64" s="50">
        <f t="shared" si="23"/>
        <v>-8.740359897172234E-2</v>
      </c>
      <c r="AV64" s="14">
        <v>35</v>
      </c>
      <c r="AW64" s="50">
        <f t="shared" si="24"/>
        <v>-0.125</v>
      </c>
      <c r="AX64" s="50">
        <v>0.93</v>
      </c>
      <c r="AY64" s="50">
        <f t="shared" si="25"/>
        <v>2.19780219780219E-2</v>
      </c>
    </row>
    <row r="65" spans="2:51" x14ac:dyDescent="0.3">
      <c r="B65" s="1">
        <v>43528</v>
      </c>
      <c r="C65" s="4">
        <f t="shared" si="3"/>
        <v>2</v>
      </c>
      <c r="D65" s="57">
        <f t="shared" si="4"/>
        <v>4</v>
      </c>
      <c r="E65" s="2">
        <v>21717340</v>
      </c>
      <c r="F65" s="2">
        <v>5700801</v>
      </c>
      <c r="G65" s="2">
        <v>2371533</v>
      </c>
      <c r="H65" s="2">
        <v>1765843</v>
      </c>
      <c r="I65" s="12">
        <v>1375592</v>
      </c>
      <c r="J65" s="13">
        <f t="shared" si="0"/>
        <v>6.3340722206310721E-2</v>
      </c>
      <c r="K65" s="13">
        <f t="shared" si="5"/>
        <v>8.1492115581014435E-2</v>
      </c>
      <c r="L65" s="13">
        <f t="shared" si="6"/>
        <v>3.0927825263863395E-2</v>
      </c>
      <c r="M65" s="13">
        <f t="shared" si="13"/>
        <v>4.9047362073294742E-2</v>
      </c>
      <c r="N65" s="13">
        <f t="shared" si="1"/>
        <v>0.2624999654653839</v>
      </c>
      <c r="O65" s="13">
        <f t="shared" si="1"/>
        <v>0.4159999621105876</v>
      </c>
      <c r="P65" s="13">
        <f t="shared" si="1"/>
        <v>0.74459980105695345</v>
      </c>
      <c r="Q65" s="13">
        <f t="shared" si="1"/>
        <v>0.77900017158943347</v>
      </c>
      <c r="R65" s="13">
        <f t="shared" si="32"/>
        <v>9.3750029174435312E-2</v>
      </c>
      <c r="S65" s="13">
        <f t="shared" si="32"/>
        <v>2.9703170922326771E-2</v>
      </c>
      <c r="T65" s="13">
        <f t="shared" si="32"/>
        <v>9.900371091160709E-3</v>
      </c>
      <c r="U65" s="13">
        <f t="shared" si="32"/>
        <v>-7.7669784158003852E-2</v>
      </c>
      <c r="V65" s="14">
        <v>7818242</v>
      </c>
      <c r="W65" s="14">
        <v>5863681</v>
      </c>
      <c r="X65" s="14">
        <v>2388907</v>
      </c>
      <c r="Y65" s="14">
        <v>5646508</v>
      </c>
      <c r="Z65" s="14">
        <f t="shared" si="26"/>
        <v>234547</v>
      </c>
      <c r="AA65" s="13">
        <f t="shared" si="27"/>
        <v>3.0927799707134884E-2</v>
      </c>
      <c r="AB65" s="14">
        <f t="shared" si="15"/>
        <v>175910</v>
      </c>
      <c r="AC65" s="13">
        <f t="shared" si="28"/>
        <v>3.0927757112584109E-2</v>
      </c>
      <c r="AD65" s="14">
        <f t="shared" si="18"/>
        <v>71667</v>
      </c>
      <c r="AE65" s="13">
        <f t="shared" si="29"/>
        <v>3.0927741623655747E-2</v>
      </c>
      <c r="AF65" s="14">
        <f t="shared" si="16"/>
        <v>169395</v>
      </c>
      <c r="AG65" s="13">
        <f t="shared" si="30"/>
        <v>3.0927789877623457E-2</v>
      </c>
      <c r="AH65" s="14">
        <f t="shared" si="2"/>
        <v>21717338</v>
      </c>
      <c r="AI65" s="13">
        <f t="shared" si="19"/>
        <v>3.0927779261751054E-2</v>
      </c>
      <c r="AJ65" s="14">
        <v>409961</v>
      </c>
      <c r="AK65" s="50">
        <f t="shared" si="17"/>
        <v>1.4017027212869904E-2</v>
      </c>
      <c r="AL65" s="50">
        <v>0.17</v>
      </c>
      <c r="AM65" s="50">
        <f t="shared" si="17"/>
        <v>-0.10526315789473684</v>
      </c>
      <c r="AN65" s="14">
        <v>31</v>
      </c>
      <c r="AO65" s="50">
        <f t="shared" si="20"/>
        <v>-8.8235294117647078E-2</v>
      </c>
      <c r="AP65" s="14">
        <v>19</v>
      </c>
      <c r="AQ65" s="50">
        <f t="shared" si="21"/>
        <v>-0.13636363636363635</v>
      </c>
      <c r="AR65" s="14">
        <v>29</v>
      </c>
      <c r="AS65" s="50">
        <f t="shared" si="22"/>
        <v>0.11538461538461542</v>
      </c>
      <c r="AT65" s="14">
        <v>372</v>
      </c>
      <c r="AU65" s="50">
        <f t="shared" si="23"/>
        <v>-6.2972292191435741E-2</v>
      </c>
      <c r="AV65" s="14">
        <v>33</v>
      </c>
      <c r="AW65" s="50">
        <f t="shared" si="24"/>
        <v>0.10000000000000009</v>
      </c>
      <c r="AX65" s="50">
        <v>0.95</v>
      </c>
      <c r="AY65" s="50">
        <f t="shared" si="25"/>
        <v>2.1505376344086002E-2</v>
      </c>
    </row>
    <row r="66" spans="2:51" x14ac:dyDescent="0.3">
      <c r="B66" s="1">
        <v>43529</v>
      </c>
      <c r="C66" s="4">
        <f t="shared" si="3"/>
        <v>3</v>
      </c>
      <c r="D66" s="57">
        <f t="shared" si="4"/>
        <v>5</v>
      </c>
      <c r="E66" s="2">
        <v>21717340</v>
      </c>
      <c r="F66" s="2">
        <v>5266455</v>
      </c>
      <c r="G66" s="2">
        <v>2001252</v>
      </c>
      <c r="H66" s="2">
        <v>1490132</v>
      </c>
      <c r="I66" s="12">
        <v>1258566</v>
      </c>
      <c r="J66" s="13">
        <f t="shared" si="0"/>
        <v>5.7952124891906653E-2</v>
      </c>
      <c r="K66" s="13">
        <f t="shared" si="5"/>
        <v>-7.7860132236055479E-2</v>
      </c>
      <c r="L66" s="13">
        <f t="shared" si="6"/>
        <v>-2.9126204911649523E-2</v>
      </c>
      <c r="M66" s="13">
        <f t="shared" si="13"/>
        <v>-5.019594469533617E-2</v>
      </c>
      <c r="N66" s="13">
        <f t="shared" si="1"/>
        <v>0.24250000230230775</v>
      </c>
      <c r="O66" s="13">
        <f t="shared" si="1"/>
        <v>0.37999982910705588</v>
      </c>
      <c r="P66" s="13">
        <f t="shared" si="1"/>
        <v>0.74459988047482273</v>
      </c>
      <c r="Q66" s="13">
        <f t="shared" ref="Q66:Q129" si="33">I66/H66</f>
        <v>0.84460034413058704</v>
      </c>
      <c r="R66" s="13">
        <f t="shared" si="32"/>
        <v>-1.0203945810228099E-2</v>
      </c>
      <c r="S66" s="13">
        <f t="shared" si="32"/>
        <v>-7.7670137966654229E-2</v>
      </c>
      <c r="T66" s="13">
        <f t="shared" si="32"/>
        <v>3.16591619586859E-9</v>
      </c>
      <c r="U66" s="13">
        <f t="shared" si="32"/>
        <v>4.0404040326173618E-2</v>
      </c>
      <c r="V66" s="14">
        <v>7818242</v>
      </c>
      <c r="W66" s="14">
        <v>5863681</v>
      </c>
      <c r="X66" s="14">
        <v>2388907</v>
      </c>
      <c r="Y66" s="14">
        <v>5646508</v>
      </c>
      <c r="Z66" s="14">
        <f t="shared" si="26"/>
        <v>-234547</v>
      </c>
      <c r="AA66" s="13">
        <f t="shared" si="27"/>
        <v>-2.9126182245679089E-2</v>
      </c>
      <c r="AB66" s="14">
        <f t="shared" si="15"/>
        <v>-175911</v>
      </c>
      <c r="AC66" s="13">
        <f t="shared" si="28"/>
        <v>-2.9126305220617543E-2</v>
      </c>
      <c r="AD66" s="14">
        <f t="shared" si="18"/>
        <v>-71667</v>
      </c>
      <c r="AE66" s="13">
        <f t="shared" si="29"/>
        <v>-2.9126130732097466E-2</v>
      </c>
      <c r="AF66" s="14">
        <f t="shared" si="16"/>
        <v>-169395</v>
      </c>
      <c r="AG66" s="13">
        <f t="shared" si="30"/>
        <v>-2.912617352799729E-2</v>
      </c>
      <c r="AH66" s="14">
        <f t="shared" si="2"/>
        <v>21717338</v>
      </c>
      <c r="AI66" s="13">
        <f t="shared" si="19"/>
        <v>-2.9126207515823954E-2</v>
      </c>
      <c r="AJ66" s="14">
        <v>396249</v>
      </c>
      <c r="AK66" s="50">
        <f t="shared" si="17"/>
        <v>-1.1036486294241366E-2</v>
      </c>
      <c r="AL66" s="50">
        <v>0.18</v>
      </c>
      <c r="AM66" s="50">
        <f t="shared" si="17"/>
        <v>0</v>
      </c>
      <c r="AN66" s="14">
        <v>35</v>
      </c>
      <c r="AO66" s="50">
        <f t="shared" si="20"/>
        <v>6.0606060606060552E-2</v>
      </c>
      <c r="AP66" s="14">
        <v>20</v>
      </c>
      <c r="AQ66" s="50">
        <f t="shared" si="21"/>
        <v>0.17647058823529416</v>
      </c>
      <c r="AR66" s="14">
        <v>27</v>
      </c>
      <c r="AS66" s="50">
        <f t="shared" si="22"/>
        <v>-3.5714285714285698E-2</v>
      </c>
      <c r="AT66" s="14">
        <v>367</v>
      </c>
      <c r="AU66" s="50">
        <f t="shared" si="23"/>
        <v>-5.4200542005420349E-3</v>
      </c>
      <c r="AV66" s="14">
        <v>38</v>
      </c>
      <c r="AW66" s="50">
        <f t="shared" si="24"/>
        <v>-5.0000000000000044E-2</v>
      </c>
      <c r="AX66" s="50">
        <v>0.95</v>
      </c>
      <c r="AY66" s="50">
        <f t="shared" si="25"/>
        <v>0</v>
      </c>
    </row>
    <row r="67" spans="2:51" x14ac:dyDescent="0.3">
      <c r="B67" s="1">
        <v>43530</v>
      </c>
      <c r="C67" s="4">
        <f t="shared" si="3"/>
        <v>4</v>
      </c>
      <c r="D67" s="57">
        <f t="shared" si="4"/>
        <v>6</v>
      </c>
      <c r="E67" s="2">
        <v>21065820</v>
      </c>
      <c r="F67" s="2">
        <v>5161125</v>
      </c>
      <c r="G67" s="2">
        <v>2002516</v>
      </c>
      <c r="H67" s="2">
        <v>1417982</v>
      </c>
      <c r="I67" s="12">
        <v>1104608</v>
      </c>
      <c r="J67" s="13">
        <f t="shared" ref="J67:J130" si="34">I67/E67</f>
        <v>5.2436031448099336E-2</v>
      </c>
      <c r="K67" s="13">
        <f t="shared" si="5"/>
        <v>-0.16522538222440208</v>
      </c>
      <c r="L67" s="13">
        <f t="shared" si="6"/>
        <v>-2.0202029128424948E-2</v>
      </c>
      <c r="M67" s="13">
        <f t="shared" si="13"/>
        <v>-0.14801352667323064</v>
      </c>
      <c r="N67" s="13">
        <f t="shared" ref="N67:Q130" si="35">F67/E67</f>
        <v>0.24499995727676396</v>
      </c>
      <c r="O67" s="13">
        <f t="shared" si="35"/>
        <v>0.38799990312189686</v>
      </c>
      <c r="P67" s="13">
        <f t="shared" si="35"/>
        <v>0.70810020993590062</v>
      </c>
      <c r="Q67" s="13">
        <f t="shared" si="33"/>
        <v>0.77900001551500653</v>
      </c>
      <c r="R67" s="13">
        <f t="shared" si="32"/>
        <v>-3.9215751298705914E-2</v>
      </c>
      <c r="S67" s="13">
        <f t="shared" si="32"/>
        <v>1.041647581229932E-2</v>
      </c>
      <c r="T67" s="13">
        <f t="shared" si="32"/>
        <v>-7.6189982470685869E-2</v>
      </c>
      <c r="U67" s="13">
        <f t="shared" si="32"/>
        <v>-4.999970826424982E-2</v>
      </c>
      <c r="V67" s="14">
        <v>7583695</v>
      </c>
      <c r="W67" s="14">
        <v>5687771</v>
      </c>
      <c r="X67" s="14">
        <v>2317240</v>
      </c>
      <c r="Y67" s="14">
        <v>5477113</v>
      </c>
      <c r="Z67" s="14">
        <f t="shared" si="26"/>
        <v>-156365</v>
      </c>
      <c r="AA67" s="13">
        <f t="shared" si="27"/>
        <v>-2.0202039777469372E-2</v>
      </c>
      <c r="AB67" s="14">
        <f t="shared" si="15"/>
        <v>-117274</v>
      </c>
      <c r="AC67" s="13">
        <f t="shared" si="28"/>
        <v>-2.0202082843457703E-2</v>
      </c>
      <c r="AD67" s="14">
        <f t="shared" si="18"/>
        <v>-47778</v>
      </c>
      <c r="AE67" s="13">
        <f t="shared" si="29"/>
        <v>-2.0201960407912334E-2</v>
      </c>
      <c r="AF67" s="14">
        <f t="shared" si="16"/>
        <v>-112930</v>
      </c>
      <c r="AG67" s="13">
        <f t="shared" si="30"/>
        <v>-2.0201991290585752E-2</v>
      </c>
      <c r="AH67" s="14">
        <f t="shared" ref="AH67:AH130" si="36">SUM(V67:Y67)</f>
        <v>21065819</v>
      </c>
      <c r="AI67" s="13">
        <f t="shared" si="19"/>
        <v>-2.0202030068046883E-2</v>
      </c>
      <c r="AJ67" s="14">
        <v>398589</v>
      </c>
      <c r="AK67" s="50">
        <f t="shared" si="17"/>
        <v>-1.0935592412827932E-2</v>
      </c>
      <c r="AL67" s="50">
        <v>0.19</v>
      </c>
      <c r="AM67" s="50">
        <f t="shared" si="17"/>
        <v>0.11764705882352944</v>
      </c>
      <c r="AN67" s="14">
        <v>39</v>
      </c>
      <c r="AO67" s="50">
        <f t="shared" si="20"/>
        <v>2.6315789473684292E-2</v>
      </c>
      <c r="AP67" s="14">
        <v>22</v>
      </c>
      <c r="AQ67" s="50">
        <f t="shared" si="21"/>
        <v>0.22222222222222232</v>
      </c>
      <c r="AR67" s="14">
        <v>27</v>
      </c>
      <c r="AS67" s="50">
        <f t="shared" si="22"/>
        <v>-9.9999999999999978E-2</v>
      </c>
      <c r="AT67" s="14">
        <v>354</v>
      </c>
      <c r="AU67" s="50">
        <f t="shared" si="23"/>
        <v>-5.600000000000005E-2</v>
      </c>
      <c r="AV67" s="14">
        <v>39</v>
      </c>
      <c r="AW67" s="50">
        <f t="shared" si="24"/>
        <v>0.21875</v>
      </c>
      <c r="AX67" s="50">
        <v>0.95</v>
      </c>
      <c r="AY67" s="50">
        <f t="shared" si="25"/>
        <v>0</v>
      </c>
    </row>
    <row r="68" spans="2:51" x14ac:dyDescent="0.3">
      <c r="B68" s="1">
        <v>43531</v>
      </c>
      <c r="C68" s="4">
        <f t="shared" ref="C68:C131" si="37">WEEKDAY(B68,1)</f>
        <v>5</v>
      </c>
      <c r="D68" s="57">
        <f t="shared" ref="D68:D131" si="38">DAY(B68)</f>
        <v>7</v>
      </c>
      <c r="E68" s="2">
        <v>21717340</v>
      </c>
      <c r="F68" s="2">
        <v>5157868</v>
      </c>
      <c r="G68" s="2">
        <v>2042515</v>
      </c>
      <c r="H68" s="2">
        <v>1446305</v>
      </c>
      <c r="I68" s="12">
        <v>1221549</v>
      </c>
      <c r="J68" s="13">
        <f t="shared" si="34"/>
        <v>5.624763437879593E-2</v>
      </c>
      <c r="K68" s="13">
        <f t="shared" si="5"/>
        <v>-0.13097833046398133</v>
      </c>
      <c r="L68" s="13">
        <f t="shared" si="6"/>
        <v>-3.8461555490441612E-2</v>
      </c>
      <c r="M68" s="13">
        <f t="shared" si="13"/>
        <v>-9.6217447676498091E-2</v>
      </c>
      <c r="N68" s="13">
        <f t="shared" si="35"/>
        <v>0.23749998848846129</v>
      </c>
      <c r="O68" s="13">
        <f t="shared" si="35"/>
        <v>0.3959998588564112</v>
      </c>
      <c r="P68" s="13">
        <f t="shared" si="35"/>
        <v>0.70810006291263472</v>
      </c>
      <c r="Q68" s="13">
        <f t="shared" si="33"/>
        <v>0.84459985964232998</v>
      </c>
      <c r="R68" s="13">
        <f t="shared" si="32"/>
        <v>-6.8627387776377669E-2</v>
      </c>
      <c r="S68" s="13">
        <f t="shared" si="32"/>
        <v>-1.5999554037193775E-7</v>
      </c>
      <c r="T68" s="13">
        <f t="shared" si="32"/>
        <v>-2.0202153149615265E-2</v>
      </c>
      <c r="U68" s="13">
        <f t="shared" si="32"/>
        <v>-9.6149438342155724E-3</v>
      </c>
      <c r="V68" s="14">
        <v>7818242</v>
      </c>
      <c r="W68" s="14">
        <v>5863681</v>
      </c>
      <c r="X68" s="14">
        <v>2388907</v>
      </c>
      <c r="Y68" s="14">
        <v>5646508</v>
      </c>
      <c r="Z68" s="14">
        <f t="shared" si="26"/>
        <v>-312730</v>
      </c>
      <c r="AA68" s="13">
        <f t="shared" si="27"/>
        <v>-3.8461576303546519E-2</v>
      </c>
      <c r="AB68" s="14">
        <f t="shared" si="15"/>
        <v>-234548</v>
      </c>
      <c r="AC68" s="13">
        <f t="shared" si="28"/>
        <v>-3.8461658294563827E-2</v>
      </c>
      <c r="AD68" s="14">
        <f t="shared" si="18"/>
        <v>-95556</v>
      </c>
      <c r="AE68" s="13">
        <f t="shared" si="29"/>
        <v>-3.8461430095759086E-2</v>
      </c>
      <c r="AF68" s="14">
        <f t="shared" si="16"/>
        <v>-225860</v>
      </c>
      <c r="AG68" s="13">
        <f t="shared" si="30"/>
        <v>-3.8461486064905959E-2</v>
      </c>
      <c r="AH68" s="14">
        <f t="shared" si="36"/>
        <v>21717338</v>
      </c>
      <c r="AI68" s="13">
        <f t="shared" si="19"/>
        <v>-3.8461558896224046E-2</v>
      </c>
      <c r="AJ68" s="14">
        <v>398003</v>
      </c>
      <c r="AK68" s="50">
        <f t="shared" si="17"/>
        <v>-3.8768420631106748E-3</v>
      </c>
      <c r="AL68" s="50">
        <v>0.19</v>
      </c>
      <c r="AM68" s="50">
        <f t="shared" si="17"/>
        <v>0</v>
      </c>
      <c r="AN68" s="14">
        <v>31</v>
      </c>
      <c r="AO68" s="50">
        <f t="shared" si="20"/>
        <v>3.3333333333333437E-2</v>
      </c>
      <c r="AP68" s="14">
        <v>18</v>
      </c>
      <c r="AQ68" s="50">
        <f t="shared" si="21"/>
        <v>-0.18181818181818177</v>
      </c>
      <c r="AR68" s="14">
        <v>29</v>
      </c>
      <c r="AS68" s="50">
        <f t="shared" si="22"/>
        <v>0.15999999999999992</v>
      </c>
      <c r="AT68" s="14">
        <v>350</v>
      </c>
      <c r="AU68" s="50">
        <f t="shared" si="23"/>
        <v>-7.1618037135278478E-2</v>
      </c>
      <c r="AV68" s="14">
        <v>37</v>
      </c>
      <c r="AW68" s="50">
        <f t="shared" si="24"/>
        <v>-2.6315789473684181E-2</v>
      </c>
      <c r="AX68" s="50">
        <v>0.94</v>
      </c>
      <c r="AY68" s="50">
        <f t="shared" si="25"/>
        <v>1.0752688172043001E-2</v>
      </c>
    </row>
    <row r="69" spans="2:51" x14ac:dyDescent="0.3">
      <c r="B69" s="1">
        <v>43532</v>
      </c>
      <c r="C69" s="4">
        <f t="shared" si="37"/>
        <v>6</v>
      </c>
      <c r="D69" s="57">
        <f t="shared" si="38"/>
        <v>8</v>
      </c>
      <c r="E69" s="2">
        <v>21717340</v>
      </c>
      <c r="F69" s="2">
        <v>5700801</v>
      </c>
      <c r="G69" s="2">
        <v>2394336</v>
      </c>
      <c r="H69" s="2">
        <v>1730387</v>
      </c>
      <c r="I69" s="12">
        <v>1390539</v>
      </c>
      <c r="J69" s="13">
        <f t="shared" si="34"/>
        <v>6.402897408246129E-2</v>
      </c>
      <c r="K69" s="13">
        <f t="shared" si="5"/>
        <v>-4.6617420803931608E-2</v>
      </c>
      <c r="L69" s="13">
        <f t="shared" si="6"/>
        <v>-2.9126204911649523E-2</v>
      </c>
      <c r="M69" s="13">
        <f t="shared" si="13"/>
        <v>-1.8015952207970032E-2</v>
      </c>
      <c r="N69" s="13">
        <f t="shared" si="35"/>
        <v>0.2624999654653839</v>
      </c>
      <c r="O69" s="13">
        <f t="shared" si="35"/>
        <v>0.41999992632614258</v>
      </c>
      <c r="P69" s="13">
        <f t="shared" si="35"/>
        <v>0.72270015570078716</v>
      </c>
      <c r="Q69" s="13">
        <f t="shared" si="33"/>
        <v>0.80360000392975672</v>
      </c>
      <c r="R69" s="13">
        <f t="shared" si="32"/>
        <v>9.6153559473064476E-3</v>
      </c>
      <c r="S69" s="13">
        <f t="shared" si="32"/>
        <v>-6.8973454281362478E-8</v>
      </c>
      <c r="T69" s="13">
        <f t="shared" si="32"/>
        <v>-5.7142425637677463E-2</v>
      </c>
      <c r="U69" s="13">
        <f t="shared" si="32"/>
        <v>3.1578830054969309E-2</v>
      </c>
      <c r="V69" s="14">
        <v>7818242</v>
      </c>
      <c r="W69" s="14">
        <v>5863681</v>
      </c>
      <c r="X69" s="14">
        <v>2388907</v>
      </c>
      <c r="Y69" s="14">
        <v>5646508</v>
      </c>
      <c r="Z69" s="14">
        <f t="shared" si="26"/>
        <v>-234547</v>
      </c>
      <c r="AA69" s="13">
        <f t="shared" si="27"/>
        <v>-2.9126182245679089E-2</v>
      </c>
      <c r="AB69" s="14">
        <f t="shared" si="15"/>
        <v>-175911</v>
      </c>
      <c r="AC69" s="13">
        <f t="shared" si="28"/>
        <v>-2.9126305220617543E-2</v>
      </c>
      <c r="AD69" s="14">
        <f t="shared" si="18"/>
        <v>-71667</v>
      </c>
      <c r="AE69" s="13">
        <f t="shared" si="29"/>
        <v>-2.9126130732097466E-2</v>
      </c>
      <c r="AF69" s="14">
        <f t="shared" si="16"/>
        <v>-169395</v>
      </c>
      <c r="AG69" s="13">
        <f t="shared" si="30"/>
        <v>-2.912617352799729E-2</v>
      </c>
      <c r="AH69" s="14">
        <f t="shared" si="36"/>
        <v>21717338</v>
      </c>
      <c r="AI69" s="13">
        <f t="shared" si="19"/>
        <v>-2.9126207515823954E-2</v>
      </c>
      <c r="AJ69" s="14">
        <v>396560</v>
      </c>
      <c r="AK69" s="50">
        <f t="shared" si="17"/>
        <v>-2.4766926279599977E-2</v>
      </c>
      <c r="AL69" s="50">
        <v>0.18</v>
      </c>
      <c r="AM69" s="50">
        <f t="shared" si="17"/>
        <v>-5.2631578947368474E-2</v>
      </c>
      <c r="AN69" s="14">
        <v>30</v>
      </c>
      <c r="AO69" s="50">
        <f t="shared" si="20"/>
        <v>-0.11764705882352944</v>
      </c>
      <c r="AP69" s="14">
        <v>19</v>
      </c>
      <c r="AQ69" s="50">
        <f t="shared" si="21"/>
        <v>-0.13636363636363635</v>
      </c>
      <c r="AR69" s="14">
        <v>26</v>
      </c>
      <c r="AS69" s="50">
        <f t="shared" si="22"/>
        <v>-7.1428571428571397E-2</v>
      </c>
      <c r="AT69" s="14">
        <v>381</v>
      </c>
      <c r="AU69" s="50">
        <f t="shared" si="23"/>
        <v>-2.6178010471203939E-3</v>
      </c>
      <c r="AV69" s="14">
        <v>30</v>
      </c>
      <c r="AW69" s="50">
        <f t="shared" si="24"/>
        <v>-3.2258064516129004E-2</v>
      </c>
      <c r="AX69" s="50">
        <v>0.95</v>
      </c>
      <c r="AY69" s="50">
        <f t="shared" si="25"/>
        <v>1.0638297872340496E-2</v>
      </c>
    </row>
    <row r="70" spans="2:51" x14ac:dyDescent="0.3">
      <c r="B70" s="24">
        <v>43533</v>
      </c>
      <c r="C70" s="16">
        <f t="shared" si="37"/>
        <v>7</v>
      </c>
      <c r="D70" s="73">
        <f t="shared" si="38"/>
        <v>9</v>
      </c>
      <c r="E70" s="25">
        <v>46685340</v>
      </c>
      <c r="F70" s="25">
        <v>9705882</v>
      </c>
      <c r="G70" s="25">
        <v>3267000</v>
      </c>
      <c r="H70" s="25">
        <v>2310422</v>
      </c>
      <c r="I70" s="26">
        <v>1820150</v>
      </c>
      <c r="J70" s="22">
        <f t="shared" si="34"/>
        <v>3.8987613670586958E-2</v>
      </c>
      <c r="K70" s="22">
        <f t="shared" si="5"/>
        <v>1.0202070652584099</v>
      </c>
      <c r="L70" s="22">
        <f t="shared" si="6"/>
        <v>0</v>
      </c>
      <c r="M70" s="22">
        <f t="shared" si="13"/>
        <v>1.0202070652584103</v>
      </c>
      <c r="N70" s="22">
        <f t="shared" si="35"/>
        <v>0.20789999601587994</v>
      </c>
      <c r="O70" s="22">
        <f t="shared" si="35"/>
        <v>0.33660001224000047</v>
      </c>
      <c r="P70" s="22">
        <f t="shared" si="35"/>
        <v>0.70719987756351388</v>
      </c>
      <c r="Q70" s="22">
        <f t="shared" si="33"/>
        <v>0.78779980453787235</v>
      </c>
      <c r="R70" s="22">
        <f t="shared" si="32"/>
        <v>-9.9999785799986807E-3</v>
      </c>
      <c r="S70" s="22">
        <f t="shared" si="32"/>
        <v>-9.9999224199929237E-3</v>
      </c>
      <c r="T70" s="22">
        <f t="shared" si="32"/>
        <v>1.1224496738699306</v>
      </c>
      <c r="U70" s="22">
        <f t="shared" si="32"/>
        <v>-2.8846115409956741E-2</v>
      </c>
      <c r="V70" s="21">
        <v>16806722</v>
      </c>
      <c r="W70" s="21">
        <v>12605042</v>
      </c>
      <c r="X70" s="21">
        <v>5135387</v>
      </c>
      <c r="Y70" s="21">
        <v>12138188</v>
      </c>
      <c r="Z70" s="21">
        <f t="shared" si="26"/>
        <v>0</v>
      </c>
      <c r="AA70" s="22">
        <f t="shared" si="27"/>
        <v>0</v>
      </c>
      <c r="AB70" s="21">
        <f t="shared" si="15"/>
        <v>0</v>
      </c>
      <c r="AC70" s="22">
        <f t="shared" si="28"/>
        <v>0</v>
      </c>
      <c r="AD70" s="21">
        <f t="shared" si="18"/>
        <v>0</v>
      </c>
      <c r="AE70" s="22">
        <f t="shared" si="29"/>
        <v>0</v>
      </c>
      <c r="AF70" s="21">
        <f t="shared" si="16"/>
        <v>0</v>
      </c>
      <c r="AG70" s="22">
        <f t="shared" si="30"/>
        <v>0</v>
      </c>
      <c r="AH70" s="21">
        <f t="shared" si="36"/>
        <v>46685339</v>
      </c>
      <c r="AI70" s="22">
        <f t="shared" si="19"/>
        <v>0</v>
      </c>
      <c r="AJ70" s="14">
        <v>404097</v>
      </c>
      <c r="AK70" s="50">
        <f t="shared" si="17"/>
        <v>4.5215407536159935E-2</v>
      </c>
      <c r="AL70" s="50">
        <v>0.17</v>
      </c>
      <c r="AM70" s="50">
        <f t="shared" si="17"/>
        <v>-5.5555555555555469E-2</v>
      </c>
      <c r="AN70" s="14">
        <v>33</v>
      </c>
      <c r="AO70" s="50">
        <f t="shared" si="20"/>
        <v>-0.17500000000000004</v>
      </c>
      <c r="AP70" s="14">
        <v>21</v>
      </c>
      <c r="AQ70" s="50">
        <f t="shared" si="21"/>
        <v>0.16666666666666674</v>
      </c>
      <c r="AR70" s="14">
        <v>28</v>
      </c>
      <c r="AS70" s="50">
        <f t="shared" si="22"/>
        <v>-0.5</v>
      </c>
      <c r="AT70" s="14">
        <v>386</v>
      </c>
      <c r="AU70" s="50">
        <f t="shared" si="23"/>
        <v>-3.2581453634085267E-2</v>
      </c>
      <c r="AV70" s="14">
        <v>31</v>
      </c>
      <c r="AW70" s="50">
        <f t="shared" si="24"/>
        <v>-0.22499999999999998</v>
      </c>
      <c r="AX70" s="50">
        <v>0.95</v>
      </c>
      <c r="AY70" s="50">
        <f t="shared" si="25"/>
        <v>0</v>
      </c>
    </row>
    <row r="71" spans="2:51" x14ac:dyDescent="0.3">
      <c r="B71" s="1">
        <v>43534</v>
      </c>
      <c r="C71" s="4">
        <f t="shared" si="37"/>
        <v>1</v>
      </c>
      <c r="D71" s="57">
        <f t="shared" si="38"/>
        <v>10</v>
      </c>
      <c r="E71" s="2">
        <v>46236443</v>
      </c>
      <c r="F71" s="2">
        <v>10098039</v>
      </c>
      <c r="G71" s="2">
        <v>3502000</v>
      </c>
      <c r="H71" s="2">
        <v>2262292</v>
      </c>
      <c r="I71" s="12">
        <v>1711650</v>
      </c>
      <c r="J71" s="13">
        <f t="shared" si="34"/>
        <v>3.7019499964562587E-2</v>
      </c>
      <c r="K71" s="13">
        <f t="shared" si="5"/>
        <v>1.0355904530176874E-2</v>
      </c>
      <c r="L71" s="13">
        <f t="shared" si="6"/>
        <v>5.1020419528979843E-2</v>
      </c>
      <c r="M71" s="13">
        <f t="shared" si="13"/>
        <v>-3.8690508997938244E-2</v>
      </c>
      <c r="N71" s="13">
        <f t="shared" si="35"/>
        <v>0.21839999672985225</v>
      </c>
      <c r="O71" s="13">
        <f t="shared" si="35"/>
        <v>0.34680000740737882</v>
      </c>
      <c r="P71" s="13">
        <f t="shared" si="35"/>
        <v>0.64600000000000002</v>
      </c>
      <c r="Q71" s="13">
        <f t="shared" si="33"/>
        <v>0.75659994377383644</v>
      </c>
      <c r="R71" s="13">
        <f t="shared" si="32"/>
        <v>7.2164960337149031E-2</v>
      </c>
      <c r="S71" s="13">
        <f t="shared" si="32"/>
        <v>6.2500004676606657E-2</v>
      </c>
      <c r="T71" s="13">
        <f t="shared" si="32"/>
        <v>-9.5238085706966347E-2</v>
      </c>
      <c r="U71" s="13">
        <f t="shared" si="32"/>
        <v>-6.7307748406793322E-2</v>
      </c>
      <c r="V71" s="14">
        <v>16645119</v>
      </c>
      <c r="W71" s="14">
        <v>12483839</v>
      </c>
      <c r="X71" s="14">
        <v>5086008</v>
      </c>
      <c r="Y71" s="14">
        <v>12021475</v>
      </c>
      <c r="Z71" s="14">
        <f t="shared" si="26"/>
        <v>808015</v>
      </c>
      <c r="AA71" s="13">
        <f t="shared" si="27"/>
        <v>5.1020375947521623E-2</v>
      </c>
      <c r="AB71" s="14">
        <f t="shared" si="15"/>
        <v>606011</v>
      </c>
      <c r="AC71" s="13">
        <f t="shared" si="28"/>
        <v>5.1020354899902642E-2</v>
      </c>
      <c r="AD71" s="14">
        <f t="shared" si="18"/>
        <v>246893</v>
      </c>
      <c r="AE71" s="13">
        <f t="shared" si="29"/>
        <v>5.1020279534584212E-2</v>
      </c>
      <c r="AF71" s="14">
        <f t="shared" si="16"/>
        <v>583567</v>
      </c>
      <c r="AG71" s="13">
        <f t="shared" si="30"/>
        <v>5.102043135860157E-2</v>
      </c>
      <c r="AH71" s="14">
        <f t="shared" si="36"/>
        <v>46236441</v>
      </c>
      <c r="AI71" s="13">
        <f t="shared" si="19"/>
        <v>5.1020374066121921E-2</v>
      </c>
      <c r="AJ71" s="14">
        <v>406619</v>
      </c>
      <c r="AK71" s="50">
        <f t="shared" si="17"/>
        <v>2.8774484751268758E-2</v>
      </c>
      <c r="AL71" s="50">
        <v>0.17</v>
      </c>
      <c r="AM71" s="50">
        <f t="shared" si="17"/>
        <v>-5.5555555555555469E-2</v>
      </c>
      <c r="AN71" s="14">
        <v>33</v>
      </c>
      <c r="AO71" s="50">
        <f t="shared" si="20"/>
        <v>3.125E-2</v>
      </c>
      <c r="AP71" s="14">
        <v>19</v>
      </c>
      <c r="AQ71" s="50">
        <f t="shared" si="21"/>
        <v>-9.5238095238095233E-2</v>
      </c>
      <c r="AR71" s="14">
        <v>25</v>
      </c>
      <c r="AS71" s="50">
        <f t="shared" si="22"/>
        <v>-0.13793103448275867</v>
      </c>
      <c r="AT71" s="14">
        <v>354</v>
      </c>
      <c r="AU71" s="50">
        <f t="shared" si="23"/>
        <v>-2.8169014084507005E-3</v>
      </c>
      <c r="AV71" s="14">
        <v>37</v>
      </c>
      <c r="AW71" s="50">
        <f t="shared" si="24"/>
        <v>5.7142857142857162E-2</v>
      </c>
      <c r="AX71" s="50">
        <v>0.92</v>
      </c>
      <c r="AY71" s="50">
        <f t="shared" si="25"/>
        <v>-1.0752688172043001E-2</v>
      </c>
    </row>
    <row r="72" spans="2:51" x14ac:dyDescent="0.3">
      <c r="B72" s="1">
        <v>43535</v>
      </c>
      <c r="C72" s="4">
        <f t="shared" si="37"/>
        <v>2</v>
      </c>
      <c r="D72" s="57">
        <f t="shared" si="38"/>
        <v>11</v>
      </c>
      <c r="E72" s="2">
        <v>21282993</v>
      </c>
      <c r="F72" s="2">
        <v>5107918</v>
      </c>
      <c r="G72" s="2">
        <v>2104462</v>
      </c>
      <c r="H72" s="2">
        <v>1459444</v>
      </c>
      <c r="I72" s="12">
        <v>1220679</v>
      </c>
      <c r="J72" s="13">
        <f t="shared" si="34"/>
        <v>5.735466811458332E-2</v>
      </c>
      <c r="K72" s="13">
        <f t="shared" si="5"/>
        <v>-0.11261551390237801</v>
      </c>
      <c r="L72" s="13">
        <f t="shared" si="6"/>
        <v>-2.0000009209230951E-2</v>
      </c>
      <c r="M72" s="13">
        <f t="shared" si="13"/>
        <v>-9.4505617921909368E-2</v>
      </c>
      <c r="N72" s="13">
        <f t="shared" si="35"/>
        <v>0.23999998496452074</v>
      </c>
      <c r="O72" s="13">
        <f t="shared" si="35"/>
        <v>0.41199995771271192</v>
      </c>
      <c r="P72" s="13">
        <f t="shared" si="35"/>
        <v>0.69349981135321048</v>
      </c>
      <c r="Q72" s="13">
        <f t="shared" si="33"/>
        <v>0.83640002631138977</v>
      </c>
      <c r="R72" s="13">
        <f t="shared" si="32"/>
        <v>-8.5714222708460741E-2</v>
      </c>
      <c r="S72" s="13">
        <f t="shared" si="32"/>
        <v>-9.6153960629744573E-3</v>
      </c>
      <c r="T72" s="13">
        <f t="shared" si="32"/>
        <v>-6.8627455488447509E-2</v>
      </c>
      <c r="U72" s="13">
        <f t="shared" si="32"/>
        <v>7.3684007803028528E-2</v>
      </c>
      <c r="V72" s="14">
        <v>7661877</v>
      </c>
      <c r="W72" s="14">
        <v>5746408</v>
      </c>
      <c r="X72" s="14">
        <v>2341129</v>
      </c>
      <c r="Y72" s="14">
        <v>5533578</v>
      </c>
      <c r="Z72" s="14">
        <f t="shared" si="26"/>
        <v>-156365</v>
      </c>
      <c r="AA72" s="13">
        <f t="shared" si="27"/>
        <v>-2.0000020464958745E-2</v>
      </c>
      <c r="AB72" s="14">
        <f t="shared" si="15"/>
        <v>-117273</v>
      </c>
      <c r="AC72" s="13">
        <f t="shared" si="28"/>
        <v>-1.9999894264370766E-2</v>
      </c>
      <c r="AD72" s="14">
        <f t="shared" si="18"/>
        <v>-47778</v>
      </c>
      <c r="AE72" s="13">
        <f t="shared" si="29"/>
        <v>-1.9999941395793086E-2</v>
      </c>
      <c r="AF72" s="14">
        <f t="shared" si="16"/>
        <v>-112930</v>
      </c>
      <c r="AG72" s="13">
        <f t="shared" si="30"/>
        <v>-1.9999971663902771E-2</v>
      </c>
      <c r="AH72" s="14">
        <f t="shared" si="36"/>
        <v>21282992</v>
      </c>
      <c r="AI72" s="13">
        <f t="shared" si="19"/>
        <v>-1.9999965004919074E-2</v>
      </c>
      <c r="AJ72" s="14">
        <v>390758</v>
      </c>
      <c r="AK72" s="50">
        <f t="shared" si="17"/>
        <v>-4.6841040977068538E-2</v>
      </c>
      <c r="AL72" s="50">
        <v>0.19</v>
      </c>
      <c r="AM72" s="50">
        <f t="shared" si="17"/>
        <v>0.11764705882352944</v>
      </c>
      <c r="AN72" s="14">
        <v>35</v>
      </c>
      <c r="AO72" s="50">
        <f t="shared" si="20"/>
        <v>0.12903225806451624</v>
      </c>
      <c r="AP72" s="14">
        <v>21</v>
      </c>
      <c r="AQ72" s="50">
        <f t="shared" si="21"/>
        <v>0.10526315789473695</v>
      </c>
      <c r="AR72" s="14">
        <v>25</v>
      </c>
      <c r="AS72" s="50">
        <f t="shared" si="22"/>
        <v>-0.13793103448275867</v>
      </c>
      <c r="AT72" s="14">
        <v>378</v>
      </c>
      <c r="AU72" s="50">
        <f t="shared" si="23"/>
        <v>1.6129032258064502E-2</v>
      </c>
      <c r="AV72" s="14">
        <v>36</v>
      </c>
      <c r="AW72" s="50">
        <f t="shared" si="24"/>
        <v>9.0909090909090828E-2</v>
      </c>
      <c r="AX72" s="50">
        <v>0.93</v>
      </c>
      <c r="AY72" s="50">
        <f t="shared" si="25"/>
        <v>-2.1052631578947323E-2</v>
      </c>
    </row>
    <row r="73" spans="2:51" x14ac:dyDescent="0.3">
      <c r="B73" s="1">
        <v>43536</v>
      </c>
      <c r="C73" s="4">
        <f t="shared" si="37"/>
        <v>3</v>
      </c>
      <c r="D73" s="57">
        <f t="shared" si="38"/>
        <v>12</v>
      </c>
      <c r="E73" s="2">
        <v>21500167</v>
      </c>
      <c r="F73" s="2">
        <v>5428792</v>
      </c>
      <c r="G73" s="2">
        <v>2149801</v>
      </c>
      <c r="H73" s="2">
        <v>1600742</v>
      </c>
      <c r="I73" s="12">
        <v>1299482</v>
      </c>
      <c r="J73" s="13">
        <f t="shared" si="34"/>
        <v>6.04405537873264E-2</v>
      </c>
      <c r="K73" s="13">
        <f t="shared" si="5"/>
        <v>3.2510015366695066E-2</v>
      </c>
      <c r="L73" s="13">
        <f t="shared" si="6"/>
        <v>-9.9999815815380311E-3</v>
      </c>
      <c r="M73" s="13">
        <f t="shared" si="13"/>
        <v>4.2939390057935123E-2</v>
      </c>
      <c r="N73" s="13">
        <f t="shared" si="35"/>
        <v>0.25249999220936281</v>
      </c>
      <c r="O73" s="13">
        <f t="shared" si="35"/>
        <v>0.39599988358367755</v>
      </c>
      <c r="P73" s="13">
        <f t="shared" si="35"/>
        <v>0.74460008158894708</v>
      </c>
      <c r="Q73" s="13">
        <f t="shared" si="33"/>
        <v>0.81179977785302071</v>
      </c>
      <c r="R73" s="13">
        <f t="shared" si="32"/>
        <v>4.1237071390163305E-2</v>
      </c>
      <c r="S73" s="13">
        <f t="shared" si="32"/>
        <v>4.2105425453004663E-2</v>
      </c>
      <c r="T73" s="13">
        <f t="shared" si="32"/>
        <v>2.700969066182779E-7</v>
      </c>
      <c r="U73" s="13">
        <f t="shared" si="32"/>
        <v>-3.8835606101167874E-2</v>
      </c>
      <c r="V73" s="14">
        <v>7740060</v>
      </c>
      <c r="W73" s="14">
        <v>5805045</v>
      </c>
      <c r="X73" s="14">
        <v>2365018</v>
      </c>
      <c r="Y73" s="14">
        <v>5590043</v>
      </c>
      <c r="Z73" s="14">
        <f t="shared" si="26"/>
        <v>-78182</v>
      </c>
      <c r="AA73" s="13">
        <f t="shared" si="27"/>
        <v>-9.9999462794833072E-3</v>
      </c>
      <c r="AB73" s="14">
        <f t="shared" si="15"/>
        <v>-58636</v>
      </c>
      <c r="AC73" s="13">
        <f t="shared" si="28"/>
        <v>-9.9998618615166901E-3</v>
      </c>
      <c r="AD73" s="14">
        <f t="shared" si="18"/>
        <v>-23889</v>
      </c>
      <c r="AE73" s="13">
        <f t="shared" si="29"/>
        <v>-9.9999706978965985E-3</v>
      </c>
      <c r="AF73" s="14">
        <f t="shared" si="16"/>
        <v>-56465</v>
      </c>
      <c r="AG73" s="13">
        <f t="shared" si="30"/>
        <v>-9.9999858319513857E-3</v>
      </c>
      <c r="AH73" s="14">
        <f t="shared" si="36"/>
        <v>21500166</v>
      </c>
      <c r="AI73" s="13">
        <f t="shared" si="19"/>
        <v>-9.9999364563004844E-3</v>
      </c>
      <c r="AJ73" s="14">
        <v>385418</v>
      </c>
      <c r="AK73" s="50">
        <f t="shared" si="17"/>
        <v>-2.7333822924474283E-2</v>
      </c>
      <c r="AL73" s="50">
        <v>0.19</v>
      </c>
      <c r="AM73" s="50">
        <f t="shared" si="17"/>
        <v>5.555555555555558E-2</v>
      </c>
      <c r="AN73" s="14">
        <v>30</v>
      </c>
      <c r="AO73" s="50">
        <f t="shared" si="20"/>
        <v>-0.1428571428571429</v>
      </c>
      <c r="AP73" s="14">
        <v>19</v>
      </c>
      <c r="AQ73" s="50">
        <f t="shared" si="21"/>
        <v>-5.0000000000000044E-2</v>
      </c>
      <c r="AR73" s="14">
        <v>25</v>
      </c>
      <c r="AS73" s="50">
        <f t="shared" si="22"/>
        <v>-7.407407407407407E-2</v>
      </c>
      <c r="AT73" s="14">
        <v>357</v>
      </c>
      <c r="AU73" s="50">
        <f t="shared" si="23"/>
        <v>-2.7247956403269713E-2</v>
      </c>
      <c r="AV73" s="14">
        <v>39</v>
      </c>
      <c r="AW73" s="50">
        <f t="shared" si="24"/>
        <v>2.6315789473684292E-2</v>
      </c>
      <c r="AX73" s="50">
        <v>0.91</v>
      </c>
      <c r="AY73" s="50">
        <f t="shared" si="25"/>
        <v>-4.2105263157894646E-2</v>
      </c>
    </row>
    <row r="74" spans="2:51" x14ac:dyDescent="0.3">
      <c r="B74" s="1">
        <v>43537</v>
      </c>
      <c r="C74" s="4">
        <f t="shared" si="37"/>
        <v>4</v>
      </c>
      <c r="D74" s="57">
        <f t="shared" si="38"/>
        <v>13</v>
      </c>
      <c r="E74" s="2">
        <v>21717340</v>
      </c>
      <c r="F74" s="2">
        <v>5700801</v>
      </c>
      <c r="G74" s="2">
        <v>2166304</v>
      </c>
      <c r="H74" s="2">
        <v>1533960</v>
      </c>
      <c r="I74" s="12">
        <v>1232690</v>
      </c>
      <c r="J74" s="13">
        <f t="shared" si="34"/>
        <v>5.6760634589687317E-2</v>
      </c>
      <c r="K74" s="13">
        <f t="shared" ref="K74:K137" si="39">(I74/I67)-1</f>
        <v>0.11595244647875091</v>
      </c>
      <c r="L74" s="13">
        <f t="shared" ref="L74:L137" si="40">(E74/E67)-1</f>
        <v>3.0927825263863395E-2</v>
      </c>
      <c r="M74" s="13">
        <f t="shared" si="13"/>
        <v>8.2473883361452227E-2</v>
      </c>
      <c r="N74" s="13">
        <f t="shared" si="35"/>
        <v>0.2624999654653839</v>
      </c>
      <c r="O74" s="13">
        <f t="shared" si="35"/>
        <v>0.37999993334270044</v>
      </c>
      <c r="P74" s="13">
        <f t="shared" si="35"/>
        <v>0.70810006351832433</v>
      </c>
      <c r="Q74" s="13">
        <f t="shared" si="33"/>
        <v>0.80359983311168481</v>
      </c>
      <c r="R74" s="13">
        <f t="shared" si="32"/>
        <v>7.1428617307271791E-2</v>
      </c>
      <c r="S74" s="13">
        <f t="shared" si="32"/>
        <v>-2.0618483960505252E-2</v>
      </c>
      <c r="T74" s="13">
        <f t="shared" si="32"/>
        <v>-2.067752193912753E-7</v>
      </c>
      <c r="U74" s="13">
        <f t="shared" si="32"/>
        <v>3.1578712588876012E-2</v>
      </c>
      <c r="V74" s="14">
        <v>7818242</v>
      </c>
      <c r="W74" s="14">
        <v>5863681</v>
      </c>
      <c r="X74" s="14">
        <v>2388907</v>
      </c>
      <c r="Y74" s="14">
        <v>5646508</v>
      </c>
      <c r="Z74" s="14">
        <f t="shared" si="26"/>
        <v>234547</v>
      </c>
      <c r="AA74" s="13">
        <f t="shared" si="27"/>
        <v>3.0927799707134884E-2</v>
      </c>
      <c r="AB74" s="14">
        <f t="shared" si="15"/>
        <v>175910</v>
      </c>
      <c r="AC74" s="13">
        <f t="shared" si="28"/>
        <v>3.0927757112584109E-2</v>
      </c>
      <c r="AD74" s="14">
        <f t="shared" si="18"/>
        <v>71667</v>
      </c>
      <c r="AE74" s="13">
        <f t="shared" si="29"/>
        <v>3.0927741623655747E-2</v>
      </c>
      <c r="AF74" s="14">
        <f t="shared" si="16"/>
        <v>169395</v>
      </c>
      <c r="AG74" s="13">
        <f t="shared" si="30"/>
        <v>3.0927789877623457E-2</v>
      </c>
      <c r="AH74" s="14">
        <f t="shared" si="36"/>
        <v>21717338</v>
      </c>
      <c r="AI74" s="13">
        <f t="shared" si="19"/>
        <v>3.0927779261751054E-2</v>
      </c>
      <c r="AJ74" s="14">
        <v>395501</v>
      </c>
      <c r="AK74" s="50">
        <f t="shared" si="17"/>
        <v>-7.7473287019962367E-3</v>
      </c>
      <c r="AL74" s="50">
        <v>0.18</v>
      </c>
      <c r="AM74" s="50">
        <f t="shared" si="17"/>
        <v>-5.2631578947368474E-2</v>
      </c>
      <c r="AN74" s="14">
        <v>31</v>
      </c>
      <c r="AO74" s="50">
        <f t="shared" si="20"/>
        <v>-0.20512820512820518</v>
      </c>
      <c r="AP74" s="14">
        <v>21</v>
      </c>
      <c r="AQ74" s="50">
        <f t="shared" si="21"/>
        <v>-4.5454545454545414E-2</v>
      </c>
      <c r="AR74" s="14">
        <v>29</v>
      </c>
      <c r="AS74" s="50">
        <f t="shared" si="22"/>
        <v>7.4074074074074181E-2</v>
      </c>
      <c r="AT74" s="14">
        <v>378</v>
      </c>
      <c r="AU74" s="50">
        <f t="shared" si="23"/>
        <v>6.7796610169491567E-2</v>
      </c>
      <c r="AV74" s="14">
        <v>35</v>
      </c>
      <c r="AW74" s="50">
        <f t="shared" si="24"/>
        <v>-0.10256410256410253</v>
      </c>
      <c r="AX74" s="50">
        <v>0.91</v>
      </c>
      <c r="AY74" s="50">
        <f t="shared" si="25"/>
        <v>-4.2105263157894646E-2</v>
      </c>
    </row>
    <row r="75" spans="2:51" x14ac:dyDescent="0.3">
      <c r="B75" s="1">
        <v>43538</v>
      </c>
      <c r="C75" s="4">
        <f t="shared" si="37"/>
        <v>5</v>
      </c>
      <c r="D75" s="57">
        <f t="shared" si="38"/>
        <v>14</v>
      </c>
      <c r="E75" s="2">
        <v>22803207</v>
      </c>
      <c r="F75" s="2">
        <v>5415761</v>
      </c>
      <c r="G75" s="2">
        <v>2144641</v>
      </c>
      <c r="H75" s="2">
        <v>1628211</v>
      </c>
      <c r="I75" s="12">
        <v>1268377</v>
      </c>
      <c r="J75" s="13">
        <f t="shared" si="34"/>
        <v>5.5622746397030909E-2</v>
      </c>
      <c r="K75" s="13">
        <f t="shared" si="39"/>
        <v>3.8334933760332257E-2</v>
      </c>
      <c r="L75" s="13">
        <f t="shared" si="40"/>
        <v>5.0000000000000044E-2</v>
      </c>
      <c r="M75" s="13">
        <f t="shared" ref="M75:M138" si="41">(J75/J68)-1</f>
        <v>-1.1109586894921697E-2</v>
      </c>
      <c r="N75" s="13">
        <f t="shared" si="35"/>
        <v>0.23749997094706898</v>
      </c>
      <c r="O75" s="13">
        <f t="shared" si="35"/>
        <v>0.39599993426593233</v>
      </c>
      <c r="P75" s="13">
        <f t="shared" si="35"/>
        <v>0.75919979148025241</v>
      </c>
      <c r="Q75" s="13">
        <f t="shared" si="33"/>
        <v>0.77900038754190948</v>
      </c>
      <c r="R75" s="13">
        <f t="shared" si="32"/>
        <v>-7.3858497540157941E-8</v>
      </c>
      <c r="S75" s="13">
        <f t="shared" si="32"/>
        <v>1.904281514697459E-7</v>
      </c>
      <c r="T75" s="13">
        <f t="shared" si="32"/>
        <v>7.2164558717066951E-2</v>
      </c>
      <c r="U75" s="13">
        <f t="shared" si="32"/>
        <v>-7.7669290790789991E-2</v>
      </c>
      <c r="V75" s="14">
        <v>8209154</v>
      </c>
      <c r="W75" s="14">
        <v>6156866</v>
      </c>
      <c r="X75" s="14">
        <v>2508352</v>
      </c>
      <c r="Y75" s="14">
        <v>5928833</v>
      </c>
      <c r="Z75" s="14">
        <f t="shared" si="26"/>
        <v>390912</v>
      </c>
      <c r="AA75" s="13">
        <f t="shared" si="27"/>
        <v>4.9999987209400798E-2</v>
      </c>
      <c r="AB75" s="14">
        <f t="shared" ref="AB75:AB138" si="42">W75-W68</f>
        <v>293185</v>
      </c>
      <c r="AC75" s="13">
        <f t="shared" si="28"/>
        <v>5.0000162014270488E-2</v>
      </c>
      <c r="AD75" s="14">
        <f t="shared" si="18"/>
        <v>119445</v>
      </c>
      <c r="AE75" s="13">
        <f t="shared" si="29"/>
        <v>4.9999853489482771E-2</v>
      </c>
      <c r="AF75" s="14">
        <f t="shared" ref="AF75:AF138" si="43">Y75-Y68</f>
        <v>282325</v>
      </c>
      <c r="AG75" s="13">
        <f t="shared" si="30"/>
        <v>4.9999929159756817E-2</v>
      </c>
      <c r="AH75" s="14">
        <f t="shared" si="36"/>
        <v>22803205</v>
      </c>
      <c r="AI75" s="13">
        <f t="shared" si="19"/>
        <v>5.0000004604615844E-2</v>
      </c>
      <c r="AJ75" s="14">
        <v>396795</v>
      </c>
      <c r="AK75" s="50">
        <f t="shared" ref="AK75:AM138" si="44">(AJ75/AJ68)-1</f>
        <v>-3.0351530013592587E-3</v>
      </c>
      <c r="AL75" s="50">
        <v>0.17</v>
      </c>
      <c r="AM75" s="50">
        <f t="shared" si="44"/>
        <v>-0.10526315789473684</v>
      </c>
      <c r="AN75" s="14">
        <v>34</v>
      </c>
      <c r="AO75" s="50">
        <f t="shared" si="20"/>
        <v>9.6774193548387011E-2</v>
      </c>
      <c r="AP75" s="14">
        <v>18</v>
      </c>
      <c r="AQ75" s="50">
        <f t="shared" si="21"/>
        <v>0</v>
      </c>
      <c r="AR75" s="14">
        <v>28</v>
      </c>
      <c r="AS75" s="50">
        <f t="shared" si="22"/>
        <v>-3.4482758620689613E-2</v>
      </c>
      <c r="AT75" s="14">
        <v>372</v>
      </c>
      <c r="AU75" s="50">
        <f t="shared" si="23"/>
        <v>6.2857142857142945E-2</v>
      </c>
      <c r="AV75" s="14">
        <v>31</v>
      </c>
      <c r="AW75" s="50">
        <f t="shared" si="24"/>
        <v>-0.16216216216216217</v>
      </c>
      <c r="AX75" s="50">
        <v>0.94</v>
      </c>
      <c r="AY75" s="50">
        <f t="shared" si="25"/>
        <v>0</v>
      </c>
    </row>
    <row r="76" spans="2:51" x14ac:dyDescent="0.3">
      <c r="B76" s="1">
        <v>43539</v>
      </c>
      <c r="C76" s="4">
        <f t="shared" si="37"/>
        <v>6</v>
      </c>
      <c r="D76" s="57">
        <f t="shared" si="38"/>
        <v>15</v>
      </c>
      <c r="E76" s="2">
        <v>21500167</v>
      </c>
      <c r="F76" s="2">
        <v>5106289</v>
      </c>
      <c r="G76" s="2">
        <v>2124216</v>
      </c>
      <c r="H76" s="2">
        <v>1519664</v>
      </c>
      <c r="I76" s="12">
        <v>1183818</v>
      </c>
      <c r="J76" s="13">
        <f t="shared" si="34"/>
        <v>5.5060874643438819E-2</v>
      </c>
      <c r="K76" s="13">
        <f t="shared" si="39"/>
        <v>-0.14866249706049239</v>
      </c>
      <c r="L76" s="13">
        <f t="shared" si="40"/>
        <v>-9.9999815815380311E-3</v>
      </c>
      <c r="M76" s="13">
        <f t="shared" si="41"/>
        <v>-0.14006314434263278</v>
      </c>
      <c r="N76" s="13">
        <f t="shared" si="35"/>
        <v>0.23749996918628585</v>
      </c>
      <c r="O76" s="13">
        <f t="shared" si="35"/>
        <v>0.41599995613252599</v>
      </c>
      <c r="P76" s="13">
        <f t="shared" si="35"/>
        <v>0.71539994049569344</v>
      </c>
      <c r="Q76" s="13">
        <f t="shared" si="33"/>
        <v>0.77899983154170926</v>
      </c>
      <c r="R76" s="13">
        <f t="shared" si="32"/>
        <v>-9.5238093592796336E-2</v>
      </c>
      <c r="S76" s="13">
        <f t="shared" si="32"/>
        <v>-9.5237402268267823E-3</v>
      </c>
      <c r="T76" s="13">
        <f t="shared" si="32"/>
        <v>-1.0101305704043773E-2</v>
      </c>
      <c r="U76" s="13">
        <f t="shared" si="32"/>
        <v>-3.0612459267979064E-2</v>
      </c>
      <c r="V76" s="14">
        <v>7740060</v>
      </c>
      <c r="W76" s="14">
        <v>5805045</v>
      </c>
      <c r="X76" s="14">
        <v>2365018</v>
      </c>
      <c r="Y76" s="14">
        <v>5590043</v>
      </c>
      <c r="Z76" s="14">
        <f t="shared" si="26"/>
        <v>-78182</v>
      </c>
      <c r="AA76" s="13">
        <f t="shared" si="27"/>
        <v>-9.9999462794833072E-3</v>
      </c>
      <c r="AB76" s="14">
        <f t="shared" si="42"/>
        <v>-58636</v>
      </c>
      <c r="AC76" s="13">
        <f t="shared" si="28"/>
        <v>-9.9998618615166901E-3</v>
      </c>
      <c r="AD76" s="14">
        <f t="shared" ref="AD76:AD139" si="45">X76-X69</f>
        <v>-23889</v>
      </c>
      <c r="AE76" s="13">
        <f t="shared" si="29"/>
        <v>-9.9999706978965985E-3</v>
      </c>
      <c r="AF76" s="14">
        <f t="shared" si="43"/>
        <v>-56465</v>
      </c>
      <c r="AG76" s="13">
        <f t="shared" si="30"/>
        <v>-9.9999858319513857E-3</v>
      </c>
      <c r="AH76" s="14">
        <f t="shared" si="36"/>
        <v>21500166</v>
      </c>
      <c r="AI76" s="13">
        <f t="shared" ref="AI76:AI139" si="46">(AH76/AH69)-1</f>
        <v>-9.9999364563004844E-3</v>
      </c>
      <c r="AJ76" s="14">
        <v>381360</v>
      </c>
      <c r="AK76" s="50">
        <f t="shared" si="44"/>
        <v>-3.8329634859794237E-2</v>
      </c>
      <c r="AL76" s="50">
        <v>0.17</v>
      </c>
      <c r="AM76" s="50">
        <f t="shared" si="44"/>
        <v>-5.5555555555555469E-2</v>
      </c>
      <c r="AN76" s="14">
        <v>34</v>
      </c>
      <c r="AO76" s="50">
        <f t="shared" ref="AO76:AO139" si="47">(AN76/AN69)-1</f>
        <v>0.1333333333333333</v>
      </c>
      <c r="AP76" s="14">
        <v>19</v>
      </c>
      <c r="AQ76" s="50">
        <f t="shared" ref="AQ76:AQ139" si="48">(AP76/AP69)-1</f>
        <v>0</v>
      </c>
      <c r="AR76" s="14">
        <v>27</v>
      </c>
      <c r="AS76" s="50">
        <f t="shared" ref="AS76:AS139" si="49">(AR76/AR69)-1</f>
        <v>3.8461538461538547E-2</v>
      </c>
      <c r="AT76" s="14">
        <v>395</v>
      </c>
      <c r="AU76" s="50">
        <f t="shared" ref="AU76:AU139" si="50">(AT76/AT69)-1</f>
        <v>3.6745406824147064E-2</v>
      </c>
      <c r="AV76" s="14">
        <v>39</v>
      </c>
      <c r="AW76" s="50">
        <f t="shared" ref="AW76:AW139" si="51">(AV76/AV69)-1</f>
        <v>0.30000000000000004</v>
      </c>
      <c r="AX76" s="50">
        <v>0.95</v>
      </c>
      <c r="AY76" s="50">
        <f t="shared" ref="AY76:AY139" si="52">(AX76/AX69)-1</f>
        <v>0</v>
      </c>
    </row>
    <row r="77" spans="2:51" x14ac:dyDescent="0.3">
      <c r="B77" s="1">
        <v>43540</v>
      </c>
      <c r="C77" s="4">
        <f t="shared" si="37"/>
        <v>7</v>
      </c>
      <c r="D77" s="57">
        <f t="shared" si="38"/>
        <v>16</v>
      </c>
      <c r="E77" s="2">
        <v>42645263</v>
      </c>
      <c r="F77" s="2">
        <v>9313725</v>
      </c>
      <c r="G77" s="2">
        <v>3293333</v>
      </c>
      <c r="H77" s="2">
        <v>2217072</v>
      </c>
      <c r="I77" s="12">
        <v>1815781</v>
      </c>
      <c r="J77" s="13">
        <f t="shared" si="34"/>
        <v>4.2578726739239479E-2</v>
      </c>
      <c r="K77" s="13">
        <f t="shared" si="39"/>
        <v>-2.4003516193720209E-3</v>
      </c>
      <c r="L77" s="13">
        <f t="shared" si="40"/>
        <v>-8.6538450828461344E-2</v>
      </c>
      <c r="M77" s="13">
        <f t="shared" si="41"/>
        <v>9.2109075948952679E-2</v>
      </c>
      <c r="N77" s="13">
        <f t="shared" si="35"/>
        <v>0.21839998970108357</v>
      </c>
      <c r="O77" s="13">
        <f t="shared" si="35"/>
        <v>0.35359998282105171</v>
      </c>
      <c r="P77" s="13">
        <f t="shared" si="35"/>
        <v>0.67320006813765876</v>
      </c>
      <c r="Q77" s="13">
        <f t="shared" si="33"/>
        <v>0.81899956338810831</v>
      </c>
      <c r="R77" s="13">
        <f t="shared" si="32"/>
        <v>5.0505021098709468E-2</v>
      </c>
      <c r="S77" s="13">
        <f t="shared" si="32"/>
        <v>5.0504961268183379E-2</v>
      </c>
      <c r="T77" s="13">
        <f t="shared" si="32"/>
        <v>-4.8076661923349362E-2</v>
      </c>
      <c r="U77" s="13">
        <f t="shared" si="32"/>
        <v>3.9603664116847348E-2</v>
      </c>
      <c r="V77" s="14">
        <v>15352294</v>
      </c>
      <c r="W77" s="14">
        <v>11514221</v>
      </c>
      <c r="X77" s="14">
        <v>4690978</v>
      </c>
      <c r="Y77" s="14">
        <v>11087768</v>
      </c>
      <c r="Z77" s="14">
        <f t="shared" ref="Z77:Z140" si="53">V77-V70</f>
        <v>-1454428</v>
      </c>
      <c r="AA77" s="13">
        <f t="shared" si="27"/>
        <v>-8.6538469548077201E-2</v>
      </c>
      <c r="AB77" s="14">
        <f t="shared" si="42"/>
        <v>-1090821</v>
      </c>
      <c r="AC77" s="13">
        <f t="shared" si="28"/>
        <v>-8.6538466115384627E-2</v>
      </c>
      <c r="AD77" s="14">
        <f t="shared" si="45"/>
        <v>-444409</v>
      </c>
      <c r="AE77" s="13">
        <f t="shared" si="29"/>
        <v>-8.6538560774484963E-2</v>
      </c>
      <c r="AF77" s="14">
        <f t="shared" si="43"/>
        <v>-1050420</v>
      </c>
      <c r="AG77" s="13">
        <f t="shared" si="30"/>
        <v>-8.6538452032543955E-2</v>
      </c>
      <c r="AH77" s="14">
        <f t="shared" si="36"/>
        <v>42645261</v>
      </c>
      <c r="AI77" s="13">
        <f t="shared" si="46"/>
        <v>-8.6538474102115903E-2</v>
      </c>
      <c r="AJ77" s="14">
        <v>409886</v>
      </c>
      <c r="AK77" s="50">
        <f t="shared" si="44"/>
        <v>1.4325768318002918E-2</v>
      </c>
      <c r="AL77" s="50">
        <v>0.17</v>
      </c>
      <c r="AM77" s="50">
        <f t="shared" si="44"/>
        <v>0</v>
      </c>
      <c r="AN77" s="14">
        <v>40</v>
      </c>
      <c r="AO77" s="50">
        <f t="shared" si="47"/>
        <v>0.21212121212121215</v>
      </c>
      <c r="AP77" s="14">
        <v>19</v>
      </c>
      <c r="AQ77" s="50">
        <f t="shared" si="48"/>
        <v>-9.5238095238095233E-2</v>
      </c>
      <c r="AR77" s="14">
        <v>30</v>
      </c>
      <c r="AS77" s="50">
        <f t="shared" si="49"/>
        <v>7.1428571428571397E-2</v>
      </c>
      <c r="AT77" s="14">
        <v>356</v>
      </c>
      <c r="AU77" s="50">
        <f t="shared" si="50"/>
        <v>-7.7720207253886064E-2</v>
      </c>
      <c r="AV77" s="14">
        <v>31</v>
      </c>
      <c r="AW77" s="50">
        <f t="shared" si="51"/>
        <v>0</v>
      </c>
      <c r="AX77" s="50">
        <v>0.93</v>
      </c>
      <c r="AY77" s="50">
        <f t="shared" si="52"/>
        <v>-2.1052631578947323E-2</v>
      </c>
    </row>
    <row r="78" spans="2:51" x14ac:dyDescent="0.3">
      <c r="B78" s="1">
        <v>43541</v>
      </c>
      <c r="C78" s="4">
        <f t="shared" si="37"/>
        <v>1</v>
      </c>
      <c r="D78" s="57">
        <f t="shared" si="38"/>
        <v>17</v>
      </c>
      <c r="E78" s="2">
        <v>42645263</v>
      </c>
      <c r="F78" s="2">
        <v>8686840</v>
      </c>
      <c r="G78" s="2">
        <v>2894455</v>
      </c>
      <c r="H78" s="2">
        <v>1968229</v>
      </c>
      <c r="I78" s="12">
        <v>1504514</v>
      </c>
      <c r="J78" s="13">
        <f t="shared" si="34"/>
        <v>3.5279744903906445E-2</v>
      </c>
      <c r="K78" s="13">
        <f t="shared" si="39"/>
        <v>-0.12101539450238075</v>
      </c>
      <c r="L78" s="13">
        <f t="shared" si="40"/>
        <v>-7.7669902072700525E-2</v>
      </c>
      <c r="M78" s="13">
        <f t="shared" si="41"/>
        <v>-4.6995639117804022E-2</v>
      </c>
      <c r="N78" s="13">
        <f t="shared" si="35"/>
        <v>0.20369999828585886</v>
      </c>
      <c r="O78" s="13">
        <f t="shared" si="35"/>
        <v>0.33319998986973398</v>
      </c>
      <c r="P78" s="13">
        <f t="shared" si="35"/>
        <v>0.6799998618047266</v>
      </c>
      <c r="Q78" s="13">
        <f t="shared" si="33"/>
        <v>0.76439987420163003</v>
      </c>
      <c r="R78" s="13">
        <f t="shared" si="32"/>
        <v>-6.7307686190931637E-2</v>
      </c>
      <c r="S78" s="13">
        <f t="shared" si="32"/>
        <v>-3.9215736006802282E-2</v>
      </c>
      <c r="T78" s="13">
        <f t="shared" si="32"/>
        <v>5.2631365022796528E-2</v>
      </c>
      <c r="U78" s="13">
        <f t="shared" si="32"/>
        <v>1.0309187162886202E-2</v>
      </c>
      <c r="V78" s="14">
        <v>15352294</v>
      </c>
      <c r="W78" s="14">
        <v>11514221</v>
      </c>
      <c r="X78" s="14">
        <v>4690978</v>
      </c>
      <c r="Y78" s="14">
        <v>11087768</v>
      </c>
      <c r="Z78" s="14">
        <f t="shared" si="53"/>
        <v>-1292825</v>
      </c>
      <c r="AA78" s="13">
        <f t="shared" ref="AA78:AA141" si="54">(V78/V71)-1</f>
        <v>-7.7669916328023891E-2</v>
      </c>
      <c r="AB78" s="14">
        <f t="shared" si="42"/>
        <v>-969618</v>
      </c>
      <c r="AC78" s="13">
        <f t="shared" ref="AC78:AC141" si="55">(W78/W71)-1</f>
        <v>-7.7669857805759857E-2</v>
      </c>
      <c r="AD78" s="14">
        <f t="shared" si="45"/>
        <v>-395030</v>
      </c>
      <c r="AE78" s="13">
        <f t="shared" ref="AE78:AE141" si="56">(X78/X71)-1</f>
        <v>-7.7669952544313747E-2</v>
      </c>
      <c r="AF78" s="14">
        <f t="shared" si="43"/>
        <v>-933707</v>
      </c>
      <c r="AG78" s="13">
        <f t="shared" ref="AG78:AG141" si="57">(Y78/Y71)-1</f>
        <v>-7.7669919872561444E-2</v>
      </c>
      <c r="AH78" s="14">
        <f t="shared" si="36"/>
        <v>42645261</v>
      </c>
      <c r="AI78" s="13">
        <f t="shared" si="46"/>
        <v>-7.7669905432383946E-2</v>
      </c>
      <c r="AJ78" s="14">
        <v>395416</v>
      </c>
      <c r="AK78" s="50">
        <f t="shared" si="44"/>
        <v>-2.7551590063425446E-2</v>
      </c>
      <c r="AL78" s="50">
        <v>0.18</v>
      </c>
      <c r="AM78" s="50">
        <f t="shared" si="44"/>
        <v>5.8823529411764497E-2</v>
      </c>
      <c r="AN78" s="14">
        <v>36</v>
      </c>
      <c r="AO78" s="50">
        <f t="shared" si="47"/>
        <v>9.0909090909090828E-2</v>
      </c>
      <c r="AP78" s="14">
        <v>22</v>
      </c>
      <c r="AQ78" s="50">
        <f t="shared" si="48"/>
        <v>0.15789473684210531</v>
      </c>
      <c r="AR78" s="14">
        <v>29</v>
      </c>
      <c r="AS78" s="50">
        <f t="shared" si="49"/>
        <v>0.15999999999999992</v>
      </c>
      <c r="AT78" s="14">
        <v>382</v>
      </c>
      <c r="AU78" s="50">
        <f t="shared" si="50"/>
        <v>7.909604519774005E-2</v>
      </c>
      <c r="AV78" s="14">
        <v>34</v>
      </c>
      <c r="AW78" s="50">
        <f t="shared" si="51"/>
        <v>-8.108108108108103E-2</v>
      </c>
      <c r="AX78" s="50">
        <v>0.93</v>
      </c>
      <c r="AY78" s="50">
        <f t="shared" si="52"/>
        <v>1.0869565217391353E-2</v>
      </c>
    </row>
    <row r="79" spans="2:51" x14ac:dyDescent="0.3">
      <c r="B79" s="1">
        <v>43542</v>
      </c>
      <c r="C79" s="4">
        <f t="shared" si="37"/>
        <v>2</v>
      </c>
      <c r="D79" s="57">
        <f t="shared" si="38"/>
        <v>18</v>
      </c>
      <c r="E79" s="2">
        <v>22368860</v>
      </c>
      <c r="F79" s="2">
        <v>5368526</v>
      </c>
      <c r="G79" s="2">
        <v>2233307</v>
      </c>
      <c r="H79" s="2">
        <v>1614011</v>
      </c>
      <c r="I79" s="12">
        <v>1310254</v>
      </c>
      <c r="J79" s="13">
        <f t="shared" si="34"/>
        <v>5.8574911729967462E-2</v>
      </c>
      <c r="K79" s="13">
        <f t="shared" si="39"/>
        <v>7.3381290249115549E-2</v>
      </c>
      <c r="L79" s="13">
        <f t="shared" si="40"/>
        <v>5.1020408642713067E-2</v>
      </c>
      <c r="M79" s="13">
        <f t="shared" si="41"/>
        <v>2.1275401907066005E-2</v>
      </c>
      <c r="N79" s="13">
        <f t="shared" si="35"/>
        <v>0.23999998211799797</v>
      </c>
      <c r="O79" s="13">
        <f t="shared" si="35"/>
        <v>0.4160000342738398</v>
      </c>
      <c r="P79" s="13">
        <f t="shared" si="35"/>
        <v>0.72270001392553729</v>
      </c>
      <c r="Q79" s="13">
        <f t="shared" si="33"/>
        <v>0.81179991957923459</v>
      </c>
      <c r="R79" s="13">
        <f t="shared" si="32"/>
        <v>-1.186051223900364E-8</v>
      </c>
      <c r="S79" s="13">
        <f t="shared" si="32"/>
        <v>9.7089246885728731E-3</v>
      </c>
      <c r="T79" s="13">
        <f t="shared" si="32"/>
        <v>4.2105566712915321E-2</v>
      </c>
      <c r="U79" s="13">
        <f t="shared" si="32"/>
        <v>-2.9411891389631073E-2</v>
      </c>
      <c r="V79" s="14">
        <v>8052789</v>
      </c>
      <c r="W79" s="14">
        <v>6039592</v>
      </c>
      <c r="X79" s="14">
        <v>2460574</v>
      </c>
      <c r="Y79" s="14">
        <v>5815903</v>
      </c>
      <c r="Z79" s="14">
        <f t="shared" si="53"/>
        <v>390912</v>
      </c>
      <c r="AA79" s="13">
        <f t="shared" si="54"/>
        <v>5.1020396177072547E-2</v>
      </c>
      <c r="AB79" s="14">
        <f t="shared" si="42"/>
        <v>293184</v>
      </c>
      <c r="AC79" s="13">
        <f t="shared" si="55"/>
        <v>5.1020393957407872E-2</v>
      </c>
      <c r="AD79" s="14">
        <f t="shared" si="45"/>
        <v>119445</v>
      </c>
      <c r="AE79" s="13">
        <f t="shared" si="56"/>
        <v>5.1020255611715637E-2</v>
      </c>
      <c r="AF79" s="14">
        <f t="shared" si="43"/>
        <v>282325</v>
      </c>
      <c r="AG79" s="13">
        <f t="shared" si="57"/>
        <v>5.1020334402081202E-2</v>
      </c>
      <c r="AH79" s="14">
        <f t="shared" si="36"/>
        <v>22368858</v>
      </c>
      <c r="AI79" s="13">
        <f t="shared" si="46"/>
        <v>5.1020364054076506E-2</v>
      </c>
      <c r="AJ79" s="14">
        <v>395027</v>
      </c>
      <c r="AK79" s="50">
        <f t="shared" si="44"/>
        <v>1.092492028314207E-2</v>
      </c>
      <c r="AL79" s="50">
        <v>0.19</v>
      </c>
      <c r="AM79" s="50">
        <f t="shared" si="44"/>
        <v>0</v>
      </c>
      <c r="AN79" s="14">
        <v>30</v>
      </c>
      <c r="AO79" s="50">
        <f t="shared" si="47"/>
        <v>-0.1428571428571429</v>
      </c>
      <c r="AP79" s="14">
        <v>21</v>
      </c>
      <c r="AQ79" s="50">
        <f t="shared" si="48"/>
        <v>0</v>
      </c>
      <c r="AR79" s="14">
        <v>29</v>
      </c>
      <c r="AS79" s="50">
        <f t="shared" si="49"/>
        <v>0.15999999999999992</v>
      </c>
      <c r="AT79" s="14">
        <v>375</v>
      </c>
      <c r="AU79" s="50">
        <f t="shared" si="50"/>
        <v>-7.9365079365079083E-3</v>
      </c>
      <c r="AV79" s="14">
        <v>37</v>
      </c>
      <c r="AW79" s="50">
        <f t="shared" si="51"/>
        <v>2.7777777777777679E-2</v>
      </c>
      <c r="AX79" s="50">
        <v>0.95</v>
      </c>
      <c r="AY79" s="50">
        <f t="shared" si="52"/>
        <v>2.1505376344086002E-2</v>
      </c>
    </row>
    <row r="80" spans="2:51" x14ac:dyDescent="0.3">
      <c r="B80" s="24">
        <v>43543</v>
      </c>
      <c r="C80" s="16">
        <f t="shared" si="37"/>
        <v>3</v>
      </c>
      <c r="D80" s="73">
        <f t="shared" si="38"/>
        <v>19</v>
      </c>
      <c r="E80" s="25">
        <v>21934513</v>
      </c>
      <c r="F80" s="25">
        <v>5757809</v>
      </c>
      <c r="G80" s="25">
        <v>2418280</v>
      </c>
      <c r="H80" s="25">
        <v>1835958</v>
      </c>
      <c r="I80" s="26">
        <v>707578</v>
      </c>
      <c r="J80" s="22">
        <f t="shared" si="34"/>
        <v>3.2258660130726403E-2</v>
      </c>
      <c r="K80" s="22">
        <f t="shared" si="39"/>
        <v>-0.45549226537958976</v>
      </c>
      <c r="L80" s="22">
        <f t="shared" si="40"/>
        <v>2.0201982617158221E-2</v>
      </c>
      <c r="M80" s="22">
        <f t="shared" si="41"/>
        <v>-0.46627457709544307</v>
      </c>
      <c r="N80" s="22">
        <f t="shared" si="35"/>
        <v>0.26249996979645729</v>
      </c>
      <c r="O80" s="22">
        <f t="shared" si="35"/>
        <v>0.42000003820897847</v>
      </c>
      <c r="P80" s="22">
        <f t="shared" si="35"/>
        <v>0.75919992722100005</v>
      </c>
      <c r="Q80" s="22">
        <f t="shared" si="33"/>
        <v>0.38539988387533919</v>
      </c>
      <c r="R80" s="22">
        <f t="shared" si="32"/>
        <v>3.9603872853995581E-2</v>
      </c>
      <c r="S80" s="22">
        <f t="shared" si="32"/>
        <v>6.0606468891118981E-2</v>
      </c>
      <c r="T80" s="22">
        <f t="shared" si="32"/>
        <v>1.9607633672155123E-2</v>
      </c>
      <c r="U80" s="22">
        <f t="shared" si="32"/>
        <v>-0.52525253838500408</v>
      </c>
      <c r="V80" s="21">
        <v>7896424</v>
      </c>
      <c r="W80" s="21">
        <v>5922318</v>
      </c>
      <c r="X80" s="21">
        <v>2412796</v>
      </c>
      <c r="Y80" s="21">
        <v>5702973</v>
      </c>
      <c r="Z80" s="21">
        <f t="shared" si="53"/>
        <v>156364</v>
      </c>
      <c r="AA80" s="22">
        <f t="shared" si="54"/>
        <v>2.0201910579504601E-2</v>
      </c>
      <c r="AB80" s="21">
        <f t="shared" si="42"/>
        <v>117273</v>
      </c>
      <c r="AC80" s="22">
        <f t="shared" si="55"/>
        <v>2.0201910579504601E-2</v>
      </c>
      <c r="AD80" s="21">
        <f t="shared" si="45"/>
        <v>47778</v>
      </c>
      <c r="AE80" s="22">
        <f t="shared" si="56"/>
        <v>2.0201960407912223E-2</v>
      </c>
      <c r="AF80" s="21">
        <f t="shared" si="43"/>
        <v>112930</v>
      </c>
      <c r="AG80" s="22">
        <f t="shared" si="57"/>
        <v>2.0201991290585752E-2</v>
      </c>
      <c r="AH80" s="21">
        <f t="shared" si="36"/>
        <v>21934511</v>
      </c>
      <c r="AI80" s="22">
        <f t="shared" si="46"/>
        <v>2.0201937045509322E-2</v>
      </c>
      <c r="AJ80" s="14">
        <v>380462</v>
      </c>
      <c r="AK80" s="50">
        <f t="shared" si="44"/>
        <v>-1.2858766326430016E-2</v>
      </c>
      <c r="AL80" s="50">
        <v>0.19</v>
      </c>
      <c r="AM80" s="50">
        <f t="shared" si="44"/>
        <v>0</v>
      </c>
      <c r="AN80" s="14">
        <v>37</v>
      </c>
      <c r="AO80" s="50">
        <f t="shared" si="47"/>
        <v>0.23333333333333339</v>
      </c>
      <c r="AP80" s="14">
        <v>20</v>
      </c>
      <c r="AQ80" s="50">
        <f t="shared" si="48"/>
        <v>5.2631578947368363E-2</v>
      </c>
      <c r="AR80" s="14">
        <v>25</v>
      </c>
      <c r="AS80" s="50">
        <f t="shared" si="49"/>
        <v>0</v>
      </c>
      <c r="AT80" s="14">
        <v>400</v>
      </c>
      <c r="AU80" s="50">
        <f t="shared" si="50"/>
        <v>0.1204481792717087</v>
      </c>
      <c r="AV80" s="14">
        <v>33</v>
      </c>
      <c r="AW80" s="50">
        <f t="shared" si="51"/>
        <v>-0.15384615384615385</v>
      </c>
      <c r="AX80" s="50">
        <v>0.65</v>
      </c>
      <c r="AY80" s="50">
        <f t="shared" si="52"/>
        <v>-0.2857142857142857</v>
      </c>
    </row>
    <row r="81" spans="2:51" x14ac:dyDescent="0.3">
      <c r="B81" s="1">
        <v>43544</v>
      </c>
      <c r="C81" s="4">
        <f t="shared" si="37"/>
        <v>4</v>
      </c>
      <c r="D81" s="57">
        <f t="shared" si="38"/>
        <v>20</v>
      </c>
      <c r="E81" s="2">
        <v>21282993</v>
      </c>
      <c r="F81" s="2">
        <v>5427163</v>
      </c>
      <c r="G81" s="2">
        <v>2149156</v>
      </c>
      <c r="H81" s="2">
        <v>1600262</v>
      </c>
      <c r="I81" s="12">
        <v>1377825</v>
      </c>
      <c r="J81" s="13">
        <f t="shared" si="34"/>
        <v>6.4738310067573676E-2</v>
      </c>
      <c r="K81" s="13">
        <f t="shared" si="39"/>
        <v>0.11773844194404104</v>
      </c>
      <c r="L81" s="13">
        <f t="shared" si="40"/>
        <v>-2.0000009209230951E-2</v>
      </c>
      <c r="M81" s="13">
        <f t="shared" si="41"/>
        <v>0.14054944127308611</v>
      </c>
      <c r="N81" s="13">
        <f t="shared" si="35"/>
        <v>0.25499998989803735</v>
      </c>
      <c r="O81" s="13">
        <f t="shared" si="35"/>
        <v>0.39599989902643423</v>
      </c>
      <c r="P81" s="13">
        <f t="shared" si="35"/>
        <v>0.74460020584824926</v>
      </c>
      <c r="Q81" s="13">
        <f t="shared" si="33"/>
        <v>0.86099963630955434</v>
      </c>
      <c r="R81" s="13">
        <f t="shared" si="32"/>
        <v>-2.8571339253511518E-2</v>
      </c>
      <c r="S81" s="13">
        <f t="shared" si="32"/>
        <v>4.2105180237766771E-2</v>
      </c>
      <c r="T81" s="13">
        <f t="shared" si="32"/>
        <v>5.1546588131297977E-2</v>
      </c>
      <c r="U81" s="13">
        <f t="shared" si="32"/>
        <v>7.1428341361902792E-2</v>
      </c>
      <c r="V81" s="14">
        <v>7661877</v>
      </c>
      <c r="W81" s="14">
        <v>5746408</v>
      </c>
      <c r="X81" s="14">
        <v>2341129</v>
      </c>
      <c r="Y81" s="14">
        <v>5533578</v>
      </c>
      <c r="Z81" s="14">
        <f t="shared" si="53"/>
        <v>-156365</v>
      </c>
      <c r="AA81" s="13">
        <f t="shared" si="54"/>
        <v>-2.0000020464958745E-2</v>
      </c>
      <c r="AB81" s="14">
        <f t="shared" si="42"/>
        <v>-117273</v>
      </c>
      <c r="AC81" s="13">
        <f t="shared" si="55"/>
        <v>-1.9999894264370766E-2</v>
      </c>
      <c r="AD81" s="14">
        <f t="shared" si="45"/>
        <v>-47778</v>
      </c>
      <c r="AE81" s="13">
        <f t="shared" si="56"/>
        <v>-1.9999941395793086E-2</v>
      </c>
      <c r="AF81" s="14">
        <f t="shared" si="43"/>
        <v>-112930</v>
      </c>
      <c r="AG81" s="13">
        <f t="shared" si="57"/>
        <v>-1.9999971663902771E-2</v>
      </c>
      <c r="AH81" s="14">
        <f t="shared" si="36"/>
        <v>21282992</v>
      </c>
      <c r="AI81" s="13">
        <f t="shared" si="46"/>
        <v>-1.9999965004919074E-2</v>
      </c>
      <c r="AJ81" s="14">
        <v>391681</v>
      </c>
      <c r="AK81" s="50">
        <f t="shared" si="44"/>
        <v>-9.6586355028179804E-3</v>
      </c>
      <c r="AL81" s="50">
        <v>0.18</v>
      </c>
      <c r="AM81" s="50">
        <f t="shared" si="44"/>
        <v>0</v>
      </c>
      <c r="AN81" s="14">
        <v>38</v>
      </c>
      <c r="AO81" s="50">
        <f t="shared" si="47"/>
        <v>0.22580645161290325</v>
      </c>
      <c r="AP81" s="14">
        <v>21</v>
      </c>
      <c r="AQ81" s="50">
        <f t="shared" si="48"/>
        <v>0</v>
      </c>
      <c r="AR81" s="14">
        <v>29</v>
      </c>
      <c r="AS81" s="50">
        <f t="shared" si="49"/>
        <v>0</v>
      </c>
      <c r="AT81" s="14">
        <v>383</v>
      </c>
      <c r="AU81" s="50">
        <f t="shared" si="50"/>
        <v>1.3227513227513255E-2</v>
      </c>
      <c r="AV81" s="14">
        <v>36</v>
      </c>
      <c r="AW81" s="50">
        <f t="shared" si="51"/>
        <v>2.857142857142847E-2</v>
      </c>
      <c r="AX81" s="50">
        <v>0.93</v>
      </c>
      <c r="AY81" s="50">
        <f t="shared" si="52"/>
        <v>2.19780219780219E-2</v>
      </c>
    </row>
    <row r="82" spans="2:51" x14ac:dyDescent="0.3">
      <c r="B82" s="1">
        <v>43545</v>
      </c>
      <c r="C82" s="4">
        <f t="shared" si="37"/>
        <v>5</v>
      </c>
      <c r="D82" s="57">
        <f t="shared" si="38"/>
        <v>21</v>
      </c>
      <c r="E82" s="2">
        <v>21717340</v>
      </c>
      <c r="F82" s="2">
        <v>5429335</v>
      </c>
      <c r="G82" s="2">
        <v>2128299</v>
      </c>
      <c r="H82" s="2">
        <v>1475975</v>
      </c>
      <c r="I82" s="12">
        <v>1234506</v>
      </c>
      <c r="J82" s="13">
        <f t="shared" si="34"/>
        <v>5.6844254406847247E-2</v>
      </c>
      <c r="K82" s="13">
        <f t="shared" si="39"/>
        <v>-2.6704205453110585E-2</v>
      </c>
      <c r="L82" s="13">
        <f t="shared" si="40"/>
        <v>-4.7619047619047672E-2</v>
      </c>
      <c r="M82" s="13">
        <f t="shared" si="41"/>
        <v>2.1960584274233863E-2</v>
      </c>
      <c r="N82" s="13">
        <f t="shared" si="35"/>
        <v>0.25</v>
      </c>
      <c r="O82" s="13">
        <f t="shared" si="35"/>
        <v>0.39199994106092184</v>
      </c>
      <c r="P82" s="13">
        <f t="shared" si="35"/>
        <v>0.6934998324953402</v>
      </c>
      <c r="Q82" s="13">
        <f t="shared" si="33"/>
        <v>0.83640034553430787</v>
      </c>
      <c r="R82" s="13">
        <f t="shared" si="32"/>
        <v>5.2631707713837406E-2</v>
      </c>
      <c r="S82" s="13">
        <f t="shared" si="32"/>
        <v>-1.0100994618661541E-2</v>
      </c>
      <c r="T82" s="13">
        <f t="shared" si="32"/>
        <v>-8.6538431282776718E-2</v>
      </c>
      <c r="U82" s="13">
        <f t="shared" si="32"/>
        <v>7.3684119944433801E-2</v>
      </c>
      <c r="V82" s="14">
        <v>7818242</v>
      </c>
      <c r="W82" s="14">
        <v>5863681</v>
      </c>
      <c r="X82" s="14">
        <v>2388907</v>
      </c>
      <c r="Y82" s="14">
        <v>5646508</v>
      </c>
      <c r="Z82" s="14">
        <f t="shared" si="53"/>
        <v>-390912</v>
      </c>
      <c r="AA82" s="13">
        <f t="shared" si="54"/>
        <v>-4.7619036017596983E-2</v>
      </c>
      <c r="AB82" s="14">
        <f t="shared" si="42"/>
        <v>-293185</v>
      </c>
      <c r="AC82" s="13">
        <f t="shared" si="55"/>
        <v>-4.7619194570744261E-2</v>
      </c>
      <c r="AD82" s="14">
        <f t="shared" si="45"/>
        <v>-119445</v>
      </c>
      <c r="AE82" s="13">
        <f t="shared" si="56"/>
        <v>-4.7618914729671169E-2</v>
      </c>
      <c r="AF82" s="14">
        <f t="shared" si="43"/>
        <v>-282325</v>
      </c>
      <c r="AG82" s="13">
        <f t="shared" si="57"/>
        <v>-4.7618983364854484E-2</v>
      </c>
      <c r="AH82" s="14">
        <f t="shared" si="36"/>
        <v>21717338</v>
      </c>
      <c r="AI82" s="13">
        <f t="shared" si="46"/>
        <v>-4.7619051795569911E-2</v>
      </c>
      <c r="AJ82" s="14">
        <v>382856</v>
      </c>
      <c r="AK82" s="50">
        <f t="shared" si="44"/>
        <v>-3.512897087916933E-2</v>
      </c>
      <c r="AL82" s="50">
        <v>0.19</v>
      </c>
      <c r="AM82" s="50">
        <f t="shared" si="44"/>
        <v>0.11764705882352944</v>
      </c>
      <c r="AN82" s="14">
        <v>36</v>
      </c>
      <c r="AO82" s="50">
        <f t="shared" si="47"/>
        <v>5.8823529411764719E-2</v>
      </c>
      <c r="AP82" s="14">
        <v>18</v>
      </c>
      <c r="AQ82" s="50">
        <f t="shared" si="48"/>
        <v>0</v>
      </c>
      <c r="AR82" s="14">
        <v>28</v>
      </c>
      <c r="AS82" s="50">
        <f t="shared" si="49"/>
        <v>0</v>
      </c>
      <c r="AT82" s="14">
        <v>379</v>
      </c>
      <c r="AU82" s="50">
        <f t="shared" si="50"/>
        <v>1.8817204301075252E-2</v>
      </c>
      <c r="AV82" s="14">
        <v>39</v>
      </c>
      <c r="AW82" s="50">
        <f t="shared" si="51"/>
        <v>0.25806451612903225</v>
      </c>
      <c r="AX82" s="50">
        <v>0.95</v>
      </c>
      <c r="AY82" s="50">
        <f t="shared" si="52"/>
        <v>1.0638297872340496E-2</v>
      </c>
    </row>
    <row r="83" spans="2:51" x14ac:dyDescent="0.3">
      <c r="B83" s="1">
        <v>43546</v>
      </c>
      <c r="C83" s="4">
        <f t="shared" si="37"/>
        <v>6</v>
      </c>
      <c r="D83" s="57">
        <f t="shared" si="38"/>
        <v>22</v>
      </c>
      <c r="E83" s="2">
        <v>21065820</v>
      </c>
      <c r="F83" s="2">
        <v>5529777</v>
      </c>
      <c r="G83" s="2">
        <v>2123434</v>
      </c>
      <c r="H83" s="2">
        <v>1612111</v>
      </c>
      <c r="I83" s="12">
        <v>1361589</v>
      </c>
      <c r="J83" s="13">
        <f t="shared" si="34"/>
        <v>6.4634986912448691E-2</v>
      </c>
      <c r="K83" s="13">
        <f t="shared" si="39"/>
        <v>0.15016750885693586</v>
      </c>
      <c r="L83" s="13">
        <f t="shared" si="40"/>
        <v>-2.0202029128424948E-2</v>
      </c>
      <c r="M83" s="13">
        <f t="shared" si="41"/>
        <v>0.17388231354858696</v>
      </c>
      <c r="N83" s="13">
        <f t="shared" si="35"/>
        <v>0.26249996439730333</v>
      </c>
      <c r="O83" s="13">
        <f t="shared" si="35"/>
        <v>0.38399993345120426</v>
      </c>
      <c r="P83" s="13">
        <f t="shared" si="35"/>
        <v>0.75919995629720538</v>
      </c>
      <c r="Q83" s="13">
        <f t="shared" si="33"/>
        <v>0.84460003064305122</v>
      </c>
      <c r="R83" s="13">
        <f t="shared" si="32"/>
        <v>0.10526315138764697</v>
      </c>
      <c r="S83" s="13">
        <f t="shared" si="32"/>
        <v>-7.6923139557080633E-2</v>
      </c>
      <c r="T83" s="13">
        <f t="shared" si="32"/>
        <v>6.1224516976005505E-2</v>
      </c>
      <c r="U83" s="13">
        <f t="shared" si="32"/>
        <v>8.4210800112130224E-2</v>
      </c>
      <c r="V83" s="14">
        <v>7583695</v>
      </c>
      <c r="W83" s="14">
        <v>5687771</v>
      </c>
      <c r="X83" s="14">
        <v>2317240</v>
      </c>
      <c r="Y83" s="14">
        <v>5477113</v>
      </c>
      <c r="Z83" s="14">
        <f t="shared" si="53"/>
        <v>-156365</v>
      </c>
      <c r="AA83" s="13">
        <f t="shared" si="54"/>
        <v>-2.0202039777469372E-2</v>
      </c>
      <c r="AB83" s="14">
        <f t="shared" si="42"/>
        <v>-117274</v>
      </c>
      <c r="AC83" s="13">
        <f t="shared" si="55"/>
        <v>-2.0202082843457703E-2</v>
      </c>
      <c r="AD83" s="14">
        <f t="shared" si="45"/>
        <v>-47778</v>
      </c>
      <c r="AE83" s="13">
        <f t="shared" si="56"/>
        <v>-2.0201960407912334E-2</v>
      </c>
      <c r="AF83" s="14">
        <f t="shared" si="43"/>
        <v>-112930</v>
      </c>
      <c r="AG83" s="13">
        <f t="shared" si="57"/>
        <v>-2.0201991290585752E-2</v>
      </c>
      <c r="AH83" s="14">
        <f t="shared" si="36"/>
        <v>21065819</v>
      </c>
      <c r="AI83" s="13">
        <f t="shared" si="46"/>
        <v>-2.0202030068046883E-2</v>
      </c>
      <c r="AJ83" s="14">
        <v>395181</v>
      </c>
      <c r="AK83" s="50">
        <f t="shared" si="44"/>
        <v>3.6241346758967952E-2</v>
      </c>
      <c r="AL83" s="50">
        <v>0.17</v>
      </c>
      <c r="AM83" s="50">
        <f t="shared" si="44"/>
        <v>0</v>
      </c>
      <c r="AN83" s="14">
        <v>40</v>
      </c>
      <c r="AO83" s="50">
        <f t="shared" si="47"/>
        <v>0.17647058823529416</v>
      </c>
      <c r="AP83" s="14">
        <v>17</v>
      </c>
      <c r="AQ83" s="50">
        <f t="shared" si="48"/>
        <v>-0.10526315789473684</v>
      </c>
      <c r="AR83" s="14">
        <v>27</v>
      </c>
      <c r="AS83" s="50">
        <f t="shared" si="49"/>
        <v>0</v>
      </c>
      <c r="AT83" s="14">
        <v>379</v>
      </c>
      <c r="AU83" s="50">
        <f t="shared" si="50"/>
        <v>-4.0506329113924044E-2</v>
      </c>
      <c r="AV83" s="14">
        <v>32</v>
      </c>
      <c r="AW83" s="50">
        <f t="shared" si="51"/>
        <v>-0.17948717948717952</v>
      </c>
      <c r="AX83" s="50">
        <v>0.95</v>
      </c>
      <c r="AY83" s="50">
        <f t="shared" si="52"/>
        <v>0</v>
      </c>
    </row>
    <row r="84" spans="2:51" x14ac:dyDescent="0.3">
      <c r="B84" s="1">
        <v>43547</v>
      </c>
      <c r="C84" s="4">
        <f t="shared" si="37"/>
        <v>7</v>
      </c>
      <c r="D84" s="57">
        <f t="shared" si="38"/>
        <v>23</v>
      </c>
      <c r="E84" s="2">
        <v>44440853</v>
      </c>
      <c r="F84" s="2">
        <v>9612556</v>
      </c>
      <c r="G84" s="2">
        <v>3268269</v>
      </c>
      <c r="H84" s="2">
        <v>2289095</v>
      </c>
      <c r="I84" s="12">
        <v>1874769</v>
      </c>
      <c r="J84" s="13">
        <f t="shared" si="34"/>
        <v>4.2185711421875723E-2</v>
      </c>
      <c r="K84" s="13">
        <f t="shared" si="39"/>
        <v>3.2486296530253478E-2</v>
      </c>
      <c r="L84" s="13">
        <f t="shared" si="40"/>
        <v>4.2105262664225984E-2</v>
      </c>
      <c r="M84" s="13">
        <f t="shared" si="41"/>
        <v>-9.2303210420231485E-3</v>
      </c>
      <c r="N84" s="13">
        <f t="shared" si="35"/>
        <v>0.21629998866133376</v>
      </c>
      <c r="O84" s="13">
        <f t="shared" si="35"/>
        <v>0.33999999583877588</v>
      </c>
      <c r="P84" s="13">
        <f t="shared" si="35"/>
        <v>0.70039981409119012</v>
      </c>
      <c r="Q84" s="13">
        <f t="shared" si="33"/>
        <v>0.8190000851865038</v>
      </c>
      <c r="R84" s="13">
        <f t="shared" si="32"/>
        <v>-9.6153898295691098E-3</v>
      </c>
      <c r="S84" s="13">
        <f t="shared" si="32"/>
        <v>-3.8461503515282769E-2</v>
      </c>
      <c r="T84" s="13">
        <f t="shared" si="32"/>
        <v>4.0403658943138243E-2</v>
      </c>
      <c r="U84" s="13">
        <f t="shared" si="32"/>
        <v>6.3711681774769602E-7</v>
      </c>
      <c r="V84" s="14">
        <v>15998707</v>
      </c>
      <c r="W84" s="14">
        <v>11999030</v>
      </c>
      <c r="X84" s="14">
        <v>4888493</v>
      </c>
      <c r="Y84" s="14">
        <v>11554621</v>
      </c>
      <c r="Z84" s="14">
        <f t="shared" si="53"/>
        <v>646413</v>
      </c>
      <c r="AA84" s="13">
        <f t="shared" si="54"/>
        <v>4.2105303611303935E-2</v>
      </c>
      <c r="AB84" s="14">
        <f t="shared" si="42"/>
        <v>484809</v>
      </c>
      <c r="AC84" s="13">
        <f t="shared" si="55"/>
        <v>4.2105236646057032E-2</v>
      </c>
      <c r="AD84" s="14">
        <f t="shared" si="45"/>
        <v>197515</v>
      </c>
      <c r="AE84" s="13">
        <f t="shared" si="56"/>
        <v>4.210529232923288E-2</v>
      </c>
      <c r="AF84" s="14">
        <f t="shared" si="43"/>
        <v>466853</v>
      </c>
      <c r="AG84" s="13">
        <f t="shared" si="57"/>
        <v>4.2105228031466657E-2</v>
      </c>
      <c r="AH84" s="14">
        <f t="shared" si="36"/>
        <v>44440851</v>
      </c>
      <c r="AI84" s="13">
        <f t="shared" si="46"/>
        <v>4.2105264638900852E-2</v>
      </c>
      <c r="AJ84" s="14">
        <v>397192</v>
      </c>
      <c r="AK84" s="50">
        <f t="shared" si="44"/>
        <v>-3.0969586665560711E-2</v>
      </c>
      <c r="AL84" s="50">
        <v>0.17</v>
      </c>
      <c r="AM84" s="50">
        <f t="shared" si="44"/>
        <v>0</v>
      </c>
      <c r="AN84" s="14">
        <v>38</v>
      </c>
      <c r="AO84" s="50">
        <f t="shared" si="47"/>
        <v>-5.0000000000000044E-2</v>
      </c>
      <c r="AP84" s="14">
        <v>20</v>
      </c>
      <c r="AQ84" s="50">
        <f t="shared" si="48"/>
        <v>5.2631578947368363E-2</v>
      </c>
      <c r="AR84" s="14">
        <v>30</v>
      </c>
      <c r="AS84" s="50">
        <f t="shared" si="49"/>
        <v>0</v>
      </c>
      <c r="AT84" s="14">
        <v>386</v>
      </c>
      <c r="AU84" s="50">
        <f t="shared" si="50"/>
        <v>8.4269662921348409E-2</v>
      </c>
      <c r="AV84" s="14">
        <v>34</v>
      </c>
      <c r="AW84" s="50">
        <f t="shared" si="51"/>
        <v>9.6774193548387011E-2</v>
      </c>
      <c r="AX84" s="50">
        <v>0.92</v>
      </c>
      <c r="AY84" s="50">
        <f t="shared" si="52"/>
        <v>-1.0752688172043001E-2</v>
      </c>
    </row>
    <row r="85" spans="2:51" x14ac:dyDescent="0.3">
      <c r="B85" s="24">
        <v>43548</v>
      </c>
      <c r="C85" s="16">
        <f t="shared" si="37"/>
        <v>1</v>
      </c>
      <c r="D85" s="73">
        <f t="shared" si="38"/>
        <v>24</v>
      </c>
      <c r="E85" s="25">
        <v>45338648</v>
      </c>
      <c r="F85" s="25">
        <v>9425904</v>
      </c>
      <c r="G85" s="25">
        <v>3300951</v>
      </c>
      <c r="H85" s="25">
        <v>2289540</v>
      </c>
      <c r="I85" s="26">
        <v>1839416</v>
      </c>
      <c r="J85" s="22">
        <f t="shared" si="34"/>
        <v>4.05705966353474E-2</v>
      </c>
      <c r="K85" s="22">
        <f t="shared" si="39"/>
        <v>0.22259812803337153</v>
      </c>
      <c r="L85" s="22">
        <f t="shared" si="40"/>
        <v>6.3157893996339087E-2</v>
      </c>
      <c r="M85" s="22">
        <f t="shared" si="41"/>
        <v>0.14996853706998059</v>
      </c>
      <c r="N85" s="22">
        <f t="shared" si="35"/>
        <v>0.20789997972590626</v>
      </c>
      <c r="O85" s="22">
        <f t="shared" si="35"/>
        <v>0.35019993838256785</v>
      </c>
      <c r="P85" s="22">
        <f t="shared" si="35"/>
        <v>0.69360011705717539</v>
      </c>
      <c r="Q85" s="22">
        <f t="shared" si="33"/>
        <v>0.80339980956873436</v>
      </c>
      <c r="R85" s="22">
        <f t="shared" si="32"/>
        <v>2.061846576038473E-2</v>
      </c>
      <c r="S85" s="22">
        <f t="shared" si="32"/>
        <v>5.1020255191124297E-2</v>
      </c>
      <c r="T85" s="22">
        <f t="shared" si="32"/>
        <v>2.0000379435892279E-2</v>
      </c>
      <c r="U85" s="22">
        <f t="shared" si="32"/>
        <v>5.1020332005990321E-2</v>
      </c>
      <c r="V85" s="21">
        <v>16321913</v>
      </c>
      <c r="W85" s="21">
        <v>12241435</v>
      </c>
      <c r="X85" s="21">
        <v>4987251</v>
      </c>
      <c r="Y85" s="21">
        <v>11788048</v>
      </c>
      <c r="Z85" s="21">
        <f t="shared" si="53"/>
        <v>969619</v>
      </c>
      <c r="AA85" s="22">
        <f t="shared" si="54"/>
        <v>6.3157922848533277E-2</v>
      </c>
      <c r="AB85" s="21">
        <f t="shared" si="42"/>
        <v>727214</v>
      </c>
      <c r="AC85" s="22">
        <f t="shared" si="55"/>
        <v>6.3157898393647383E-2</v>
      </c>
      <c r="AD85" s="21">
        <f t="shared" si="45"/>
        <v>296273</v>
      </c>
      <c r="AE85" s="22">
        <f t="shared" si="56"/>
        <v>6.3158045081430858E-2</v>
      </c>
      <c r="AF85" s="21">
        <f t="shared" si="43"/>
        <v>700280</v>
      </c>
      <c r="AG85" s="22">
        <f t="shared" si="57"/>
        <v>6.3157887141938707E-2</v>
      </c>
      <c r="AH85" s="21">
        <f t="shared" si="36"/>
        <v>45338647</v>
      </c>
      <c r="AI85" s="22">
        <f t="shared" si="46"/>
        <v>6.3157920407615809E-2</v>
      </c>
      <c r="AJ85" s="14">
        <v>401966</v>
      </c>
      <c r="AK85" s="50">
        <f t="shared" si="44"/>
        <v>1.656483298601974E-2</v>
      </c>
      <c r="AL85" s="50">
        <v>0.17</v>
      </c>
      <c r="AM85" s="50">
        <f t="shared" si="44"/>
        <v>-5.5555555555555469E-2</v>
      </c>
      <c r="AN85" s="14">
        <v>38</v>
      </c>
      <c r="AO85" s="50">
        <f t="shared" si="47"/>
        <v>5.555555555555558E-2</v>
      </c>
      <c r="AP85" s="14">
        <v>20</v>
      </c>
      <c r="AQ85" s="50">
        <f t="shared" si="48"/>
        <v>-9.0909090909090939E-2</v>
      </c>
      <c r="AR85" s="14">
        <v>26</v>
      </c>
      <c r="AS85" s="50">
        <f t="shared" si="49"/>
        <v>-0.10344827586206895</v>
      </c>
      <c r="AT85" s="14">
        <v>350</v>
      </c>
      <c r="AU85" s="50">
        <f t="shared" si="50"/>
        <v>-8.376963350785338E-2</v>
      </c>
      <c r="AV85" s="14">
        <v>40</v>
      </c>
      <c r="AW85" s="50">
        <f t="shared" si="51"/>
        <v>0.17647058823529416</v>
      </c>
      <c r="AX85" s="50">
        <v>0.91</v>
      </c>
      <c r="AY85" s="50">
        <f t="shared" si="52"/>
        <v>-2.1505376344086002E-2</v>
      </c>
    </row>
    <row r="86" spans="2:51" x14ac:dyDescent="0.3">
      <c r="B86" s="1">
        <v>43549</v>
      </c>
      <c r="C86" s="4">
        <f t="shared" si="37"/>
        <v>2</v>
      </c>
      <c r="D86" s="57">
        <f t="shared" si="38"/>
        <v>25</v>
      </c>
      <c r="E86" s="2">
        <v>22368860</v>
      </c>
      <c r="F86" s="2">
        <v>5536293</v>
      </c>
      <c r="G86" s="2">
        <v>2258807</v>
      </c>
      <c r="H86" s="2">
        <v>1632440</v>
      </c>
      <c r="I86" s="12">
        <v>1351986</v>
      </c>
      <c r="J86" s="13">
        <f t="shared" si="34"/>
        <v>6.044054100208951E-2</v>
      </c>
      <c r="K86" s="13">
        <f t="shared" si="39"/>
        <v>3.1850312992747876E-2</v>
      </c>
      <c r="L86" s="13">
        <f t="shared" si="40"/>
        <v>0</v>
      </c>
      <c r="M86" s="13">
        <f t="shared" si="41"/>
        <v>3.1850312992747876E-2</v>
      </c>
      <c r="N86" s="13">
        <f t="shared" si="35"/>
        <v>0.24750000670575076</v>
      </c>
      <c r="O86" s="13">
        <f t="shared" si="35"/>
        <v>0.40799990173930462</v>
      </c>
      <c r="P86" s="13">
        <f t="shared" si="35"/>
        <v>0.72270008017506582</v>
      </c>
      <c r="Q86" s="13">
        <f t="shared" si="33"/>
        <v>0.82819950503540707</v>
      </c>
      <c r="R86" s="13">
        <f t="shared" si="32"/>
        <v>3.1250104777363452E-2</v>
      </c>
      <c r="S86" s="13">
        <f t="shared" si="32"/>
        <v>-1.9231086238971185E-2</v>
      </c>
      <c r="T86" s="13">
        <f t="shared" si="32"/>
        <v>9.1669471791178125E-8</v>
      </c>
      <c r="U86" s="13">
        <f t="shared" si="32"/>
        <v>2.0201511555547613E-2</v>
      </c>
      <c r="V86" s="14">
        <v>8052789</v>
      </c>
      <c r="W86" s="14">
        <v>6039592</v>
      </c>
      <c r="X86" s="14">
        <v>2460574</v>
      </c>
      <c r="Y86" s="14">
        <v>5815903</v>
      </c>
      <c r="Z86" s="14">
        <f t="shared" si="53"/>
        <v>0</v>
      </c>
      <c r="AA86" s="13">
        <f t="shared" si="54"/>
        <v>0</v>
      </c>
      <c r="AB86" s="14">
        <f t="shared" si="42"/>
        <v>0</v>
      </c>
      <c r="AC86" s="13">
        <f t="shared" si="55"/>
        <v>0</v>
      </c>
      <c r="AD86" s="14">
        <f t="shared" si="45"/>
        <v>0</v>
      </c>
      <c r="AE86" s="13">
        <f t="shared" si="56"/>
        <v>0</v>
      </c>
      <c r="AF86" s="14">
        <f t="shared" si="43"/>
        <v>0</v>
      </c>
      <c r="AG86" s="13">
        <f t="shared" si="57"/>
        <v>0</v>
      </c>
      <c r="AH86" s="14">
        <f t="shared" si="36"/>
        <v>22368858</v>
      </c>
      <c r="AI86" s="13">
        <f t="shared" si="46"/>
        <v>0</v>
      </c>
      <c r="AJ86" s="14">
        <v>382312</v>
      </c>
      <c r="AK86" s="50">
        <f t="shared" si="44"/>
        <v>-3.2187673247651372E-2</v>
      </c>
      <c r="AL86" s="50">
        <v>0.19</v>
      </c>
      <c r="AM86" s="50">
        <f t="shared" si="44"/>
        <v>0</v>
      </c>
      <c r="AN86" s="14">
        <v>31</v>
      </c>
      <c r="AO86" s="50">
        <f t="shared" si="47"/>
        <v>3.3333333333333437E-2</v>
      </c>
      <c r="AP86" s="14">
        <v>22</v>
      </c>
      <c r="AQ86" s="50">
        <f t="shared" si="48"/>
        <v>4.7619047619047672E-2</v>
      </c>
      <c r="AR86" s="14">
        <v>27</v>
      </c>
      <c r="AS86" s="50">
        <f t="shared" si="49"/>
        <v>-6.8965517241379337E-2</v>
      </c>
      <c r="AT86" s="14">
        <v>390</v>
      </c>
      <c r="AU86" s="50">
        <f t="shared" si="50"/>
        <v>4.0000000000000036E-2</v>
      </c>
      <c r="AV86" s="14">
        <v>32</v>
      </c>
      <c r="AW86" s="50">
        <f t="shared" si="51"/>
        <v>-0.13513513513513509</v>
      </c>
      <c r="AX86" s="50">
        <v>0.92</v>
      </c>
      <c r="AY86" s="50">
        <f t="shared" si="52"/>
        <v>-3.1578947368420929E-2</v>
      </c>
    </row>
    <row r="87" spans="2:51" x14ac:dyDescent="0.3">
      <c r="B87" s="24">
        <v>43550</v>
      </c>
      <c r="C87" s="16">
        <f t="shared" si="37"/>
        <v>3</v>
      </c>
      <c r="D87" s="73">
        <f t="shared" si="38"/>
        <v>26</v>
      </c>
      <c r="E87" s="25">
        <v>20848646</v>
      </c>
      <c r="F87" s="25">
        <v>5107918</v>
      </c>
      <c r="G87" s="25">
        <v>2043167</v>
      </c>
      <c r="H87" s="25">
        <v>1476597</v>
      </c>
      <c r="I87" s="26">
        <v>1259241</v>
      </c>
      <c r="J87" s="22">
        <f t="shared" si="34"/>
        <v>6.0399174123825596E-2</v>
      </c>
      <c r="K87" s="22">
        <f t="shared" si="39"/>
        <v>0.77964973472889199</v>
      </c>
      <c r="L87" s="22">
        <f t="shared" si="40"/>
        <v>-4.9504951397826846E-2</v>
      </c>
      <c r="M87" s="22">
        <f t="shared" si="41"/>
        <v>0.87233982685769784</v>
      </c>
      <c r="N87" s="22">
        <f t="shared" si="35"/>
        <v>0.2449999870495187</v>
      </c>
      <c r="O87" s="22">
        <f t="shared" si="35"/>
        <v>0.39999996084510364</v>
      </c>
      <c r="P87" s="22">
        <f t="shared" si="35"/>
        <v>0.72270010234112048</v>
      </c>
      <c r="Q87" s="22">
        <f t="shared" si="33"/>
        <v>0.85279937586220211</v>
      </c>
      <c r="R87" s="22">
        <f t="shared" si="32"/>
        <v>-6.6666608611452793E-2</v>
      </c>
      <c r="S87" s="22">
        <f t="shared" si="32"/>
        <v>-4.7619227486649485E-2</v>
      </c>
      <c r="T87" s="22">
        <f t="shared" si="32"/>
        <v>-4.8076697021672166E-2</v>
      </c>
      <c r="U87" s="22">
        <f t="shared" si="32"/>
        <v>1.2127650047192211</v>
      </c>
      <c r="V87" s="21">
        <v>7505512</v>
      </c>
      <c r="W87" s="21">
        <v>5629134</v>
      </c>
      <c r="X87" s="21">
        <v>2293351</v>
      </c>
      <c r="Y87" s="21">
        <v>5420648</v>
      </c>
      <c r="Z87" s="21">
        <f t="shared" si="53"/>
        <v>-390912</v>
      </c>
      <c r="AA87" s="22">
        <f t="shared" si="54"/>
        <v>-4.9504940464189851E-2</v>
      </c>
      <c r="AB87" s="21">
        <f t="shared" si="42"/>
        <v>-293184</v>
      </c>
      <c r="AC87" s="22">
        <f t="shared" si="55"/>
        <v>-4.9504940464189851E-2</v>
      </c>
      <c r="AD87" s="21">
        <f t="shared" si="45"/>
        <v>-119445</v>
      </c>
      <c r="AE87" s="22">
        <f t="shared" si="56"/>
        <v>-4.950480687136416E-2</v>
      </c>
      <c r="AF87" s="21">
        <f t="shared" si="43"/>
        <v>-282325</v>
      </c>
      <c r="AG87" s="22">
        <f t="shared" si="57"/>
        <v>-4.9504881050637994E-2</v>
      </c>
      <c r="AH87" s="21">
        <f t="shared" si="36"/>
        <v>20848645</v>
      </c>
      <c r="AI87" s="22">
        <f t="shared" si="46"/>
        <v>-4.950491032145643E-2</v>
      </c>
      <c r="AJ87" s="14">
        <v>395869</v>
      </c>
      <c r="AK87" s="50">
        <f t="shared" si="44"/>
        <v>4.0495502836025654E-2</v>
      </c>
      <c r="AL87" s="50">
        <v>0.17</v>
      </c>
      <c r="AM87" s="50">
        <f t="shared" si="44"/>
        <v>-0.10526315789473684</v>
      </c>
      <c r="AN87" s="14">
        <v>39</v>
      </c>
      <c r="AO87" s="50">
        <f t="shared" si="47"/>
        <v>5.4054054054053946E-2</v>
      </c>
      <c r="AP87" s="14">
        <v>18</v>
      </c>
      <c r="AQ87" s="50">
        <f t="shared" si="48"/>
        <v>-9.9999999999999978E-2</v>
      </c>
      <c r="AR87" s="14">
        <v>25</v>
      </c>
      <c r="AS87" s="50">
        <f t="shared" si="49"/>
        <v>0</v>
      </c>
      <c r="AT87" s="14">
        <v>366</v>
      </c>
      <c r="AU87" s="50">
        <f t="shared" si="50"/>
        <v>-8.4999999999999964E-2</v>
      </c>
      <c r="AV87" s="14">
        <v>36</v>
      </c>
      <c r="AW87" s="50">
        <f t="shared" si="51"/>
        <v>9.0909090909090828E-2</v>
      </c>
      <c r="AX87" s="50">
        <v>0.94</v>
      </c>
      <c r="AY87" s="50">
        <f t="shared" si="52"/>
        <v>0.44615384615384612</v>
      </c>
    </row>
    <row r="88" spans="2:51" x14ac:dyDescent="0.3">
      <c r="B88" s="1">
        <v>43551</v>
      </c>
      <c r="C88" s="4">
        <f t="shared" si="37"/>
        <v>4</v>
      </c>
      <c r="D88" s="57">
        <f t="shared" si="38"/>
        <v>27</v>
      </c>
      <c r="E88" s="2">
        <v>20848646</v>
      </c>
      <c r="F88" s="2">
        <v>5212161</v>
      </c>
      <c r="G88" s="2">
        <v>2084864</v>
      </c>
      <c r="H88" s="2">
        <v>1476292</v>
      </c>
      <c r="I88" s="12">
        <v>1150032</v>
      </c>
      <c r="J88" s="13">
        <f t="shared" si="34"/>
        <v>5.5160992229423438E-2</v>
      </c>
      <c r="K88" s="13">
        <f t="shared" si="39"/>
        <v>-0.16532796254967064</v>
      </c>
      <c r="L88" s="13">
        <f t="shared" si="40"/>
        <v>-2.0408172854259776E-2</v>
      </c>
      <c r="M88" s="13">
        <f t="shared" si="41"/>
        <v>-0.14793895342886554</v>
      </c>
      <c r="N88" s="13">
        <f t="shared" si="35"/>
        <v>0.24999997601762725</v>
      </c>
      <c r="O88" s="13">
        <f t="shared" si="35"/>
        <v>0.39999992325639977</v>
      </c>
      <c r="P88" s="13">
        <f t="shared" si="35"/>
        <v>0.70809990483791752</v>
      </c>
      <c r="Q88" s="13">
        <f t="shared" si="33"/>
        <v>0.77900036036231313</v>
      </c>
      <c r="R88" s="13">
        <f t="shared" si="32"/>
        <v>-1.9607898347013153E-2</v>
      </c>
      <c r="S88" s="13">
        <f t="shared" si="32"/>
        <v>1.0101073863401533E-2</v>
      </c>
      <c r="T88" s="13">
        <f t="shared" si="32"/>
        <v>-4.9019998549087895E-2</v>
      </c>
      <c r="U88" s="13">
        <f t="shared" si="32"/>
        <v>-9.5237294522805271E-2</v>
      </c>
      <c r="V88" s="14">
        <v>7505512</v>
      </c>
      <c r="W88" s="14">
        <v>5629134</v>
      </c>
      <c r="X88" s="14">
        <v>2293351</v>
      </c>
      <c r="Y88" s="14">
        <v>5420648</v>
      </c>
      <c r="Z88" s="14">
        <f t="shared" si="53"/>
        <v>-156365</v>
      </c>
      <c r="AA88" s="13">
        <f t="shared" si="54"/>
        <v>-2.0408184574093213E-2</v>
      </c>
      <c r="AB88" s="14">
        <f t="shared" si="42"/>
        <v>-117274</v>
      </c>
      <c r="AC88" s="13">
        <f t="shared" si="55"/>
        <v>-2.0408227191664796E-2</v>
      </c>
      <c r="AD88" s="14">
        <f t="shared" si="45"/>
        <v>-47778</v>
      </c>
      <c r="AE88" s="13">
        <f t="shared" si="56"/>
        <v>-2.0408102244686255E-2</v>
      </c>
      <c r="AF88" s="14">
        <f t="shared" si="43"/>
        <v>-112930</v>
      </c>
      <c r="AG88" s="13">
        <f t="shared" si="57"/>
        <v>-2.0408133760832503E-2</v>
      </c>
      <c r="AH88" s="14">
        <f t="shared" si="36"/>
        <v>20848645</v>
      </c>
      <c r="AI88" s="13">
        <f t="shared" si="46"/>
        <v>-2.0408173813155628E-2</v>
      </c>
      <c r="AJ88" s="14">
        <v>408200</v>
      </c>
      <c r="AK88" s="50">
        <f t="shared" si="44"/>
        <v>4.2174626800891568E-2</v>
      </c>
      <c r="AL88" s="50">
        <v>0.19</v>
      </c>
      <c r="AM88" s="50">
        <f t="shared" si="44"/>
        <v>5.555555555555558E-2</v>
      </c>
      <c r="AN88" s="14">
        <v>35</v>
      </c>
      <c r="AO88" s="50">
        <f t="shared" si="47"/>
        <v>-7.8947368421052655E-2</v>
      </c>
      <c r="AP88" s="14">
        <v>17</v>
      </c>
      <c r="AQ88" s="50">
        <f t="shared" si="48"/>
        <v>-0.19047619047619047</v>
      </c>
      <c r="AR88" s="14">
        <v>28</v>
      </c>
      <c r="AS88" s="50">
        <f t="shared" si="49"/>
        <v>-3.4482758620689613E-2</v>
      </c>
      <c r="AT88" s="14">
        <v>384</v>
      </c>
      <c r="AU88" s="50">
        <f t="shared" si="50"/>
        <v>2.6109660574411553E-3</v>
      </c>
      <c r="AV88" s="14">
        <v>35</v>
      </c>
      <c r="AW88" s="50">
        <f t="shared" si="51"/>
        <v>-2.777777777777779E-2</v>
      </c>
      <c r="AX88" s="50">
        <v>0.93</v>
      </c>
      <c r="AY88" s="50">
        <f t="shared" si="52"/>
        <v>0</v>
      </c>
    </row>
    <row r="89" spans="2:51" x14ac:dyDescent="0.3">
      <c r="B89" s="1">
        <v>43552</v>
      </c>
      <c r="C89" s="4">
        <f t="shared" si="37"/>
        <v>5</v>
      </c>
      <c r="D89" s="57">
        <f t="shared" si="38"/>
        <v>28</v>
      </c>
      <c r="E89" s="2">
        <v>21500167</v>
      </c>
      <c r="F89" s="2">
        <v>5267540</v>
      </c>
      <c r="G89" s="2">
        <v>2064876</v>
      </c>
      <c r="H89" s="2">
        <v>1552580</v>
      </c>
      <c r="I89" s="12">
        <v>1311309</v>
      </c>
      <c r="J89" s="13">
        <f t="shared" si="34"/>
        <v>6.0990642537799823E-2</v>
      </c>
      <c r="K89" s="13">
        <f t="shared" si="39"/>
        <v>6.221354938736634E-2</v>
      </c>
      <c r="L89" s="13">
        <f t="shared" si="40"/>
        <v>-9.9999815815380311E-3</v>
      </c>
      <c r="M89" s="13">
        <f t="shared" si="41"/>
        <v>7.2942959217582981E-2</v>
      </c>
      <c r="N89" s="13">
        <f t="shared" si="35"/>
        <v>0.24499995744219102</v>
      </c>
      <c r="O89" s="13">
        <f t="shared" si="35"/>
        <v>0.39200006074942001</v>
      </c>
      <c r="P89" s="13">
        <f t="shared" si="35"/>
        <v>0.75189987195357011</v>
      </c>
      <c r="Q89" s="13">
        <f t="shared" si="33"/>
        <v>0.84459995620193484</v>
      </c>
      <c r="R89" s="13">
        <f t="shared" si="32"/>
        <v>-2.0000170231235903E-2</v>
      </c>
      <c r="S89" s="13">
        <f t="shared" si="32"/>
        <v>3.0532784744963237E-7</v>
      </c>
      <c r="T89" s="13">
        <f t="shared" si="32"/>
        <v>8.4210603552845598E-2</v>
      </c>
      <c r="U89" s="13">
        <f t="shared" si="32"/>
        <v>9.8034520327570096E-3</v>
      </c>
      <c r="V89" s="14">
        <v>7740060</v>
      </c>
      <c r="W89" s="14">
        <v>5805045</v>
      </c>
      <c r="X89" s="14">
        <v>2365018</v>
      </c>
      <c r="Y89" s="14">
        <v>5590043</v>
      </c>
      <c r="Z89" s="14">
        <f t="shared" si="53"/>
        <v>-78182</v>
      </c>
      <c r="AA89" s="13">
        <f t="shared" si="54"/>
        <v>-9.9999462794833072E-3</v>
      </c>
      <c r="AB89" s="14">
        <f t="shared" si="42"/>
        <v>-58636</v>
      </c>
      <c r="AC89" s="13">
        <f t="shared" si="55"/>
        <v>-9.9998618615166901E-3</v>
      </c>
      <c r="AD89" s="14">
        <f t="shared" si="45"/>
        <v>-23889</v>
      </c>
      <c r="AE89" s="13">
        <f t="shared" si="56"/>
        <v>-9.9999706978965985E-3</v>
      </c>
      <c r="AF89" s="14">
        <f t="shared" si="43"/>
        <v>-56465</v>
      </c>
      <c r="AG89" s="13">
        <f t="shared" si="57"/>
        <v>-9.9999858319513857E-3</v>
      </c>
      <c r="AH89" s="14">
        <f t="shared" si="36"/>
        <v>21500166</v>
      </c>
      <c r="AI89" s="13">
        <f t="shared" si="46"/>
        <v>-9.9999364563004844E-3</v>
      </c>
      <c r="AJ89" s="14">
        <v>404886</v>
      </c>
      <c r="AK89" s="50">
        <f t="shared" si="44"/>
        <v>5.7541216540944795E-2</v>
      </c>
      <c r="AL89" s="50">
        <v>0.17</v>
      </c>
      <c r="AM89" s="50">
        <f t="shared" si="44"/>
        <v>-0.10526315789473684</v>
      </c>
      <c r="AN89" s="14">
        <v>35</v>
      </c>
      <c r="AO89" s="50">
        <f t="shared" si="47"/>
        <v>-2.777777777777779E-2</v>
      </c>
      <c r="AP89" s="14">
        <v>18</v>
      </c>
      <c r="AQ89" s="50">
        <f t="shared" si="48"/>
        <v>0</v>
      </c>
      <c r="AR89" s="14">
        <v>30</v>
      </c>
      <c r="AS89" s="50">
        <f t="shared" si="49"/>
        <v>7.1428571428571397E-2</v>
      </c>
      <c r="AT89" s="14">
        <v>395</v>
      </c>
      <c r="AU89" s="50">
        <f t="shared" si="50"/>
        <v>4.2216358839050061E-2</v>
      </c>
      <c r="AV89" s="14">
        <v>34</v>
      </c>
      <c r="AW89" s="50">
        <f t="shared" si="51"/>
        <v>-0.12820512820512819</v>
      </c>
      <c r="AX89" s="50">
        <v>0.93</v>
      </c>
      <c r="AY89" s="50">
        <f t="shared" si="52"/>
        <v>-2.1052631578947323E-2</v>
      </c>
    </row>
    <row r="90" spans="2:51" x14ac:dyDescent="0.3">
      <c r="B90" s="1">
        <v>43553</v>
      </c>
      <c r="C90" s="4">
        <f t="shared" si="37"/>
        <v>6</v>
      </c>
      <c r="D90" s="57">
        <f t="shared" si="38"/>
        <v>29</v>
      </c>
      <c r="E90" s="2">
        <v>22803207</v>
      </c>
      <c r="F90" s="2">
        <v>5757809</v>
      </c>
      <c r="G90" s="2">
        <v>2234030</v>
      </c>
      <c r="H90" s="2">
        <v>1712384</v>
      </c>
      <c r="I90" s="12">
        <v>1390113</v>
      </c>
      <c r="J90" s="13">
        <f t="shared" si="34"/>
        <v>6.0961293733815598E-2</v>
      </c>
      <c r="K90" s="13">
        <f t="shared" si="39"/>
        <v>2.0949052908036059E-2</v>
      </c>
      <c r="L90" s="13">
        <f t="shared" si="40"/>
        <v>8.2474216527056665E-2</v>
      </c>
      <c r="M90" s="13">
        <f t="shared" si="41"/>
        <v>-5.6837532644808841E-2</v>
      </c>
      <c r="N90" s="13">
        <f t="shared" si="35"/>
        <v>0.25249996634245347</v>
      </c>
      <c r="O90" s="13">
        <f t="shared" si="35"/>
        <v>0.38800001875713486</v>
      </c>
      <c r="P90" s="13">
        <f t="shared" si="35"/>
        <v>0.76650000223810777</v>
      </c>
      <c r="Q90" s="13">
        <f t="shared" si="33"/>
        <v>0.81179980658543882</v>
      </c>
      <c r="R90" s="13">
        <f t="shared" si="32"/>
        <v>-3.8095235851973275E-2</v>
      </c>
      <c r="S90" s="13">
        <f t="shared" si="32"/>
        <v>1.0416890622818142E-2</v>
      </c>
      <c r="T90" s="13">
        <f t="shared" si="32"/>
        <v>9.6154456811436972E-3</v>
      </c>
      <c r="U90" s="13">
        <f t="shared" si="32"/>
        <v>-3.8835215329840023E-2</v>
      </c>
      <c r="V90" s="14">
        <v>8209154</v>
      </c>
      <c r="W90" s="14">
        <v>6156866</v>
      </c>
      <c r="X90" s="14">
        <v>2508352</v>
      </c>
      <c r="Y90" s="14">
        <v>5928833</v>
      </c>
      <c r="Z90" s="14">
        <f t="shared" si="53"/>
        <v>625459</v>
      </c>
      <c r="AA90" s="13">
        <f t="shared" si="54"/>
        <v>8.2474176506307284E-2</v>
      </c>
      <c r="AB90" s="14">
        <f t="shared" si="42"/>
        <v>469095</v>
      </c>
      <c r="AC90" s="13">
        <f t="shared" si="55"/>
        <v>8.247431199322186E-2</v>
      </c>
      <c r="AD90" s="14">
        <f t="shared" si="45"/>
        <v>191112</v>
      </c>
      <c r="AE90" s="13">
        <f t="shared" si="56"/>
        <v>8.2473977663081843E-2</v>
      </c>
      <c r="AF90" s="14">
        <f t="shared" si="43"/>
        <v>451720</v>
      </c>
      <c r="AG90" s="13">
        <f t="shared" si="57"/>
        <v>8.2474106340329367E-2</v>
      </c>
      <c r="AH90" s="14">
        <f t="shared" si="36"/>
        <v>22803205</v>
      </c>
      <c r="AI90" s="13">
        <f t="shared" si="46"/>
        <v>8.247417297186499E-2</v>
      </c>
      <c r="AJ90" s="14">
        <v>389891</v>
      </c>
      <c r="AK90" s="50">
        <f t="shared" si="44"/>
        <v>-1.3386271101090363E-2</v>
      </c>
      <c r="AL90" s="50">
        <v>0.19</v>
      </c>
      <c r="AM90" s="50">
        <f t="shared" si="44"/>
        <v>0.11764705882352944</v>
      </c>
      <c r="AN90" s="14">
        <v>38</v>
      </c>
      <c r="AO90" s="50">
        <f t="shared" si="47"/>
        <v>-5.0000000000000044E-2</v>
      </c>
      <c r="AP90" s="14">
        <v>17</v>
      </c>
      <c r="AQ90" s="50">
        <f t="shared" si="48"/>
        <v>0</v>
      </c>
      <c r="AR90" s="14">
        <v>25</v>
      </c>
      <c r="AS90" s="50">
        <f t="shared" si="49"/>
        <v>-7.407407407407407E-2</v>
      </c>
      <c r="AT90" s="14">
        <v>388</v>
      </c>
      <c r="AU90" s="50">
        <f t="shared" si="50"/>
        <v>2.3746701846965701E-2</v>
      </c>
      <c r="AV90" s="14">
        <v>36</v>
      </c>
      <c r="AW90" s="50">
        <f t="shared" si="51"/>
        <v>0.125</v>
      </c>
      <c r="AX90" s="50">
        <v>0.95</v>
      </c>
      <c r="AY90" s="50">
        <f t="shared" si="52"/>
        <v>0</v>
      </c>
    </row>
    <row r="91" spans="2:51" x14ac:dyDescent="0.3">
      <c r="B91" s="1">
        <v>43554</v>
      </c>
      <c r="C91" s="4">
        <f t="shared" si="37"/>
        <v>7</v>
      </c>
      <c r="D91" s="57">
        <f t="shared" si="38"/>
        <v>30</v>
      </c>
      <c r="E91" s="2">
        <v>44889750</v>
      </c>
      <c r="F91" s="2">
        <v>9898190</v>
      </c>
      <c r="G91" s="2">
        <v>3399038</v>
      </c>
      <c r="H91" s="2">
        <v>2311346</v>
      </c>
      <c r="I91" s="12">
        <v>1748764</v>
      </c>
      <c r="J91" s="13">
        <f t="shared" si="34"/>
        <v>3.8956866545258102E-2</v>
      </c>
      <c r="K91" s="13">
        <f t="shared" si="39"/>
        <v>-6.7210947055343917E-2</v>
      </c>
      <c r="L91" s="13">
        <f t="shared" si="40"/>
        <v>1.0100998736455313E-2</v>
      </c>
      <c r="M91" s="13">
        <f t="shared" si="41"/>
        <v>-7.6538827195012704E-2</v>
      </c>
      <c r="N91" s="13">
        <f t="shared" si="35"/>
        <v>0.22050000278460005</v>
      </c>
      <c r="O91" s="13">
        <f t="shared" si="35"/>
        <v>0.34339995494125691</v>
      </c>
      <c r="P91" s="13">
        <f t="shared" si="35"/>
        <v>0.68000004707214212</v>
      </c>
      <c r="Q91" s="13">
        <f t="shared" si="33"/>
        <v>0.75659983403609843</v>
      </c>
      <c r="R91" s="13">
        <f t="shared" si="32"/>
        <v>1.9417542040847557E-2</v>
      </c>
      <c r="S91" s="13">
        <f t="shared" si="32"/>
        <v>9.9998798355669383E-3</v>
      </c>
      <c r="T91" s="13">
        <f t="shared" si="32"/>
        <v>-2.9125888683334211E-2</v>
      </c>
      <c r="U91" s="13">
        <f t="shared" si="32"/>
        <v>-7.6190774920610105E-2</v>
      </c>
      <c r="V91" s="14">
        <v>16160310</v>
      </c>
      <c r="W91" s="14">
        <v>12120232</v>
      </c>
      <c r="X91" s="14">
        <v>4937872</v>
      </c>
      <c r="Y91" s="14">
        <v>11671335</v>
      </c>
      <c r="Z91" s="14">
        <f t="shared" si="53"/>
        <v>161603</v>
      </c>
      <c r="AA91" s="13">
        <f t="shared" si="54"/>
        <v>1.0101003787368557E-2</v>
      </c>
      <c r="AB91" s="14">
        <f t="shared" si="42"/>
        <v>121202</v>
      </c>
      <c r="AC91" s="13">
        <f t="shared" si="55"/>
        <v>1.010098316280561E-2</v>
      </c>
      <c r="AD91" s="14">
        <f t="shared" si="45"/>
        <v>49379</v>
      </c>
      <c r="AE91" s="13">
        <f t="shared" si="56"/>
        <v>1.0101067956934884E-2</v>
      </c>
      <c r="AF91" s="14">
        <f t="shared" si="43"/>
        <v>116714</v>
      </c>
      <c r="AG91" s="13">
        <f t="shared" si="57"/>
        <v>1.0101066923787538E-2</v>
      </c>
      <c r="AH91" s="14">
        <f t="shared" si="36"/>
        <v>44889749</v>
      </c>
      <c r="AI91" s="13">
        <f t="shared" si="46"/>
        <v>1.0101021692856316E-2</v>
      </c>
      <c r="AJ91" s="14">
        <v>380769</v>
      </c>
      <c r="AK91" s="50">
        <f t="shared" si="44"/>
        <v>-4.1347761284215245E-2</v>
      </c>
      <c r="AL91" s="50">
        <v>0.18</v>
      </c>
      <c r="AM91" s="50">
        <f t="shared" si="44"/>
        <v>5.8823529411764497E-2</v>
      </c>
      <c r="AN91" s="14">
        <v>39</v>
      </c>
      <c r="AO91" s="50">
        <f t="shared" si="47"/>
        <v>2.6315789473684292E-2</v>
      </c>
      <c r="AP91" s="14">
        <v>18</v>
      </c>
      <c r="AQ91" s="50">
        <f t="shared" si="48"/>
        <v>-9.9999999999999978E-2</v>
      </c>
      <c r="AR91" s="14">
        <v>28</v>
      </c>
      <c r="AS91" s="50">
        <f t="shared" si="49"/>
        <v>-6.6666666666666652E-2</v>
      </c>
      <c r="AT91" s="14">
        <v>354</v>
      </c>
      <c r="AU91" s="50">
        <f t="shared" si="50"/>
        <v>-8.2901554404145039E-2</v>
      </c>
      <c r="AV91" s="14">
        <v>30</v>
      </c>
      <c r="AW91" s="50">
        <f t="shared" si="51"/>
        <v>-0.11764705882352944</v>
      </c>
      <c r="AX91" s="50">
        <v>0.92</v>
      </c>
      <c r="AY91" s="50">
        <f t="shared" si="52"/>
        <v>0</v>
      </c>
    </row>
    <row r="92" spans="2:51" x14ac:dyDescent="0.3">
      <c r="B92" s="1">
        <v>43555</v>
      </c>
      <c r="C92" s="4">
        <f t="shared" si="37"/>
        <v>1</v>
      </c>
      <c r="D92" s="57">
        <f t="shared" si="38"/>
        <v>31</v>
      </c>
      <c r="E92" s="2">
        <v>42645263</v>
      </c>
      <c r="F92" s="2">
        <v>8597285</v>
      </c>
      <c r="G92" s="2">
        <v>2806153</v>
      </c>
      <c r="H92" s="2">
        <v>2003593</v>
      </c>
      <c r="I92" s="12">
        <v>1640943</v>
      </c>
      <c r="J92" s="13">
        <f t="shared" si="34"/>
        <v>3.8478904444791441E-2</v>
      </c>
      <c r="K92" s="13">
        <f t="shared" si="39"/>
        <v>-0.10790000739365102</v>
      </c>
      <c r="L92" s="13">
        <f t="shared" si="40"/>
        <v>-5.9405939938923624E-2</v>
      </c>
      <c r="M92" s="13">
        <f t="shared" si="41"/>
        <v>-5.1556850626484518E-2</v>
      </c>
      <c r="N92" s="13">
        <f t="shared" si="35"/>
        <v>0.20159999951225532</v>
      </c>
      <c r="O92" s="13">
        <f t="shared" si="35"/>
        <v>0.32639990415578873</v>
      </c>
      <c r="P92" s="13">
        <f t="shared" si="35"/>
        <v>0.71399991376093885</v>
      </c>
      <c r="Q92" s="13">
        <f t="shared" si="33"/>
        <v>0.81900016620141913</v>
      </c>
      <c r="R92" s="13">
        <f t="shared" si="32"/>
        <v>-3.0302938085692843E-2</v>
      </c>
      <c r="S92" s="13">
        <f t="shared" si="32"/>
        <v>-6.7961274741228928E-2</v>
      </c>
      <c r="T92" s="13">
        <f t="shared" si="32"/>
        <v>2.9411466639187145E-2</v>
      </c>
      <c r="U92" s="13">
        <f t="shared" si="32"/>
        <v>1.9417924235081818E-2</v>
      </c>
      <c r="V92" s="14">
        <v>15352294</v>
      </c>
      <c r="W92" s="14">
        <v>11514221</v>
      </c>
      <c r="X92" s="14">
        <v>4690978</v>
      </c>
      <c r="Y92" s="14">
        <v>11087768</v>
      </c>
      <c r="Z92" s="14">
        <f t="shared" si="53"/>
        <v>-969619</v>
      </c>
      <c r="AA92" s="13">
        <f t="shared" si="54"/>
        <v>-5.9405965464955024E-2</v>
      </c>
      <c r="AB92" s="14">
        <f t="shared" si="42"/>
        <v>-727214</v>
      </c>
      <c r="AC92" s="13">
        <f t="shared" si="55"/>
        <v>-5.9405943829297758E-2</v>
      </c>
      <c r="AD92" s="14">
        <f t="shared" si="45"/>
        <v>-296273</v>
      </c>
      <c r="AE92" s="13">
        <f t="shared" si="56"/>
        <v>-5.9406073606481757E-2</v>
      </c>
      <c r="AF92" s="14">
        <f t="shared" si="43"/>
        <v>-700280</v>
      </c>
      <c r="AG92" s="13">
        <f t="shared" si="57"/>
        <v>-5.940593387471782E-2</v>
      </c>
      <c r="AH92" s="14">
        <f t="shared" si="36"/>
        <v>42645261</v>
      </c>
      <c r="AI92" s="13">
        <f t="shared" si="46"/>
        <v>-5.9405963305433462E-2</v>
      </c>
      <c r="AJ92" s="14">
        <v>398067</v>
      </c>
      <c r="AK92" s="50">
        <f t="shared" si="44"/>
        <v>-9.6998253583636673E-3</v>
      </c>
      <c r="AL92" s="50">
        <v>0.19</v>
      </c>
      <c r="AM92" s="50">
        <f t="shared" si="44"/>
        <v>0.11764705882352944</v>
      </c>
      <c r="AN92" s="14">
        <v>36</v>
      </c>
      <c r="AO92" s="50">
        <f t="shared" si="47"/>
        <v>-5.2631578947368474E-2</v>
      </c>
      <c r="AP92" s="14">
        <v>17</v>
      </c>
      <c r="AQ92" s="50">
        <f t="shared" si="48"/>
        <v>-0.15000000000000002</v>
      </c>
      <c r="AR92" s="14">
        <v>29</v>
      </c>
      <c r="AS92" s="50">
        <f t="shared" si="49"/>
        <v>0.11538461538461542</v>
      </c>
      <c r="AT92" s="14">
        <v>363</v>
      </c>
      <c r="AU92" s="50">
        <f t="shared" si="50"/>
        <v>3.7142857142857144E-2</v>
      </c>
      <c r="AV92" s="14">
        <v>37</v>
      </c>
      <c r="AW92" s="50">
        <f t="shared" si="51"/>
        <v>-7.4999999999999956E-2</v>
      </c>
      <c r="AX92" s="50">
        <v>0.95</v>
      </c>
      <c r="AY92" s="50">
        <f t="shared" si="52"/>
        <v>4.39560439560438E-2</v>
      </c>
    </row>
    <row r="93" spans="2:51" x14ac:dyDescent="0.3">
      <c r="B93" s="1">
        <v>43556</v>
      </c>
      <c r="C93" s="4">
        <f t="shared" si="37"/>
        <v>2</v>
      </c>
      <c r="D93" s="57">
        <f t="shared" si="38"/>
        <v>1</v>
      </c>
      <c r="E93" s="2">
        <v>21065820</v>
      </c>
      <c r="F93" s="2">
        <v>5424448</v>
      </c>
      <c r="G93" s="2">
        <v>2278268</v>
      </c>
      <c r="H93" s="2">
        <v>1629873</v>
      </c>
      <c r="I93" s="12">
        <v>1363225</v>
      </c>
      <c r="J93" s="13">
        <f t="shared" si="34"/>
        <v>6.4712648261496586E-2</v>
      </c>
      <c r="K93" s="13">
        <f t="shared" si="39"/>
        <v>8.3129559033894296E-3</v>
      </c>
      <c r="L93" s="13">
        <f t="shared" si="40"/>
        <v>-5.8252409823299045E-2</v>
      </c>
      <c r="M93" s="13">
        <f t="shared" si="41"/>
        <v>7.068280972632901E-2</v>
      </c>
      <c r="N93" s="13">
        <f t="shared" si="35"/>
        <v>0.25749996914432954</v>
      </c>
      <c r="O93" s="13">
        <f t="shared" si="35"/>
        <v>0.41999997050391119</v>
      </c>
      <c r="P93" s="13">
        <f t="shared" si="35"/>
        <v>0.71540003195409851</v>
      </c>
      <c r="Q93" s="13">
        <f t="shared" si="33"/>
        <v>0.8363995231530309</v>
      </c>
      <c r="R93" s="13">
        <f t="shared" si="32"/>
        <v>4.0403887546021755E-2</v>
      </c>
      <c r="S93" s="13">
        <f t="shared" si="32"/>
        <v>2.94119403300106E-2</v>
      </c>
      <c r="T93" s="13">
        <f t="shared" si="32"/>
        <v>-1.0101075703767615E-2</v>
      </c>
      <c r="U93" s="13">
        <f t="shared" si="32"/>
        <v>9.9010178921481451E-3</v>
      </c>
      <c r="V93" s="14">
        <v>7583695</v>
      </c>
      <c r="W93" s="14">
        <v>5687771</v>
      </c>
      <c r="X93" s="14">
        <v>2317240</v>
      </c>
      <c r="Y93" s="14">
        <v>5477113</v>
      </c>
      <c r="Z93" s="14">
        <f t="shared" si="53"/>
        <v>-469094</v>
      </c>
      <c r="AA93" s="13">
        <f t="shared" si="54"/>
        <v>-5.8252364491358177E-2</v>
      </c>
      <c r="AB93" s="14">
        <f t="shared" si="42"/>
        <v>-351821</v>
      </c>
      <c r="AC93" s="13">
        <f t="shared" si="55"/>
        <v>-5.8252444867136766E-2</v>
      </c>
      <c r="AD93" s="14">
        <f t="shared" si="45"/>
        <v>-143334</v>
      </c>
      <c r="AE93" s="13">
        <f t="shared" si="56"/>
        <v>-5.8252261464194932E-2</v>
      </c>
      <c r="AF93" s="14">
        <f t="shared" si="43"/>
        <v>-338790</v>
      </c>
      <c r="AG93" s="13">
        <f t="shared" si="57"/>
        <v>-5.825234705599458E-2</v>
      </c>
      <c r="AH93" s="14">
        <f t="shared" si="36"/>
        <v>21065819</v>
      </c>
      <c r="AI93" s="13">
        <f t="shared" si="46"/>
        <v>-5.8252370326638991E-2</v>
      </c>
      <c r="AJ93" s="14">
        <v>409072</v>
      </c>
      <c r="AK93" s="50">
        <f t="shared" si="44"/>
        <v>6.9995187176965512E-2</v>
      </c>
      <c r="AL93" s="50">
        <v>0.17</v>
      </c>
      <c r="AM93" s="50">
        <f t="shared" si="44"/>
        <v>-0.10526315789473684</v>
      </c>
      <c r="AN93" s="14">
        <v>36</v>
      </c>
      <c r="AO93" s="50">
        <f t="shared" si="47"/>
        <v>0.16129032258064524</v>
      </c>
      <c r="AP93" s="14">
        <v>21</v>
      </c>
      <c r="AQ93" s="50">
        <f t="shared" si="48"/>
        <v>-4.5454545454545414E-2</v>
      </c>
      <c r="AR93" s="14">
        <v>29</v>
      </c>
      <c r="AS93" s="50">
        <f t="shared" si="49"/>
        <v>7.4074074074074181E-2</v>
      </c>
      <c r="AT93" s="14">
        <v>354</v>
      </c>
      <c r="AU93" s="50">
        <f t="shared" si="50"/>
        <v>-9.2307692307692313E-2</v>
      </c>
      <c r="AV93" s="14">
        <v>35</v>
      </c>
      <c r="AW93" s="50">
        <f t="shared" si="51"/>
        <v>9.375E-2</v>
      </c>
      <c r="AX93" s="50">
        <v>0.91</v>
      </c>
      <c r="AY93" s="50">
        <f t="shared" si="52"/>
        <v>-1.0869565217391353E-2</v>
      </c>
    </row>
    <row r="94" spans="2:51" x14ac:dyDescent="0.3">
      <c r="B94" s="1">
        <v>43557</v>
      </c>
      <c r="C94" s="4">
        <f t="shared" si="37"/>
        <v>3</v>
      </c>
      <c r="D94" s="57">
        <f t="shared" si="38"/>
        <v>2</v>
      </c>
      <c r="E94" s="2">
        <v>22803207</v>
      </c>
      <c r="F94" s="2">
        <v>5700801</v>
      </c>
      <c r="G94" s="2">
        <v>2257517</v>
      </c>
      <c r="H94" s="2">
        <v>1565588</v>
      </c>
      <c r="I94" s="12">
        <v>1309458</v>
      </c>
      <c r="J94" s="13">
        <f t="shared" si="34"/>
        <v>5.7424291241139895E-2</v>
      </c>
      <c r="K94" s="13">
        <f t="shared" si="39"/>
        <v>3.9878784124722788E-2</v>
      </c>
      <c r="L94" s="13">
        <f t="shared" si="40"/>
        <v>9.3750020984576077E-2</v>
      </c>
      <c r="M94" s="13">
        <f t="shared" si="41"/>
        <v>-4.9253701326889554E-2</v>
      </c>
      <c r="N94" s="13">
        <f t="shared" si="35"/>
        <v>0.24999996710988942</v>
      </c>
      <c r="O94" s="13">
        <f t="shared" si="35"/>
        <v>0.39599996561886652</v>
      </c>
      <c r="P94" s="13">
        <f t="shared" si="35"/>
        <v>0.69349998250290035</v>
      </c>
      <c r="Q94" s="13">
        <f t="shared" si="33"/>
        <v>0.83640012570356947</v>
      </c>
      <c r="R94" s="13">
        <f t="shared" si="32"/>
        <v>2.0408082957817264E-2</v>
      </c>
      <c r="S94" s="13">
        <f t="shared" si="32"/>
        <v>-9.999989044464086E-3</v>
      </c>
      <c r="T94" s="13">
        <f t="shared" si="32"/>
        <v>-4.0404200502572318E-2</v>
      </c>
      <c r="U94" s="13">
        <f t="shared" si="32"/>
        <v>-1.9229904034641865E-2</v>
      </c>
      <c r="V94" s="14">
        <v>8209154</v>
      </c>
      <c r="W94" s="14">
        <v>6156866</v>
      </c>
      <c r="X94" s="14">
        <v>2508352</v>
      </c>
      <c r="Y94" s="14">
        <v>5928833</v>
      </c>
      <c r="Z94" s="14">
        <f t="shared" si="53"/>
        <v>703642</v>
      </c>
      <c r="AA94" s="13">
        <f t="shared" si="54"/>
        <v>9.3750033308853453E-2</v>
      </c>
      <c r="AB94" s="14">
        <f t="shared" si="42"/>
        <v>527732</v>
      </c>
      <c r="AC94" s="13">
        <f t="shared" si="55"/>
        <v>9.3750122132463032E-2</v>
      </c>
      <c r="AD94" s="14">
        <f t="shared" si="45"/>
        <v>215001</v>
      </c>
      <c r="AE94" s="13">
        <f t="shared" si="56"/>
        <v>9.3749713846681182E-2</v>
      </c>
      <c r="AF94" s="14">
        <f t="shared" si="43"/>
        <v>508185</v>
      </c>
      <c r="AG94" s="13">
        <f t="shared" si="57"/>
        <v>9.3749861640158194E-2</v>
      </c>
      <c r="AH94" s="14">
        <f t="shared" si="36"/>
        <v>22803205</v>
      </c>
      <c r="AI94" s="13">
        <f t="shared" si="46"/>
        <v>9.3749977516524474E-2</v>
      </c>
      <c r="AJ94" s="14">
        <v>385907</v>
      </c>
      <c r="AK94" s="50">
        <f t="shared" si="44"/>
        <v>-2.5164890405664497E-2</v>
      </c>
      <c r="AL94" s="50">
        <v>0.19</v>
      </c>
      <c r="AM94" s="50">
        <f t="shared" si="44"/>
        <v>0.11764705882352944</v>
      </c>
      <c r="AN94" s="14">
        <v>35</v>
      </c>
      <c r="AO94" s="50">
        <f t="shared" si="47"/>
        <v>-0.10256410256410253</v>
      </c>
      <c r="AP94" s="14">
        <v>22</v>
      </c>
      <c r="AQ94" s="50">
        <f t="shared" si="48"/>
        <v>0.22222222222222232</v>
      </c>
      <c r="AR94" s="14">
        <v>25</v>
      </c>
      <c r="AS94" s="50">
        <f t="shared" si="49"/>
        <v>0</v>
      </c>
      <c r="AT94" s="14">
        <v>383</v>
      </c>
      <c r="AU94" s="50">
        <f t="shared" si="50"/>
        <v>4.644808743169393E-2</v>
      </c>
      <c r="AV94" s="14">
        <v>33</v>
      </c>
      <c r="AW94" s="50">
        <f t="shared" si="51"/>
        <v>-8.333333333333337E-2</v>
      </c>
      <c r="AX94" s="50">
        <v>0.95</v>
      </c>
      <c r="AY94" s="50">
        <f t="shared" si="52"/>
        <v>1.0638297872340496E-2</v>
      </c>
    </row>
    <row r="95" spans="2:51" x14ac:dyDescent="0.3">
      <c r="B95" s="1">
        <v>43558</v>
      </c>
      <c r="C95" s="4">
        <f t="shared" si="37"/>
        <v>4</v>
      </c>
      <c r="D95" s="57">
        <f t="shared" si="38"/>
        <v>3</v>
      </c>
      <c r="E95" s="2">
        <v>22368860</v>
      </c>
      <c r="F95" s="2">
        <v>5536293</v>
      </c>
      <c r="G95" s="2">
        <v>2303097</v>
      </c>
      <c r="H95" s="2">
        <v>1597198</v>
      </c>
      <c r="I95" s="12">
        <v>1335896</v>
      </c>
      <c r="J95" s="13">
        <f t="shared" si="34"/>
        <v>5.9721237470304701E-2</v>
      </c>
      <c r="K95" s="13">
        <f t="shared" si="39"/>
        <v>0.16161637241398497</v>
      </c>
      <c r="L95" s="13">
        <f t="shared" si="40"/>
        <v>7.2916677658587448E-2</v>
      </c>
      <c r="M95" s="13">
        <f t="shared" si="41"/>
        <v>8.267155931340886E-2</v>
      </c>
      <c r="N95" s="13">
        <f t="shared" si="35"/>
        <v>0.24750000670575076</v>
      </c>
      <c r="O95" s="13">
        <f t="shared" si="35"/>
        <v>0.41599983960386488</v>
      </c>
      <c r="P95" s="13">
        <f t="shared" si="35"/>
        <v>0.69350010008262786</v>
      </c>
      <c r="Q95" s="13">
        <f t="shared" si="33"/>
        <v>0.83639974505352499</v>
      </c>
      <c r="R95" s="13">
        <f t="shared" si="32"/>
        <v>-9.999878206789159E-3</v>
      </c>
      <c r="S95" s="13">
        <f t="shared" si="32"/>
        <v>3.9999798542984077E-2</v>
      </c>
      <c r="T95" s="13">
        <f t="shared" si="32"/>
        <v>-2.0618283741517418E-2</v>
      </c>
      <c r="U95" s="13">
        <f t="shared" si="32"/>
        <v>7.3683386570598586E-2</v>
      </c>
      <c r="V95" s="14">
        <v>8052789</v>
      </c>
      <c r="W95" s="14">
        <v>6039592</v>
      </c>
      <c r="X95" s="14">
        <v>2460574</v>
      </c>
      <c r="Y95" s="14">
        <v>5815903</v>
      </c>
      <c r="Z95" s="14">
        <f t="shared" si="53"/>
        <v>547277</v>
      </c>
      <c r="AA95" s="13">
        <f t="shared" si="54"/>
        <v>7.2916677769617744E-2</v>
      </c>
      <c r="AB95" s="14">
        <f t="shared" si="42"/>
        <v>410458</v>
      </c>
      <c r="AC95" s="13">
        <f t="shared" si="55"/>
        <v>7.2916722181422644E-2</v>
      </c>
      <c r="AD95" s="14">
        <f t="shared" si="45"/>
        <v>167223</v>
      </c>
      <c r="AE95" s="13">
        <f t="shared" si="56"/>
        <v>7.2916444102974154E-2</v>
      </c>
      <c r="AF95" s="14">
        <f t="shared" si="43"/>
        <v>395255</v>
      </c>
      <c r="AG95" s="13">
        <f t="shared" si="57"/>
        <v>7.2916559053456398E-2</v>
      </c>
      <c r="AH95" s="14">
        <f t="shared" si="36"/>
        <v>22368858</v>
      </c>
      <c r="AI95" s="13">
        <f t="shared" si="46"/>
        <v>7.2916633191269842E-2</v>
      </c>
      <c r="AJ95" s="14">
        <v>410264</v>
      </c>
      <c r="AK95" s="50">
        <f t="shared" si="44"/>
        <v>5.0563449289564577E-3</v>
      </c>
      <c r="AL95" s="50">
        <v>0.17</v>
      </c>
      <c r="AM95" s="50">
        <f t="shared" si="44"/>
        <v>-0.10526315789473684</v>
      </c>
      <c r="AN95" s="14">
        <v>37</v>
      </c>
      <c r="AO95" s="50">
        <f t="shared" si="47"/>
        <v>5.7142857142857162E-2</v>
      </c>
      <c r="AP95" s="14">
        <v>21</v>
      </c>
      <c r="AQ95" s="50">
        <f t="shared" si="48"/>
        <v>0.23529411764705888</v>
      </c>
      <c r="AR95" s="14">
        <v>28</v>
      </c>
      <c r="AS95" s="50">
        <f t="shared" si="49"/>
        <v>0</v>
      </c>
      <c r="AT95" s="14">
        <v>361</v>
      </c>
      <c r="AU95" s="50">
        <f t="shared" si="50"/>
        <v>-5.989583333333337E-2</v>
      </c>
      <c r="AV95" s="14">
        <v>33</v>
      </c>
      <c r="AW95" s="50">
        <f t="shared" si="51"/>
        <v>-5.7142857142857162E-2</v>
      </c>
      <c r="AX95" s="50">
        <v>0.91</v>
      </c>
      <c r="AY95" s="50">
        <f t="shared" si="52"/>
        <v>-2.1505376344086002E-2</v>
      </c>
    </row>
    <row r="96" spans="2:51" x14ac:dyDescent="0.3">
      <c r="B96" s="24">
        <v>43559</v>
      </c>
      <c r="C96" s="16">
        <f t="shared" si="37"/>
        <v>5</v>
      </c>
      <c r="D96" s="73">
        <f t="shared" si="38"/>
        <v>4</v>
      </c>
      <c r="E96" s="25">
        <v>22151687</v>
      </c>
      <c r="F96" s="25">
        <v>5814817</v>
      </c>
      <c r="G96" s="25">
        <v>1162963</v>
      </c>
      <c r="H96" s="25">
        <v>806515</v>
      </c>
      <c r="I96" s="26">
        <v>628275</v>
      </c>
      <c r="J96" s="22">
        <f t="shared" si="34"/>
        <v>2.8362399667348135E-2</v>
      </c>
      <c r="K96" s="22">
        <f t="shared" si="39"/>
        <v>-0.52087951809985289</v>
      </c>
      <c r="L96" s="22">
        <f t="shared" si="40"/>
        <v>3.0303020437004058E-2</v>
      </c>
      <c r="M96" s="22">
        <f t="shared" si="41"/>
        <v>-0.53497129252622422</v>
      </c>
      <c r="N96" s="22">
        <f t="shared" si="35"/>
        <v>0.26249996219249577</v>
      </c>
      <c r="O96" s="22">
        <f t="shared" si="35"/>
        <v>0.19999993121021695</v>
      </c>
      <c r="P96" s="22">
        <f t="shared" si="35"/>
        <v>0.69350013714967718</v>
      </c>
      <c r="Q96" s="22">
        <f t="shared" si="33"/>
        <v>0.77899977061802939</v>
      </c>
      <c r="R96" s="22">
        <f t="shared" si="32"/>
        <v>7.1428603225100362E-2</v>
      </c>
      <c r="S96" s="22">
        <f t="shared" si="32"/>
        <v>-0.48979617291931032</v>
      </c>
      <c r="T96" s="22">
        <f t="shared" si="32"/>
        <v>-7.7669563438227507E-2</v>
      </c>
      <c r="U96" s="22">
        <f t="shared" si="32"/>
        <v>-7.7670126670266071E-2</v>
      </c>
      <c r="V96" s="21">
        <v>7974607</v>
      </c>
      <c r="W96" s="21">
        <v>5980955</v>
      </c>
      <c r="X96" s="21">
        <v>2436685</v>
      </c>
      <c r="Y96" s="21">
        <v>5759438</v>
      </c>
      <c r="Z96" s="21">
        <f t="shared" si="53"/>
        <v>234547</v>
      </c>
      <c r="AA96" s="22">
        <f t="shared" si="54"/>
        <v>3.0302995067221783E-2</v>
      </c>
      <c r="AB96" s="21">
        <f t="shared" si="42"/>
        <v>175910</v>
      </c>
      <c r="AC96" s="22">
        <f t="shared" si="55"/>
        <v>3.0302952001233452E-2</v>
      </c>
      <c r="AD96" s="21">
        <f t="shared" si="45"/>
        <v>71667</v>
      </c>
      <c r="AE96" s="22">
        <f t="shared" si="56"/>
        <v>3.0302940611868445E-2</v>
      </c>
      <c r="AF96" s="21">
        <f t="shared" si="43"/>
        <v>169395</v>
      </c>
      <c r="AG96" s="22">
        <f t="shared" si="57"/>
        <v>3.0302986935878629E-2</v>
      </c>
      <c r="AH96" s="21">
        <f t="shared" si="36"/>
        <v>22151685</v>
      </c>
      <c r="AI96" s="22">
        <f t="shared" si="46"/>
        <v>3.0302975335167126E-2</v>
      </c>
      <c r="AJ96" s="14">
        <v>406272</v>
      </c>
      <c r="AK96" s="50">
        <f t="shared" si="44"/>
        <v>3.423185785628613E-3</v>
      </c>
      <c r="AL96" s="50">
        <v>0.1</v>
      </c>
      <c r="AM96" s="50">
        <f t="shared" si="44"/>
        <v>-0.41176470588235292</v>
      </c>
      <c r="AN96" s="14">
        <v>35</v>
      </c>
      <c r="AO96" s="50">
        <f t="shared" si="47"/>
        <v>0</v>
      </c>
      <c r="AP96" s="14">
        <v>21</v>
      </c>
      <c r="AQ96" s="50">
        <f t="shared" si="48"/>
        <v>0.16666666666666674</v>
      </c>
      <c r="AR96" s="14">
        <v>29</v>
      </c>
      <c r="AS96" s="50">
        <f t="shared" si="49"/>
        <v>-3.3333333333333326E-2</v>
      </c>
      <c r="AT96" s="14">
        <v>388</v>
      </c>
      <c r="AU96" s="50">
        <f t="shared" si="50"/>
        <v>-1.7721518987341756E-2</v>
      </c>
      <c r="AV96" s="14">
        <v>40</v>
      </c>
      <c r="AW96" s="50">
        <f t="shared" si="51"/>
        <v>0.17647058823529416</v>
      </c>
      <c r="AX96" s="50">
        <v>0.92</v>
      </c>
      <c r="AY96" s="50">
        <f t="shared" si="52"/>
        <v>-1.0752688172043001E-2</v>
      </c>
    </row>
    <row r="97" spans="2:51" x14ac:dyDescent="0.3">
      <c r="B97" s="1">
        <v>43560</v>
      </c>
      <c r="C97" s="4">
        <f t="shared" si="37"/>
        <v>6</v>
      </c>
      <c r="D97" s="57">
        <f t="shared" si="38"/>
        <v>5</v>
      </c>
      <c r="E97" s="2">
        <v>22586034</v>
      </c>
      <c r="F97" s="2">
        <v>5928833</v>
      </c>
      <c r="G97" s="2">
        <v>2418964</v>
      </c>
      <c r="H97" s="2">
        <v>1854136</v>
      </c>
      <c r="I97" s="12">
        <v>1566003</v>
      </c>
      <c r="J97" s="13">
        <f t="shared" si="34"/>
        <v>6.9335014726357003E-2</v>
      </c>
      <c r="K97" s="13">
        <f t="shared" si="39"/>
        <v>0.12652928215188264</v>
      </c>
      <c r="L97" s="13">
        <f t="shared" si="40"/>
        <v>-9.5237919824172623E-3</v>
      </c>
      <c r="M97" s="13">
        <f t="shared" si="41"/>
        <v>0.13736127433753009</v>
      </c>
      <c r="N97" s="13">
        <f t="shared" si="35"/>
        <v>0.26249995904548801</v>
      </c>
      <c r="O97" s="13">
        <f t="shared" si="35"/>
        <v>0.40800002293874699</v>
      </c>
      <c r="P97" s="13">
        <f t="shared" si="35"/>
        <v>0.76650003885961093</v>
      </c>
      <c r="Q97" s="13">
        <f t="shared" si="33"/>
        <v>0.84459985675268701</v>
      </c>
      <c r="R97" s="13">
        <f t="shared" si="32"/>
        <v>3.960393677626084E-2</v>
      </c>
      <c r="S97" s="13">
        <f t="shared" si="32"/>
        <v>5.1546400038013696E-2</v>
      </c>
      <c r="T97" s="13">
        <f t="shared" si="32"/>
        <v>4.7777564349260615E-8</v>
      </c>
      <c r="U97" s="13">
        <f t="shared" si="32"/>
        <v>4.0404111828026279E-2</v>
      </c>
      <c r="V97" s="14">
        <v>8130972</v>
      </c>
      <c r="W97" s="14">
        <v>6098229</v>
      </c>
      <c r="X97" s="14">
        <v>2484463</v>
      </c>
      <c r="Y97" s="14">
        <v>5872368</v>
      </c>
      <c r="Z97" s="14">
        <f t="shared" si="53"/>
        <v>-78182</v>
      </c>
      <c r="AA97" s="13">
        <f t="shared" si="54"/>
        <v>-9.5237584774265915E-3</v>
      </c>
      <c r="AB97" s="14">
        <f t="shared" si="42"/>
        <v>-58637</v>
      </c>
      <c r="AC97" s="13">
        <f t="shared" si="55"/>
        <v>-9.5238389141488744E-3</v>
      </c>
      <c r="AD97" s="14">
        <f t="shared" si="45"/>
        <v>-23889</v>
      </c>
      <c r="AE97" s="13">
        <f t="shared" si="56"/>
        <v>-9.523782945934256E-3</v>
      </c>
      <c r="AF97" s="14">
        <f t="shared" si="43"/>
        <v>-56465</v>
      </c>
      <c r="AG97" s="13">
        <f t="shared" si="57"/>
        <v>-9.5237966729708745E-3</v>
      </c>
      <c r="AH97" s="14">
        <f t="shared" si="36"/>
        <v>22586032</v>
      </c>
      <c r="AI97" s="13">
        <f t="shared" si="46"/>
        <v>-9.5237928177200892E-3</v>
      </c>
      <c r="AJ97" s="14">
        <v>388271</v>
      </c>
      <c r="AK97" s="50">
        <f t="shared" si="44"/>
        <v>-4.1550074251521796E-3</v>
      </c>
      <c r="AL97" s="50">
        <v>0.18</v>
      </c>
      <c r="AM97" s="50">
        <f t="shared" si="44"/>
        <v>-5.2631578947368474E-2</v>
      </c>
      <c r="AN97" s="14">
        <v>34</v>
      </c>
      <c r="AO97" s="50">
        <f t="shared" si="47"/>
        <v>-0.10526315789473684</v>
      </c>
      <c r="AP97" s="14">
        <v>17</v>
      </c>
      <c r="AQ97" s="50">
        <f t="shared" si="48"/>
        <v>0</v>
      </c>
      <c r="AR97" s="14">
        <v>28</v>
      </c>
      <c r="AS97" s="50">
        <f t="shared" si="49"/>
        <v>0.12000000000000011</v>
      </c>
      <c r="AT97" s="14">
        <v>361</v>
      </c>
      <c r="AU97" s="50">
        <f t="shared" si="50"/>
        <v>-6.9587628865979356E-2</v>
      </c>
      <c r="AV97" s="14">
        <v>36</v>
      </c>
      <c r="AW97" s="50">
        <f t="shared" si="51"/>
        <v>0</v>
      </c>
      <c r="AX97" s="50">
        <v>0.95</v>
      </c>
      <c r="AY97" s="50">
        <f t="shared" si="52"/>
        <v>0</v>
      </c>
    </row>
    <row r="98" spans="2:51" x14ac:dyDescent="0.3">
      <c r="B98" s="1">
        <v>43561</v>
      </c>
      <c r="C98" s="4">
        <f t="shared" si="37"/>
        <v>7</v>
      </c>
      <c r="D98" s="57">
        <f t="shared" si="38"/>
        <v>6</v>
      </c>
      <c r="E98" s="2">
        <v>46685340</v>
      </c>
      <c r="F98" s="2">
        <v>9999999</v>
      </c>
      <c r="G98" s="2">
        <v>3434000</v>
      </c>
      <c r="H98" s="2">
        <v>2288417</v>
      </c>
      <c r="I98" s="12">
        <v>1856364</v>
      </c>
      <c r="J98" s="13">
        <f t="shared" si="34"/>
        <v>3.9763317563929063E-2</v>
      </c>
      <c r="K98" s="13">
        <f t="shared" si="39"/>
        <v>6.1529171460528609E-2</v>
      </c>
      <c r="L98" s="13">
        <f t="shared" si="40"/>
        <v>4.0000000000000036E-2</v>
      </c>
      <c r="M98" s="13">
        <f t="shared" si="41"/>
        <v>2.0701126404354619E-2</v>
      </c>
      <c r="N98" s="13">
        <f t="shared" si="35"/>
        <v>0.2141999822642397</v>
      </c>
      <c r="O98" s="13">
        <f t="shared" si="35"/>
        <v>0.34340003434000343</v>
      </c>
      <c r="P98" s="13">
        <f t="shared" si="35"/>
        <v>0.66639982527664532</v>
      </c>
      <c r="Q98" s="13">
        <f t="shared" si="33"/>
        <v>0.81120005663303496</v>
      </c>
      <c r="R98" s="13">
        <f t="shared" si="32"/>
        <v>-2.8571521273469846E-2</v>
      </c>
      <c r="S98" s="13">
        <f t="shared" si="32"/>
        <v>2.3121361958367004E-7</v>
      </c>
      <c r="T98" s="13">
        <f t="shared" si="32"/>
        <v>-2.0000324785350965E-2</v>
      </c>
      <c r="U98" s="13">
        <f t="shared" si="32"/>
        <v>7.2165258490304529E-2</v>
      </c>
      <c r="V98" s="14">
        <v>16806722</v>
      </c>
      <c r="W98" s="14">
        <v>12605042</v>
      </c>
      <c r="X98" s="14">
        <v>5135387</v>
      </c>
      <c r="Y98" s="14">
        <v>12138188</v>
      </c>
      <c r="Z98" s="14">
        <f t="shared" si="53"/>
        <v>646412</v>
      </c>
      <c r="AA98" s="13">
        <f t="shared" si="54"/>
        <v>3.9999975247999586E-2</v>
      </c>
      <c r="AB98" s="14">
        <f t="shared" si="42"/>
        <v>484810</v>
      </c>
      <c r="AC98" s="13">
        <f t="shared" si="55"/>
        <v>4.0000059404803556E-2</v>
      </c>
      <c r="AD98" s="14">
        <f t="shared" si="45"/>
        <v>197515</v>
      </c>
      <c r="AE98" s="13">
        <f t="shared" si="56"/>
        <v>4.0000024301966475E-2</v>
      </c>
      <c r="AF98" s="14">
        <f t="shared" si="43"/>
        <v>466853</v>
      </c>
      <c r="AG98" s="13">
        <f t="shared" si="57"/>
        <v>3.9999965727999465E-2</v>
      </c>
      <c r="AH98" s="14">
        <f t="shared" si="36"/>
        <v>46685339</v>
      </c>
      <c r="AI98" s="13">
        <f t="shared" si="46"/>
        <v>4.0000000891072141E-2</v>
      </c>
      <c r="AJ98" s="14">
        <v>403590</v>
      </c>
      <c r="AK98" s="50">
        <f t="shared" si="44"/>
        <v>5.9933975717560983E-2</v>
      </c>
      <c r="AL98" s="50">
        <v>0.17</v>
      </c>
      <c r="AM98" s="50">
        <f t="shared" si="44"/>
        <v>-5.5555555555555469E-2</v>
      </c>
      <c r="AN98" s="14">
        <v>30</v>
      </c>
      <c r="AO98" s="50">
        <f t="shared" si="47"/>
        <v>-0.23076923076923073</v>
      </c>
      <c r="AP98" s="14">
        <v>18</v>
      </c>
      <c r="AQ98" s="50">
        <f t="shared" si="48"/>
        <v>0</v>
      </c>
      <c r="AR98" s="14">
        <v>25</v>
      </c>
      <c r="AS98" s="50">
        <f t="shared" si="49"/>
        <v>-0.1071428571428571</v>
      </c>
      <c r="AT98" s="14">
        <v>363</v>
      </c>
      <c r="AU98" s="50">
        <f t="shared" si="50"/>
        <v>2.5423728813559254E-2</v>
      </c>
      <c r="AV98" s="14">
        <v>30</v>
      </c>
      <c r="AW98" s="50">
        <f t="shared" si="51"/>
        <v>0</v>
      </c>
      <c r="AX98" s="50">
        <v>0.91</v>
      </c>
      <c r="AY98" s="50">
        <f t="shared" si="52"/>
        <v>-1.0869565217391353E-2</v>
      </c>
    </row>
    <row r="99" spans="2:51" x14ac:dyDescent="0.3">
      <c r="B99" s="1">
        <v>43562</v>
      </c>
      <c r="C99" s="4">
        <f t="shared" si="37"/>
        <v>1</v>
      </c>
      <c r="D99" s="57">
        <f t="shared" si="38"/>
        <v>7</v>
      </c>
      <c r="E99" s="2">
        <v>43094160</v>
      </c>
      <c r="F99" s="2">
        <v>8687782</v>
      </c>
      <c r="G99" s="2">
        <v>2983384</v>
      </c>
      <c r="H99" s="2">
        <v>1947553</v>
      </c>
      <c r="I99" s="12">
        <v>1503900</v>
      </c>
      <c r="J99" s="13">
        <f t="shared" si="34"/>
        <v>3.4898000100245602E-2</v>
      </c>
      <c r="K99" s="13">
        <f t="shared" si="39"/>
        <v>-8.3514783877319365E-2</v>
      </c>
      <c r="L99" s="13">
        <f t="shared" si="40"/>
        <v>1.0526303941424953E-2</v>
      </c>
      <c r="M99" s="13">
        <f t="shared" si="41"/>
        <v>-9.306149424507737E-2</v>
      </c>
      <c r="N99" s="13">
        <f t="shared" si="35"/>
        <v>0.20159998477751973</v>
      </c>
      <c r="O99" s="13">
        <f t="shared" si="35"/>
        <v>0.3433999610027047</v>
      </c>
      <c r="P99" s="13">
        <f t="shared" si="35"/>
        <v>0.6527999747937242</v>
      </c>
      <c r="Q99" s="13">
        <f t="shared" si="33"/>
        <v>0.77219978095589692</v>
      </c>
      <c r="R99" s="13">
        <f t="shared" si="32"/>
        <v>-7.3088966434653457E-8</v>
      </c>
      <c r="S99" s="13">
        <f t="shared" si="32"/>
        <v>5.2083522790502768E-2</v>
      </c>
      <c r="T99" s="13">
        <f t="shared" si="32"/>
        <v>-8.5714210587013562E-2</v>
      </c>
      <c r="U99" s="13">
        <f t="shared" si="32"/>
        <v>-5.7143315931895033E-2</v>
      </c>
      <c r="V99" s="14">
        <v>15513897</v>
      </c>
      <c r="W99" s="14">
        <v>11635423</v>
      </c>
      <c r="X99" s="14">
        <v>4740357</v>
      </c>
      <c r="Y99" s="14">
        <v>11204481</v>
      </c>
      <c r="Z99" s="14">
        <f t="shared" si="53"/>
        <v>161603</v>
      </c>
      <c r="AA99" s="13">
        <f t="shared" si="54"/>
        <v>1.052630961861456E-2</v>
      </c>
      <c r="AB99" s="14">
        <f t="shared" si="42"/>
        <v>121202</v>
      </c>
      <c r="AC99" s="13">
        <f t="shared" si="55"/>
        <v>1.052628744923334E-2</v>
      </c>
      <c r="AD99" s="14">
        <f t="shared" si="45"/>
        <v>49379</v>
      </c>
      <c r="AE99" s="13">
        <f t="shared" si="56"/>
        <v>1.0526376376098989E-2</v>
      </c>
      <c r="AF99" s="14">
        <f t="shared" si="43"/>
        <v>116713</v>
      </c>
      <c r="AG99" s="13">
        <f t="shared" si="57"/>
        <v>1.0526284460497415E-2</v>
      </c>
      <c r="AH99" s="14">
        <f t="shared" si="36"/>
        <v>43094158</v>
      </c>
      <c r="AI99" s="13">
        <f t="shared" si="46"/>
        <v>1.0526304435092948E-2</v>
      </c>
      <c r="AJ99" s="14">
        <v>403770</v>
      </c>
      <c r="AK99" s="50">
        <f t="shared" si="44"/>
        <v>1.4326733941773639E-2</v>
      </c>
      <c r="AL99" s="50">
        <v>0.18</v>
      </c>
      <c r="AM99" s="50">
        <f t="shared" si="44"/>
        <v>-5.2631578947368474E-2</v>
      </c>
      <c r="AN99" s="14">
        <v>37</v>
      </c>
      <c r="AO99" s="50">
        <f t="shared" si="47"/>
        <v>2.7777777777777679E-2</v>
      </c>
      <c r="AP99" s="14">
        <v>22</v>
      </c>
      <c r="AQ99" s="50">
        <f t="shared" si="48"/>
        <v>0.29411764705882359</v>
      </c>
      <c r="AR99" s="14">
        <v>27</v>
      </c>
      <c r="AS99" s="50">
        <f t="shared" si="49"/>
        <v>-6.8965517241379337E-2</v>
      </c>
      <c r="AT99" s="14">
        <v>391</v>
      </c>
      <c r="AU99" s="50">
        <f t="shared" si="50"/>
        <v>7.7134986225895208E-2</v>
      </c>
      <c r="AV99" s="14">
        <v>31</v>
      </c>
      <c r="AW99" s="50">
        <f t="shared" si="51"/>
        <v>-0.16216216216216217</v>
      </c>
      <c r="AX99" s="50">
        <v>0.95</v>
      </c>
      <c r="AY99" s="50">
        <f t="shared" si="52"/>
        <v>0</v>
      </c>
    </row>
    <row r="100" spans="2:51" x14ac:dyDescent="0.3">
      <c r="B100" s="1">
        <v>43563</v>
      </c>
      <c r="C100" s="4">
        <f t="shared" si="37"/>
        <v>2</v>
      </c>
      <c r="D100" s="57">
        <f t="shared" si="38"/>
        <v>8</v>
      </c>
      <c r="E100" s="2">
        <v>21500167</v>
      </c>
      <c r="F100" s="2">
        <v>5536293</v>
      </c>
      <c r="G100" s="2">
        <v>2170226</v>
      </c>
      <c r="H100" s="2">
        <v>1520894</v>
      </c>
      <c r="I100" s="12">
        <v>1259605</v>
      </c>
      <c r="J100" s="13">
        <f t="shared" si="34"/>
        <v>5.8585824007785614E-2</v>
      </c>
      <c r="K100" s="13">
        <f t="shared" si="39"/>
        <v>-7.6010929963872487E-2</v>
      </c>
      <c r="L100" s="13">
        <f t="shared" si="40"/>
        <v>2.0618565999329652E-2</v>
      </c>
      <c r="M100" s="13">
        <f t="shared" si="41"/>
        <v>-9.46773840710885E-2</v>
      </c>
      <c r="N100" s="13">
        <f t="shared" si="35"/>
        <v>0.25749999988372185</v>
      </c>
      <c r="O100" s="13">
        <f t="shared" si="35"/>
        <v>0.39199984538390581</v>
      </c>
      <c r="P100" s="13">
        <f t="shared" si="35"/>
        <v>0.70079982453440337</v>
      </c>
      <c r="Q100" s="13">
        <f t="shared" si="33"/>
        <v>0.82820038740372437</v>
      </c>
      <c r="R100" s="13">
        <f t="shared" si="32"/>
        <v>1.1937629507130509E-7</v>
      </c>
      <c r="S100" s="13">
        <f t="shared" si="32"/>
        <v>-6.6666969253381447E-2</v>
      </c>
      <c r="T100" s="13">
        <f t="shared" si="32"/>
        <v>-2.0408452289015111E-2</v>
      </c>
      <c r="U100" s="13">
        <f t="shared" si="32"/>
        <v>-9.8028938591424586E-3</v>
      </c>
      <c r="V100" s="14">
        <v>7740060</v>
      </c>
      <c r="W100" s="14">
        <v>5805045</v>
      </c>
      <c r="X100" s="14">
        <v>2365018</v>
      </c>
      <c r="Y100" s="14">
        <v>5590043</v>
      </c>
      <c r="Z100" s="14">
        <f t="shared" si="53"/>
        <v>156365</v>
      </c>
      <c r="AA100" s="13">
        <f t="shared" si="54"/>
        <v>2.0618577092037516E-2</v>
      </c>
      <c r="AB100" s="14">
        <f t="shared" si="42"/>
        <v>117274</v>
      </c>
      <c r="AC100" s="13">
        <f t="shared" si="55"/>
        <v>2.0618621952255056E-2</v>
      </c>
      <c r="AD100" s="14">
        <f t="shared" si="45"/>
        <v>47778</v>
      </c>
      <c r="AE100" s="13">
        <f t="shared" si="56"/>
        <v>2.0618494415770572E-2</v>
      </c>
      <c r="AF100" s="14">
        <f t="shared" si="43"/>
        <v>112930</v>
      </c>
      <c r="AG100" s="13">
        <f t="shared" si="57"/>
        <v>2.0618526585082231E-2</v>
      </c>
      <c r="AH100" s="14">
        <f t="shared" si="36"/>
        <v>21500166</v>
      </c>
      <c r="AI100" s="13">
        <f t="shared" si="46"/>
        <v>2.0618566978098496E-2</v>
      </c>
      <c r="AJ100" s="14">
        <v>390761</v>
      </c>
      <c r="AK100" s="50">
        <f t="shared" si="44"/>
        <v>-4.4762291234794804E-2</v>
      </c>
      <c r="AL100" s="50">
        <v>0.19</v>
      </c>
      <c r="AM100" s="50">
        <f t="shared" si="44"/>
        <v>0.11764705882352944</v>
      </c>
      <c r="AN100" s="14">
        <v>32</v>
      </c>
      <c r="AO100" s="50">
        <f t="shared" si="47"/>
        <v>-0.11111111111111116</v>
      </c>
      <c r="AP100" s="14">
        <v>21</v>
      </c>
      <c r="AQ100" s="50">
        <f t="shared" si="48"/>
        <v>0</v>
      </c>
      <c r="AR100" s="14">
        <v>27</v>
      </c>
      <c r="AS100" s="50">
        <f t="shared" si="49"/>
        <v>-6.8965517241379337E-2</v>
      </c>
      <c r="AT100" s="14">
        <v>387</v>
      </c>
      <c r="AU100" s="50">
        <f t="shared" si="50"/>
        <v>9.3220338983050821E-2</v>
      </c>
      <c r="AV100" s="14">
        <v>34</v>
      </c>
      <c r="AW100" s="50">
        <f t="shared" si="51"/>
        <v>-2.8571428571428581E-2</v>
      </c>
      <c r="AX100" s="50">
        <v>0.92</v>
      </c>
      <c r="AY100" s="50">
        <f t="shared" si="52"/>
        <v>1.098901098901095E-2</v>
      </c>
    </row>
    <row r="101" spans="2:51" x14ac:dyDescent="0.3">
      <c r="B101" s="1">
        <v>43564</v>
      </c>
      <c r="C101" s="4">
        <f t="shared" si="37"/>
        <v>3</v>
      </c>
      <c r="D101" s="57">
        <f t="shared" si="38"/>
        <v>9</v>
      </c>
      <c r="E101" s="2">
        <v>21717340</v>
      </c>
      <c r="F101" s="2">
        <v>5592215</v>
      </c>
      <c r="G101" s="2">
        <v>2214517</v>
      </c>
      <c r="H101" s="2">
        <v>1535767</v>
      </c>
      <c r="I101" s="12">
        <v>1322295</v>
      </c>
      <c r="J101" s="13">
        <f t="shared" si="34"/>
        <v>6.088660029266936E-2</v>
      </c>
      <c r="K101" s="13">
        <f t="shared" si="39"/>
        <v>9.8032926600166714E-3</v>
      </c>
      <c r="L101" s="13">
        <f t="shared" si="40"/>
        <v>-4.7619047619047672E-2</v>
      </c>
      <c r="M101" s="13">
        <f t="shared" si="41"/>
        <v>6.0293457293017383E-2</v>
      </c>
      <c r="N101" s="13">
        <f t="shared" si="35"/>
        <v>0.25749999769769227</v>
      </c>
      <c r="O101" s="13">
        <f t="shared" si="35"/>
        <v>0.39599997496519718</v>
      </c>
      <c r="P101" s="13">
        <f t="shared" si="35"/>
        <v>0.69349975638028516</v>
      </c>
      <c r="Q101" s="13">
        <f t="shared" si="33"/>
        <v>0.86099974800864976</v>
      </c>
      <c r="R101" s="13">
        <f t="shared" si="32"/>
        <v>3.0000126298041385E-2</v>
      </c>
      <c r="S101" s="13">
        <f t="shared" si="32"/>
        <v>2.3601847143339683E-8</v>
      </c>
      <c r="T101" s="13">
        <f t="shared" si="32"/>
        <v>-3.2606001565405052E-7</v>
      </c>
      <c r="U101" s="13">
        <f t="shared" si="32"/>
        <v>2.9411308713502837E-2</v>
      </c>
      <c r="V101" s="14">
        <v>7818242</v>
      </c>
      <c r="W101" s="14">
        <v>5863681</v>
      </c>
      <c r="X101" s="14">
        <v>2388907</v>
      </c>
      <c r="Y101" s="14">
        <v>5646508</v>
      </c>
      <c r="Z101" s="14">
        <f t="shared" si="53"/>
        <v>-390912</v>
      </c>
      <c r="AA101" s="13">
        <f t="shared" si="54"/>
        <v>-4.7619036017596983E-2</v>
      </c>
      <c r="AB101" s="14">
        <f t="shared" si="42"/>
        <v>-293185</v>
      </c>
      <c r="AC101" s="13">
        <f t="shared" si="55"/>
        <v>-4.7619194570744261E-2</v>
      </c>
      <c r="AD101" s="14">
        <f t="shared" si="45"/>
        <v>-119445</v>
      </c>
      <c r="AE101" s="13">
        <f t="shared" si="56"/>
        <v>-4.7618914729671169E-2</v>
      </c>
      <c r="AF101" s="14">
        <f t="shared" si="43"/>
        <v>-282325</v>
      </c>
      <c r="AG101" s="13">
        <f t="shared" si="57"/>
        <v>-4.7618983364854484E-2</v>
      </c>
      <c r="AH101" s="14">
        <f t="shared" si="36"/>
        <v>21717338</v>
      </c>
      <c r="AI101" s="13">
        <f t="shared" si="46"/>
        <v>-4.7619051795569911E-2</v>
      </c>
      <c r="AJ101" s="14">
        <v>395003</v>
      </c>
      <c r="AK101" s="50">
        <f t="shared" si="44"/>
        <v>2.3570445729152345E-2</v>
      </c>
      <c r="AL101" s="50">
        <v>0.19</v>
      </c>
      <c r="AM101" s="50">
        <f t="shared" si="44"/>
        <v>0</v>
      </c>
      <c r="AN101" s="14">
        <v>34</v>
      </c>
      <c r="AO101" s="50">
        <f t="shared" si="47"/>
        <v>-2.8571428571428581E-2</v>
      </c>
      <c r="AP101" s="14">
        <v>22</v>
      </c>
      <c r="AQ101" s="50">
        <f t="shared" si="48"/>
        <v>0</v>
      </c>
      <c r="AR101" s="14">
        <v>25</v>
      </c>
      <c r="AS101" s="50">
        <f t="shared" si="49"/>
        <v>0</v>
      </c>
      <c r="AT101" s="14">
        <v>400</v>
      </c>
      <c r="AU101" s="50">
        <f t="shared" si="50"/>
        <v>4.4386422976501416E-2</v>
      </c>
      <c r="AV101" s="14">
        <v>34</v>
      </c>
      <c r="AW101" s="50">
        <f t="shared" si="51"/>
        <v>3.0303030303030276E-2</v>
      </c>
      <c r="AX101" s="50">
        <v>0.95</v>
      </c>
      <c r="AY101" s="50">
        <f t="shared" si="52"/>
        <v>0</v>
      </c>
    </row>
    <row r="102" spans="2:51" x14ac:dyDescent="0.3">
      <c r="B102" s="1">
        <v>43565</v>
      </c>
      <c r="C102" s="4">
        <f t="shared" si="37"/>
        <v>4</v>
      </c>
      <c r="D102" s="57">
        <f t="shared" si="38"/>
        <v>10</v>
      </c>
      <c r="E102" s="2">
        <v>21500167</v>
      </c>
      <c r="F102" s="2">
        <v>5375041</v>
      </c>
      <c r="G102" s="2">
        <v>2064016</v>
      </c>
      <c r="H102" s="2">
        <v>1521799</v>
      </c>
      <c r="I102" s="12">
        <v>1210438</v>
      </c>
      <c r="J102" s="13">
        <f t="shared" si="34"/>
        <v>5.6299004561220382E-2</v>
      </c>
      <c r="K102" s="13">
        <f t="shared" si="39"/>
        <v>-9.3912999215507775E-2</v>
      </c>
      <c r="L102" s="13">
        <f t="shared" si="40"/>
        <v>-3.8834924980530983E-2</v>
      </c>
      <c r="M102" s="13">
        <f t="shared" si="41"/>
        <v>-5.7303449393291017E-2</v>
      </c>
      <c r="N102" s="13">
        <f t="shared" si="35"/>
        <v>0.24999996511655004</v>
      </c>
      <c r="O102" s="13">
        <f t="shared" si="35"/>
        <v>0.38400004762754369</v>
      </c>
      <c r="P102" s="13">
        <f t="shared" si="35"/>
        <v>0.73730000155037556</v>
      </c>
      <c r="Q102" s="13">
        <f t="shared" si="33"/>
        <v>0.79539939242961788</v>
      </c>
      <c r="R102" s="13">
        <f t="shared" si="32"/>
        <v>1.0100841790163795E-2</v>
      </c>
      <c r="S102" s="13">
        <f t="shared" si="32"/>
        <v>-7.6922606525024029E-2</v>
      </c>
      <c r="T102" s="13">
        <f t="shared" si="32"/>
        <v>6.3157743542544775E-2</v>
      </c>
      <c r="U102" s="13">
        <f t="shared" si="32"/>
        <v>-4.9020044382346528E-2</v>
      </c>
      <c r="V102" s="14">
        <v>7740060</v>
      </c>
      <c r="W102" s="14">
        <v>5805045</v>
      </c>
      <c r="X102" s="14">
        <v>2365018</v>
      </c>
      <c r="Y102" s="14">
        <v>5590043</v>
      </c>
      <c r="Z102" s="14">
        <f t="shared" si="53"/>
        <v>-312729</v>
      </c>
      <c r="AA102" s="13">
        <f t="shared" si="54"/>
        <v>-3.8834868267379141E-2</v>
      </c>
      <c r="AB102" s="14">
        <f t="shared" si="42"/>
        <v>-234547</v>
      </c>
      <c r="AC102" s="13">
        <f t="shared" si="55"/>
        <v>-3.8834908053391737E-2</v>
      </c>
      <c r="AD102" s="14">
        <f t="shared" si="45"/>
        <v>-95556</v>
      </c>
      <c r="AE102" s="13">
        <f t="shared" si="56"/>
        <v>-3.8834840976129992E-2</v>
      </c>
      <c r="AF102" s="14">
        <f t="shared" si="43"/>
        <v>-225860</v>
      </c>
      <c r="AG102" s="13">
        <f t="shared" si="57"/>
        <v>-3.8834898037329757E-2</v>
      </c>
      <c r="AH102" s="14">
        <f t="shared" si="36"/>
        <v>21500166</v>
      </c>
      <c r="AI102" s="13">
        <f t="shared" si="46"/>
        <v>-3.8834883747753235E-2</v>
      </c>
      <c r="AJ102" s="14">
        <v>395190</v>
      </c>
      <c r="AK102" s="50">
        <f t="shared" si="44"/>
        <v>-3.674219526938749E-2</v>
      </c>
      <c r="AL102" s="50">
        <v>0.19</v>
      </c>
      <c r="AM102" s="50">
        <f t="shared" si="44"/>
        <v>0.11764705882352944</v>
      </c>
      <c r="AN102" s="14">
        <v>32</v>
      </c>
      <c r="AO102" s="50">
        <f t="shared" si="47"/>
        <v>-0.13513513513513509</v>
      </c>
      <c r="AP102" s="14">
        <v>20</v>
      </c>
      <c r="AQ102" s="50">
        <f t="shared" si="48"/>
        <v>-4.7619047619047672E-2</v>
      </c>
      <c r="AR102" s="14">
        <v>25</v>
      </c>
      <c r="AS102" s="50">
        <f t="shared" si="49"/>
        <v>-0.1071428571428571</v>
      </c>
      <c r="AT102" s="14">
        <v>384</v>
      </c>
      <c r="AU102" s="50">
        <f t="shared" si="50"/>
        <v>6.3711911357340778E-2</v>
      </c>
      <c r="AV102" s="14">
        <v>30</v>
      </c>
      <c r="AW102" s="50">
        <f t="shared" si="51"/>
        <v>-9.0909090909090939E-2</v>
      </c>
      <c r="AX102" s="50">
        <v>0.95</v>
      </c>
      <c r="AY102" s="50">
        <f t="shared" si="52"/>
        <v>4.39560439560438E-2</v>
      </c>
    </row>
    <row r="103" spans="2:51" x14ac:dyDescent="0.3">
      <c r="B103" s="24">
        <v>43566</v>
      </c>
      <c r="C103" s="16">
        <f t="shared" si="37"/>
        <v>5</v>
      </c>
      <c r="D103" s="73">
        <f t="shared" si="38"/>
        <v>11</v>
      </c>
      <c r="E103" s="25">
        <v>20631473</v>
      </c>
      <c r="F103" s="25">
        <v>5106289</v>
      </c>
      <c r="G103" s="25">
        <v>1981240</v>
      </c>
      <c r="H103" s="25">
        <v>1504157</v>
      </c>
      <c r="I103" s="26">
        <v>1208741</v>
      </c>
      <c r="J103" s="22">
        <f t="shared" si="34"/>
        <v>5.8587237081908793E-2</v>
      </c>
      <c r="K103" s="22">
        <f t="shared" si="39"/>
        <v>0.9239043412518404</v>
      </c>
      <c r="L103" s="22">
        <f t="shared" si="40"/>
        <v>-6.8627459389436152E-2</v>
      </c>
      <c r="M103" s="22">
        <f t="shared" si="41"/>
        <v>1.0656657324153227</v>
      </c>
      <c r="N103" s="22">
        <f t="shared" si="35"/>
        <v>0.24749997249348119</v>
      </c>
      <c r="O103" s="22">
        <f t="shared" si="35"/>
        <v>0.38799997414952425</v>
      </c>
      <c r="P103" s="22">
        <f t="shared" si="35"/>
        <v>0.75919979406836124</v>
      </c>
      <c r="Q103" s="22">
        <f t="shared" si="33"/>
        <v>0.80360028906556957</v>
      </c>
      <c r="R103" s="22">
        <f t="shared" si="32"/>
        <v>-5.7142826131208468E-2</v>
      </c>
      <c r="S103" s="22">
        <f t="shared" si="32"/>
        <v>0.94000053800870198</v>
      </c>
      <c r="T103" s="22">
        <f t="shared" si="32"/>
        <v>9.4736328659880575E-2</v>
      </c>
      <c r="U103" s="22">
        <f t="shared" si="32"/>
        <v>3.1579622196837187E-2</v>
      </c>
      <c r="V103" s="21">
        <v>7427330</v>
      </c>
      <c r="W103" s="21">
        <v>5570497</v>
      </c>
      <c r="X103" s="21">
        <v>2269462</v>
      </c>
      <c r="Y103" s="21">
        <v>5364183</v>
      </c>
      <c r="Z103" s="21">
        <f t="shared" si="53"/>
        <v>-547277</v>
      </c>
      <c r="AA103" s="22">
        <f t="shared" si="54"/>
        <v>-6.8627457127354408E-2</v>
      </c>
      <c r="AB103" s="21">
        <f t="shared" si="42"/>
        <v>-410458</v>
      </c>
      <c r="AC103" s="22">
        <f t="shared" si="55"/>
        <v>-6.8627501795281876E-2</v>
      </c>
      <c r="AD103" s="21">
        <f t="shared" si="45"/>
        <v>-167223</v>
      </c>
      <c r="AE103" s="22">
        <f t="shared" si="56"/>
        <v>-6.8627253830511492E-2</v>
      </c>
      <c r="AF103" s="21">
        <f t="shared" si="43"/>
        <v>-395255</v>
      </c>
      <c r="AG103" s="22">
        <f t="shared" si="57"/>
        <v>-6.8627355655187183E-2</v>
      </c>
      <c r="AH103" s="21">
        <f t="shared" si="36"/>
        <v>20631472</v>
      </c>
      <c r="AI103" s="22">
        <f t="shared" si="46"/>
        <v>-6.8627420442282427E-2</v>
      </c>
      <c r="AJ103" s="14">
        <v>394581</v>
      </c>
      <c r="AK103" s="50">
        <f t="shared" si="44"/>
        <v>-2.8776287807183332E-2</v>
      </c>
      <c r="AL103" s="50">
        <v>0.18</v>
      </c>
      <c r="AM103" s="50">
        <f t="shared" si="44"/>
        <v>0.79999999999999982</v>
      </c>
      <c r="AN103" s="14">
        <v>35</v>
      </c>
      <c r="AO103" s="50">
        <f t="shared" si="47"/>
        <v>0</v>
      </c>
      <c r="AP103" s="14">
        <v>19</v>
      </c>
      <c r="AQ103" s="50">
        <f t="shared" si="48"/>
        <v>-9.5238095238095233E-2</v>
      </c>
      <c r="AR103" s="14">
        <v>25</v>
      </c>
      <c r="AS103" s="50">
        <f t="shared" si="49"/>
        <v>-0.13793103448275867</v>
      </c>
      <c r="AT103" s="14">
        <v>387</v>
      </c>
      <c r="AU103" s="50">
        <f t="shared" si="50"/>
        <v>-2.5773195876288568E-3</v>
      </c>
      <c r="AV103" s="14">
        <v>36</v>
      </c>
      <c r="AW103" s="50">
        <f t="shared" si="51"/>
        <v>-9.9999999999999978E-2</v>
      </c>
      <c r="AX103" s="50">
        <v>0.91</v>
      </c>
      <c r="AY103" s="50">
        <f t="shared" si="52"/>
        <v>-1.0869565217391353E-2</v>
      </c>
    </row>
    <row r="104" spans="2:51" x14ac:dyDescent="0.3">
      <c r="B104" s="24">
        <v>43567</v>
      </c>
      <c r="C104" s="16">
        <f t="shared" si="37"/>
        <v>6</v>
      </c>
      <c r="D104" s="73">
        <f t="shared" si="38"/>
        <v>12</v>
      </c>
      <c r="E104" s="25">
        <v>20631473</v>
      </c>
      <c r="F104" s="25">
        <v>5054710</v>
      </c>
      <c r="G104" s="25">
        <v>1920790</v>
      </c>
      <c r="H104" s="25">
        <v>1402176</v>
      </c>
      <c r="I104" s="26">
        <v>1138287</v>
      </c>
      <c r="J104" s="22">
        <f t="shared" si="34"/>
        <v>5.5172357300906243E-2</v>
      </c>
      <c r="K104" s="22">
        <f t="shared" si="39"/>
        <v>-0.27312591355188975</v>
      </c>
      <c r="L104" s="22">
        <f t="shared" si="40"/>
        <v>-8.6538477715919493E-2</v>
      </c>
      <c r="M104" s="22">
        <f t="shared" si="41"/>
        <v>-0.20426414390111858</v>
      </c>
      <c r="N104" s="22">
        <f t="shared" si="35"/>
        <v>0.24499995710437156</v>
      </c>
      <c r="O104" s="22">
        <f t="shared" si="35"/>
        <v>0.38000003956705725</v>
      </c>
      <c r="P104" s="22">
        <f t="shared" si="35"/>
        <v>0.72999963556661585</v>
      </c>
      <c r="Q104" s="22">
        <f t="shared" si="33"/>
        <v>0.8118003731343284</v>
      </c>
      <c r="R104" s="22">
        <f t="shared" si="32"/>
        <v>-6.6666684462544645E-2</v>
      </c>
      <c r="S104" s="22">
        <f t="shared" si="32"/>
        <v>-6.8627406366330912E-2</v>
      </c>
      <c r="T104" s="22">
        <f t="shared" si="32"/>
        <v>-4.7619571353577417E-2</v>
      </c>
      <c r="U104" s="22">
        <f t="shared" si="32"/>
        <v>-3.8834346650810314E-2</v>
      </c>
      <c r="V104" s="21">
        <v>7427330</v>
      </c>
      <c r="W104" s="21">
        <v>5570497</v>
      </c>
      <c r="X104" s="21">
        <v>2269462</v>
      </c>
      <c r="Y104" s="21">
        <v>5364183</v>
      </c>
      <c r="Z104" s="21">
        <f t="shared" si="53"/>
        <v>-703642</v>
      </c>
      <c r="AA104" s="22">
        <f t="shared" si="54"/>
        <v>-8.6538485189716519E-2</v>
      </c>
      <c r="AB104" s="21">
        <f t="shared" si="42"/>
        <v>-527732</v>
      </c>
      <c r="AC104" s="22">
        <f t="shared" si="55"/>
        <v>-8.6538567180733938E-2</v>
      </c>
      <c r="AD104" s="21">
        <f t="shared" si="45"/>
        <v>-215001</v>
      </c>
      <c r="AE104" s="22">
        <f t="shared" si="56"/>
        <v>-8.6538217715457999E-2</v>
      </c>
      <c r="AF104" s="21">
        <f t="shared" si="43"/>
        <v>-508185</v>
      </c>
      <c r="AG104" s="22">
        <f t="shared" si="57"/>
        <v>-8.6538343646038518E-2</v>
      </c>
      <c r="AH104" s="21">
        <f t="shared" si="36"/>
        <v>20631472</v>
      </c>
      <c r="AI104" s="22">
        <f t="shared" si="46"/>
        <v>-8.6538441103775954E-2</v>
      </c>
      <c r="AJ104" s="14">
        <v>406144</v>
      </c>
      <c r="AK104" s="50">
        <f t="shared" si="44"/>
        <v>4.6032281576527723E-2</v>
      </c>
      <c r="AL104" s="50">
        <v>0.17</v>
      </c>
      <c r="AM104" s="50">
        <f t="shared" si="44"/>
        <v>-5.5555555555555469E-2</v>
      </c>
      <c r="AN104" s="14">
        <v>32</v>
      </c>
      <c r="AO104" s="50">
        <f t="shared" si="47"/>
        <v>-5.8823529411764719E-2</v>
      </c>
      <c r="AP104" s="14">
        <v>17</v>
      </c>
      <c r="AQ104" s="50">
        <f t="shared" si="48"/>
        <v>0</v>
      </c>
      <c r="AR104" s="14">
        <v>28</v>
      </c>
      <c r="AS104" s="50">
        <f t="shared" si="49"/>
        <v>0</v>
      </c>
      <c r="AT104" s="14">
        <v>360</v>
      </c>
      <c r="AU104" s="50">
        <f t="shared" si="50"/>
        <v>-2.7700831024930483E-3</v>
      </c>
      <c r="AV104" s="14">
        <v>32</v>
      </c>
      <c r="AW104" s="50">
        <f t="shared" si="51"/>
        <v>-0.11111111111111116</v>
      </c>
      <c r="AX104" s="50">
        <v>0.95</v>
      </c>
      <c r="AY104" s="50">
        <f t="shared" si="52"/>
        <v>0</v>
      </c>
    </row>
    <row r="105" spans="2:51" x14ac:dyDescent="0.3">
      <c r="B105" s="1">
        <v>43568</v>
      </c>
      <c r="C105" s="4">
        <f t="shared" si="37"/>
        <v>7</v>
      </c>
      <c r="D105" s="57">
        <f t="shared" si="38"/>
        <v>13</v>
      </c>
      <c r="E105" s="2">
        <v>43094160</v>
      </c>
      <c r="F105" s="2">
        <v>9140271</v>
      </c>
      <c r="G105" s="2">
        <v>3107692</v>
      </c>
      <c r="H105" s="2">
        <v>2113230</v>
      </c>
      <c r="I105" s="12">
        <v>1598870</v>
      </c>
      <c r="J105" s="13">
        <f t="shared" si="34"/>
        <v>3.7101778988150598E-2</v>
      </c>
      <c r="K105" s="13">
        <f t="shared" si="39"/>
        <v>-0.13870878771620221</v>
      </c>
      <c r="L105" s="13">
        <f t="shared" si="40"/>
        <v>-7.6923076923076872E-2</v>
      </c>
      <c r="M105" s="13">
        <f t="shared" si="41"/>
        <v>-6.6934520025885735E-2</v>
      </c>
      <c r="N105" s="13">
        <f t="shared" si="35"/>
        <v>0.21209999220311987</v>
      </c>
      <c r="O105" s="13">
        <f t="shared" si="35"/>
        <v>0.3399999846831675</v>
      </c>
      <c r="P105" s="13">
        <f t="shared" si="35"/>
        <v>0.67999981980196234</v>
      </c>
      <c r="Q105" s="13">
        <f t="shared" si="33"/>
        <v>0.75660008612408491</v>
      </c>
      <c r="R105" s="13">
        <f t="shared" si="32"/>
        <v>-9.8038759803875664E-3</v>
      </c>
      <c r="S105" s="13">
        <f t="shared" si="32"/>
        <v>-9.9011337123791066E-3</v>
      </c>
      <c r="T105" s="13">
        <f t="shared" si="32"/>
        <v>2.0408160400809283E-2</v>
      </c>
      <c r="U105" s="13">
        <f t="shared" si="32"/>
        <v>-6.7307651253838086E-2</v>
      </c>
      <c r="V105" s="14">
        <v>15513897</v>
      </c>
      <c r="W105" s="14">
        <v>11635423</v>
      </c>
      <c r="X105" s="14">
        <v>4740357</v>
      </c>
      <c r="Y105" s="14">
        <v>11204481</v>
      </c>
      <c r="Z105" s="14">
        <f t="shared" si="53"/>
        <v>-1292825</v>
      </c>
      <c r="AA105" s="13">
        <f t="shared" si="54"/>
        <v>-7.6923090653846726E-2</v>
      </c>
      <c r="AB105" s="14">
        <f t="shared" si="42"/>
        <v>-969619</v>
      </c>
      <c r="AC105" s="13">
        <f t="shared" si="55"/>
        <v>-7.6923107435897475E-2</v>
      </c>
      <c r="AD105" s="14">
        <f t="shared" si="45"/>
        <v>-395030</v>
      </c>
      <c r="AE105" s="13">
        <f t="shared" si="56"/>
        <v>-7.6923121860144161E-2</v>
      </c>
      <c r="AF105" s="14">
        <f t="shared" si="43"/>
        <v>-933707</v>
      </c>
      <c r="AG105" s="13">
        <f t="shared" si="57"/>
        <v>-7.69230959349122E-2</v>
      </c>
      <c r="AH105" s="14">
        <f t="shared" si="36"/>
        <v>43094158</v>
      </c>
      <c r="AI105" s="13">
        <f t="shared" si="46"/>
        <v>-7.6923099990770072E-2</v>
      </c>
      <c r="AJ105" s="14">
        <v>381621</v>
      </c>
      <c r="AK105" s="50">
        <f t="shared" si="44"/>
        <v>-5.4433955251616761E-2</v>
      </c>
      <c r="AL105" s="50">
        <v>0.17</v>
      </c>
      <c r="AM105" s="50">
        <f t="shared" si="44"/>
        <v>0</v>
      </c>
      <c r="AN105" s="14">
        <v>31</v>
      </c>
      <c r="AO105" s="50">
        <f t="shared" si="47"/>
        <v>3.3333333333333437E-2</v>
      </c>
      <c r="AP105" s="14">
        <v>21</v>
      </c>
      <c r="AQ105" s="50">
        <f t="shared" si="48"/>
        <v>0.16666666666666674</v>
      </c>
      <c r="AR105" s="14">
        <v>25</v>
      </c>
      <c r="AS105" s="50">
        <f t="shared" si="49"/>
        <v>0</v>
      </c>
      <c r="AT105" s="14">
        <v>366</v>
      </c>
      <c r="AU105" s="50">
        <f t="shared" si="50"/>
        <v>8.2644628099173278E-3</v>
      </c>
      <c r="AV105" s="14">
        <v>32</v>
      </c>
      <c r="AW105" s="50">
        <f t="shared" si="51"/>
        <v>6.6666666666666652E-2</v>
      </c>
      <c r="AX105" s="50">
        <v>0.91</v>
      </c>
      <c r="AY105" s="50">
        <f t="shared" si="52"/>
        <v>0</v>
      </c>
    </row>
    <row r="106" spans="2:51" x14ac:dyDescent="0.3">
      <c r="B106" s="24">
        <v>43569</v>
      </c>
      <c r="C106" s="16">
        <f t="shared" si="37"/>
        <v>1</v>
      </c>
      <c r="D106" s="73">
        <f t="shared" si="38"/>
        <v>14</v>
      </c>
      <c r="E106" s="25">
        <v>46685340</v>
      </c>
      <c r="F106" s="25">
        <v>9803921</v>
      </c>
      <c r="G106" s="25">
        <v>3466666</v>
      </c>
      <c r="H106" s="25">
        <v>2357333</v>
      </c>
      <c r="I106" s="26">
        <v>1930656</v>
      </c>
      <c r="J106" s="22">
        <f t="shared" si="34"/>
        <v>4.1354652231300019E-2</v>
      </c>
      <c r="K106" s="22">
        <f t="shared" si="39"/>
        <v>0.28376620785956508</v>
      </c>
      <c r="L106" s="22">
        <f t="shared" si="40"/>
        <v>8.3333333333333259E-2</v>
      </c>
      <c r="M106" s="22">
        <f t="shared" si="41"/>
        <v>0.18501496110113713</v>
      </c>
      <c r="N106" s="22">
        <f t="shared" si="35"/>
        <v>0.20999999143199985</v>
      </c>
      <c r="O106" s="22">
        <f t="shared" si="35"/>
        <v>0.35359995250879722</v>
      </c>
      <c r="P106" s="22">
        <f t="shared" si="35"/>
        <v>0.68000003461539127</v>
      </c>
      <c r="Q106" s="22">
        <f t="shared" si="33"/>
        <v>0.81900011580883991</v>
      </c>
      <c r="R106" s="22">
        <f t="shared" si="32"/>
        <v>4.1666702821183899E-2</v>
      </c>
      <c r="S106" s="22">
        <f t="shared" si="32"/>
        <v>2.9702948935431461E-2</v>
      </c>
      <c r="T106" s="22">
        <f t="shared" si="32"/>
        <v>4.1666759914109841E-2</v>
      </c>
      <c r="U106" s="22">
        <f t="shared" si="32"/>
        <v>6.060651143284379E-2</v>
      </c>
      <c r="V106" s="14">
        <v>16806722</v>
      </c>
      <c r="W106" s="14">
        <v>12605042</v>
      </c>
      <c r="X106" s="14">
        <v>5135387</v>
      </c>
      <c r="Y106" s="14">
        <v>12138188</v>
      </c>
      <c r="Z106" s="14">
        <f t="shared" si="53"/>
        <v>1292825</v>
      </c>
      <c r="AA106" s="13">
        <f t="shared" si="54"/>
        <v>8.3333349447917593E-2</v>
      </c>
      <c r="AB106" s="14">
        <f t="shared" si="42"/>
        <v>969619</v>
      </c>
      <c r="AC106" s="13">
        <f t="shared" si="55"/>
        <v>8.3333369143519853E-2</v>
      </c>
      <c r="AD106" s="14">
        <f t="shared" si="45"/>
        <v>395030</v>
      </c>
      <c r="AE106" s="13">
        <f t="shared" si="56"/>
        <v>8.3333386071977378E-2</v>
      </c>
      <c r="AF106" s="14">
        <f t="shared" si="43"/>
        <v>933707</v>
      </c>
      <c r="AG106" s="13">
        <f t="shared" si="57"/>
        <v>8.3333355645834883E-2</v>
      </c>
      <c r="AH106" s="14">
        <f t="shared" si="36"/>
        <v>46685339</v>
      </c>
      <c r="AI106" s="13">
        <f t="shared" si="46"/>
        <v>8.3333360405835055E-2</v>
      </c>
      <c r="AJ106" s="14">
        <v>396665</v>
      </c>
      <c r="AK106" s="50">
        <f t="shared" si="44"/>
        <v>-1.7596651559055876E-2</v>
      </c>
      <c r="AL106" s="50">
        <v>0.17</v>
      </c>
      <c r="AM106" s="50">
        <f t="shared" si="44"/>
        <v>-5.5555555555555469E-2</v>
      </c>
      <c r="AN106" s="14">
        <v>38</v>
      </c>
      <c r="AO106" s="50">
        <f t="shared" si="47"/>
        <v>2.7027027027026973E-2</v>
      </c>
      <c r="AP106" s="14">
        <v>22</v>
      </c>
      <c r="AQ106" s="50">
        <f t="shared" si="48"/>
        <v>0</v>
      </c>
      <c r="AR106" s="14">
        <v>29</v>
      </c>
      <c r="AS106" s="50">
        <f t="shared" si="49"/>
        <v>7.4074074074074181E-2</v>
      </c>
      <c r="AT106" s="14">
        <v>395</v>
      </c>
      <c r="AU106" s="50">
        <f t="shared" si="50"/>
        <v>1.0230179028132946E-2</v>
      </c>
      <c r="AV106" s="14">
        <v>35</v>
      </c>
      <c r="AW106" s="50">
        <f t="shared" si="51"/>
        <v>0.12903225806451624</v>
      </c>
      <c r="AX106" s="50">
        <v>0.95</v>
      </c>
      <c r="AY106" s="50">
        <f t="shared" si="52"/>
        <v>0</v>
      </c>
    </row>
    <row r="107" spans="2:51" x14ac:dyDescent="0.3">
      <c r="B107" s="1">
        <v>43570</v>
      </c>
      <c r="C107" s="4">
        <f t="shared" si="37"/>
        <v>2</v>
      </c>
      <c r="D107" s="57">
        <f t="shared" si="38"/>
        <v>15</v>
      </c>
      <c r="E107" s="2">
        <v>21065820</v>
      </c>
      <c r="F107" s="2">
        <v>5477113</v>
      </c>
      <c r="G107" s="2">
        <v>2256570</v>
      </c>
      <c r="H107" s="2">
        <v>1729661</v>
      </c>
      <c r="I107" s="12">
        <v>1418322</v>
      </c>
      <c r="J107" s="13">
        <f t="shared" si="34"/>
        <v>6.732811730091684E-2</v>
      </c>
      <c r="K107" s="13">
        <f t="shared" si="39"/>
        <v>0.12600537470079898</v>
      </c>
      <c r="L107" s="13">
        <f t="shared" si="40"/>
        <v>-2.0202029128424948E-2</v>
      </c>
      <c r="M107" s="13">
        <f t="shared" si="41"/>
        <v>0.14922199083466747</v>
      </c>
      <c r="N107" s="13">
        <f t="shared" si="35"/>
        <v>0.25999999050594758</v>
      </c>
      <c r="O107" s="13">
        <f t="shared" si="35"/>
        <v>0.41199989848666624</v>
      </c>
      <c r="P107" s="13">
        <f t="shared" si="35"/>
        <v>0.76650004209929223</v>
      </c>
      <c r="Q107" s="13">
        <f t="shared" si="33"/>
        <v>0.81999998843704058</v>
      </c>
      <c r="R107" s="13">
        <f t="shared" si="32"/>
        <v>9.7087014499208646E-3</v>
      </c>
      <c r="S107" s="13">
        <f t="shared" si="32"/>
        <v>5.1020563753471304E-2</v>
      </c>
      <c r="T107" s="13">
        <f t="shared" si="32"/>
        <v>9.3750333925295637E-2</v>
      </c>
      <c r="U107" s="13">
        <f t="shared" si="32"/>
        <v>-9.9014671949028132E-3</v>
      </c>
      <c r="V107" s="14">
        <v>7583695</v>
      </c>
      <c r="W107" s="14">
        <v>5687771</v>
      </c>
      <c r="X107" s="14">
        <v>2317240</v>
      </c>
      <c r="Y107" s="14">
        <v>5477113</v>
      </c>
      <c r="Z107" s="14">
        <f t="shared" si="53"/>
        <v>-156365</v>
      </c>
      <c r="AA107" s="13">
        <f t="shared" si="54"/>
        <v>-2.0202039777469372E-2</v>
      </c>
      <c r="AB107" s="14">
        <f t="shared" si="42"/>
        <v>-117274</v>
      </c>
      <c r="AC107" s="13">
        <f t="shared" si="55"/>
        <v>-2.0202082843457703E-2</v>
      </c>
      <c r="AD107" s="14">
        <f t="shared" si="45"/>
        <v>-47778</v>
      </c>
      <c r="AE107" s="13">
        <f t="shared" si="56"/>
        <v>-2.0201960407912334E-2</v>
      </c>
      <c r="AF107" s="14">
        <f t="shared" si="43"/>
        <v>-112930</v>
      </c>
      <c r="AG107" s="13">
        <f t="shared" si="57"/>
        <v>-2.0201991290585752E-2</v>
      </c>
      <c r="AH107" s="14">
        <f t="shared" si="36"/>
        <v>21065819</v>
      </c>
      <c r="AI107" s="13">
        <f t="shared" si="46"/>
        <v>-2.0202030068046883E-2</v>
      </c>
      <c r="AJ107" s="14">
        <v>406139</v>
      </c>
      <c r="AK107" s="50">
        <f t="shared" si="44"/>
        <v>3.9353978518838817E-2</v>
      </c>
      <c r="AL107" s="50">
        <v>0.17</v>
      </c>
      <c r="AM107" s="50">
        <f t="shared" si="44"/>
        <v>-0.10526315789473684</v>
      </c>
      <c r="AN107" s="14">
        <v>31</v>
      </c>
      <c r="AO107" s="50">
        <f t="shared" si="47"/>
        <v>-3.125E-2</v>
      </c>
      <c r="AP107" s="14">
        <v>17</v>
      </c>
      <c r="AQ107" s="50">
        <f t="shared" si="48"/>
        <v>-0.19047619047619047</v>
      </c>
      <c r="AR107" s="14">
        <v>26</v>
      </c>
      <c r="AS107" s="50">
        <f t="shared" si="49"/>
        <v>-3.703703703703709E-2</v>
      </c>
      <c r="AT107" s="14">
        <v>360</v>
      </c>
      <c r="AU107" s="50">
        <f t="shared" si="50"/>
        <v>-6.9767441860465129E-2</v>
      </c>
      <c r="AV107" s="14">
        <v>35</v>
      </c>
      <c r="AW107" s="50">
        <f t="shared" si="51"/>
        <v>2.9411764705882248E-2</v>
      </c>
      <c r="AX107" s="50">
        <v>0.94</v>
      </c>
      <c r="AY107" s="50">
        <f t="shared" si="52"/>
        <v>2.1739130434782483E-2</v>
      </c>
    </row>
    <row r="108" spans="2:51" x14ac:dyDescent="0.3">
      <c r="B108" s="1">
        <v>43571</v>
      </c>
      <c r="C108" s="4">
        <f t="shared" si="37"/>
        <v>3</v>
      </c>
      <c r="D108" s="57">
        <f t="shared" si="38"/>
        <v>16</v>
      </c>
      <c r="E108" s="2">
        <v>22586034</v>
      </c>
      <c r="F108" s="2">
        <v>5872368</v>
      </c>
      <c r="G108" s="2">
        <v>2254989</v>
      </c>
      <c r="H108" s="2">
        <v>1596758</v>
      </c>
      <c r="I108" s="12">
        <v>1296248</v>
      </c>
      <c r="J108" s="13">
        <f t="shared" si="34"/>
        <v>5.7391572154721807E-2</v>
      </c>
      <c r="K108" s="13">
        <f t="shared" si="39"/>
        <v>-1.9698327529031001E-2</v>
      </c>
      <c r="L108" s="13">
        <f t="shared" si="40"/>
        <v>4.0000018418461902E-2</v>
      </c>
      <c r="M108" s="13">
        <f t="shared" si="41"/>
        <v>-5.7402254702145883E-2</v>
      </c>
      <c r="N108" s="13">
        <f t="shared" si="35"/>
        <v>0.25999996280887561</v>
      </c>
      <c r="O108" s="13">
        <f t="shared" si="35"/>
        <v>0.3839999468698147</v>
      </c>
      <c r="P108" s="13">
        <f t="shared" si="35"/>
        <v>0.70810012820461654</v>
      </c>
      <c r="Q108" s="13">
        <f t="shared" si="33"/>
        <v>0.81179990956675963</v>
      </c>
      <c r="R108" s="13">
        <f t="shared" si="32"/>
        <v>9.7086024603321164E-3</v>
      </c>
      <c r="S108" s="13">
        <f t="shared" si="32"/>
        <v>-3.0303103166703704E-2</v>
      </c>
      <c r="T108" s="13">
        <f t="shared" si="32"/>
        <v>2.1053175130929969E-2</v>
      </c>
      <c r="U108" s="13">
        <f t="shared" si="32"/>
        <v>-5.714268622689056E-2</v>
      </c>
      <c r="V108" s="14">
        <v>8130972</v>
      </c>
      <c r="W108" s="14">
        <v>6098229</v>
      </c>
      <c r="X108" s="14">
        <v>2484463</v>
      </c>
      <c r="Y108" s="14">
        <v>5872368</v>
      </c>
      <c r="Z108" s="14">
        <f t="shared" si="53"/>
        <v>312730</v>
      </c>
      <c r="AA108" s="13">
        <f t="shared" si="54"/>
        <v>4.0000040929917491E-2</v>
      </c>
      <c r="AB108" s="14">
        <f t="shared" si="42"/>
        <v>234548</v>
      </c>
      <c r="AC108" s="13">
        <f t="shared" si="55"/>
        <v>4.0000129611416524E-2</v>
      </c>
      <c r="AD108" s="14">
        <f t="shared" si="45"/>
        <v>95556</v>
      </c>
      <c r="AE108" s="13">
        <f t="shared" si="56"/>
        <v>3.9999882791586172E-2</v>
      </c>
      <c r="AF108" s="14">
        <f t="shared" si="43"/>
        <v>225860</v>
      </c>
      <c r="AG108" s="13">
        <f t="shared" si="57"/>
        <v>3.9999943327805543E-2</v>
      </c>
      <c r="AH108" s="14">
        <f t="shared" si="36"/>
        <v>22586032</v>
      </c>
      <c r="AI108" s="13">
        <f t="shared" si="46"/>
        <v>4.0000022102156363E-2</v>
      </c>
      <c r="AJ108" s="14">
        <v>400491</v>
      </c>
      <c r="AK108" s="50">
        <f t="shared" si="44"/>
        <v>1.3893565365326266E-2</v>
      </c>
      <c r="AL108" s="50">
        <v>0.18</v>
      </c>
      <c r="AM108" s="50">
        <f t="shared" si="44"/>
        <v>-5.2631578947368474E-2</v>
      </c>
      <c r="AN108" s="14">
        <v>33</v>
      </c>
      <c r="AO108" s="50">
        <f t="shared" si="47"/>
        <v>-2.9411764705882359E-2</v>
      </c>
      <c r="AP108" s="14">
        <v>22</v>
      </c>
      <c r="AQ108" s="50">
        <f t="shared" si="48"/>
        <v>0</v>
      </c>
      <c r="AR108" s="14">
        <v>25</v>
      </c>
      <c r="AS108" s="50">
        <f t="shared" si="49"/>
        <v>0</v>
      </c>
      <c r="AT108" s="14">
        <v>394</v>
      </c>
      <c r="AU108" s="50">
        <f t="shared" si="50"/>
        <v>-1.5000000000000013E-2</v>
      </c>
      <c r="AV108" s="14">
        <v>30</v>
      </c>
      <c r="AW108" s="50">
        <f t="shared" si="51"/>
        <v>-0.11764705882352944</v>
      </c>
      <c r="AX108" s="50">
        <v>0.92</v>
      </c>
      <c r="AY108" s="50">
        <f t="shared" si="52"/>
        <v>-3.1578947368420929E-2</v>
      </c>
    </row>
    <row r="109" spans="2:51" x14ac:dyDescent="0.3">
      <c r="B109" s="1">
        <v>43572</v>
      </c>
      <c r="C109" s="4">
        <f t="shared" si="37"/>
        <v>4</v>
      </c>
      <c r="D109" s="57">
        <f t="shared" si="38"/>
        <v>17</v>
      </c>
      <c r="E109" s="2">
        <v>21934513</v>
      </c>
      <c r="F109" s="2">
        <v>5319119</v>
      </c>
      <c r="G109" s="2">
        <v>2191477</v>
      </c>
      <c r="H109" s="2">
        <v>1551785</v>
      </c>
      <c r="I109" s="12">
        <v>1336086</v>
      </c>
      <c r="J109" s="13">
        <f t="shared" si="34"/>
        <v>6.0912498946295274E-2</v>
      </c>
      <c r="K109" s="13">
        <f t="shared" si="39"/>
        <v>0.10380374707337348</v>
      </c>
      <c r="L109" s="13">
        <f t="shared" si="40"/>
        <v>2.0201982617158221E-2</v>
      </c>
      <c r="M109" s="13">
        <f t="shared" si="41"/>
        <v>8.1946286990884687E-2</v>
      </c>
      <c r="N109" s="13">
        <f t="shared" si="35"/>
        <v>0.24249998164992312</v>
      </c>
      <c r="O109" s="13">
        <f t="shared" si="35"/>
        <v>0.41199999473597038</v>
      </c>
      <c r="P109" s="13">
        <f t="shared" si="35"/>
        <v>0.70810006219549648</v>
      </c>
      <c r="Q109" s="13">
        <f t="shared" si="33"/>
        <v>0.86099942968903553</v>
      </c>
      <c r="R109" s="13">
        <f t="shared" si="32"/>
        <v>-2.9999938052512998E-2</v>
      </c>
      <c r="S109" s="13">
        <f t="shared" si="32"/>
        <v>7.2916519884353992E-2</v>
      </c>
      <c r="T109" s="13">
        <f t="shared" si="32"/>
        <v>-3.9603878059783271E-2</v>
      </c>
      <c r="U109" s="13">
        <f t="shared" si="32"/>
        <v>8.2474336646192858E-2</v>
      </c>
      <c r="V109" s="14">
        <v>7896424</v>
      </c>
      <c r="W109" s="14">
        <v>5922318</v>
      </c>
      <c r="X109" s="14">
        <v>2412796</v>
      </c>
      <c r="Y109" s="14">
        <v>5702973</v>
      </c>
      <c r="Z109" s="14">
        <f t="shared" si="53"/>
        <v>156364</v>
      </c>
      <c r="AA109" s="13">
        <f t="shared" si="54"/>
        <v>2.0201910579504601E-2</v>
      </c>
      <c r="AB109" s="14">
        <f t="shared" si="42"/>
        <v>117273</v>
      </c>
      <c r="AC109" s="13">
        <f t="shared" si="55"/>
        <v>2.0201910579504601E-2</v>
      </c>
      <c r="AD109" s="14">
        <f t="shared" si="45"/>
        <v>47778</v>
      </c>
      <c r="AE109" s="13">
        <f t="shared" si="56"/>
        <v>2.0201960407912223E-2</v>
      </c>
      <c r="AF109" s="14">
        <f t="shared" si="43"/>
        <v>112930</v>
      </c>
      <c r="AG109" s="13">
        <f t="shared" si="57"/>
        <v>2.0201991290585752E-2</v>
      </c>
      <c r="AH109" s="14">
        <f t="shared" si="36"/>
        <v>21934511</v>
      </c>
      <c r="AI109" s="13">
        <f t="shared" si="46"/>
        <v>2.0201937045509322E-2</v>
      </c>
      <c r="AJ109" s="14">
        <v>400313</v>
      </c>
      <c r="AK109" s="50">
        <f t="shared" si="44"/>
        <v>1.2963384701029979E-2</v>
      </c>
      <c r="AL109" s="50">
        <v>0.18</v>
      </c>
      <c r="AM109" s="50">
        <f t="shared" si="44"/>
        <v>-5.2631578947368474E-2</v>
      </c>
      <c r="AN109" s="14">
        <v>31</v>
      </c>
      <c r="AO109" s="50">
        <f t="shared" si="47"/>
        <v>-3.125E-2</v>
      </c>
      <c r="AP109" s="14">
        <v>17</v>
      </c>
      <c r="AQ109" s="50">
        <f t="shared" si="48"/>
        <v>-0.15000000000000002</v>
      </c>
      <c r="AR109" s="14">
        <v>30</v>
      </c>
      <c r="AS109" s="50">
        <f t="shared" si="49"/>
        <v>0.19999999999999996</v>
      </c>
      <c r="AT109" s="14">
        <v>387</v>
      </c>
      <c r="AU109" s="50">
        <f t="shared" si="50"/>
        <v>7.8125E-3</v>
      </c>
      <c r="AV109" s="14">
        <v>35</v>
      </c>
      <c r="AW109" s="50">
        <f t="shared" si="51"/>
        <v>0.16666666666666674</v>
      </c>
      <c r="AX109" s="50">
        <v>0.92</v>
      </c>
      <c r="AY109" s="50">
        <f t="shared" si="52"/>
        <v>-3.1578947368420929E-2</v>
      </c>
    </row>
    <row r="110" spans="2:51" x14ac:dyDescent="0.3">
      <c r="B110" s="24">
        <v>43573</v>
      </c>
      <c r="C110" s="16">
        <f t="shared" si="37"/>
        <v>5</v>
      </c>
      <c r="D110" s="73">
        <f t="shared" si="38"/>
        <v>18</v>
      </c>
      <c r="E110" s="25">
        <v>22803207</v>
      </c>
      <c r="F110" s="25">
        <v>5415761</v>
      </c>
      <c r="G110" s="25">
        <v>3639391</v>
      </c>
      <c r="H110" s="25">
        <v>2656756</v>
      </c>
      <c r="I110" s="26">
        <v>2091398</v>
      </c>
      <c r="J110" s="22">
        <f t="shared" si="34"/>
        <v>9.1715082005789803E-2</v>
      </c>
      <c r="K110" s="22">
        <f t="shared" si="39"/>
        <v>0.7302283946685022</v>
      </c>
      <c r="L110" s="22">
        <f t="shared" si="40"/>
        <v>0.10526315789473695</v>
      </c>
      <c r="M110" s="22">
        <f t="shared" si="41"/>
        <v>0.56544473803340667</v>
      </c>
      <c r="N110" s="22">
        <f t="shared" si="35"/>
        <v>0.23749997094706898</v>
      </c>
      <c r="O110" s="22">
        <f t="shared" si="35"/>
        <v>0.67199992761866711</v>
      </c>
      <c r="P110" s="22">
        <f t="shared" si="35"/>
        <v>0.73000015661961026</v>
      </c>
      <c r="Q110" s="22">
        <f t="shared" si="33"/>
        <v>0.78719987834787986</v>
      </c>
      <c r="R110" s="22">
        <f t="shared" si="32"/>
        <v>-4.0404051142573727E-2</v>
      </c>
      <c r="S110" s="22">
        <f t="shared" si="32"/>
        <v>0.73195869172841044</v>
      </c>
      <c r="T110" s="22">
        <f t="shared" si="32"/>
        <v>-3.846107135024035E-2</v>
      </c>
      <c r="U110" s="22">
        <f t="shared" ref="U110:U173" si="58">(Q110/Q103)-1</f>
        <v>-2.0408667021213023E-2</v>
      </c>
      <c r="V110" s="21">
        <v>8209154</v>
      </c>
      <c r="W110" s="21">
        <v>6156866</v>
      </c>
      <c r="X110" s="21">
        <v>2508352</v>
      </c>
      <c r="Y110" s="21">
        <v>5928833</v>
      </c>
      <c r="Z110" s="21">
        <f t="shared" si="53"/>
        <v>781824</v>
      </c>
      <c r="AA110" s="22">
        <f t="shared" si="54"/>
        <v>0.10526312954991912</v>
      </c>
      <c r="AB110" s="21">
        <f t="shared" si="42"/>
        <v>586369</v>
      </c>
      <c r="AC110" s="22">
        <f t="shared" si="55"/>
        <v>0.10526331851538551</v>
      </c>
      <c r="AD110" s="21">
        <f t="shared" si="45"/>
        <v>238890</v>
      </c>
      <c r="AE110" s="22">
        <f t="shared" si="56"/>
        <v>0.10526283321774055</v>
      </c>
      <c r="AF110" s="21">
        <f t="shared" si="43"/>
        <v>564650</v>
      </c>
      <c r="AG110" s="22">
        <f t="shared" si="57"/>
        <v>0.10526300090805996</v>
      </c>
      <c r="AH110" s="21">
        <f t="shared" si="36"/>
        <v>22803205</v>
      </c>
      <c r="AI110" s="22">
        <f t="shared" si="46"/>
        <v>0.10526311452716519</v>
      </c>
      <c r="AJ110" s="14">
        <v>389107</v>
      </c>
      <c r="AK110" s="50">
        <f t="shared" si="44"/>
        <v>-1.3872943704841378E-2</v>
      </c>
      <c r="AL110" s="50">
        <v>0.28999999999999998</v>
      </c>
      <c r="AM110" s="50">
        <f t="shared" si="44"/>
        <v>0.61111111111111116</v>
      </c>
      <c r="AN110" s="14">
        <v>32</v>
      </c>
      <c r="AO110" s="50">
        <f t="shared" si="47"/>
        <v>-8.5714285714285743E-2</v>
      </c>
      <c r="AP110" s="14">
        <v>18</v>
      </c>
      <c r="AQ110" s="50">
        <f t="shared" si="48"/>
        <v>-5.2631578947368474E-2</v>
      </c>
      <c r="AR110" s="14">
        <v>28</v>
      </c>
      <c r="AS110" s="50">
        <f t="shared" si="49"/>
        <v>0.12000000000000011</v>
      </c>
      <c r="AT110" s="14">
        <v>364</v>
      </c>
      <c r="AU110" s="50">
        <f t="shared" si="50"/>
        <v>-5.9431524547803649E-2</v>
      </c>
      <c r="AV110" s="14">
        <v>40</v>
      </c>
      <c r="AW110" s="50">
        <f t="shared" si="51"/>
        <v>0.11111111111111116</v>
      </c>
      <c r="AX110" s="50">
        <v>0.91</v>
      </c>
      <c r="AY110" s="50">
        <f t="shared" si="52"/>
        <v>0</v>
      </c>
    </row>
    <row r="111" spans="2:51" x14ac:dyDescent="0.3">
      <c r="B111" s="24">
        <v>43574</v>
      </c>
      <c r="C111" s="16">
        <f t="shared" si="37"/>
        <v>6</v>
      </c>
      <c r="D111" s="73">
        <f t="shared" si="38"/>
        <v>19</v>
      </c>
      <c r="E111" s="25">
        <v>22151687</v>
      </c>
      <c r="F111" s="25">
        <v>5537921</v>
      </c>
      <c r="G111" s="25">
        <v>2281623</v>
      </c>
      <c r="H111" s="25">
        <v>1748864</v>
      </c>
      <c r="I111" s="26">
        <v>1419728</v>
      </c>
      <c r="J111" s="22">
        <f t="shared" si="34"/>
        <v>6.409119088762856E-2</v>
      </c>
      <c r="K111" s="22">
        <f t="shared" si="39"/>
        <v>0.2472495952251057</v>
      </c>
      <c r="L111" s="22">
        <f t="shared" si="40"/>
        <v>7.3684220220243013E-2</v>
      </c>
      <c r="M111" s="22">
        <f t="shared" si="41"/>
        <v>0.16165402428030418</v>
      </c>
      <c r="N111" s="22">
        <f t="shared" si="35"/>
        <v>0.24999996614253353</v>
      </c>
      <c r="O111" s="22">
        <f t="shared" si="35"/>
        <v>0.41199991838092309</v>
      </c>
      <c r="P111" s="22">
        <f t="shared" si="35"/>
        <v>0.76649998707060718</v>
      </c>
      <c r="Q111" s="22">
        <f t="shared" si="33"/>
        <v>0.81180011710458899</v>
      </c>
      <c r="R111" s="22">
        <f t="shared" ref="R111:U174" si="59">(N111/N104)-1</f>
        <v>2.0408203728917051E-2</v>
      </c>
      <c r="S111" s="22">
        <f t="shared" si="59"/>
        <v>8.421019863662127E-2</v>
      </c>
      <c r="T111" s="22">
        <f t="shared" si="59"/>
        <v>5.0000506473760531E-2</v>
      </c>
      <c r="U111" s="22">
        <f t="shared" si="58"/>
        <v>-3.1538509692730088E-7</v>
      </c>
      <c r="V111" s="21">
        <v>7974607</v>
      </c>
      <c r="W111" s="21">
        <v>5980955</v>
      </c>
      <c r="X111" s="21">
        <v>2436685</v>
      </c>
      <c r="Y111" s="21">
        <v>5759438</v>
      </c>
      <c r="Z111" s="21">
        <f t="shared" si="53"/>
        <v>547277</v>
      </c>
      <c r="AA111" s="22">
        <f t="shared" si="54"/>
        <v>7.3684217612520309E-2</v>
      </c>
      <c r="AB111" s="21">
        <f t="shared" si="42"/>
        <v>410458</v>
      </c>
      <c r="AC111" s="22">
        <f t="shared" si="55"/>
        <v>7.3684269105611211E-2</v>
      </c>
      <c r="AD111" s="21">
        <f t="shared" si="45"/>
        <v>167223</v>
      </c>
      <c r="AE111" s="22">
        <f t="shared" si="56"/>
        <v>7.3683983252418317E-2</v>
      </c>
      <c r="AF111" s="21">
        <f t="shared" si="43"/>
        <v>395255</v>
      </c>
      <c r="AG111" s="22">
        <f t="shared" si="57"/>
        <v>7.3684100635641903E-2</v>
      </c>
      <c r="AH111" s="21">
        <f t="shared" si="36"/>
        <v>22151685</v>
      </c>
      <c r="AI111" s="22">
        <f t="shared" si="46"/>
        <v>7.3684175322051626E-2</v>
      </c>
      <c r="AJ111" s="14">
        <v>384879</v>
      </c>
      <c r="AK111" s="50">
        <f t="shared" si="44"/>
        <v>-5.2358276867317977E-2</v>
      </c>
      <c r="AL111" s="50">
        <v>0.18</v>
      </c>
      <c r="AM111" s="50">
        <f t="shared" si="44"/>
        <v>5.8823529411764497E-2</v>
      </c>
      <c r="AN111" s="14">
        <v>39</v>
      </c>
      <c r="AO111" s="50">
        <f t="shared" si="47"/>
        <v>0.21875</v>
      </c>
      <c r="AP111" s="14">
        <v>17</v>
      </c>
      <c r="AQ111" s="50">
        <f t="shared" si="48"/>
        <v>0</v>
      </c>
      <c r="AR111" s="14">
        <v>27</v>
      </c>
      <c r="AS111" s="50">
        <f t="shared" si="49"/>
        <v>-3.5714285714285698E-2</v>
      </c>
      <c r="AT111" s="14">
        <v>351</v>
      </c>
      <c r="AU111" s="50">
        <f t="shared" si="50"/>
        <v>-2.5000000000000022E-2</v>
      </c>
      <c r="AV111" s="14">
        <v>36</v>
      </c>
      <c r="AW111" s="50">
        <f t="shared" si="51"/>
        <v>0.125</v>
      </c>
      <c r="AX111" s="50">
        <v>0.95</v>
      </c>
      <c r="AY111" s="50">
        <f t="shared" si="52"/>
        <v>0</v>
      </c>
    </row>
    <row r="112" spans="2:51" x14ac:dyDescent="0.3">
      <c r="B112" s="1">
        <v>43575</v>
      </c>
      <c r="C112" s="4">
        <f t="shared" si="37"/>
        <v>7</v>
      </c>
      <c r="D112" s="57">
        <f t="shared" si="38"/>
        <v>20</v>
      </c>
      <c r="E112" s="2">
        <v>44440853</v>
      </c>
      <c r="F112" s="2">
        <v>9612556</v>
      </c>
      <c r="G112" s="2">
        <v>3300951</v>
      </c>
      <c r="H112" s="2">
        <v>2132414</v>
      </c>
      <c r="I112" s="12">
        <v>1596752</v>
      </c>
      <c r="J112" s="13">
        <f t="shared" si="34"/>
        <v>3.5929823399204329E-2</v>
      </c>
      <c r="K112" s="13">
        <f t="shared" si="39"/>
        <v>-1.3246855591761975E-3</v>
      </c>
      <c r="L112" s="13">
        <f t="shared" si="40"/>
        <v>3.1250011602500294E-2</v>
      </c>
      <c r="M112" s="13">
        <f t="shared" si="41"/>
        <v>-3.1587584771085031E-2</v>
      </c>
      <c r="N112" s="13">
        <f t="shared" si="35"/>
        <v>0.21629998866133376</v>
      </c>
      <c r="O112" s="13">
        <f t="shared" si="35"/>
        <v>0.34339992401604735</v>
      </c>
      <c r="P112" s="13">
        <f t="shared" si="35"/>
        <v>0.64599989518172185</v>
      </c>
      <c r="Q112" s="13">
        <f t="shared" si="33"/>
        <v>0.74880018608018895</v>
      </c>
      <c r="R112" s="13">
        <f t="shared" si="59"/>
        <v>1.9801964227286417E-2</v>
      </c>
      <c r="S112" s="13">
        <f t="shared" si="59"/>
        <v>9.9998220177808239E-3</v>
      </c>
      <c r="T112" s="13">
        <f t="shared" si="59"/>
        <v>-4.999990239724228E-2</v>
      </c>
      <c r="U112" s="13">
        <f t="shared" si="58"/>
        <v>-1.0309145064803404E-2</v>
      </c>
      <c r="V112" s="14">
        <v>15998707</v>
      </c>
      <c r="W112" s="14">
        <v>11999030</v>
      </c>
      <c r="X112" s="14">
        <v>4888493</v>
      </c>
      <c r="Y112" s="14">
        <v>11554621</v>
      </c>
      <c r="Z112" s="14">
        <f t="shared" si="53"/>
        <v>484810</v>
      </c>
      <c r="AA112" s="13">
        <f t="shared" si="54"/>
        <v>3.1250046329429626E-2</v>
      </c>
      <c r="AB112" s="14">
        <f t="shared" si="42"/>
        <v>363607</v>
      </c>
      <c r="AC112" s="13">
        <f t="shared" si="55"/>
        <v>3.1250002685764056E-2</v>
      </c>
      <c r="AD112" s="14">
        <f t="shared" si="45"/>
        <v>148136</v>
      </c>
      <c r="AE112" s="13">
        <f t="shared" si="56"/>
        <v>3.1249967038347481E-2</v>
      </c>
      <c r="AF112" s="14">
        <f t="shared" si="43"/>
        <v>350140</v>
      </c>
      <c r="AG112" s="13">
        <f t="shared" si="57"/>
        <v>3.1249997210937241E-2</v>
      </c>
      <c r="AH112" s="14">
        <f t="shared" si="36"/>
        <v>44440851</v>
      </c>
      <c r="AI112" s="13">
        <f t="shared" si="46"/>
        <v>3.1250013052813275E-2</v>
      </c>
      <c r="AJ112" s="14">
        <v>384256</v>
      </c>
      <c r="AK112" s="50">
        <f t="shared" si="44"/>
        <v>6.9047562896171755E-3</v>
      </c>
      <c r="AL112" s="50">
        <v>0.18</v>
      </c>
      <c r="AM112" s="50">
        <f t="shared" si="44"/>
        <v>5.8823529411764497E-2</v>
      </c>
      <c r="AN112" s="14">
        <v>35</v>
      </c>
      <c r="AO112" s="50">
        <f t="shared" si="47"/>
        <v>0.12903225806451624</v>
      </c>
      <c r="AP112" s="14">
        <v>17</v>
      </c>
      <c r="AQ112" s="50">
        <f t="shared" si="48"/>
        <v>-0.19047619047619047</v>
      </c>
      <c r="AR112" s="14">
        <v>29</v>
      </c>
      <c r="AS112" s="50">
        <f t="shared" si="49"/>
        <v>0.15999999999999992</v>
      </c>
      <c r="AT112" s="14">
        <v>395</v>
      </c>
      <c r="AU112" s="50">
        <f t="shared" si="50"/>
        <v>7.9234972677595605E-2</v>
      </c>
      <c r="AV112" s="14">
        <v>34</v>
      </c>
      <c r="AW112" s="50">
        <f t="shared" si="51"/>
        <v>6.25E-2</v>
      </c>
      <c r="AX112" s="50">
        <v>0.94</v>
      </c>
      <c r="AY112" s="50">
        <f t="shared" si="52"/>
        <v>3.296703296703285E-2</v>
      </c>
    </row>
    <row r="113" spans="2:51" x14ac:dyDescent="0.3">
      <c r="B113" s="1">
        <v>43576</v>
      </c>
      <c r="C113" s="4">
        <f t="shared" si="37"/>
        <v>1</v>
      </c>
      <c r="D113" s="57">
        <f t="shared" si="38"/>
        <v>21</v>
      </c>
      <c r="E113" s="2">
        <v>46685340</v>
      </c>
      <c r="F113" s="2">
        <v>10098039</v>
      </c>
      <c r="G113" s="2">
        <v>3536333</v>
      </c>
      <c r="H113" s="2">
        <v>2356612</v>
      </c>
      <c r="I113" s="12">
        <v>1930065</v>
      </c>
      <c r="J113" s="13">
        <f t="shared" si="34"/>
        <v>4.1341993011082281E-2</v>
      </c>
      <c r="K113" s="13">
        <f t="shared" si="39"/>
        <v>-3.0611356968823777E-4</v>
      </c>
      <c r="L113" s="13">
        <f t="shared" si="40"/>
        <v>0</v>
      </c>
      <c r="M113" s="13">
        <f t="shared" si="41"/>
        <v>-3.0611356968823777E-4</v>
      </c>
      <c r="N113" s="13">
        <f t="shared" si="35"/>
        <v>0.21629999910035999</v>
      </c>
      <c r="O113" s="13">
        <f t="shared" si="35"/>
        <v>0.35019997447029072</v>
      </c>
      <c r="P113" s="13">
        <f t="shared" si="35"/>
        <v>0.66639991199923765</v>
      </c>
      <c r="Q113" s="13">
        <f t="shared" si="33"/>
        <v>0.81899990325093819</v>
      </c>
      <c r="R113" s="13">
        <f t="shared" si="59"/>
        <v>3.0000037740002261E-2</v>
      </c>
      <c r="S113" s="13">
        <f t="shared" si="59"/>
        <v>-9.6153237985004969E-3</v>
      </c>
      <c r="T113" s="13">
        <f t="shared" si="59"/>
        <v>-2.0000179299764054E-2</v>
      </c>
      <c r="U113" s="13">
        <f t="shared" si="58"/>
        <v>-2.5953342086548759E-7</v>
      </c>
      <c r="V113" s="14">
        <v>16806722</v>
      </c>
      <c r="W113" s="14">
        <v>12605042</v>
      </c>
      <c r="X113" s="14">
        <v>5135387</v>
      </c>
      <c r="Y113" s="14">
        <v>12138188</v>
      </c>
      <c r="Z113" s="14">
        <f t="shared" si="53"/>
        <v>0</v>
      </c>
      <c r="AA113" s="13">
        <f t="shared" si="54"/>
        <v>0</v>
      </c>
      <c r="AB113" s="14">
        <f t="shared" si="42"/>
        <v>0</v>
      </c>
      <c r="AC113" s="13">
        <f t="shared" si="55"/>
        <v>0</v>
      </c>
      <c r="AD113" s="14">
        <f t="shared" si="45"/>
        <v>0</v>
      </c>
      <c r="AE113" s="13">
        <f t="shared" si="56"/>
        <v>0</v>
      </c>
      <c r="AF113" s="14">
        <f t="shared" si="43"/>
        <v>0</v>
      </c>
      <c r="AG113" s="13">
        <f t="shared" si="57"/>
        <v>0</v>
      </c>
      <c r="AH113" s="14">
        <f t="shared" si="36"/>
        <v>46685339</v>
      </c>
      <c r="AI113" s="13">
        <f t="shared" si="46"/>
        <v>0</v>
      </c>
      <c r="AJ113" s="14">
        <v>405625</v>
      </c>
      <c r="AK113" s="50">
        <f t="shared" si="44"/>
        <v>2.2588330203068052E-2</v>
      </c>
      <c r="AL113" s="50">
        <v>0.17</v>
      </c>
      <c r="AM113" s="50">
        <f t="shared" si="44"/>
        <v>0</v>
      </c>
      <c r="AN113" s="14">
        <v>34</v>
      </c>
      <c r="AO113" s="50">
        <f t="shared" si="47"/>
        <v>-0.10526315789473684</v>
      </c>
      <c r="AP113" s="14">
        <v>18</v>
      </c>
      <c r="AQ113" s="50">
        <f t="shared" si="48"/>
        <v>-0.18181818181818177</v>
      </c>
      <c r="AR113" s="14">
        <v>25</v>
      </c>
      <c r="AS113" s="50">
        <f t="shared" si="49"/>
        <v>-0.13793103448275867</v>
      </c>
      <c r="AT113" s="14">
        <v>380</v>
      </c>
      <c r="AU113" s="50">
        <f t="shared" si="50"/>
        <v>-3.7974683544303778E-2</v>
      </c>
      <c r="AV113" s="14">
        <v>34</v>
      </c>
      <c r="AW113" s="50">
        <f t="shared" si="51"/>
        <v>-2.8571428571428581E-2</v>
      </c>
      <c r="AX113" s="50">
        <v>0.94</v>
      </c>
      <c r="AY113" s="50">
        <f t="shared" si="52"/>
        <v>-1.0526315789473717E-2</v>
      </c>
    </row>
    <row r="114" spans="2:51" x14ac:dyDescent="0.3">
      <c r="B114" s="1">
        <v>43577</v>
      </c>
      <c r="C114" s="4">
        <f t="shared" si="37"/>
        <v>2</v>
      </c>
      <c r="D114" s="57">
        <f t="shared" si="38"/>
        <v>22</v>
      </c>
      <c r="E114" s="2">
        <v>20848646</v>
      </c>
      <c r="F114" s="2">
        <v>5368526</v>
      </c>
      <c r="G114" s="2">
        <v>2211832</v>
      </c>
      <c r="H114" s="2">
        <v>1695369</v>
      </c>
      <c r="I114" s="12">
        <v>1459713</v>
      </c>
      <c r="J114" s="13">
        <f t="shared" si="34"/>
        <v>7.0014762589378707E-2</v>
      </c>
      <c r="K114" s="13">
        <f t="shared" si="39"/>
        <v>2.9183076903552152E-2</v>
      </c>
      <c r="L114" s="13">
        <f t="shared" si="40"/>
        <v>-1.030930673479602E-2</v>
      </c>
      <c r="M114" s="13">
        <f t="shared" si="41"/>
        <v>3.9903763779018941E-2</v>
      </c>
      <c r="N114" s="13">
        <f t="shared" si="35"/>
        <v>0.2574999834521628</v>
      </c>
      <c r="O114" s="13">
        <f t="shared" si="35"/>
        <v>0.41199986737514172</v>
      </c>
      <c r="P114" s="13">
        <f t="shared" si="35"/>
        <v>0.76649989691802989</v>
      </c>
      <c r="Q114" s="13">
        <f t="shared" si="33"/>
        <v>0.86100017164404918</v>
      </c>
      <c r="R114" s="13">
        <f t="shared" si="59"/>
        <v>-9.6154120964384582E-3</v>
      </c>
      <c r="S114" s="13">
        <f t="shared" si="59"/>
        <v>-7.5513427622020401E-8</v>
      </c>
      <c r="T114" s="13">
        <f t="shared" si="59"/>
        <v>-1.8940802914979571E-7</v>
      </c>
      <c r="U114" s="13">
        <f t="shared" si="58"/>
        <v>5.0000224128242898E-2</v>
      </c>
      <c r="V114" s="14">
        <v>7505512</v>
      </c>
      <c r="W114" s="14">
        <v>5629134</v>
      </c>
      <c r="X114" s="14">
        <v>2293351</v>
      </c>
      <c r="Y114" s="14">
        <v>5420648</v>
      </c>
      <c r="Z114" s="14">
        <f t="shared" si="53"/>
        <v>-78183</v>
      </c>
      <c r="AA114" s="13">
        <f t="shared" si="54"/>
        <v>-1.0309354476940369E-2</v>
      </c>
      <c r="AB114" s="14">
        <f t="shared" si="42"/>
        <v>-58637</v>
      </c>
      <c r="AC114" s="13">
        <f t="shared" si="55"/>
        <v>-1.0309310976127528E-2</v>
      </c>
      <c r="AD114" s="14">
        <f t="shared" si="45"/>
        <v>-23889</v>
      </c>
      <c r="AE114" s="13">
        <f t="shared" si="56"/>
        <v>-1.0309247207885286E-2</v>
      </c>
      <c r="AF114" s="14">
        <f t="shared" si="43"/>
        <v>-56465</v>
      </c>
      <c r="AG114" s="13">
        <f t="shared" si="57"/>
        <v>-1.0309263292541115E-2</v>
      </c>
      <c r="AH114" s="14">
        <f t="shared" si="36"/>
        <v>20848645</v>
      </c>
      <c r="AI114" s="13">
        <f t="shared" si="46"/>
        <v>-1.0309307224181552E-2</v>
      </c>
      <c r="AJ114" s="14">
        <v>385119</v>
      </c>
      <c r="AK114" s="50">
        <f t="shared" si="44"/>
        <v>-5.1755679705716484E-2</v>
      </c>
      <c r="AL114" s="50">
        <v>0.19</v>
      </c>
      <c r="AM114" s="50">
        <f t="shared" si="44"/>
        <v>0.11764705882352944</v>
      </c>
      <c r="AN114" s="14">
        <v>31</v>
      </c>
      <c r="AO114" s="50">
        <f t="shared" si="47"/>
        <v>0</v>
      </c>
      <c r="AP114" s="14">
        <v>17</v>
      </c>
      <c r="AQ114" s="50">
        <f t="shared" si="48"/>
        <v>0</v>
      </c>
      <c r="AR114" s="14">
        <v>26</v>
      </c>
      <c r="AS114" s="50">
        <f t="shared" si="49"/>
        <v>0</v>
      </c>
      <c r="AT114" s="14">
        <v>383</v>
      </c>
      <c r="AU114" s="50">
        <f t="shared" si="50"/>
        <v>6.3888888888888884E-2</v>
      </c>
      <c r="AV114" s="14">
        <v>33</v>
      </c>
      <c r="AW114" s="50">
        <f t="shared" si="51"/>
        <v>-5.7142857142857162E-2</v>
      </c>
      <c r="AX114" s="50">
        <v>0.95</v>
      </c>
      <c r="AY114" s="50">
        <f t="shared" si="52"/>
        <v>1.0638297872340496E-2</v>
      </c>
    </row>
    <row r="115" spans="2:51" x14ac:dyDescent="0.3">
      <c r="B115" s="1">
        <v>43578</v>
      </c>
      <c r="C115" s="4">
        <f t="shared" si="37"/>
        <v>3</v>
      </c>
      <c r="D115" s="57">
        <f t="shared" si="38"/>
        <v>23</v>
      </c>
      <c r="E115" s="2">
        <v>20631473</v>
      </c>
      <c r="F115" s="2">
        <v>4899974</v>
      </c>
      <c r="G115" s="2">
        <v>1881590</v>
      </c>
      <c r="H115" s="2">
        <v>1414767</v>
      </c>
      <c r="I115" s="12">
        <v>1148508</v>
      </c>
      <c r="J115" s="13">
        <f t="shared" si="34"/>
        <v>5.5667765457173127E-2</v>
      </c>
      <c r="K115" s="13">
        <f t="shared" si="39"/>
        <v>-0.11397510352957152</v>
      </c>
      <c r="L115" s="13">
        <f t="shared" si="40"/>
        <v>-8.6538477715919493E-2</v>
      </c>
      <c r="M115" s="13">
        <f t="shared" si="41"/>
        <v>-3.0035885633198478E-2</v>
      </c>
      <c r="N115" s="13">
        <f t="shared" si="35"/>
        <v>0.23749995940667931</v>
      </c>
      <c r="O115" s="13">
        <f t="shared" si="35"/>
        <v>0.38399999673467655</v>
      </c>
      <c r="P115" s="13">
        <f t="shared" si="35"/>
        <v>0.75189972310652164</v>
      </c>
      <c r="Q115" s="13">
        <f t="shared" si="33"/>
        <v>0.81180010560042748</v>
      </c>
      <c r="R115" s="13">
        <f t="shared" si="59"/>
        <v>-8.6538487002538189E-2</v>
      </c>
      <c r="S115" s="13">
        <f t="shared" si="59"/>
        <v>1.2985642894314253E-7</v>
      </c>
      <c r="T115" s="13">
        <f t="shared" si="59"/>
        <v>6.1855086812310889E-2</v>
      </c>
      <c r="U115" s="13">
        <f t="shared" si="58"/>
        <v>2.4148027799597571E-7</v>
      </c>
      <c r="V115" s="14">
        <v>7427330</v>
      </c>
      <c r="W115" s="14">
        <v>5570497</v>
      </c>
      <c r="X115" s="14">
        <v>2269462</v>
      </c>
      <c r="Y115" s="14">
        <v>5364183</v>
      </c>
      <c r="Z115" s="14">
        <f t="shared" si="53"/>
        <v>-703642</v>
      </c>
      <c r="AA115" s="13">
        <f t="shared" si="54"/>
        <v>-8.6538485189716519E-2</v>
      </c>
      <c r="AB115" s="14">
        <f t="shared" si="42"/>
        <v>-527732</v>
      </c>
      <c r="AC115" s="13">
        <f t="shared" si="55"/>
        <v>-8.6538567180733938E-2</v>
      </c>
      <c r="AD115" s="14">
        <f t="shared" si="45"/>
        <v>-215001</v>
      </c>
      <c r="AE115" s="13">
        <f t="shared" si="56"/>
        <v>-8.6538217715457999E-2</v>
      </c>
      <c r="AF115" s="14">
        <f t="shared" si="43"/>
        <v>-508185</v>
      </c>
      <c r="AG115" s="13">
        <f t="shared" si="57"/>
        <v>-8.6538343646038518E-2</v>
      </c>
      <c r="AH115" s="14">
        <f t="shared" si="36"/>
        <v>20631472</v>
      </c>
      <c r="AI115" s="13">
        <f t="shared" si="46"/>
        <v>-8.6538441103775954E-2</v>
      </c>
      <c r="AJ115" s="14">
        <v>392946</v>
      </c>
      <c r="AK115" s="50">
        <f t="shared" si="44"/>
        <v>-1.8839374667595554E-2</v>
      </c>
      <c r="AL115" s="50">
        <v>0.18</v>
      </c>
      <c r="AM115" s="50">
        <f t="shared" si="44"/>
        <v>0</v>
      </c>
      <c r="AN115" s="14">
        <v>38</v>
      </c>
      <c r="AO115" s="50">
        <f t="shared" si="47"/>
        <v>0.1515151515151516</v>
      </c>
      <c r="AP115" s="14">
        <v>21</v>
      </c>
      <c r="AQ115" s="50">
        <f t="shared" si="48"/>
        <v>-4.5454545454545414E-2</v>
      </c>
      <c r="AR115" s="14">
        <v>27</v>
      </c>
      <c r="AS115" s="50">
        <f t="shared" si="49"/>
        <v>8.0000000000000071E-2</v>
      </c>
      <c r="AT115" s="14">
        <v>390</v>
      </c>
      <c r="AU115" s="50">
        <f t="shared" si="50"/>
        <v>-1.0152284263959421E-2</v>
      </c>
      <c r="AV115" s="14">
        <v>37</v>
      </c>
      <c r="AW115" s="50">
        <f t="shared" si="51"/>
        <v>0.23333333333333339</v>
      </c>
      <c r="AX115" s="50">
        <v>0.93</v>
      </c>
      <c r="AY115" s="50">
        <f t="shared" si="52"/>
        <v>1.0869565217391353E-2</v>
      </c>
    </row>
    <row r="116" spans="2:51" x14ac:dyDescent="0.3">
      <c r="B116" s="1">
        <v>43579</v>
      </c>
      <c r="C116" s="4">
        <f t="shared" si="37"/>
        <v>4</v>
      </c>
      <c r="D116" s="57">
        <f t="shared" si="38"/>
        <v>24</v>
      </c>
      <c r="E116" s="2">
        <v>21717340</v>
      </c>
      <c r="F116" s="2">
        <v>5700801</v>
      </c>
      <c r="G116" s="2">
        <v>2325927</v>
      </c>
      <c r="H116" s="2">
        <v>1765843</v>
      </c>
      <c r="I116" s="12">
        <v>1476951</v>
      </c>
      <c r="J116" s="13">
        <f t="shared" si="34"/>
        <v>6.8007914413091106E-2</v>
      </c>
      <c r="K116" s="13">
        <f t="shared" si="39"/>
        <v>0.10543108751981545</v>
      </c>
      <c r="L116" s="13">
        <f t="shared" si="40"/>
        <v>-9.9009720434640736E-3</v>
      </c>
      <c r="M116" s="13">
        <f t="shared" si="41"/>
        <v>0.11648537803467307</v>
      </c>
      <c r="N116" s="13">
        <f t="shared" si="35"/>
        <v>0.2624999654653839</v>
      </c>
      <c r="O116" s="13">
        <f t="shared" si="35"/>
        <v>0.40800003367947768</v>
      </c>
      <c r="P116" s="13">
        <f t="shared" si="35"/>
        <v>0.7591996653377342</v>
      </c>
      <c r="Q116" s="13">
        <f t="shared" si="33"/>
        <v>0.83639995175108994</v>
      </c>
      <c r="R116" s="13">
        <f t="shared" si="59"/>
        <v>8.2474166304610685E-2</v>
      </c>
      <c r="S116" s="13">
        <f t="shared" si="59"/>
        <v>-9.7086434650468512E-3</v>
      </c>
      <c r="T116" s="13">
        <f t="shared" si="59"/>
        <v>7.2164381660695165E-2</v>
      </c>
      <c r="U116" s="13">
        <f t="shared" si="58"/>
        <v>-2.8570841152392057E-2</v>
      </c>
      <c r="V116" s="14">
        <v>7818242</v>
      </c>
      <c r="W116" s="14">
        <v>5863681</v>
      </c>
      <c r="X116" s="14">
        <v>2388907</v>
      </c>
      <c r="Y116" s="14">
        <v>5646508</v>
      </c>
      <c r="Z116" s="14">
        <f t="shared" si="53"/>
        <v>-78182</v>
      </c>
      <c r="AA116" s="13">
        <f t="shared" si="54"/>
        <v>-9.9009374369968262E-3</v>
      </c>
      <c r="AB116" s="14">
        <f t="shared" si="42"/>
        <v>-58637</v>
      </c>
      <c r="AC116" s="13">
        <f t="shared" si="55"/>
        <v>-9.9010218633988067E-3</v>
      </c>
      <c r="AD116" s="14">
        <f t="shared" si="45"/>
        <v>-23889</v>
      </c>
      <c r="AE116" s="13">
        <f t="shared" si="56"/>
        <v>-9.9009613742728764E-3</v>
      </c>
      <c r="AF116" s="14">
        <f t="shared" si="43"/>
        <v>-56465</v>
      </c>
      <c r="AG116" s="13">
        <f t="shared" si="57"/>
        <v>-9.9009762101276433E-3</v>
      </c>
      <c r="AH116" s="14">
        <f t="shared" si="36"/>
        <v>21717338</v>
      </c>
      <c r="AI116" s="13">
        <f t="shared" si="46"/>
        <v>-9.9009729462398166E-3</v>
      </c>
      <c r="AJ116" s="14">
        <v>394455</v>
      </c>
      <c r="AK116" s="50">
        <f t="shared" si="44"/>
        <v>-1.4633549247713651E-2</v>
      </c>
      <c r="AL116" s="50">
        <v>0.17</v>
      </c>
      <c r="AM116" s="50">
        <f t="shared" si="44"/>
        <v>-5.5555555555555469E-2</v>
      </c>
      <c r="AN116" s="14">
        <v>37</v>
      </c>
      <c r="AO116" s="50">
        <f t="shared" si="47"/>
        <v>0.19354838709677424</v>
      </c>
      <c r="AP116" s="14">
        <v>18</v>
      </c>
      <c r="AQ116" s="50">
        <f t="shared" si="48"/>
        <v>5.8823529411764719E-2</v>
      </c>
      <c r="AR116" s="14">
        <v>25</v>
      </c>
      <c r="AS116" s="50">
        <f t="shared" si="49"/>
        <v>-0.16666666666666663</v>
      </c>
      <c r="AT116" s="14">
        <v>383</v>
      </c>
      <c r="AU116" s="50">
        <f t="shared" si="50"/>
        <v>-1.033591731266148E-2</v>
      </c>
      <c r="AV116" s="14">
        <v>39</v>
      </c>
      <c r="AW116" s="50">
        <f t="shared" si="51"/>
        <v>0.11428571428571432</v>
      </c>
      <c r="AX116" s="50">
        <v>0.94</v>
      </c>
      <c r="AY116" s="50">
        <f t="shared" si="52"/>
        <v>2.1739130434782483E-2</v>
      </c>
    </row>
    <row r="117" spans="2:51" x14ac:dyDescent="0.3">
      <c r="B117" s="24">
        <v>43580</v>
      </c>
      <c r="C117" s="16">
        <f t="shared" si="37"/>
        <v>5</v>
      </c>
      <c r="D117" s="73">
        <f t="shared" si="38"/>
        <v>25</v>
      </c>
      <c r="E117" s="25">
        <v>22803207</v>
      </c>
      <c r="F117" s="25">
        <v>5700801</v>
      </c>
      <c r="G117" s="25">
        <v>2189107</v>
      </c>
      <c r="H117" s="25">
        <v>1518146</v>
      </c>
      <c r="I117" s="26">
        <v>1282226</v>
      </c>
      <c r="J117" s="22">
        <f t="shared" si="34"/>
        <v>5.6230073252415767E-2</v>
      </c>
      <c r="K117" s="22">
        <f t="shared" si="39"/>
        <v>-0.38690483590402214</v>
      </c>
      <c r="L117" s="22">
        <f t="shared" si="40"/>
        <v>0</v>
      </c>
      <c r="M117" s="22">
        <f t="shared" si="41"/>
        <v>-0.38690483590402214</v>
      </c>
      <c r="N117" s="22">
        <f t="shared" si="35"/>
        <v>0.24999996710988942</v>
      </c>
      <c r="O117" s="22">
        <f t="shared" si="35"/>
        <v>0.38399989755825542</v>
      </c>
      <c r="P117" s="22">
        <f t="shared" si="35"/>
        <v>0.69350013498654928</v>
      </c>
      <c r="Q117" s="22">
        <f t="shared" si="33"/>
        <v>0.84459992648928361</v>
      </c>
      <c r="R117" s="22">
        <f t="shared" si="59"/>
        <v>5.2631569229144359E-2</v>
      </c>
      <c r="S117" s="22">
        <f t="shared" si="59"/>
        <v>-0.42857151946575822</v>
      </c>
      <c r="T117" s="22">
        <f t="shared" si="59"/>
        <v>-5.000001890695549E-2</v>
      </c>
      <c r="U117" s="22">
        <f t="shared" si="58"/>
        <v>7.291673909029428E-2</v>
      </c>
      <c r="V117" s="21">
        <v>8209154</v>
      </c>
      <c r="W117" s="21">
        <v>6156866</v>
      </c>
      <c r="X117" s="21">
        <v>2508352</v>
      </c>
      <c r="Y117" s="21">
        <v>5928833</v>
      </c>
      <c r="Z117" s="21">
        <f t="shared" si="53"/>
        <v>0</v>
      </c>
      <c r="AA117" s="22">
        <f t="shared" si="54"/>
        <v>0</v>
      </c>
      <c r="AB117" s="21">
        <f t="shared" si="42"/>
        <v>0</v>
      </c>
      <c r="AC117" s="22">
        <f t="shared" si="55"/>
        <v>0</v>
      </c>
      <c r="AD117" s="21">
        <f t="shared" si="45"/>
        <v>0</v>
      </c>
      <c r="AE117" s="22">
        <f t="shared" si="56"/>
        <v>0</v>
      </c>
      <c r="AF117" s="21">
        <f t="shared" si="43"/>
        <v>0</v>
      </c>
      <c r="AG117" s="22">
        <f t="shared" si="57"/>
        <v>0</v>
      </c>
      <c r="AH117" s="21">
        <f t="shared" si="36"/>
        <v>22803205</v>
      </c>
      <c r="AI117" s="22">
        <f t="shared" si="46"/>
        <v>0</v>
      </c>
      <c r="AJ117" s="14">
        <v>393483</v>
      </c>
      <c r="AK117" s="50">
        <f t="shared" si="44"/>
        <v>1.1246263881143248E-2</v>
      </c>
      <c r="AL117" s="50">
        <v>0.17</v>
      </c>
      <c r="AM117" s="50">
        <f t="shared" si="44"/>
        <v>-0.4137931034482758</v>
      </c>
      <c r="AN117" s="14">
        <v>30</v>
      </c>
      <c r="AO117" s="50">
        <f t="shared" si="47"/>
        <v>-6.25E-2</v>
      </c>
      <c r="AP117" s="14">
        <v>17</v>
      </c>
      <c r="AQ117" s="50">
        <f t="shared" si="48"/>
        <v>-5.555555555555558E-2</v>
      </c>
      <c r="AR117" s="14">
        <v>28</v>
      </c>
      <c r="AS117" s="50">
        <f t="shared" si="49"/>
        <v>0</v>
      </c>
      <c r="AT117" s="14">
        <v>383</v>
      </c>
      <c r="AU117" s="50">
        <f t="shared" si="50"/>
        <v>5.2197802197802234E-2</v>
      </c>
      <c r="AV117" s="14">
        <v>38</v>
      </c>
      <c r="AW117" s="50">
        <f t="shared" si="51"/>
        <v>-5.0000000000000044E-2</v>
      </c>
      <c r="AX117" s="50">
        <v>0.91</v>
      </c>
      <c r="AY117" s="50">
        <f t="shared" si="52"/>
        <v>0</v>
      </c>
    </row>
    <row r="118" spans="2:51" x14ac:dyDescent="0.3">
      <c r="B118" s="1">
        <v>43581</v>
      </c>
      <c r="C118" s="4">
        <f t="shared" si="37"/>
        <v>6</v>
      </c>
      <c r="D118" s="57">
        <f t="shared" si="38"/>
        <v>26</v>
      </c>
      <c r="E118" s="2">
        <v>22151687</v>
      </c>
      <c r="F118" s="2">
        <v>5759438</v>
      </c>
      <c r="G118" s="2">
        <v>2188586</v>
      </c>
      <c r="H118" s="2">
        <v>1533761</v>
      </c>
      <c r="I118" s="12">
        <v>1307991</v>
      </c>
      <c r="J118" s="13">
        <f t="shared" si="34"/>
        <v>5.9047015245385151E-2</v>
      </c>
      <c r="K118" s="13">
        <f t="shared" si="39"/>
        <v>-7.8703103693101739E-2</v>
      </c>
      <c r="L118" s="13">
        <f t="shared" si="40"/>
        <v>0</v>
      </c>
      <c r="M118" s="13">
        <f t="shared" si="41"/>
        <v>-7.8703103693101739E-2</v>
      </c>
      <c r="N118" s="13">
        <f t="shared" si="35"/>
        <v>0.25999997201116104</v>
      </c>
      <c r="O118" s="13">
        <f t="shared" si="35"/>
        <v>0.37999992360365714</v>
      </c>
      <c r="P118" s="13">
        <f t="shared" si="35"/>
        <v>0.70079996856417792</v>
      </c>
      <c r="Q118" s="13">
        <f t="shared" si="33"/>
        <v>0.85279975172142208</v>
      </c>
      <c r="R118" s="13">
        <f t="shared" si="59"/>
        <v>4.0000028891708617E-2</v>
      </c>
      <c r="S118" s="13">
        <f t="shared" si="59"/>
        <v>-7.7669905622844593E-2</v>
      </c>
      <c r="T118" s="13">
        <f t="shared" si="59"/>
        <v>-8.5714311304192159E-2</v>
      </c>
      <c r="U118" s="13">
        <f t="shared" si="58"/>
        <v>5.0504593129482078E-2</v>
      </c>
      <c r="V118" s="14">
        <v>7974607</v>
      </c>
      <c r="W118" s="14">
        <v>5980955</v>
      </c>
      <c r="X118" s="14">
        <v>2436685</v>
      </c>
      <c r="Y118" s="14">
        <v>5759438</v>
      </c>
      <c r="Z118" s="14">
        <f t="shared" si="53"/>
        <v>0</v>
      </c>
      <c r="AA118" s="13">
        <f t="shared" si="54"/>
        <v>0</v>
      </c>
      <c r="AB118" s="14">
        <f t="shared" si="42"/>
        <v>0</v>
      </c>
      <c r="AC118" s="13">
        <f t="shared" si="55"/>
        <v>0</v>
      </c>
      <c r="AD118" s="14">
        <f t="shared" si="45"/>
        <v>0</v>
      </c>
      <c r="AE118" s="13">
        <f t="shared" si="56"/>
        <v>0</v>
      </c>
      <c r="AF118" s="14">
        <f t="shared" si="43"/>
        <v>0</v>
      </c>
      <c r="AG118" s="13">
        <f t="shared" si="57"/>
        <v>0</v>
      </c>
      <c r="AH118" s="14">
        <f t="shared" si="36"/>
        <v>22151685</v>
      </c>
      <c r="AI118" s="13">
        <f t="shared" si="46"/>
        <v>0</v>
      </c>
      <c r="AJ118" s="14">
        <v>387973</v>
      </c>
      <c r="AK118" s="50">
        <f t="shared" si="44"/>
        <v>8.0388901446948324E-3</v>
      </c>
      <c r="AL118" s="50">
        <v>0.17</v>
      </c>
      <c r="AM118" s="50">
        <f t="shared" si="44"/>
        <v>-5.5555555555555469E-2</v>
      </c>
      <c r="AN118" s="14">
        <v>38</v>
      </c>
      <c r="AO118" s="50">
        <f t="shared" si="47"/>
        <v>-2.5641025641025661E-2</v>
      </c>
      <c r="AP118" s="14">
        <v>19</v>
      </c>
      <c r="AQ118" s="50">
        <f t="shared" si="48"/>
        <v>0.11764705882352944</v>
      </c>
      <c r="AR118" s="14">
        <v>30</v>
      </c>
      <c r="AS118" s="50">
        <f t="shared" si="49"/>
        <v>0.11111111111111116</v>
      </c>
      <c r="AT118" s="14">
        <v>367</v>
      </c>
      <c r="AU118" s="50">
        <f t="shared" si="50"/>
        <v>4.5584045584045496E-2</v>
      </c>
      <c r="AV118" s="14">
        <v>30</v>
      </c>
      <c r="AW118" s="50">
        <f t="shared" si="51"/>
        <v>-0.16666666666666663</v>
      </c>
      <c r="AX118" s="50">
        <v>0.94</v>
      </c>
      <c r="AY118" s="50">
        <f t="shared" si="52"/>
        <v>-1.0526315789473717E-2</v>
      </c>
    </row>
    <row r="119" spans="2:51" x14ac:dyDescent="0.3">
      <c r="B119" s="1">
        <v>43582</v>
      </c>
      <c r="C119" s="4">
        <f t="shared" si="37"/>
        <v>7</v>
      </c>
      <c r="D119" s="57">
        <f t="shared" si="38"/>
        <v>27</v>
      </c>
      <c r="E119" s="2">
        <v>47134238</v>
      </c>
      <c r="F119" s="2">
        <v>9997171</v>
      </c>
      <c r="G119" s="2">
        <v>3297067</v>
      </c>
      <c r="H119" s="2">
        <v>2354106</v>
      </c>
      <c r="I119" s="12">
        <v>1744392</v>
      </c>
      <c r="J119" s="13">
        <f t="shared" si="34"/>
        <v>3.7009020915963468E-2</v>
      </c>
      <c r="K119" s="13">
        <f t="shared" si="39"/>
        <v>9.246269927953743E-2</v>
      </c>
      <c r="L119" s="13">
        <f t="shared" si="40"/>
        <v>6.0606059924187328E-2</v>
      </c>
      <c r="M119" s="13">
        <f t="shared" si="41"/>
        <v>3.0036259982926472E-2</v>
      </c>
      <c r="N119" s="13">
        <f t="shared" si="35"/>
        <v>0.21209998133416308</v>
      </c>
      <c r="O119" s="13">
        <f t="shared" si="35"/>
        <v>0.32980000042011887</v>
      </c>
      <c r="P119" s="13">
        <f t="shared" si="35"/>
        <v>0.71400004913457926</v>
      </c>
      <c r="Q119" s="13">
        <f t="shared" si="33"/>
        <v>0.74099976806481949</v>
      </c>
      <c r="R119" s="13">
        <f t="shared" si="59"/>
        <v>-1.9417510621078882E-2</v>
      </c>
      <c r="S119" s="13">
        <f t="shared" si="59"/>
        <v>-3.9603746666213469E-2</v>
      </c>
      <c r="T119" s="13">
        <f t="shared" si="59"/>
        <v>0.10526341329162103</v>
      </c>
      <c r="U119" s="13">
        <f t="shared" si="58"/>
        <v>-1.0417222324961006E-2</v>
      </c>
      <c r="V119" s="14">
        <v>16968325</v>
      </c>
      <c r="W119" s="14">
        <v>12726244</v>
      </c>
      <c r="X119" s="14">
        <v>5184766</v>
      </c>
      <c r="Y119" s="14">
        <v>12254901</v>
      </c>
      <c r="Z119" s="14">
        <f t="shared" si="53"/>
        <v>969618</v>
      </c>
      <c r="AA119" s="13">
        <f t="shared" si="54"/>
        <v>6.0606022724211339E-2</v>
      </c>
      <c r="AB119" s="14">
        <f t="shared" si="42"/>
        <v>727214</v>
      </c>
      <c r="AC119" s="13">
        <f t="shared" si="55"/>
        <v>6.0606065656974017E-2</v>
      </c>
      <c r="AD119" s="14">
        <f t="shared" si="45"/>
        <v>296273</v>
      </c>
      <c r="AE119" s="13">
        <f t="shared" si="56"/>
        <v>6.0606203179589313E-2</v>
      </c>
      <c r="AF119" s="14">
        <f t="shared" si="43"/>
        <v>700280</v>
      </c>
      <c r="AG119" s="13">
        <f t="shared" si="57"/>
        <v>6.060605536088115E-2</v>
      </c>
      <c r="AH119" s="14">
        <f t="shared" si="36"/>
        <v>47134236</v>
      </c>
      <c r="AI119" s="13">
        <f t="shared" si="46"/>
        <v>6.0606062651680448E-2</v>
      </c>
      <c r="AJ119" s="14">
        <v>388059</v>
      </c>
      <c r="AK119" s="50">
        <f t="shared" si="44"/>
        <v>9.8970478014657193E-3</v>
      </c>
      <c r="AL119" s="50">
        <v>0.19</v>
      </c>
      <c r="AM119" s="50">
        <f t="shared" si="44"/>
        <v>5.555555555555558E-2</v>
      </c>
      <c r="AN119" s="14">
        <v>31</v>
      </c>
      <c r="AO119" s="50">
        <f t="shared" si="47"/>
        <v>-0.11428571428571432</v>
      </c>
      <c r="AP119" s="14">
        <v>20</v>
      </c>
      <c r="AQ119" s="50">
        <f t="shared" si="48"/>
        <v>0.17647058823529416</v>
      </c>
      <c r="AR119" s="14">
        <v>29</v>
      </c>
      <c r="AS119" s="50">
        <f t="shared" si="49"/>
        <v>0</v>
      </c>
      <c r="AT119" s="14">
        <v>366</v>
      </c>
      <c r="AU119" s="50">
        <f t="shared" si="50"/>
        <v>-7.3417721518987289E-2</v>
      </c>
      <c r="AV119" s="14">
        <v>36</v>
      </c>
      <c r="AW119" s="50">
        <f t="shared" si="51"/>
        <v>5.8823529411764719E-2</v>
      </c>
      <c r="AX119" s="50">
        <v>0.94</v>
      </c>
      <c r="AY119" s="50">
        <f t="shared" si="52"/>
        <v>0</v>
      </c>
    </row>
    <row r="120" spans="2:51" x14ac:dyDescent="0.3">
      <c r="B120" s="1">
        <v>43583</v>
      </c>
      <c r="C120" s="4">
        <f t="shared" si="37"/>
        <v>1</v>
      </c>
      <c r="D120" s="57">
        <f t="shared" si="38"/>
        <v>28</v>
      </c>
      <c r="E120" s="2">
        <v>46236443</v>
      </c>
      <c r="F120" s="2">
        <v>9224170</v>
      </c>
      <c r="G120" s="2">
        <v>3261666</v>
      </c>
      <c r="H120" s="2">
        <v>2151395</v>
      </c>
      <c r="I120" s="12">
        <v>1644526</v>
      </c>
      <c r="J120" s="13">
        <f t="shared" si="34"/>
        <v>3.5567744690048933E-2</v>
      </c>
      <c r="K120" s="13">
        <f t="shared" si="39"/>
        <v>-0.14794268586809256</v>
      </c>
      <c r="L120" s="13">
        <f t="shared" si="40"/>
        <v>-9.6153739053844722E-3</v>
      </c>
      <c r="M120" s="13">
        <f t="shared" si="41"/>
        <v>-0.13967029406360465</v>
      </c>
      <c r="N120" s="13">
        <f t="shared" si="35"/>
        <v>0.19949999181381664</v>
      </c>
      <c r="O120" s="13">
        <f t="shared" si="35"/>
        <v>0.3535999444936509</v>
      </c>
      <c r="P120" s="13">
        <f t="shared" si="35"/>
        <v>0.65960003262136591</v>
      </c>
      <c r="Q120" s="13">
        <f t="shared" si="33"/>
        <v>0.76439984289263474</v>
      </c>
      <c r="R120" s="13">
        <f t="shared" si="59"/>
        <v>-7.7669936922877159E-2</v>
      </c>
      <c r="S120" s="13">
        <f t="shared" si="59"/>
        <v>9.7086529732131055E-3</v>
      </c>
      <c r="T120" s="13">
        <f t="shared" si="59"/>
        <v>-1.0203901974524143E-2</v>
      </c>
      <c r="U120" s="13">
        <f t="shared" si="58"/>
        <v>-6.6666748239620044E-2</v>
      </c>
      <c r="V120" s="14">
        <v>16645119</v>
      </c>
      <c r="W120" s="14">
        <v>12483839</v>
      </c>
      <c r="X120" s="14">
        <v>5086008</v>
      </c>
      <c r="Y120" s="14">
        <v>12021475</v>
      </c>
      <c r="Z120" s="14">
        <f t="shared" si="53"/>
        <v>-161603</v>
      </c>
      <c r="AA120" s="13">
        <f t="shared" si="54"/>
        <v>-9.6153788942305862E-3</v>
      </c>
      <c r="AB120" s="14">
        <f t="shared" si="42"/>
        <v>-121203</v>
      </c>
      <c r="AC120" s="13">
        <f t="shared" si="55"/>
        <v>-9.6154380128206096E-3</v>
      </c>
      <c r="AD120" s="14">
        <f t="shared" si="45"/>
        <v>-49379</v>
      </c>
      <c r="AE120" s="13">
        <f t="shared" si="56"/>
        <v>-9.6154389143408014E-3</v>
      </c>
      <c r="AF120" s="14">
        <f t="shared" si="43"/>
        <v>-116713</v>
      </c>
      <c r="AG120" s="13">
        <f t="shared" si="57"/>
        <v>-9.6153560976317554E-3</v>
      </c>
      <c r="AH120" s="14">
        <f t="shared" si="36"/>
        <v>46236441</v>
      </c>
      <c r="AI120" s="13">
        <f t="shared" si="46"/>
        <v>-9.6153955313466044E-3</v>
      </c>
      <c r="AJ120" s="14">
        <v>394554</v>
      </c>
      <c r="AK120" s="50">
        <f t="shared" si="44"/>
        <v>-2.7293682588597878E-2</v>
      </c>
      <c r="AL120" s="50">
        <v>0.18</v>
      </c>
      <c r="AM120" s="50">
        <f t="shared" si="44"/>
        <v>5.8823529411764497E-2</v>
      </c>
      <c r="AN120" s="14">
        <v>30</v>
      </c>
      <c r="AO120" s="50">
        <f t="shared" si="47"/>
        <v>-0.11764705882352944</v>
      </c>
      <c r="AP120" s="14">
        <v>20</v>
      </c>
      <c r="AQ120" s="50">
        <f t="shared" si="48"/>
        <v>0.11111111111111116</v>
      </c>
      <c r="AR120" s="14">
        <v>29</v>
      </c>
      <c r="AS120" s="50">
        <f t="shared" si="49"/>
        <v>0.15999999999999992</v>
      </c>
      <c r="AT120" s="14">
        <v>389</v>
      </c>
      <c r="AU120" s="50">
        <f t="shared" si="50"/>
        <v>2.3684210526315752E-2</v>
      </c>
      <c r="AV120" s="14">
        <v>31</v>
      </c>
      <c r="AW120" s="50">
        <f t="shared" si="51"/>
        <v>-8.8235294117647078E-2</v>
      </c>
      <c r="AX120" s="50">
        <v>0.93</v>
      </c>
      <c r="AY120" s="50">
        <f t="shared" si="52"/>
        <v>-1.0638297872340274E-2</v>
      </c>
    </row>
    <row r="121" spans="2:51" x14ac:dyDescent="0.3">
      <c r="B121" s="1">
        <v>43584</v>
      </c>
      <c r="C121" s="4">
        <f t="shared" si="37"/>
        <v>2</v>
      </c>
      <c r="D121" s="57">
        <f t="shared" si="38"/>
        <v>29</v>
      </c>
      <c r="E121" s="2">
        <v>20631473</v>
      </c>
      <c r="F121" s="2">
        <v>5209447</v>
      </c>
      <c r="G121" s="2">
        <v>2062941</v>
      </c>
      <c r="H121" s="2">
        <v>1475828</v>
      </c>
      <c r="I121" s="12">
        <v>1210178</v>
      </c>
      <c r="J121" s="13">
        <f t="shared" si="34"/>
        <v>5.8656887949784291E-2</v>
      </c>
      <c r="K121" s="13">
        <f t="shared" si="39"/>
        <v>-0.17094798772087394</v>
      </c>
      <c r="L121" s="13">
        <f t="shared" si="40"/>
        <v>-1.041664768062156E-2</v>
      </c>
      <c r="M121" s="13">
        <f t="shared" si="41"/>
        <v>-0.16222114050726522</v>
      </c>
      <c r="N121" s="13">
        <f t="shared" si="35"/>
        <v>0.25250000327170047</v>
      </c>
      <c r="O121" s="13">
        <f t="shared" si="35"/>
        <v>0.39599999769649252</v>
      </c>
      <c r="P121" s="13">
        <f t="shared" si="35"/>
        <v>0.71540000416880556</v>
      </c>
      <c r="Q121" s="13">
        <f t="shared" si="33"/>
        <v>0.81999934951769449</v>
      </c>
      <c r="R121" s="13">
        <f t="shared" si="59"/>
        <v>-1.941740000690606E-2</v>
      </c>
      <c r="S121" s="13">
        <f t="shared" si="59"/>
        <v>-3.8834647643419484E-2</v>
      </c>
      <c r="T121" s="13">
        <f t="shared" si="59"/>
        <v>-6.6666535709513641E-2</v>
      </c>
      <c r="U121" s="13">
        <f t="shared" si="58"/>
        <v>-4.761999297638364E-2</v>
      </c>
      <c r="V121" s="14">
        <v>7427330</v>
      </c>
      <c r="W121" s="14">
        <v>5570497</v>
      </c>
      <c r="X121" s="14">
        <v>2269462</v>
      </c>
      <c r="Y121" s="14">
        <v>5364183</v>
      </c>
      <c r="Z121" s="14">
        <f t="shared" si="53"/>
        <v>-78182</v>
      </c>
      <c r="AA121" s="13">
        <f t="shared" si="54"/>
        <v>-1.0416611151910726E-2</v>
      </c>
      <c r="AB121" s="14">
        <f t="shared" si="42"/>
        <v>-58637</v>
      </c>
      <c r="AC121" s="13">
        <f t="shared" si="55"/>
        <v>-1.0416699975520194E-2</v>
      </c>
      <c r="AD121" s="14">
        <f t="shared" si="45"/>
        <v>-23889</v>
      </c>
      <c r="AE121" s="13">
        <f t="shared" si="56"/>
        <v>-1.0416634871853403E-2</v>
      </c>
      <c r="AF121" s="14">
        <f t="shared" si="43"/>
        <v>-56465</v>
      </c>
      <c r="AG121" s="13">
        <f t="shared" si="57"/>
        <v>-1.0416651293350898E-2</v>
      </c>
      <c r="AH121" s="14">
        <f t="shared" si="36"/>
        <v>20631472</v>
      </c>
      <c r="AI121" s="13">
        <f t="shared" si="46"/>
        <v>-1.0416648180253452E-2</v>
      </c>
      <c r="AJ121" s="14">
        <v>395744</v>
      </c>
      <c r="AK121" s="50">
        <f t="shared" si="44"/>
        <v>2.7588875126908885E-2</v>
      </c>
      <c r="AL121" s="50">
        <v>0.18</v>
      </c>
      <c r="AM121" s="50">
        <f t="shared" si="44"/>
        <v>-5.2631578947368474E-2</v>
      </c>
      <c r="AN121" s="14">
        <v>38</v>
      </c>
      <c r="AO121" s="50">
        <f t="shared" si="47"/>
        <v>0.22580645161290325</v>
      </c>
      <c r="AP121" s="14">
        <v>20</v>
      </c>
      <c r="AQ121" s="50">
        <f t="shared" si="48"/>
        <v>0.17647058823529416</v>
      </c>
      <c r="AR121" s="14">
        <v>27</v>
      </c>
      <c r="AS121" s="50">
        <f t="shared" si="49"/>
        <v>3.8461538461538547E-2</v>
      </c>
      <c r="AT121" s="14">
        <v>366</v>
      </c>
      <c r="AU121" s="50">
        <f t="shared" si="50"/>
        <v>-4.4386422976501305E-2</v>
      </c>
      <c r="AV121" s="14">
        <v>31</v>
      </c>
      <c r="AW121" s="50">
        <f t="shared" si="51"/>
        <v>-6.0606060606060552E-2</v>
      </c>
      <c r="AX121" s="50">
        <v>0.91</v>
      </c>
      <c r="AY121" s="50">
        <f t="shared" si="52"/>
        <v>-4.2105263157894646E-2</v>
      </c>
    </row>
    <row r="122" spans="2:51" x14ac:dyDescent="0.3">
      <c r="B122" s="1">
        <v>43585</v>
      </c>
      <c r="C122" s="4">
        <f t="shared" si="37"/>
        <v>3</v>
      </c>
      <c r="D122" s="57">
        <f t="shared" si="38"/>
        <v>30</v>
      </c>
      <c r="E122" s="2">
        <v>21065820</v>
      </c>
      <c r="F122" s="2">
        <v>5319119</v>
      </c>
      <c r="G122" s="2">
        <v>2148924</v>
      </c>
      <c r="H122" s="2">
        <v>1490279</v>
      </c>
      <c r="I122" s="12">
        <v>1246469</v>
      </c>
      <c r="J122" s="13">
        <f t="shared" si="34"/>
        <v>5.9170210321743945E-2</v>
      </c>
      <c r="K122" s="13">
        <f t="shared" si="39"/>
        <v>8.5294138133996444E-2</v>
      </c>
      <c r="L122" s="13">
        <f t="shared" si="40"/>
        <v>2.105264127287465E-2</v>
      </c>
      <c r="M122" s="13">
        <f t="shared" si="41"/>
        <v>6.2916929318195036E-2</v>
      </c>
      <c r="N122" s="13">
        <f t="shared" si="35"/>
        <v>0.25249997389135576</v>
      </c>
      <c r="O122" s="13">
        <f t="shared" si="35"/>
        <v>0.40399998571191958</v>
      </c>
      <c r="P122" s="13">
        <f t="shared" si="35"/>
        <v>0.69350009586192907</v>
      </c>
      <c r="Q122" s="13">
        <f t="shared" si="33"/>
        <v>0.83639976138696182</v>
      </c>
      <c r="R122" s="13">
        <f t="shared" si="59"/>
        <v>6.3157966519865383E-2</v>
      </c>
      <c r="S122" s="13">
        <f t="shared" si="59"/>
        <v>5.2083305071124686E-2</v>
      </c>
      <c r="T122" s="13">
        <f t="shared" si="59"/>
        <v>-7.7669435763735639E-2</v>
      </c>
      <c r="U122" s="13">
        <f t="shared" si="58"/>
        <v>3.0302602348566854E-2</v>
      </c>
      <c r="V122" s="14">
        <v>7583695</v>
      </c>
      <c r="W122" s="14">
        <v>5687771</v>
      </c>
      <c r="X122" s="14">
        <v>2317240</v>
      </c>
      <c r="Y122" s="14">
        <v>5477113</v>
      </c>
      <c r="Z122" s="14">
        <f t="shared" si="53"/>
        <v>156365</v>
      </c>
      <c r="AA122" s="13">
        <f t="shared" si="54"/>
        <v>2.1052652837560748E-2</v>
      </c>
      <c r="AB122" s="14">
        <f t="shared" si="42"/>
        <v>117274</v>
      </c>
      <c r="AC122" s="13">
        <f t="shared" si="55"/>
        <v>2.1052699606516345E-2</v>
      </c>
      <c r="AD122" s="14">
        <f t="shared" si="45"/>
        <v>47778</v>
      </c>
      <c r="AE122" s="13">
        <f t="shared" si="56"/>
        <v>2.1052566643548154E-2</v>
      </c>
      <c r="AF122" s="14">
        <f t="shared" si="43"/>
        <v>112930</v>
      </c>
      <c r="AG122" s="13">
        <f t="shared" si="57"/>
        <v>2.1052600181612036E-2</v>
      </c>
      <c r="AH122" s="14">
        <f t="shared" si="36"/>
        <v>21065819</v>
      </c>
      <c r="AI122" s="13">
        <f t="shared" si="46"/>
        <v>2.1052642293288626E-2</v>
      </c>
      <c r="AJ122" s="14">
        <v>405172</v>
      </c>
      <c r="AK122" s="50">
        <f t="shared" si="44"/>
        <v>3.1113689921770327E-2</v>
      </c>
      <c r="AL122" s="50">
        <v>0.17</v>
      </c>
      <c r="AM122" s="50">
        <f t="shared" si="44"/>
        <v>-5.5555555555555469E-2</v>
      </c>
      <c r="AN122" s="14">
        <v>33</v>
      </c>
      <c r="AO122" s="50">
        <f t="shared" si="47"/>
        <v>-0.13157894736842102</v>
      </c>
      <c r="AP122" s="14">
        <v>19</v>
      </c>
      <c r="AQ122" s="50">
        <f t="shared" si="48"/>
        <v>-9.5238095238095233E-2</v>
      </c>
      <c r="AR122" s="14">
        <v>27</v>
      </c>
      <c r="AS122" s="50">
        <f t="shared" si="49"/>
        <v>0</v>
      </c>
      <c r="AT122" s="14">
        <v>380</v>
      </c>
      <c r="AU122" s="50">
        <f t="shared" si="50"/>
        <v>-2.5641025641025661E-2</v>
      </c>
      <c r="AV122" s="14">
        <v>34</v>
      </c>
      <c r="AW122" s="50">
        <f t="shared" si="51"/>
        <v>-8.108108108108103E-2</v>
      </c>
      <c r="AX122" s="50">
        <v>0.94</v>
      </c>
      <c r="AY122" s="50">
        <f t="shared" si="52"/>
        <v>1.0752688172043001E-2</v>
      </c>
    </row>
    <row r="123" spans="2:51" x14ac:dyDescent="0.3">
      <c r="B123" s="1">
        <v>43586</v>
      </c>
      <c r="C123" s="4">
        <f t="shared" si="37"/>
        <v>4</v>
      </c>
      <c r="D123" s="57">
        <f t="shared" si="38"/>
        <v>1</v>
      </c>
      <c r="E123" s="2">
        <v>22803207</v>
      </c>
      <c r="F123" s="2">
        <v>5529777</v>
      </c>
      <c r="G123" s="2">
        <v>2278268</v>
      </c>
      <c r="H123" s="2">
        <v>1696398</v>
      </c>
      <c r="I123" s="12">
        <v>1460599</v>
      </c>
      <c r="J123" s="13">
        <f t="shared" si="34"/>
        <v>6.4052350180393486E-2</v>
      </c>
      <c r="K123" s="13">
        <f t="shared" si="39"/>
        <v>-1.1071457346926161E-2</v>
      </c>
      <c r="L123" s="13">
        <f t="shared" si="40"/>
        <v>5.0000000000000044E-2</v>
      </c>
      <c r="M123" s="13">
        <f t="shared" si="41"/>
        <v>-5.8163292711358228E-2</v>
      </c>
      <c r="N123" s="13">
        <f t="shared" si="35"/>
        <v>0.24249996941219715</v>
      </c>
      <c r="O123" s="13">
        <f t="shared" si="35"/>
        <v>0.41199997757594925</v>
      </c>
      <c r="P123" s="13">
        <f t="shared" si="35"/>
        <v>0.7445998451455228</v>
      </c>
      <c r="Q123" s="13">
        <f t="shared" si="33"/>
        <v>0.86100018981394699</v>
      </c>
      <c r="R123" s="13">
        <f t="shared" si="59"/>
        <v>-7.6190471178649188E-2</v>
      </c>
      <c r="S123" s="13">
        <f t="shared" si="59"/>
        <v>9.803783250699194E-3</v>
      </c>
      <c r="T123" s="13">
        <f t="shared" si="59"/>
        <v>-1.9230540869267343E-2</v>
      </c>
      <c r="U123" s="13">
        <f t="shared" si="58"/>
        <v>2.9412051030555331E-2</v>
      </c>
      <c r="V123" s="14">
        <v>8209154</v>
      </c>
      <c r="W123" s="14">
        <v>6156866</v>
      </c>
      <c r="X123" s="14">
        <v>2508352</v>
      </c>
      <c r="Y123" s="14">
        <v>5928833</v>
      </c>
      <c r="Z123" s="14">
        <f t="shared" si="53"/>
        <v>390912</v>
      </c>
      <c r="AA123" s="13">
        <f t="shared" si="54"/>
        <v>4.9999987209400798E-2</v>
      </c>
      <c r="AB123" s="14">
        <f t="shared" si="42"/>
        <v>293185</v>
      </c>
      <c r="AC123" s="13">
        <f t="shared" si="55"/>
        <v>5.0000162014270488E-2</v>
      </c>
      <c r="AD123" s="14">
        <f t="shared" si="45"/>
        <v>119445</v>
      </c>
      <c r="AE123" s="13">
        <f t="shared" si="56"/>
        <v>4.9999853489482771E-2</v>
      </c>
      <c r="AF123" s="14">
        <f t="shared" si="43"/>
        <v>282325</v>
      </c>
      <c r="AG123" s="13">
        <f t="shared" si="57"/>
        <v>4.9999929159756817E-2</v>
      </c>
      <c r="AH123" s="14">
        <f t="shared" si="36"/>
        <v>22803205</v>
      </c>
      <c r="AI123" s="13">
        <f t="shared" si="46"/>
        <v>5.0000004604615844E-2</v>
      </c>
      <c r="AJ123" s="14">
        <v>410255</v>
      </c>
      <c r="AK123" s="50">
        <f t="shared" si="44"/>
        <v>4.0055266126681088E-2</v>
      </c>
      <c r="AL123" s="50">
        <v>0.18</v>
      </c>
      <c r="AM123" s="50">
        <f t="shared" si="44"/>
        <v>5.8823529411764497E-2</v>
      </c>
      <c r="AN123" s="14">
        <v>40</v>
      </c>
      <c r="AO123" s="50">
        <f t="shared" si="47"/>
        <v>8.1081081081081141E-2</v>
      </c>
      <c r="AP123" s="14">
        <v>18</v>
      </c>
      <c r="AQ123" s="50">
        <f t="shared" si="48"/>
        <v>0</v>
      </c>
      <c r="AR123" s="14">
        <v>27</v>
      </c>
      <c r="AS123" s="50">
        <f t="shared" si="49"/>
        <v>8.0000000000000071E-2</v>
      </c>
      <c r="AT123" s="14">
        <v>378</v>
      </c>
      <c r="AU123" s="50">
        <f t="shared" si="50"/>
        <v>-1.3054830287206221E-2</v>
      </c>
      <c r="AV123" s="14">
        <v>35</v>
      </c>
      <c r="AW123" s="50">
        <f t="shared" si="51"/>
        <v>-0.10256410256410253</v>
      </c>
      <c r="AX123" s="50">
        <v>0.94</v>
      </c>
      <c r="AY123" s="50">
        <f t="shared" si="52"/>
        <v>0</v>
      </c>
    </row>
    <row r="124" spans="2:51" x14ac:dyDescent="0.3">
      <c r="B124" s="1">
        <v>43587</v>
      </c>
      <c r="C124" s="4">
        <f t="shared" si="37"/>
        <v>5</v>
      </c>
      <c r="D124" s="57">
        <f t="shared" si="38"/>
        <v>2</v>
      </c>
      <c r="E124" s="2">
        <v>21282993</v>
      </c>
      <c r="F124" s="2">
        <v>5533578</v>
      </c>
      <c r="G124" s="2">
        <v>2169162</v>
      </c>
      <c r="H124" s="2">
        <v>1615158</v>
      </c>
      <c r="I124" s="12">
        <v>1284697</v>
      </c>
      <c r="J124" s="13">
        <f t="shared" si="34"/>
        <v>6.0362609713774752E-2</v>
      </c>
      <c r="K124" s="13">
        <f t="shared" si="39"/>
        <v>1.9271173724444424E-3</v>
      </c>
      <c r="L124" s="13">
        <f t="shared" si="40"/>
        <v>-6.6666675437362821E-2</v>
      </c>
      <c r="M124" s="13">
        <f t="shared" si="41"/>
        <v>7.3493350129709034E-2</v>
      </c>
      <c r="N124" s="13">
        <f t="shared" si="35"/>
        <v>0.25999999154254289</v>
      </c>
      <c r="O124" s="13">
        <f t="shared" si="35"/>
        <v>0.39199989590821704</v>
      </c>
      <c r="P124" s="13">
        <f t="shared" si="35"/>
        <v>0.74459998838261043</v>
      </c>
      <c r="Q124" s="13">
        <f t="shared" si="33"/>
        <v>0.79540020233314634</v>
      </c>
      <c r="R124" s="13">
        <f t="shared" si="59"/>
        <v>4.0000102993045017E-2</v>
      </c>
      <c r="S124" s="13">
        <f t="shared" si="59"/>
        <v>2.0833334594179131E-2</v>
      </c>
      <c r="T124" s="13">
        <f t="shared" si="59"/>
        <v>7.368398478689886E-2</v>
      </c>
      <c r="U124" s="13">
        <f t="shared" si="58"/>
        <v>-5.825210565746064E-2</v>
      </c>
      <c r="V124" s="14">
        <v>7661877</v>
      </c>
      <c r="W124" s="14">
        <v>5746408</v>
      </c>
      <c r="X124" s="14">
        <v>2341129</v>
      </c>
      <c r="Y124" s="14">
        <v>5533578</v>
      </c>
      <c r="Z124" s="14">
        <f t="shared" si="53"/>
        <v>-547277</v>
      </c>
      <c r="AA124" s="13">
        <f t="shared" si="54"/>
        <v>-6.6666674787682179E-2</v>
      </c>
      <c r="AB124" s="14">
        <f t="shared" si="42"/>
        <v>-410458</v>
      </c>
      <c r="AC124" s="13">
        <f t="shared" si="55"/>
        <v>-6.6666709978745686E-2</v>
      </c>
      <c r="AD124" s="14">
        <f t="shared" si="45"/>
        <v>-167223</v>
      </c>
      <c r="AE124" s="13">
        <f t="shared" si="56"/>
        <v>-6.666648062153957E-2</v>
      </c>
      <c r="AF124" s="14">
        <f t="shared" si="43"/>
        <v>-395255</v>
      </c>
      <c r="AG124" s="13">
        <f t="shared" si="57"/>
        <v>-6.6666576710796233E-2</v>
      </c>
      <c r="AH124" s="14">
        <f t="shared" si="36"/>
        <v>21282992</v>
      </c>
      <c r="AI124" s="13">
        <f t="shared" si="46"/>
        <v>-6.6666637431010201E-2</v>
      </c>
      <c r="AJ124" s="14">
        <v>390331</v>
      </c>
      <c r="AK124" s="50">
        <f t="shared" si="44"/>
        <v>-8.0105112546158264E-3</v>
      </c>
      <c r="AL124" s="50">
        <v>0.19</v>
      </c>
      <c r="AM124" s="50">
        <f t="shared" si="44"/>
        <v>0.11764705882352944</v>
      </c>
      <c r="AN124" s="14">
        <v>31</v>
      </c>
      <c r="AO124" s="50">
        <f t="shared" si="47"/>
        <v>3.3333333333333437E-2</v>
      </c>
      <c r="AP124" s="14">
        <v>18</v>
      </c>
      <c r="AQ124" s="50">
        <f t="shared" si="48"/>
        <v>5.8823529411764719E-2</v>
      </c>
      <c r="AR124" s="14">
        <v>30</v>
      </c>
      <c r="AS124" s="50">
        <f t="shared" si="49"/>
        <v>7.1428571428571397E-2</v>
      </c>
      <c r="AT124" s="14">
        <v>378</v>
      </c>
      <c r="AU124" s="50">
        <f t="shared" si="50"/>
        <v>-1.3054830287206221E-2</v>
      </c>
      <c r="AV124" s="14">
        <v>36</v>
      </c>
      <c r="AW124" s="50">
        <f t="shared" si="51"/>
        <v>-5.2631578947368474E-2</v>
      </c>
      <c r="AX124" s="50">
        <v>0.95</v>
      </c>
      <c r="AY124" s="50">
        <f t="shared" si="52"/>
        <v>4.39560439560438E-2</v>
      </c>
    </row>
    <row r="125" spans="2:51" x14ac:dyDescent="0.3">
      <c r="B125" s="1">
        <v>43588</v>
      </c>
      <c r="C125" s="4">
        <f t="shared" si="37"/>
        <v>6</v>
      </c>
      <c r="D125" s="57">
        <f t="shared" si="38"/>
        <v>3</v>
      </c>
      <c r="E125" s="2">
        <v>20848646</v>
      </c>
      <c r="F125" s="2">
        <v>5264283</v>
      </c>
      <c r="G125" s="2">
        <v>2147827</v>
      </c>
      <c r="H125" s="2">
        <v>1552235</v>
      </c>
      <c r="I125" s="12">
        <v>1260104</v>
      </c>
      <c r="J125" s="13">
        <f t="shared" si="34"/>
        <v>6.0440567699216532E-2</v>
      </c>
      <c r="K125" s="13">
        <f t="shared" si="39"/>
        <v>-3.6611108180407914E-2</v>
      </c>
      <c r="L125" s="13">
        <f t="shared" si="40"/>
        <v>-5.8823555966640351E-2</v>
      </c>
      <c r="M125" s="13">
        <f t="shared" si="41"/>
        <v>2.3600726438755881E-2</v>
      </c>
      <c r="N125" s="13">
        <f t="shared" si="35"/>
        <v>0.25249999448405425</v>
      </c>
      <c r="O125" s="13">
        <f t="shared" si="35"/>
        <v>0.40799991185884193</v>
      </c>
      <c r="P125" s="13">
        <f t="shared" si="35"/>
        <v>0.72270019885214221</v>
      </c>
      <c r="Q125" s="13">
        <f t="shared" si="33"/>
        <v>0.81179975970133389</v>
      </c>
      <c r="R125" s="13">
        <f t="shared" si="59"/>
        <v>-2.8846070517210776E-2</v>
      </c>
      <c r="S125" s="13">
        <f t="shared" si="59"/>
        <v>7.3684194432599437E-2</v>
      </c>
      <c r="T125" s="13">
        <f t="shared" si="59"/>
        <v>3.1250330009052751E-2</v>
      </c>
      <c r="U125" s="13">
        <f t="shared" si="58"/>
        <v>-4.8076927716415807E-2</v>
      </c>
      <c r="V125" s="14">
        <v>7505512</v>
      </c>
      <c r="W125" s="14">
        <v>5629134</v>
      </c>
      <c r="X125" s="14">
        <v>2293351</v>
      </c>
      <c r="Y125" s="14">
        <v>5420648</v>
      </c>
      <c r="Z125" s="14">
        <f t="shared" si="53"/>
        <v>-469095</v>
      </c>
      <c r="AA125" s="13">
        <f t="shared" si="54"/>
        <v>-5.8823588422601936E-2</v>
      </c>
      <c r="AB125" s="14">
        <f t="shared" si="42"/>
        <v>-351821</v>
      </c>
      <c r="AC125" s="13">
        <f t="shared" si="55"/>
        <v>-5.8823549082044568E-2</v>
      </c>
      <c r="AD125" s="14">
        <f t="shared" si="45"/>
        <v>-143334</v>
      </c>
      <c r="AE125" s="13">
        <f t="shared" si="56"/>
        <v>-5.8823360426152771E-2</v>
      </c>
      <c r="AF125" s="14">
        <f t="shared" si="43"/>
        <v>-338790</v>
      </c>
      <c r="AG125" s="13">
        <f t="shared" si="57"/>
        <v>-5.8823447704446141E-2</v>
      </c>
      <c r="AH125" s="14">
        <f t="shared" si="36"/>
        <v>20848645</v>
      </c>
      <c r="AI125" s="13">
        <f t="shared" si="46"/>
        <v>-5.8823516134325682E-2</v>
      </c>
      <c r="AJ125" s="14">
        <v>400375</v>
      </c>
      <c r="AK125" s="50">
        <f t="shared" si="44"/>
        <v>3.1966141973797102E-2</v>
      </c>
      <c r="AL125" s="50">
        <v>0.18</v>
      </c>
      <c r="AM125" s="50">
        <f t="shared" si="44"/>
        <v>5.8823529411764497E-2</v>
      </c>
      <c r="AN125" s="14">
        <v>37</v>
      </c>
      <c r="AO125" s="50">
        <f t="shared" si="47"/>
        <v>-2.6315789473684181E-2</v>
      </c>
      <c r="AP125" s="14">
        <v>18</v>
      </c>
      <c r="AQ125" s="50">
        <f t="shared" si="48"/>
        <v>-5.2631578947368474E-2</v>
      </c>
      <c r="AR125" s="14">
        <v>27</v>
      </c>
      <c r="AS125" s="50">
        <f t="shared" si="49"/>
        <v>-9.9999999999999978E-2</v>
      </c>
      <c r="AT125" s="14">
        <v>365</v>
      </c>
      <c r="AU125" s="50">
        <f t="shared" si="50"/>
        <v>-5.4495912806539204E-3</v>
      </c>
      <c r="AV125" s="14">
        <v>37</v>
      </c>
      <c r="AW125" s="50">
        <f t="shared" si="51"/>
        <v>0.23333333333333339</v>
      </c>
      <c r="AX125" s="50">
        <v>0.93</v>
      </c>
      <c r="AY125" s="50">
        <f t="shared" si="52"/>
        <v>-1.0638297872340274E-2</v>
      </c>
    </row>
    <row r="126" spans="2:51" x14ac:dyDescent="0.3">
      <c r="B126" s="1">
        <v>43589</v>
      </c>
      <c r="C126" s="4">
        <f t="shared" si="37"/>
        <v>7</v>
      </c>
      <c r="D126" s="57">
        <f t="shared" si="38"/>
        <v>4</v>
      </c>
      <c r="E126" s="2">
        <v>43094160</v>
      </c>
      <c r="F126" s="2">
        <v>9321266</v>
      </c>
      <c r="G126" s="2">
        <v>3042461</v>
      </c>
      <c r="H126" s="2">
        <v>1986118</v>
      </c>
      <c r="I126" s="12">
        <v>1487205</v>
      </c>
      <c r="J126" s="13">
        <f t="shared" si="34"/>
        <v>3.4510592618582192E-2</v>
      </c>
      <c r="K126" s="13">
        <f t="shared" si="39"/>
        <v>-0.14743647070153953</v>
      </c>
      <c r="L126" s="13">
        <f t="shared" si="40"/>
        <v>-8.5714295413028663E-2</v>
      </c>
      <c r="M126" s="13">
        <f t="shared" si="41"/>
        <v>-6.750862993794049E-2</v>
      </c>
      <c r="N126" s="13">
        <f t="shared" si="35"/>
        <v>0.21629998125035968</v>
      </c>
      <c r="O126" s="13">
        <f t="shared" si="35"/>
        <v>0.32639997614058003</v>
      </c>
      <c r="P126" s="13">
        <f t="shared" si="35"/>
        <v>0.65279982224915944</v>
      </c>
      <c r="Q126" s="13">
        <f t="shared" si="33"/>
        <v>0.74879992024643049</v>
      </c>
      <c r="R126" s="13">
        <f t="shared" si="59"/>
        <v>1.9801981545578329E-2</v>
      </c>
      <c r="S126" s="13">
        <f t="shared" si="59"/>
        <v>-1.0309351956360513E-2</v>
      </c>
      <c r="T126" s="13">
        <f t="shared" si="59"/>
        <v>-8.5714597582449814E-2</v>
      </c>
      <c r="U126" s="13">
        <f t="shared" si="58"/>
        <v>1.0526524457600939E-2</v>
      </c>
      <c r="V126" s="14">
        <v>15513897</v>
      </c>
      <c r="W126" s="14">
        <v>11635423</v>
      </c>
      <c r="X126" s="14">
        <v>4740357</v>
      </c>
      <c r="Y126" s="14">
        <v>11204481</v>
      </c>
      <c r="Z126" s="14">
        <f t="shared" si="53"/>
        <v>-1454428</v>
      </c>
      <c r="AA126" s="13">
        <f t="shared" si="54"/>
        <v>-8.5714294133333757E-2</v>
      </c>
      <c r="AB126" s="14">
        <f t="shared" si="42"/>
        <v>-1090821</v>
      </c>
      <c r="AC126" s="13">
        <f t="shared" si="55"/>
        <v>-8.5714292449523999E-2</v>
      </c>
      <c r="AD126" s="14">
        <f t="shared" si="45"/>
        <v>-444409</v>
      </c>
      <c r="AE126" s="13">
        <f t="shared" si="56"/>
        <v>-8.5714379395328555E-2</v>
      </c>
      <c r="AF126" s="14">
        <f t="shared" si="43"/>
        <v>-1050420</v>
      </c>
      <c r="AG126" s="13">
        <f t="shared" si="57"/>
        <v>-8.5714278719999482E-2</v>
      </c>
      <c r="AH126" s="14">
        <f t="shared" si="36"/>
        <v>43094158</v>
      </c>
      <c r="AI126" s="13">
        <f t="shared" si="46"/>
        <v>-8.5714299050057785E-2</v>
      </c>
      <c r="AJ126" s="14">
        <v>400472</v>
      </c>
      <c r="AK126" s="50">
        <f t="shared" si="44"/>
        <v>3.1987403977230322E-2</v>
      </c>
      <c r="AL126" s="50">
        <v>0.19</v>
      </c>
      <c r="AM126" s="50">
        <f t="shared" si="44"/>
        <v>0</v>
      </c>
      <c r="AN126" s="14">
        <v>39</v>
      </c>
      <c r="AO126" s="50">
        <f t="shared" si="47"/>
        <v>0.25806451612903225</v>
      </c>
      <c r="AP126" s="14">
        <v>19</v>
      </c>
      <c r="AQ126" s="50">
        <f t="shared" si="48"/>
        <v>-5.0000000000000044E-2</v>
      </c>
      <c r="AR126" s="14">
        <v>30</v>
      </c>
      <c r="AS126" s="50">
        <f t="shared" si="49"/>
        <v>3.4482758620689724E-2</v>
      </c>
      <c r="AT126" s="14">
        <v>370</v>
      </c>
      <c r="AU126" s="50">
        <f t="shared" si="50"/>
        <v>1.0928961748633892E-2</v>
      </c>
      <c r="AV126" s="14">
        <v>40</v>
      </c>
      <c r="AW126" s="50">
        <f t="shared" si="51"/>
        <v>0.11111111111111116</v>
      </c>
      <c r="AX126" s="50">
        <v>0.94</v>
      </c>
      <c r="AY126" s="50">
        <f t="shared" si="52"/>
        <v>0</v>
      </c>
    </row>
    <row r="127" spans="2:51" x14ac:dyDescent="0.3">
      <c r="B127" s="1">
        <v>43590</v>
      </c>
      <c r="C127" s="4">
        <f t="shared" si="37"/>
        <v>1</v>
      </c>
      <c r="D127" s="57">
        <f t="shared" si="38"/>
        <v>5</v>
      </c>
      <c r="E127" s="2">
        <v>43991955</v>
      </c>
      <c r="F127" s="2">
        <v>8868778</v>
      </c>
      <c r="G127" s="2">
        <v>3136000</v>
      </c>
      <c r="H127" s="2">
        <v>2068505</v>
      </c>
      <c r="I127" s="12">
        <v>1532762</v>
      </c>
      <c r="J127" s="13">
        <f t="shared" si="34"/>
        <v>3.4841870519280171E-2</v>
      </c>
      <c r="K127" s="13">
        <f t="shared" si="39"/>
        <v>-6.796122408523797E-2</v>
      </c>
      <c r="L127" s="13">
        <f t="shared" si="40"/>
        <v>-4.8543699609418511E-2</v>
      </c>
      <c r="M127" s="13">
        <f t="shared" si="41"/>
        <v>-2.040821472079013E-2</v>
      </c>
      <c r="N127" s="13">
        <f t="shared" si="35"/>
        <v>0.2015999970903771</v>
      </c>
      <c r="O127" s="13">
        <f t="shared" si="35"/>
        <v>0.35360001118530648</v>
      </c>
      <c r="P127" s="13">
        <f t="shared" si="35"/>
        <v>0.65959980867346935</v>
      </c>
      <c r="Q127" s="13">
        <f t="shared" si="33"/>
        <v>0.74099990089460743</v>
      </c>
      <c r="R127" s="13">
        <f t="shared" si="59"/>
        <v>1.0526342670331035E-2</v>
      </c>
      <c r="S127" s="13">
        <f t="shared" si="59"/>
        <v>1.8860765282902037E-7</v>
      </c>
      <c r="T127" s="13">
        <f t="shared" si="59"/>
        <v>-3.3952074818266453E-7</v>
      </c>
      <c r="U127" s="13">
        <f t="shared" si="58"/>
        <v>-3.0612175310603784E-2</v>
      </c>
      <c r="V127" s="14">
        <v>15837104</v>
      </c>
      <c r="W127" s="14">
        <v>11877828</v>
      </c>
      <c r="X127" s="14">
        <v>4839115</v>
      </c>
      <c r="Y127" s="14">
        <v>11437908</v>
      </c>
      <c r="Z127" s="14">
        <f t="shared" si="53"/>
        <v>-808015</v>
      </c>
      <c r="AA127" s="13">
        <f t="shared" si="54"/>
        <v>-4.8543660156469937E-2</v>
      </c>
      <c r="AB127" s="14">
        <f t="shared" si="42"/>
        <v>-606011</v>
      </c>
      <c r="AC127" s="13">
        <f t="shared" si="55"/>
        <v>-4.8543641102708923E-2</v>
      </c>
      <c r="AD127" s="14">
        <f t="shared" si="45"/>
        <v>-246893</v>
      </c>
      <c r="AE127" s="13">
        <f t="shared" si="56"/>
        <v>-4.8543572876802443E-2</v>
      </c>
      <c r="AF127" s="14">
        <f t="shared" si="43"/>
        <v>-583567</v>
      </c>
      <c r="AG127" s="13">
        <f t="shared" si="57"/>
        <v>-4.8543710318409317E-2</v>
      </c>
      <c r="AH127" s="14">
        <f t="shared" si="36"/>
        <v>43991955</v>
      </c>
      <c r="AI127" s="13">
        <f t="shared" si="46"/>
        <v>-4.8543658453296556E-2</v>
      </c>
      <c r="AJ127" s="14">
        <v>387617</v>
      </c>
      <c r="AK127" s="50">
        <f t="shared" si="44"/>
        <v>-1.7581877258879608E-2</v>
      </c>
      <c r="AL127" s="50">
        <v>0.18</v>
      </c>
      <c r="AM127" s="50">
        <f t="shared" si="44"/>
        <v>0</v>
      </c>
      <c r="AN127" s="14">
        <v>34</v>
      </c>
      <c r="AO127" s="50">
        <f t="shared" si="47"/>
        <v>0.1333333333333333</v>
      </c>
      <c r="AP127" s="14">
        <v>21</v>
      </c>
      <c r="AQ127" s="50">
        <f t="shared" si="48"/>
        <v>5.0000000000000044E-2</v>
      </c>
      <c r="AR127" s="14">
        <v>28</v>
      </c>
      <c r="AS127" s="50">
        <f t="shared" si="49"/>
        <v>-3.4482758620689613E-2</v>
      </c>
      <c r="AT127" s="14">
        <v>397</v>
      </c>
      <c r="AU127" s="50">
        <f t="shared" si="50"/>
        <v>2.0565552699228773E-2</v>
      </c>
      <c r="AV127" s="14">
        <v>36</v>
      </c>
      <c r="AW127" s="50">
        <f t="shared" si="51"/>
        <v>0.16129032258064524</v>
      </c>
      <c r="AX127" s="50">
        <v>0.93</v>
      </c>
      <c r="AY127" s="50">
        <f t="shared" si="52"/>
        <v>0</v>
      </c>
    </row>
    <row r="128" spans="2:51" x14ac:dyDescent="0.3">
      <c r="B128" s="1">
        <v>43591</v>
      </c>
      <c r="C128" s="4">
        <f t="shared" si="37"/>
        <v>2</v>
      </c>
      <c r="D128" s="57">
        <f t="shared" si="38"/>
        <v>6</v>
      </c>
      <c r="E128" s="2">
        <v>21717340</v>
      </c>
      <c r="F128" s="2">
        <v>5157868</v>
      </c>
      <c r="G128" s="2">
        <v>1959989</v>
      </c>
      <c r="H128" s="2">
        <v>1430792</v>
      </c>
      <c r="I128" s="12">
        <v>1161517</v>
      </c>
      <c r="J128" s="13">
        <f t="shared" si="34"/>
        <v>5.3483391612416623E-2</v>
      </c>
      <c r="K128" s="13">
        <f t="shared" si="39"/>
        <v>-4.0209787320542922E-2</v>
      </c>
      <c r="L128" s="13">
        <f t="shared" si="40"/>
        <v>5.2631578947368363E-2</v>
      </c>
      <c r="M128" s="13">
        <f t="shared" si="41"/>
        <v>-8.8199297954515754E-2</v>
      </c>
      <c r="N128" s="13">
        <f t="shared" si="35"/>
        <v>0.23749998848846129</v>
      </c>
      <c r="O128" s="13">
        <f t="shared" si="35"/>
        <v>0.37999983714201296</v>
      </c>
      <c r="P128" s="13">
        <f t="shared" si="35"/>
        <v>0.73000001530620839</v>
      </c>
      <c r="Q128" s="13">
        <f t="shared" si="33"/>
        <v>0.81180003802090028</v>
      </c>
      <c r="R128" s="13">
        <f t="shared" si="59"/>
        <v>-5.9405998371804158E-2</v>
      </c>
      <c r="S128" s="13">
        <f t="shared" si="59"/>
        <v>-4.0404446079675527E-2</v>
      </c>
      <c r="T128" s="13">
        <f t="shared" si="59"/>
        <v>2.0408178714460545E-2</v>
      </c>
      <c r="U128" s="13">
        <f t="shared" si="58"/>
        <v>-9.9991682939953863E-3</v>
      </c>
      <c r="V128" s="14">
        <v>7818242</v>
      </c>
      <c r="W128" s="14">
        <v>5863681</v>
      </c>
      <c r="X128" s="14">
        <v>2388907</v>
      </c>
      <c r="Y128" s="14">
        <v>5646508</v>
      </c>
      <c r="Z128" s="14">
        <f t="shared" si="53"/>
        <v>390912</v>
      </c>
      <c r="AA128" s="13">
        <f t="shared" si="54"/>
        <v>5.2631564774959561E-2</v>
      </c>
      <c r="AB128" s="14">
        <f t="shared" si="42"/>
        <v>293184</v>
      </c>
      <c r="AC128" s="13">
        <f t="shared" si="55"/>
        <v>5.2631569499094866E-2</v>
      </c>
      <c r="AD128" s="14">
        <f t="shared" si="45"/>
        <v>119445</v>
      </c>
      <c r="AE128" s="13">
        <f t="shared" si="56"/>
        <v>5.2631416608870385E-2</v>
      </c>
      <c r="AF128" s="14">
        <f t="shared" si="43"/>
        <v>282325</v>
      </c>
      <c r="AG128" s="13">
        <f t="shared" si="57"/>
        <v>5.2631500454030089E-2</v>
      </c>
      <c r="AH128" s="14">
        <f t="shared" si="36"/>
        <v>21717338</v>
      </c>
      <c r="AI128" s="13">
        <f t="shared" si="46"/>
        <v>5.2631533028763E-2</v>
      </c>
      <c r="AJ128" s="14">
        <v>388170</v>
      </c>
      <c r="AK128" s="50">
        <f t="shared" si="44"/>
        <v>-1.9138635077221688E-2</v>
      </c>
      <c r="AL128" s="50">
        <v>0.18</v>
      </c>
      <c r="AM128" s="50">
        <f t="shared" si="44"/>
        <v>0</v>
      </c>
      <c r="AN128" s="14">
        <v>32</v>
      </c>
      <c r="AO128" s="50">
        <f t="shared" si="47"/>
        <v>-0.15789473684210531</v>
      </c>
      <c r="AP128" s="14">
        <v>18</v>
      </c>
      <c r="AQ128" s="50">
        <f t="shared" si="48"/>
        <v>-9.9999999999999978E-2</v>
      </c>
      <c r="AR128" s="14">
        <v>29</v>
      </c>
      <c r="AS128" s="50">
        <f t="shared" si="49"/>
        <v>7.4074074074074181E-2</v>
      </c>
      <c r="AT128" s="14">
        <v>359</v>
      </c>
      <c r="AU128" s="50">
        <f t="shared" si="50"/>
        <v>-1.9125683060109311E-2</v>
      </c>
      <c r="AV128" s="14">
        <v>35</v>
      </c>
      <c r="AW128" s="50">
        <f t="shared" si="51"/>
        <v>0.12903225806451624</v>
      </c>
      <c r="AX128" s="50">
        <v>0.93</v>
      </c>
      <c r="AY128" s="50">
        <f t="shared" si="52"/>
        <v>2.19780219780219E-2</v>
      </c>
    </row>
    <row r="129" spans="2:51" x14ac:dyDescent="0.3">
      <c r="B129" s="1">
        <v>43592</v>
      </c>
      <c r="C129" s="4">
        <f t="shared" si="37"/>
        <v>3</v>
      </c>
      <c r="D129" s="57">
        <f t="shared" si="38"/>
        <v>7</v>
      </c>
      <c r="E129" s="2">
        <v>22151687</v>
      </c>
      <c r="F129" s="2">
        <v>5814817</v>
      </c>
      <c r="G129" s="2">
        <v>2372445</v>
      </c>
      <c r="H129" s="2">
        <v>1679928</v>
      </c>
      <c r="I129" s="12">
        <v>1308664</v>
      </c>
      <c r="J129" s="13">
        <f t="shared" si="34"/>
        <v>5.9077396678636714E-2</v>
      </c>
      <c r="K129" s="13">
        <f t="shared" si="39"/>
        <v>4.9896948901256177E-2</v>
      </c>
      <c r="L129" s="13">
        <f t="shared" si="40"/>
        <v>5.154639126319327E-2</v>
      </c>
      <c r="M129" s="13">
        <f t="shared" si="41"/>
        <v>-1.5685873449249321E-3</v>
      </c>
      <c r="N129" s="13">
        <f t="shared" si="35"/>
        <v>0.26249996219249577</v>
      </c>
      <c r="O129" s="13">
        <f t="shared" si="35"/>
        <v>0.4079999422165822</v>
      </c>
      <c r="P129" s="13">
        <f t="shared" si="35"/>
        <v>0.70809987165139765</v>
      </c>
      <c r="Q129" s="13">
        <f t="shared" si="33"/>
        <v>0.77900005238319736</v>
      </c>
      <c r="R129" s="13">
        <f t="shared" si="59"/>
        <v>3.9603918158988671E-2</v>
      </c>
      <c r="S129" s="13">
        <f t="shared" si="59"/>
        <v>9.9008827874436101E-3</v>
      </c>
      <c r="T129" s="13">
        <f t="shared" si="59"/>
        <v>2.105230536604763E-2</v>
      </c>
      <c r="U129" s="13">
        <f t="shared" si="58"/>
        <v>-6.8627122643580507E-2</v>
      </c>
      <c r="V129" s="14">
        <v>7974607</v>
      </c>
      <c r="W129" s="14">
        <v>5980955</v>
      </c>
      <c r="X129" s="14">
        <v>2436685</v>
      </c>
      <c r="Y129" s="14">
        <v>5759438</v>
      </c>
      <c r="Z129" s="14">
        <f t="shared" si="53"/>
        <v>390912</v>
      </c>
      <c r="AA129" s="13">
        <f t="shared" si="54"/>
        <v>5.15463767991724E-2</v>
      </c>
      <c r="AB129" s="14">
        <f t="shared" si="42"/>
        <v>293184</v>
      </c>
      <c r="AC129" s="13">
        <f t="shared" si="55"/>
        <v>5.1546379064839387E-2</v>
      </c>
      <c r="AD129" s="14">
        <f t="shared" si="45"/>
        <v>119445</v>
      </c>
      <c r="AE129" s="13">
        <f t="shared" si="56"/>
        <v>5.1546236039426319E-2</v>
      </c>
      <c r="AF129" s="14">
        <f t="shared" si="43"/>
        <v>282325</v>
      </c>
      <c r="AG129" s="13">
        <f t="shared" si="57"/>
        <v>5.154631646270591E-2</v>
      </c>
      <c r="AH129" s="14">
        <f t="shared" si="36"/>
        <v>22151685</v>
      </c>
      <c r="AI129" s="13">
        <f t="shared" si="46"/>
        <v>5.154634623984955E-2</v>
      </c>
      <c r="AJ129" s="14">
        <v>404780</v>
      </c>
      <c r="AK129" s="50">
        <f t="shared" si="44"/>
        <v>-9.6749034977738901E-4</v>
      </c>
      <c r="AL129" s="50">
        <v>0.18</v>
      </c>
      <c r="AM129" s="50">
        <f t="shared" si="44"/>
        <v>5.8823529411764497E-2</v>
      </c>
      <c r="AN129" s="14">
        <v>37</v>
      </c>
      <c r="AO129" s="50">
        <f t="shared" si="47"/>
        <v>0.1212121212121211</v>
      </c>
      <c r="AP129" s="14">
        <v>22</v>
      </c>
      <c r="AQ129" s="50">
        <f t="shared" si="48"/>
        <v>0.15789473684210531</v>
      </c>
      <c r="AR129" s="14">
        <v>29</v>
      </c>
      <c r="AS129" s="50">
        <f t="shared" si="49"/>
        <v>7.4074074074074181E-2</v>
      </c>
      <c r="AT129" s="14">
        <v>360</v>
      </c>
      <c r="AU129" s="50">
        <f t="shared" si="50"/>
        <v>-5.2631578947368474E-2</v>
      </c>
      <c r="AV129" s="14">
        <v>31</v>
      </c>
      <c r="AW129" s="50">
        <f t="shared" si="51"/>
        <v>-8.8235294117647078E-2</v>
      </c>
      <c r="AX129" s="50">
        <v>0.95</v>
      </c>
      <c r="AY129" s="50">
        <f t="shared" si="52"/>
        <v>1.0638297872340496E-2</v>
      </c>
    </row>
    <row r="130" spans="2:51" x14ac:dyDescent="0.3">
      <c r="B130" s="1">
        <v>43593</v>
      </c>
      <c r="C130" s="4">
        <f t="shared" si="37"/>
        <v>4</v>
      </c>
      <c r="D130" s="57">
        <f t="shared" si="38"/>
        <v>8</v>
      </c>
      <c r="E130" s="2">
        <v>22803207</v>
      </c>
      <c r="F130" s="2">
        <v>5757809</v>
      </c>
      <c r="G130" s="2">
        <v>2187967</v>
      </c>
      <c r="H130" s="2">
        <v>1565272</v>
      </c>
      <c r="I130" s="12">
        <v>1334864</v>
      </c>
      <c r="J130" s="13">
        <f t="shared" si="34"/>
        <v>5.8538432773951488E-2</v>
      </c>
      <c r="K130" s="13">
        <f t="shared" si="39"/>
        <v>-8.6084544765537951E-2</v>
      </c>
      <c r="L130" s="13">
        <f t="shared" si="40"/>
        <v>0</v>
      </c>
      <c r="M130" s="13">
        <f t="shared" si="41"/>
        <v>-8.6084544765537951E-2</v>
      </c>
      <c r="N130" s="13">
        <f t="shared" si="35"/>
        <v>0.25249996634245347</v>
      </c>
      <c r="O130" s="13">
        <f t="shared" si="35"/>
        <v>0.37999992705558661</v>
      </c>
      <c r="P130" s="13">
        <f t="shared" si="35"/>
        <v>0.71540018656588511</v>
      </c>
      <c r="Q130" s="13">
        <f t="shared" si="35"/>
        <v>0.85280002453247739</v>
      </c>
      <c r="R130" s="13">
        <f t="shared" si="59"/>
        <v>4.1237105944778474E-2</v>
      </c>
      <c r="S130" s="13">
        <f t="shared" si="59"/>
        <v>-7.7670029762231363E-2</v>
      </c>
      <c r="T130" s="13">
        <f t="shared" si="59"/>
        <v>-3.9215235901547851E-2</v>
      </c>
      <c r="U130" s="13">
        <f t="shared" si="58"/>
        <v>-9.5239993887127339E-3</v>
      </c>
      <c r="V130" s="14">
        <v>8209154</v>
      </c>
      <c r="W130" s="14">
        <v>6156866</v>
      </c>
      <c r="X130" s="14">
        <v>2508352</v>
      </c>
      <c r="Y130" s="14">
        <v>5928833</v>
      </c>
      <c r="Z130" s="14">
        <f t="shared" si="53"/>
        <v>0</v>
      </c>
      <c r="AA130" s="13">
        <f t="shared" si="54"/>
        <v>0</v>
      </c>
      <c r="AB130" s="14">
        <f t="shared" si="42"/>
        <v>0</v>
      </c>
      <c r="AC130" s="13">
        <f t="shared" si="55"/>
        <v>0</v>
      </c>
      <c r="AD130" s="14">
        <f t="shared" si="45"/>
        <v>0</v>
      </c>
      <c r="AE130" s="13">
        <f t="shared" si="56"/>
        <v>0</v>
      </c>
      <c r="AF130" s="14">
        <f t="shared" si="43"/>
        <v>0</v>
      </c>
      <c r="AG130" s="13">
        <f t="shared" si="57"/>
        <v>0</v>
      </c>
      <c r="AH130" s="14">
        <f t="shared" si="36"/>
        <v>22803205</v>
      </c>
      <c r="AI130" s="13">
        <f t="shared" si="46"/>
        <v>0</v>
      </c>
      <c r="AJ130" s="14">
        <v>384639</v>
      </c>
      <c r="AK130" s="50">
        <f t="shared" si="44"/>
        <v>-6.2439214634800289E-2</v>
      </c>
      <c r="AL130" s="50">
        <v>0.17</v>
      </c>
      <c r="AM130" s="50">
        <f t="shared" si="44"/>
        <v>-5.5555555555555469E-2</v>
      </c>
      <c r="AN130" s="14">
        <v>35</v>
      </c>
      <c r="AO130" s="50">
        <f t="shared" si="47"/>
        <v>-0.125</v>
      </c>
      <c r="AP130" s="14">
        <v>20</v>
      </c>
      <c r="AQ130" s="50">
        <f t="shared" si="48"/>
        <v>0.11111111111111116</v>
      </c>
      <c r="AR130" s="14">
        <v>29</v>
      </c>
      <c r="AS130" s="50">
        <f t="shared" si="49"/>
        <v>7.4074074074074181E-2</v>
      </c>
      <c r="AT130" s="14">
        <v>390</v>
      </c>
      <c r="AU130" s="50">
        <f t="shared" si="50"/>
        <v>3.1746031746031855E-2</v>
      </c>
      <c r="AV130" s="14">
        <v>38</v>
      </c>
      <c r="AW130" s="50">
        <f t="shared" si="51"/>
        <v>8.5714285714285632E-2</v>
      </c>
      <c r="AX130" s="50">
        <v>0.91</v>
      </c>
      <c r="AY130" s="50">
        <f t="shared" si="52"/>
        <v>-3.1914893617021156E-2</v>
      </c>
    </row>
    <row r="131" spans="2:51" x14ac:dyDescent="0.3">
      <c r="B131" s="1">
        <v>43594</v>
      </c>
      <c r="C131" s="4">
        <f t="shared" si="37"/>
        <v>5</v>
      </c>
      <c r="D131" s="57">
        <f t="shared" si="38"/>
        <v>9</v>
      </c>
      <c r="E131" s="2">
        <v>21065820</v>
      </c>
      <c r="F131" s="2">
        <v>5108461</v>
      </c>
      <c r="G131" s="2">
        <v>2063818</v>
      </c>
      <c r="H131" s="2">
        <v>1506587</v>
      </c>
      <c r="I131" s="12">
        <v>1210693</v>
      </c>
      <c r="J131" s="13">
        <f t="shared" ref="J131:J194" si="60">I131/E131</f>
        <v>5.7471914219337297E-2</v>
      </c>
      <c r="K131" s="13">
        <f t="shared" si="39"/>
        <v>-5.7604244424950046E-2</v>
      </c>
      <c r="L131" s="13">
        <f t="shared" si="40"/>
        <v>-1.0204062934193514E-2</v>
      </c>
      <c r="M131" s="13">
        <f t="shared" si="41"/>
        <v>-4.7888842250930708E-2</v>
      </c>
      <c r="N131" s="13">
        <f t="shared" ref="N131:Q194" si="61">F131/E131</f>
        <v>0.24249998338540821</v>
      </c>
      <c r="O131" s="13">
        <f t="shared" si="61"/>
        <v>0.40399995223610397</v>
      </c>
      <c r="P131" s="13">
        <f t="shared" si="61"/>
        <v>0.72999993216456105</v>
      </c>
      <c r="Q131" s="13">
        <f t="shared" si="61"/>
        <v>0.80359979211290156</v>
      </c>
      <c r="R131" s="13">
        <f t="shared" si="59"/>
        <v>-6.730772587071876E-2</v>
      </c>
      <c r="S131" s="13">
        <f t="shared" si="59"/>
        <v>3.0612396720372193E-2</v>
      </c>
      <c r="T131" s="13">
        <f t="shared" si="59"/>
        <v>-1.9607918944187785E-2</v>
      </c>
      <c r="U131" s="13">
        <f t="shared" si="58"/>
        <v>1.0308759987366578E-2</v>
      </c>
      <c r="V131" s="14">
        <v>7583695</v>
      </c>
      <c r="W131" s="14">
        <v>5687771</v>
      </c>
      <c r="X131" s="14">
        <v>2317240</v>
      </c>
      <c r="Y131" s="14">
        <v>5477113</v>
      </c>
      <c r="Z131" s="14">
        <f t="shared" si="53"/>
        <v>-78182</v>
      </c>
      <c r="AA131" s="13">
        <f t="shared" si="54"/>
        <v>-1.0204027028886009E-2</v>
      </c>
      <c r="AB131" s="14">
        <f t="shared" si="42"/>
        <v>-58637</v>
      </c>
      <c r="AC131" s="13">
        <f t="shared" si="55"/>
        <v>-1.0204113595832398E-2</v>
      </c>
      <c r="AD131" s="14">
        <f t="shared" si="45"/>
        <v>-23889</v>
      </c>
      <c r="AE131" s="13">
        <f t="shared" si="56"/>
        <v>-1.0204051122343127E-2</v>
      </c>
      <c r="AF131" s="14">
        <f t="shared" si="43"/>
        <v>-56465</v>
      </c>
      <c r="AG131" s="13">
        <f t="shared" si="57"/>
        <v>-1.0204066880416196E-2</v>
      </c>
      <c r="AH131" s="14">
        <f t="shared" ref="AH131:AH194" si="62">SUM(V131:Y131)</f>
        <v>21065819</v>
      </c>
      <c r="AI131" s="13">
        <f t="shared" si="46"/>
        <v>-1.020406341364033E-2</v>
      </c>
      <c r="AJ131" s="14">
        <v>403290</v>
      </c>
      <c r="AK131" s="50">
        <f t="shared" si="44"/>
        <v>3.3200027668824683E-2</v>
      </c>
      <c r="AL131" s="50">
        <v>0.18</v>
      </c>
      <c r="AM131" s="50">
        <f t="shared" si="44"/>
        <v>-5.2631578947368474E-2</v>
      </c>
      <c r="AN131" s="14">
        <v>32</v>
      </c>
      <c r="AO131" s="50">
        <f t="shared" si="47"/>
        <v>3.2258064516129004E-2</v>
      </c>
      <c r="AP131" s="14">
        <v>19</v>
      </c>
      <c r="AQ131" s="50">
        <f t="shared" si="48"/>
        <v>5.555555555555558E-2</v>
      </c>
      <c r="AR131" s="14">
        <v>26</v>
      </c>
      <c r="AS131" s="50">
        <f t="shared" si="49"/>
        <v>-0.1333333333333333</v>
      </c>
      <c r="AT131" s="14">
        <v>385</v>
      </c>
      <c r="AU131" s="50">
        <f t="shared" si="50"/>
        <v>1.8518518518518601E-2</v>
      </c>
      <c r="AV131" s="14">
        <v>40</v>
      </c>
      <c r="AW131" s="50">
        <f t="shared" si="51"/>
        <v>0.11111111111111116</v>
      </c>
      <c r="AX131" s="50">
        <v>0.95</v>
      </c>
      <c r="AY131" s="50">
        <f t="shared" si="52"/>
        <v>0</v>
      </c>
    </row>
    <row r="132" spans="2:51" x14ac:dyDescent="0.3">
      <c r="B132" s="1">
        <v>43595</v>
      </c>
      <c r="C132" s="4">
        <f t="shared" ref="C132:C195" si="63">WEEKDAY(B132,1)</f>
        <v>6</v>
      </c>
      <c r="D132" s="57">
        <f t="shared" ref="D132:D195" si="64">DAY(B132)</f>
        <v>10</v>
      </c>
      <c r="E132" s="2">
        <v>21065820</v>
      </c>
      <c r="F132" s="2">
        <v>5213790</v>
      </c>
      <c r="G132" s="2">
        <v>2168936</v>
      </c>
      <c r="H132" s="2">
        <v>1583323</v>
      </c>
      <c r="I132" s="12">
        <v>1337275</v>
      </c>
      <c r="J132" s="13">
        <f t="shared" si="60"/>
        <v>6.3480794955999814E-2</v>
      </c>
      <c r="K132" s="13">
        <f t="shared" si="39"/>
        <v>6.1241770520528371E-2</v>
      </c>
      <c r="L132" s="13">
        <f t="shared" si="40"/>
        <v>1.0416695645367069E-2</v>
      </c>
      <c r="M132" s="13">
        <f t="shared" si="41"/>
        <v>5.030110358845441E-2</v>
      </c>
      <c r="N132" s="13">
        <f t="shared" si="61"/>
        <v>0.247499978638382</v>
      </c>
      <c r="O132" s="13">
        <f t="shared" si="61"/>
        <v>0.41599987724860416</v>
      </c>
      <c r="P132" s="13">
        <f t="shared" si="61"/>
        <v>0.72999987090444352</v>
      </c>
      <c r="Q132" s="13">
        <f t="shared" si="61"/>
        <v>0.84460024897004593</v>
      </c>
      <c r="R132" s="13">
        <f t="shared" si="59"/>
        <v>-1.9802043385739543E-2</v>
      </c>
      <c r="S132" s="13">
        <f t="shared" si="59"/>
        <v>1.9607762544149754E-2</v>
      </c>
      <c r="T132" s="13">
        <f t="shared" si="59"/>
        <v>1.0100553540590251E-2</v>
      </c>
      <c r="U132" s="13">
        <f t="shared" si="58"/>
        <v>4.0404655060232608E-2</v>
      </c>
      <c r="V132" s="14">
        <v>7583695</v>
      </c>
      <c r="W132" s="14">
        <v>5687771</v>
      </c>
      <c r="X132" s="14">
        <v>2317240</v>
      </c>
      <c r="Y132" s="14">
        <v>5477113</v>
      </c>
      <c r="Z132" s="14">
        <f t="shared" si="53"/>
        <v>78183</v>
      </c>
      <c r="AA132" s="13">
        <f t="shared" si="54"/>
        <v>1.0416744387324872E-2</v>
      </c>
      <c r="AB132" s="14">
        <f t="shared" si="42"/>
        <v>58637</v>
      </c>
      <c r="AC132" s="13">
        <f t="shared" si="55"/>
        <v>1.0416699975520194E-2</v>
      </c>
      <c r="AD132" s="14">
        <f t="shared" si="45"/>
        <v>23889</v>
      </c>
      <c r="AE132" s="13">
        <f t="shared" si="56"/>
        <v>1.0416634871853514E-2</v>
      </c>
      <c r="AF132" s="14">
        <f t="shared" si="43"/>
        <v>56465</v>
      </c>
      <c r="AG132" s="13">
        <f t="shared" si="57"/>
        <v>1.0416651293351009E-2</v>
      </c>
      <c r="AH132" s="14">
        <f t="shared" si="62"/>
        <v>21065819</v>
      </c>
      <c r="AI132" s="13">
        <f t="shared" si="46"/>
        <v>1.0416696145001181E-2</v>
      </c>
      <c r="AJ132" s="14">
        <v>406517</v>
      </c>
      <c r="AK132" s="50">
        <f t="shared" si="44"/>
        <v>1.534061817046517E-2</v>
      </c>
      <c r="AL132" s="50">
        <v>0.19</v>
      </c>
      <c r="AM132" s="50">
        <f t="shared" si="44"/>
        <v>5.555555555555558E-2</v>
      </c>
      <c r="AN132" s="14">
        <v>40</v>
      </c>
      <c r="AO132" s="50">
        <f t="shared" si="47"/>
        <v>8.1081081081081141E-2</v>
      </c>
      <c r="AP132" s="14">
        <v>21</v>
      </c>
      <c r="AQ132" s="50">
        <f t="shared" si="48"/>
        <v>0.16666666666666674</v>
      </c>
      <c r="AR132" s="14">
        <v>25</v>
      </c>
      <c r="AS132" s="50">
        <f t="shared" si="49"/>
        <v>-7.407407407407407E-2</v>
      </c>
      <c r="AT132" s="14">
        <v>377</v>
      </c>
      <c r="AU132" s="50">
        <f t="shared" si="50"/>
        <v>3.287671232876721E-2</v>
      </c>
      <c r="AV132" s="14">
        <v>39</v>
      </c>
      <c r="AW132" s="50">
        <f t="shared" si="51"/>
        <v>5.4054054054053946E-2</v>
      </c>
      <c r="AX132" s="50">
        <v>0.92</v>
      </c>
      <c r="AY132" s="50">
        <f t="shared" si="52"/>
        <v>-1.0752688172043001E-2</v>
      </c>
    </row>
    <row r="133" spans="2:51" x14ac:dyDescent="0.3">
      <c r="B133" s="1">
        <v>43596</v>
      </c>
      <c r="C133" s="4">
        <f t="shared" si="63"/>
        <v>7</v>
      </c>
      <c r="D133" s="57">
        <f t="shared" si="64"/>
        <v>11</v>
      </c>
      <c r="E133" s="2">
        <v>45787545</v>
      </c>
      <c r="F133" s="2">
        <v>10096153</v>
      </c>
      <c r="G133" s="2">
        <v>3398365</v>
      </c>
      <c r="H133" s="2">
        <v>2218452</v>
      </c>
      <c r="I133" s="12">
        <v>1678481</v>
      </c>
      <c r="J133" s="13">
        <f t="shared" si="60"/>
        <v>3.6658025670518041E-2</v>
      </c>
      <c r="K133" s="13">
        <f t="shared" si="39"/>
        <v>0.12861441428720322</v>
      </c>
      <c r="L133" s="13">
        <f t="shared" si="40"/>
        <v>6.25E-2</v>
      </c>
      <c r="M133" s="13">
        <f t="shared" si="41"/>
        <v>6.2225331093838321E-2</v>
      </c>
      <c r="N133" s="13">
        <f t="shared" si="61"/>
        <v>0.22049998531259976</v>
      </c>
      <c r="O133" s="13">
        <f t="shared" si="61"/>
        <v>0.33659999011504677</v>
      </c>
      <c r="P133" s="13">
        <f t="shared" si="61"/>
        <v>0.6527998022578505</v>
      </c>
      <c r="Q133" s="13">
        <f t="shared" si="61"/>
        <v>0.75660009772580161</v>
      </c>
      <c r="R133" s="13">
        <f t="shared" si="59"/>
        <v>1.9417496191914685E-2</v>
      </c>
      <c r="S133" s="13">
        <f t="shared" si="59"/>
        <v>3.1250045098268009E-2</v>
      </c>
      <c r="T133" s="13">
        <f t="shared" si="59"/>
        <v>-3.062394970942961E-8</v>
      </c>
      <c r="U133" s="13">
        <f t="shared" si="58"/>
        <v>1.04169047945466E-2</v>
      </c>
      <c r="V133" s="14">
        <v>16483516</v>
      </c>
      <c r="W133" s="14">
        <v>12362637</v>
      </c>
      <c r="X133" s="14">
        <v>5036630</v>
      </c>
      <c r="Y133" s="14">
        <v>11904761</v>
      </c>
      <c r="Z133" s="14">
        <f t="shared" si="53"/>
        <v>969619</v>
      </c>
      <c r="AA133" s="13">
        <f t="shared" si="54"/>
        <v>6.2500028200522362E-2</v>
      </c>
      <c r="AB133" s="14">
        <f t="shared" si="42"/>
        <v>727214</v>
      </c>
      <c r="AC133" s="13">
        <f t="shared" si="55"/>
        <v>6.2500005371527889E-2</v>
      </c>
      <c r="AD133" s="14">
        <f t="shared" si="45"/>
        <v>296273</v>
      </c>
      <c r="AE133" s="13">
        <f t="shared" si="56"/>
        <v>6.2500145031270771E-2</v>
      </c>
      <c r="AF133" s="14">
        <f t="shared" si="43"/>
        <v>700280</v>
      </c>
      <c r="AG133" s="13">
        <f t="shared" si="57"/>
        <v>6.2499994421874705E-2</v>
      </c>
      <c r="AH133" s="14">
        <f t="shared" si="62"/>
        <v>45787544</v>
      </c>
      <c r="AI133" s="13">
        <f t="shared" si="46"/>
        <v>6.2500026105626771E-2</v>
      </c>
      <c r="AJ133" s="14">
        <v>398563</v>
      </c>
      <c r="AK133" s="50">
        <f t="shared" si="44"/>
        <v>-4.7668750873969268E-3</v>
      </c>
      <c r="AL133" s="50">
        <v>0.17</v>
      </c>
      <c r="AM133" s="50">
        <f t="shared" si="44"/>
        <v>-0.10526315789473684</v>
      </c>
      <c r="AN133" s="14">
        <v>39</v>
      </c>
      <c r="AO133" s="50">
        <f t="shared" si="47"/>
        <v>0</v>
      </c>
      <c r="AP133" s="14">
        <v>17</v>
      </c>
      <c r="AQ133" s="50">
        <f t="shared" si="48"/>
        <v>-0.10526315789473684</v>
      </c>
      <c r="AR133" s="14">
        <v>28</v>
      </c>
      <c r="AS133" s="50">
        <f t="shared" si="49"/>
        <v>-6.6666666666666652E-2</v>
      </c>
      <c r="AT133" s="14">
        <v>367</v>
      </c>
      <c r="AU133" s="50">
        <f t="shared" si="50"/>
        <v>-8.1081081081081363E-3</v>
      </c>
      <c r="AV133" s="14">
        <v>33</v>
      </c>
      <c r="AW133" s="50">
        <f t="shared" si="51"/>
        <v>-0.17500000000000004</v>
      </c>
      <c r="AX133" s="50">
        <v>0.91</v>
      </c>
      <c r="AY133" s="50">
        <f t="shared" si="52"/>
        <v>-3.1914893617021156E-2</v>
      </c>
    </row>
    <row r="134" spans="2:51" x14ac:dyDescent="0.3">
      <c r="B134" s="1">
        <v>43597</v>
      </c>
      <c r="C134" s="4">
        <f t="shared" si="63"/>
        <v>1</v>
      </c>
      <c r="D134" s="57">
        <f t="shared" si="64"/>
        <v>12</v>
      </c>
      <c r="E134" s="2">
        <v>42645263</v>
      </c>
      <c r="F134" s="2">
        <v>8955505</v>
      </c>
      <c r="G134" s="2">
        <v>3166666</v>
      </c>
      <c r="H134" s="2">
        <v>2088733</v>
      </c>
      <c r="I134" s="12">
        <v>1564043</v>
      </c>
      <c r="J134" s="13">
        <f t="shared" si="60"/>
        <v>3.6675656098075889E-2</v>
      </c>
      <c r="K134" s="13">
        <f t="shared" si="39"/>
        <v>2.0408256467735919E-2</v>
      </c>
      <c r="L134" s="13">
        <f t="shared" si="40"/>
        <v>-3.0612233532244737E-2</v>
      </c>
      <c r="M134" s="13">
        <f t="shared" si="41"/>
        <v>5.2631662751314368E-2</v>
      </c>
      <c r="N134" s="13">
        <f t="shared" si="61"/>
        <v>0.20999999460666943</v>
      </c>
      <c r="O134" s="13">
        <f t="shared" si="61"/>
        <v>0.35359993657532435</v>
      </c>
      <c r="P134" s="13">
        <f t="shared" si="61"/>
        <v>0.65960003360000707</v>
      </c>
      <c r="Q134" s="13">
        <f t="shared" si="61"/>
        <v>0.74879987054353048</v>
      </c>
      <c r="R134" s="13">
        <f t="shared" si="59"/>
        <v>4.1666654948048443E-2</v>
      </c>
      <c r="S134" s="13">
        <f t="shared" si="59"/>
        <v>-2.1100107405747082E-7</v>
      </c>
      <c r="T134" s="13">
        <f t="shared" si="59"/>
        <v>3.4100455281738107E-7</v>
      </c>
      <c r="U134" s="13">
        <f t="shared" si="58"/>
        <v>1.0526276237697418E-2</v>
      </c>
      <c r="V134" s="14">
        <v>15352294</v>
      </c>
      <c r="W134" s="14">
        <v>11514221</v>
      </c>
      <c r="X134" s="14">
        <v>4690978</v>
      </c>
      <c r="Y134" s="14">
        <v>11087768</v>
      </c>
      <c r="Z134" s="14">
        <f t="shared" si="53"/>
        <v>-484810</v>
      </c>
      <c r="AA134" s="13">
        <f t="shared" si="54"/>
        <v>-3.061228871137045E-2</v>
      </c>
      <c r="AB134" s="14">
        <f t="shared" si="42"/>
        <v>-363607</v>
      </c>
      <c r="AC134" s="13">
        <f t="shared" si="55"/>
        <v>-3.0612246616132155E-2</v>
      </c>
      <c r="AD134" s="14">
        <f t="shared" si="45"/>
        <v>-148137</v>
      </c>
      <c r="AE134" s="13">
        <f t="shared" si="56"/>
        <v>-3.061241569997819E-2</v>
      </c>
      <c r="AF134" s="14">
        <f t="shared" si="43"/>
        <v>-350140</v>
      </c>
      <c r="AG134" s="13">
        <f t="shared" si="57"/>
        <v>-3.0612241329445955E-2</v>
      </c>
      <c r="AH134" s="14">
        <f t="shared" si="62"/>
        <v>42645261</v>
      </c>
      <c r="AI134" s="13">
        <f t="shared" si="46"/>
        <v>-3.061227899510266E-2</v>
      </c>
      <c r="AJ134" s="14">
        <v>398790</v>
      </c>
      <c r="AK134" s="50">
        <f t="shared" si="44"/>
        <v>2.8824845143530897E-2</v>
      </c>
      <c r="AL134" s="50">
        <v>0.17</v>
      </c>
      <c r="AM134" s="50">
        <f t="shared" si="44"/>
        <v>-5.5555555555555469E-2</v>
      </c>
      <c r="AN134" s="14">
        <v>34</v>
      </c>
      <c r="AO134" s="50">
        <f t="shared" si="47"/>
        <v>0</v>
      </c>
      <c r="AP134" s="14">
        <v>22</v>
      </c>
      <c r="AQ134" s="50">
        <f t="shared" si="48"/>
        <v>4.7619047619047672E-2</v>
      </c>
      <c r="AR134" s="14">
        <v>27</v>
      </c>
      <c r="AS134" s="50">
        <f t="shared" si="49"/>
        <v>-3.5714285714285698E-2</v>
      </c>
      <c r="AT134" s="14">
        <v>350</v>
      </c>
      <c r="AU134" s="50">
        <f t="shared" si="50"/>
        <v>-0.11838790931989929</v>
      </c>
      <c r="AV134" s="14">
        <v>30</v>
      </c>
      <c r="AW134" s="50">
        <f t="shared" si="51"/>
        <v>-0.16666666666666663</v>
      </c>
      <c r="AX134" s="50">
        <v>0.94</v>
      </c>
      <c r="AY134" s="50">
        <f t="shared" si="52"/>
        <v>1.0752688172043001E-2</v>
      </c>
    </row>
    <row r="135" spans="2:51" x14ac:dyDescent="0.3">
      <c r="B135" s="1">
        <v>43598</v>
      </c>
      <c r="C135" s="4">
        <f t="shared" si="63"/>
        <v>2</v>
      </c>
      <c r="D135" s="57">
        <f t="shared" si="64"/>
        <v>13</v>
      </c>
      <c r="E135" s="2">
        <v>20848646</v>
      </c>
      <c r="F135" s="2">
        <v>5420648</v>
      </c>
      <c r="G135" s="2">
        <v>2059846</v>
      </c>
      <c r="H135" s="2">
        <v>1428503</v>
      </c>
      <c r="I135" s="12">
        <v>1229941</v>
      </c>
      <c r="J135" s="13">
        <f t="shared" si="60"/>
        <v>5.8993807079845854E-2</v>
      </c>
      <c r="K135" s="13">
        <f t="shared" si="39"/>
        <v>5.8909167924360961E-2</v>
      </c>
      <c r="L135" s="13">
        <f t="shared" si="40"/>
        <v>-4.0000018418461902E-2</v>
      </c>
      <c r="M135" s="13">
        <f t="shared" si="41"/>
        <v>0.10303040441717126</v>
      </c>
      <c r="N135" s="13">
        <f t="shared" si="61"/>
        <v>0.2600000019185898</v>
      </c>
      <c r="O135" s="13">
        <f t="shared" si="61"/>
        <v>0.37999995572485062</v>
      </c>
      <c r="P135" s="13">
        <f t="shared" si="61"/>
        <v>0.69349990241988968</v>
      </c>
      <c r="Q135" s="13">
        <f t="shared" si="61"/>
        <v>0.86099994189721685</v>
      </c>
      <c r="R135" s="13">
        <f t="shared" si="59"/>
        <v>9.4736903245035808E-2</v>
      </c>
      <c r="S135" s="13">
        <f t="shared" si="59"/>
        <v>3.1206023276553196E-7</v>
      </c>
      <c r="T135" s="13">
        <f t="shared" si="59"/>
        <v>-5.0000153590419094E-2</v>
      </c>
      <c r="U135" s="13">
        <f t="shared" si="58"/>
        <v>6.0605939359478E-2</v>
      </c>
      <c r="V135" s="14">
        <v>7505512</v>
      </c>
      <c r="W135" s="14">
        <v>5629134</v>
      </c>
      <c r="X135" s="14">
        <v>2293351</v>
      </c>
      <c r="Y135" s="14">
        <v>5420648</v>
      </c>
      <c r="Z135" s="14">
        <f t="shared" si="53"/>
        <v>-312730</v>
      </c>
      <c r="AA135" s="13">
        <f t="shared" si="54"/>
        <v>-4.0000040929917491E-2</v>
      </c>
      <c r="AB135" s="14">
        <f t="shared" si="42"/>
        <v>-234547</v>
      </c>
      <c r="AC135" s="13">
        <f t="shared" si="55"/>
        <v>-3.9999959070079028E-2</v>
      </c>
      <c r="AD135" s="14">
        <f t="shared" si="45"/>
        <v>-95556</v>
      </c>
      <c r="AE135" s="13">
        <f t="shared" si="56"/>
        <v>-3.9999882791586283E-2</v>
      </c>
      <c r="AF135" s="14">
        <f t="shared" si="43"/>
        <v>-225860</v>
      </c>
      <c r="AG135" s="13">
        <f t="shared" si="57"/>
        <v>-3.9999943327805432E-2</v>
      </c>
      <c r="AH135" s="14">
        <f t="shared" si="62"/>
        <v>20848645</v>
      </c>
      <c r="AI135" s="13">
        <f t="shared" si="46"/>
        <v>-3.9999976055997255E-2</v>
      </c>
      <c r="AJ135" s="14">
        <v>385035</v>
      </c>
      <c r="AK135" s="50">
        <f t="shared" si="44"/>
        <v>-8.0763582966225655E-3</v>
      </c>
      <c r="AL135" s="50">
        <v>0.17</v>
      </c>
      <c r="AM135" s="50">
        <f t="shared" si="44"/>
        <v>-5.5555555555555469E-2</v>
      </c>
      <c r="AN135" s="14">
        <v>37</v>
      </c>
      <c r="AO135" s="50">
        <f t="shared" si="47"/>
        <v>0.15625</v>
      </c>
      <c r="AP135" s="14">
        <v>19</v>
      </c>
      <c r="AQ135" s="50">
        <f t="shared" si="48"/>
        <v>5.555555555555558E-2</v>
      </c>
      <c r="AR135" s="14">
        <v>25</v>
      </c>
      <c r="AS135" s="50">
        <f t="shared" si="49"/>
        <v>-0.13793103448275867</v>
      </c>
      <c r="AT135" s="14">
        <v>395</v>
      </c>
      <c r="AU135" s="50">
        <f t="shared" si="50"/>
        <v>0.10027855153203347</v>
      </c>
      <c r="AV135" s="14">
        <v>33</v>
      </c>
      <c r="AW135" s="50">
        <f t="shared" si="51"/>
        <v>-5.7142857142857162E-2</v>
      </c>
      <c r="AX135" s="50">
        <v>0.93</v>
      </c>
      <c r="AY135" s="50">
        <f t="shared" si="52"/>
        <v>0</v>
      </c>
    </row>
    <row r="136" spans="2:51" x14ac:dyDescent="0.3">
      <c r="B136" s="1">
        <v>43599</v>
      </c>
      <c r="C136" s="4">
        <f t="shared" si="63"/>
        <v>3</v>
      </c>
      <c r="D136" s="57">
        <f t="shared" si="64"/>
        <v>14</v>
      </c>
      <c r="E136" s="2">
        <v>22803207</v>
      </c>
      <c r="F136" s="2">
        <v>5700801</v>
      </c>
      <c r="G136" s="2">
        <v>2280320</v>
      </c>
      <c r="H136" s="2">
        <v>1731219</v>
      </c>
      <c r="I136" s="12">
        <v>1433796</v>
      </c>
      <c r="J136" s="13">
        <f t="shared" si="60"/>
        <v>6.287694533492591E-2</v>
      </c>
      <c r="K136" s="13">
        <f t="shared" si="39"/>
        <v>9.5618126577945217E-2</v>
      </c>
      <c r="L136" s="13">
        <f t="shared" si="40"/>
        <v>2.9411755411675955E-2</v>
      </c>
      <c r="M136" s="13">
        <f t="shared" si="41"/>
        <v>6.4314761142194588E-2</v>
      </c>
      <c r="N136" s="13">
        <f t="shared" si="61"/>
        <v>0.24999996710988942</v>
      </c>
      <c r="O136" s="13">
        <f t="shared" si="61"/>
        <v>0.39999992983442151</v>
      </c>
      <c r="P136" s="13">
        <f t="shared" si="61"/>
        <v>0.75920002455795677</v>
      </c>
      <c r="Q136" s="13">
        <f t="shared" si="61"/>
        <v>0.82820024502965828</v>
      </c>
      <c r="R136" s="13">
        <f t="shared" si="59"/>
        <v>-4.7619035744621896E-2</v>
      </c>
      <c r="S136" s="13">
        <f t="shared" si="59"/>
        <v>-1.9607876262673574E-2</v>
      </c>
      <c r="T136" s="13">
        <f t="shared" si="59"/>
        <v>7.2165177473321185E-2</v>
      </c>
      <c r="U136" s="13">
        <f t="shared" si="58"/>
        <v>6.3158137789519619E-2</v>
      </c>
      <c r="V136" s="14">
        <v>8209154</v>
      </c>
      <c r="W136" s="14">
        <v>6156866</v>
      </c>
      <c r="X136" s="14">
        <v>2508352</v>
      </c>
      <c r="Y136" s="14">
        <v>5928833</v>
      </c>
      <c r="Z136" s="14">
        <f t="shared" si="53"/>
        <v>234547</v>
      </c>
      <c r="AA136" s="13">
        <f t="shared" si="54"/>
        <v>2.9411731512286376E-2</v>
      </c>
      <c r="AB136" s="14">
        <f t="shared" si="42"/>
        <v>175911</v>
      </c>
      <c r="AC136" s="13">
        <f t="shared" si="55"/>
        <v>2.9411858139711811E-2</v>
      </c>
      <c r="AD136" s="14">
        <f t="shared" si="45"/>
        <v>71667</v>
      </c>
      <c r="AE136" s="13">
        <f t="shared" si="56"/>
        <v>2.9411680213076385E-2</v>
      </c>
      <c r="AF136" s="14">
        <f t="shared" si="43"/>
        <v>169395</v>
      </c>
      <c r="AG136" s="13">
        <f t="shared" si="57"/>
        <v>2.9411723852223126E-2</v>
      </c>
      <c r="AH136" s="14">
        <f t="shared" si="62"/>
        <v>22803205</v>
      </c>
      <c r="AI136" s="13">
        <f t="shared" si="46"/>
        <v>2.9411758067162896E-2</v>
      </c>
      <c r="AJ136" s="14">
        <v>387454</v>
      </c>
      <c r="AK136" s="50">
        <f t="shared" si="44"/>
        <v>-4.280349819655116E-2</v>
      </c>
      <c r="AL136" s="50">
        <v>0.17</v>
      </c>
      <c r="AM136" s="50">
        <f t="shared" si="44"/>
        <v>-5.5555555555555469E-2</v>
      </c>
      <c r="AN136" s="14">
        <v>35</v>
      </c>
      <c r="AO136" s="50">
        <f t="shared" si="47"/>
        <v>-5.4054054054054057E-2</v>
      </c>
      <c r="AP136" s="14">
        <v>20</v>
      </c>
      <c r="AQ136" s="50">
        <f t="shared" si="48"/>
        <v>-9.0909090909090939E-2</v>
      </c>
      <c r="AR136" s="14">
        <v>27</v>
      </c>
      <c r="AS136" s="50">
        <f t="shared" si="49"/>
        <v>-6.8965517241379337E-2</v>
      </c>
      <c r="AT136" s="14">
        <v>389</v>
      </c>
      <c r="AU136" s="50">
        <f t="shared" si="50"/>
        <v>8.0555555555555491E-2</v>
      </c>
      <c r="AV136" s="14">
        <v>35</v>
      </c>
      <c r="AW136" s="50">
        <f t="shared" si="51"/>
        <v>0.12903225806451624</v>
      </c>
      <c r="AX136" s="50">
        <v>0.91</v>
      </c>
      <c r="AY136" s="50">
        <f t="shared" si="52"/>
        <v>-4.2105263157894646E-2</v>
      </c>
    </row>
    <row r="137" spans="2:51" x14ac:dyDescent="0.3">
      <c r="B137" s="1">
        <v>43600</v>
      </c>
      <c r="C137" s="4">
        <f t="shared" si="63"/>
        <v>4</v>
      </c>
      <c r="D137" s="57">
        <f t="shared" si="64"/>
        <v>15</v>
      </c>
      <c r="E137" s="2">
        <v>21934513</v>
      </c>
      <c r="F137" s="2">
        <v>5483628</v>
      </c>
      <c r="G137" s="2">
        <v>2303123</v>
      </c>
      <c r="H137" s="2">
        <v>1647654</v>
      </c>
      <c r="I137" s="12">
        <v>1283523</v>
      </c>
      <c r="J137" s="13">
        <f t="shared" si="60"/>
        <v>5.8516138470911118E-2</v>
      </c>
      <c r="K137" s="13">
        <f t="shared" si="39"/>
        <v>-3.8461596087691285E-2</v>
      </c>
      <c r="L137" s="13">
        <f t="shared" si="40"/>
        <v>-3.809525563663041E-2</v>
      </c>
      <c r="M137" s="13">
        <f t="shared" si="41"/>
        <v>-3.808489907213275E-4</v>
      </c>
      <c r="N137" s="13">
        <f t="shared" si="61"/>
        <v>0.24999998860243672</v>
      </c>
      <c r="O137" s="13">
        <f t="shared" si="61"/>
        <v>0.41999986140562418</v>
      </c>
      <c r="P137" s="13">
        <f t="shared" si="61"/>
        <v>0.71539991567970973</v>
      </c>
      <c r="Q137" s="13">
        <f t="shared" si="61"/>
        <v>0.7790003240971709</v>
      </c>
      <c r="R137" s="13">
        <f t="shared" si="59"/>
        <v>-9.900903260423255E-3</v>
      </c>
      <c r="S137" s="13">
        <f t="shared" si="59"/>
        <v>0.10526300533785715</v>
      </c>
      <c r="T137" s="13">
        <f t="shared" si="59"/>
        <v>-3.7864985280577912E-7</v>
      </c>
      <c r="U137" s="13">
        <f t="shared" si="58"/>
        <v>-8.6538107777101692E-2</v>
      </c>
      <c r="V137" s="14">
        <v>7896424</v>
      </c>
      <c r="W137" s="14">
        <v>5922318</v>
      </c>
      <c r="X137" s="14">
        <v>2412796</v>
      </c>
      <c r="Y137" s="14">
        <v>5702973</v>
      </c>
      <c r="Z137" s="14">
        <f t="shared" si="53"/>
        <v>-312730</v>
      </c>
      <c r="AA137" s="13">
        <f t="shared" si="54"/>
        <v>-3.8095277540170391E-2</v>
      </c>
      <c r="AB137" s="14">
        <f t="shared" si="42"/>
        <v>-234548</v>
      </c>
      <c r="AC137" s="13">
        <f t="shared" si="55"/>
        <v>-3.8095355656595387E-2</v>
      </c>
      <c r="AD137" s="14">
        <f t="shared" si="45"/>
        <v>-95556</v>
      </c>
      <c r="AE137" s="13">
        <f t="shared" si="56"/>
        <v>-3.8095131783736913E-2</v>
      </c>
      <c r="AF137" s="14">
        <f t="shared" si="43"/>
        <v>-225860</v>
      </c>
      <c r="AG137" s="13">
        <f t="shared" si="57"/>
        <v>-3.8095186691883498E-2</v>
      </c>
      <c r="AH137" s="14">
        <f t="shared" si="62"/>
        <v>21934511</v>
      </c>
      <c r="AI137" s="13">
        <f t="shared" si="46"/>
        <v>-3.8095258977849822E-2</v>
      </c>
      <c r="AJ137" s="14">
        <v>381343</v>
      </c>
      <c r="AK137" s="50">
        <f t="shared" si="44"/>
        <v>-8.5690738588650728E-3</v>
      </c>
      <c r="AL137" s="50">
        <v>0.17</v>
      </c>
      <c r="AM137" s="50">
        <f t="shared" si="44"/>
        <v>0</v>
      </c>
      <c r="AN137" s="14">
        <v>37</v>
      </c>
      <c r="AO137" s="50">
        <f t="shared" si="47"/>
        <v>5.7142857142857162E-2</v>
      </c>
      <c r="AP137" s="14">
        <v>20</v>
      </c>
      <c r="AQ137" s="50">
        <f t="shared" si="48"/>
        <v>0</v>
      </c>
      <c r="AR137" s="14">
        <v>29</v>
      </c>
      <c r="AS137" s="50">
        <f t="shared" si="49"/>
        <v>0</v>
      </c>
      <c r="AT137" s="14">
        <v>399</v>
      </c>
      <c r="AU137" s="50">
        <f t="shared" si="50"/>
        <v>2.3076923076922995E-2</v>
      </c>
      <c r="AV137" s="14">
        <v>36</v>
      </c>
      <c r="AW137" s="50">
        <f t="shared" si="51"/>
        <v>-5.2631578947368474E-2</v>
      </c>
      <c r="AX137" s="50">
        <v>0.95</v>
      </c>
      <c r="AY137" s="50">
        <f t="shared" si="52"/>
        <v>4.39560439560438E-2</v>
      </c>
    </row>
    <row r="138" spans="2:51" x14ac:dyDescent="0.3">
      <c r="B138" s="1">
        <v>43601</v>
      </c>
      <c r="C138" s="4">
        <f t="shared" si="63"/>
        <v>5</v>
      </c>
      <c r="D138" s="57">
        <f t="shared" si="64"/>
        <v>16</v>
      </c>
      <c r="E138" s="2">
        <v>21065820</v>
      </c>
      <c r="F138" s="2">
        <v>5424448</v>
      </c>
      <c r="G138" s="2">
        <v>2256570</v>
      </c>
      <c r="H138" s="2">
        <v>1680242</v>
      </c>
      <c r="I138" s="12">
        <v>1377798</v>
      </c>
      <c r="J138" s="13">
        <f t="shared" si="60"/>
        <v>6.5404432393327203E-2</v>
      </c>
      <c r="K138" s="13">
        <f t="shared" ref="K138:K201" si="65">(I138/I131)-1</f>
        <v>0.13802425552968423</v>
      </c>
      <c r="L138" s="13">
        <f t="shared" ref="L138:L201" si="66">(E138/E131)-1</f>
        <v>0</v>
      </c>
      <c r="M138" s="13">
        <f t="shared" si="41"/>
        <v>0.13802425552968423</v>
      </c>
      <c r="N138" s="13">
        <f t="shared" si="61"/>
        <v>0.25749996914432954</v>
      </c>
      <c r="O138" s="13">
        <f t="shared" si="61"/>
        <v>0.41599993215899572</v>
      </c>
      <c r="P138" s="13">
        <f t="shared" si="61"/>
        <v>0.74459999025069024</v>
      </c>
      <c r="Q138" s="13">
        <f t="shared" si="61"/>
        <v>0.81999973813295945</v>
      </c>
      <c r="R138" s="13">
        <f t="shared" si="59"/>
        <v>6.1855615614957227E-2</v>
      </c>
      <c r="S138" s="13">
        <f t="shared" si="59"/>
        <v>2.9702924112918749E-2</v>
      </c>
      <c r="T138" s="13">
        <f t="shared" si="59"/>
        <v>2.0000081428552807E-2</v>
      </c>
      <c r="U138" s="13">
        <f t="shared" si="58"/>
        <v>2.040810137212401E-2</v>
      </c>
      <c r="V138" s="14">
        <v>7583695</v>
      </c>
      <c r="W138" s="14">
        <v>5687771</v>
      </c>
      <c r="X138" s="14">
        <v>2317240</v>
      </c>
      <c r="Y138" s="14">
        <v>5477113</v>
      </c>
      <c r="Z138" s="14">
        <f t="shared" si="53"/>
        <v>0</v>
      </c>
      <c r="AA138" s="13">
        <f t="shared" si="54"/>
        <v>0</v>
      </c>
      <c r="AB138" s="14">
        <f t="shared" si="42"/>
        <v>0</v>
      </c>
      <c r="AC138" s="13">
        <f t="shared" si="55"/>
        <v>0</v>
      </c>
      <c r="AD138" s="14">
        <f t="shared" si="45"/>
        <v>0</v>
      </c>
      <c r="AE138" s="13">
        <f t="shared" si="56"/>
        <v>0</v>
      </c>
      <c r="AF138" s="14">
        <f t="shared" si="43"/>
        <v>0</v>
      </c>
      <c r="AG138" s="13">
        <f t="shared" si="57"/>
        <v>0</v>
      </c>
      <c r="AH138" s="14">
        <f t="shared" si="62"/>
        <v>21065819</v>
      </c>
      <c r="AI138" s="13">
        <f t="shared" si="46"/>
        <v>0</v>
      </c>
      <c r="AJ138" s="14">
        <v>382648</v>
      </c>
      <c r="AK138" s="50">
        <f t="shared" si="44"/>
        <v>-5.1184011505368332E-2</v>
      </c>
      <c r="AL138" s="50">
        <v>0.17</v>
      </c>
      <c r="AM138" s="50">
        <f t="shared" si="44"/>
        <v>-5.5555555555555469E-2</v>
      </c>
      <c r="AN138" s="14">
        <v>37</v>
      </c>
      <c r="AO138" s="50">
        <f t="shared" si="47"/>
        <v>0.15625</v>
      </c>
      <c r="AP138" s="14">
        <v>22</v>
      </c>
      <c r="AQ138" s="50">
        <f t="shared" si="48"/>
        <v>0.15789473684210531</v>
      </c>
      <c r="AR138" s="14">
        <v>26</v>
      </c>
      <c r="AS138" s="50">
        <f t="shared" si="49"/>
        <v>0</v>
      </c>
      <c r="AT138" s="14">
        <v>390</v>
      </c>
      <c r="AU138" s="50">
        <f t="shared" si="50"/>
        <v>1.298701298701288E-2</v>
      </c>
      <c r="AV138" s="14">
        <v>39</v>
      </c>
      <c r="AW138" s="50">
        <f t="shared" si="51"/>
        <v>-2.5000000000000022E-2</v>
      </c>
      <c r="AX138" s="50">
        <v>0.93</v>
      </c>
      <c r="AY138" s="50">
        <f t="shared" si="52"/>
        <v>-2.1052631578947323E-2</v>
      </c>
    </row>
    <row r="139" spans="2:51" x14ac:dyDescent="0.3">
      <c r="B139" s="1">
        <v>43602</v>
      </c>
      <c r="C139" s="4">
        <f t="shared" si="63"/>
        <v>6</v>
      </c>
      <c r="D139" s="57">
        <f t="shared" si="64"/>
        <v>17</v>
      </c>
      <c r="E139" s="2">
        <v>20631473</v>
      </c>
      <c r="F139" s="2">
        <v>5312604</v>
      </c>
      <c r="G139" s="2">
        <v>2082540</v>
      </c>
      <c r="H139" s="2">
        <v>1489849</v>
      </c>
      <c r="I139" s="12">
        <v>1185026</v>
      </c>
      <c r="J139" s="13">
        <f t="shared" si="60"/>
        <v>5.7437779648598045E-2</v>
      </c>
      <c r="K139" s="13">
        <f t="shared" si="65"/>
        <v>-0.11385018040418016</v>
      </c>
      <c r="L139" s="13">
        <f t="shared" si="66"/>
        <v>-2.0618565999329763E-2</v>
      </c>
      <c r="M139" s="13">
        <f t="shared" ref="M139:M202" si="67">(J139/J132)-1</f>
        <v>-9.5194386138206633E-2</v>
      </c>
      <c r="N139" s="13">
        <f t="shared" si="61"/>
        <v>0.25749998558028309</v>
      </c>
      <c r="O139" s="13">
        <f t="shared" si="61"/>
        <v>0.39199985543812416</v>
      </c>
      <c r="P139" s="13">
        <f t="shared" si="61"/>
        <v>0.71539994429878895</v>
      </c>
      <c r="Q139" s="13">
        <f t="shared" si="61"/>
        <v>0.79540007074542451</v>
      </c>
      <c r="R139" s="13">
        <f t="shared" si="59"/>
        <v>4.0404071939383668E-2</v>
      </c>
      <c r="S139" s="13">
        <f t="shared" si="59"/>
        <v>-5.7692377144951457E-2</v>
      </c>
      <c r="T139" s="13">
        <f t="shared" si="59"/>
        <v>-1.9999902996648222E-2</v>
      </c>
      <c r="U139" s="13">
        <f t="shared" si="58"/>
        <v>-5.8252621029438401E-2</v>
      </c>
      <c r="V139" s="14">
        <v>7427330</v>
      </c>
      <c r="W139" s="14">
        <v>5570497</v>
      </c>
      <c r="X139" s="14">
        <v>2269462</v>
      </c>
      <c r="Y139" s="14">
        <v>5364183</v>
      </c>
      <c r="Z139" s="14">
        <f t="shared" si="53"/>
        <v>-156365</v>
      </c>
      <c r="AA139" s="13">
        <f t="shared" si="54"/>
        <v>-2.0618577092037627E-2</v>
      </c>
      <c r="AB139" s="14">
        <f t="shared" ref="AB139:AB202" si="68">W139-W132</f>
        <v>-117274</v>
      </c>
      <c r="AC139" s="13">
        <f t="shared" si="55"/>
        <v>-2.0618621952255056E-2</v>
      </c>
      <c r="AD139" s="14">
        <f t="shared" si="45"/>
        <v>-47778</v>
      </c>
      <c r="AE139" s="13">
        <f t="shared" si="56"/>
        <v>-2.0618494415770461E-2</v>
      </c>
      <c r="AF139" s="14">
        <f t="shared" ref="AF139:AF202" si="69">Y139-Y132</f>
        <v>-112930</v>
      </c>
      <c r="AG139" s="13">
        <f t="shared" si="57"/>
        <v>-2.0618526585082342E-2</v>
      </c>
      <c r="AH139" s="14">
        <f t="shared" si="62"/>
        <v>20631472</v>
      </c>
      <c r="AI139" s="13">
        <f t="shared" si="46"/>
        <v>-2.0618566978098496E-2</v>
      </c>
      <c r="AJ139" s="14">
        <v>391140</v>
      </c>
      <c r="AK139" s="50">
        <f t="shared" ref="AK139:AM202" si="70">(AJ139/AJ132)-1</f>
        <v>-3.7826216369795107E-2</v>
      </c>
      <c r="AL139" s="50">
        <v>0.18</v>
      </c>
      <c r="AM139" s="50">
        <f t="shared" si="70"/>
        <v>-5.2631578947368474E-2</v>
      </c>
      <c r="AN139" s="14">
        <v>32</v>
      </c>
      <c r="AO139" s="50">
        <f t="shared" si="47"/>
        <v>-0.19999999999999996</v>
      </c>
      <c r="AP139" s="14">
        <v>17</v>
      </c>
      <c r="AQ139" s="50">
        <f t="shared" si="48"/>
        <v>-0.19047619047619047</v>
      </c>
      <c r="AR139" s="14">
        <v>25</v>
      </c>
      <c r="AS139" s="50">
        <f t="shared" si="49"/>
        <v>0</v>
      </c>
      <c r="AT139" s="14">
        <v>378</v>
      </c>
      <c r="AU139" s="50">
        <f t="shared" si="50"/>
        <v>2.6525198938991412E-3</v>
      </c>
      <c r="AV139" s="14">
        <v>35</v>
      </c>
      <c r="AW139" s="50">
        <f t="shared" si="51"/>
        <v>-0.10256410256410253</v>
      </c>
      <c r="AX139" s="50">
        <v>0.91</v>
      </c>
      <c r="AY139" s="50">
        <f t="shared" si="52"/>
        <v>-1.0869565217391353E-2</v>
      </c>
    </row>
    <row r="140" spans="2:51" x14ac:dyDescent="0.3">
      <c r="B140" s="1">
        <v>43603</v>
      </c>
      <c r="C140" s="4">
        <f t="shared" si="63"/>
        <v>7</v>
      </c>
      <c r="D140" s="57">
        <f t="shared" si="64"/>
        <v>18</v>
      </c>
      <c r="E140" s="2">
        <v>44889750</v>
      </c>
      <c r="F140" s="2">
        <v>9332579</v>
      </c>
      <c r="G140" s="2">
        <v>3331730</v>
      </c>
      <c r="H140" s="2">
        <v>2152298</v>
      </c>
      <c r="I140" s="12">
        <v>1745944</v>
      </c>
      <c r="J140" s="13">
        <f t="shared" si="60"/>
        <v>3.8894045968177589E-2</v>
      </c>
      <c r="K140" s="13">
        <f t="shared" si="65"/>
        <v>4.0192888689237538E-2</v>
      </c>
      <c r="L140" s="13">
        <f t="shared" si="66"/>
        <v>-1.9607843137254943E-2</v>
      </c>
      <c r="M140" s="13">
        <f t="shared" si="67"/>
        <v>6.0996746463022111E-2</v>
      </c>
      <c r="N140" s="13">
        <f t="shared" si="61"/>
        <v>0.20789999944307999</v>
      </c>
      <c r="O140" s="13">
        <f t="shared" si="61"/>
        <v>0.35699992467248337</v>
      </c>
      <c r="P140" s="13">
        <f t="shared" si="61"/>
        <v>0.64600012606063517</v>
      </c>
      <c r="Q140" s="13">
        <f t="shared" si="61"/>
        <v>0.81119993606833252</v>
      </c>
      <c r="R140" s="13">
        <f t="shared" si="59"/>
        <v>-5.7142796865301104E-2</v>
      </c>
      <c r="S140" s="13">
        <f t="shared" si="59"/>
        <v>6.0605867963525739E-2</v>
      </c>
      <c r="T140" s="13">
        <f t="shared" si="59"/>
        <v>-1.0416173800447237E-2</v>
      </c>
      <c r="U140" s="13">
        <f t="shared" si="58"/>
        <v>7.2164725469435975E-2</v>
      </c>
      <c r="V140" s="14">
        <v>16160310</v>
      </c>
      <c r="W140" s="14">
        <v>12120232</v>
      </c>
      <c r="X140" s="14">
        <v>4937872</v>
      </c>
      <c r="Y140" s="14">
        <v>11671335</v>
      </c>
      <c r="Z140" s="14">
        <f t="shared" si="53"/>
        <v>-323206</v>
      </c>
      <c r="AA140" s="13">
        <f t="shared" si="54"/>
        <v>-1.9607831241829743E-2</v>
      </c>
      <c r="AB140" s="14">
        <f t="shared" si="68"/>
        <v>-242405</v>
      </c>
      <c r="AC140" s="13">
        <f t="shared" si="55"/>
        <v>-1.9607871686275313E-2</v>
      </c>
      <c r="AD140" s="14">
        <f t="shared" ref="AD140:AD203" si="71">X140-X133</f>
        <v>-98758</v>
      </c>
      <c r="AE140" s="13">
        <f t="shared" si="56"/>
        <v>-1.9607952142603247E-2</v>
      </c>
      <c r="AF140" s="14">
        <f t="shared" si="69"/>
        <v>-233426</v>
      </c>
      <c r="AG140" s="13">
        <f t="shared" si="57"/>
        <v>-1.9607785490191709E-2</v>
      </c>
      <c r="AH140" s="14">
        <f t="shared" si="62"/>
        <v>44889749</v>
      </c>
      <c r="AI140" s="13">
        <f t="shared" ref="AI140:AI203" si="72">(AH140/AH133)-1</f>
        <v>-1.9607843565490168E-2</v>
      </c>
      <c r="AJ140" s="14">
        <v>389840</v>
      </c>
      <c r="AK140" s="50">
        <f t="shared" si="70"/>
        <v>-2.1886125907322085E-2</v>
      </c>
      <c r="AL140" s="50">
        <v>0.17</v>
      </c>
      <c r="AM140" s="50">
        <f t="shared" si="70"/>
        <v>0</v>
      </c>
      <c r="AN140" s="14">
        <v>35</v>
      </c>
      <c r="AO140" s="50">
        <f t="shared" ref="AO140:AO203" si="73">(AN140/AN133)-1</f>
        <v>-0.10256410256410253</v>
      </c>
      <c r="AP140" s="14">
        <v>22</v>
      </c>
      <c r="AQ140" s="50">
        <f t="shared" ref="AQ140:AQ203" si="74">(AP140/AP133)-1</f>
        <v>0.29411764705882359</v>
      </c>
      <c r="AR140" s="14">
        <v>26</v>
      </c>
      <c r="AS140" s="50">
        <f t="shared" ref="AS140:AS203" si="75">(AR140/AR133)-1</f>
        <v>-7.1428571428571397E-2</v>
      </c>
      <c r="AT140" s="14">
        <v>377</v>
      </c>
      <c r="AU140" s="50">
        <f t="shared" ref="AU140:AU203" si="76">(AT140/AT133)-1</f>
        <v>2.7247956403269713E-2</v>
      </c>
      <c r="AV140" s="14">
        <v>35</v>
      </c>
      <c r="AW140" s="50">
        <f t="shared" ref="AW140:AW203" si="77">(AV140/AV133)-1</f>
        <v>6.0606060606060552E-2</v>
      </c>
      <c r="AX140" s="50">
        <v>0.93</v>
      </c>
      <c r="AY140" s="50">
        <f t="shared" ref="AY140:AY203" si="78">(AX140/AX133)-1</f>
        <v>2.19780219780219E-2</v>
      </c>
    </row>
    <row r="141" spans="2:51" x14ac:dyDescent="0.3">
      <c r="B141" s="1">
        <v>43604</v>
      </c>
      <c r="C141" s="4">
        <f t="shared" si="63"/>
        <v>1</v>
      </c>
      <c r="D141" s="57">
        <f t="shared" si="64"/>
        <v>19</v>
      </c>
      <c r="E141" s="2">
        <v>47134238</v>
      </c>
      <c r="F141" s="2">
        <v>9403280</v>
      </c>
      <c r="G141" s="2">
        <v>3069230</v>
      </c>
      <c r="H141" s="2">
        <v>2066206</v>
      </c>
      <c r="I141" s="12">
        <v>1547175</v>
      </c>
      <c r="J141" s="13">
        <f t="shared" si="60"/>
        <v>3.2824865016381509E-2</v>
      </c>
      <c r="K141" s="13">
        <f t="shared" si="65"/>
        <v>-1.0784869725448676E-2</v>
      </c>
      <c r="L141" s="13">
        <f t="shared" si="66"/>
        <v>0.10526315666056507</v>
      </c>
      <c r="M141" s="13">
        <f t="shared" si="67"/>
        <v>-0.10499583351411135</v>
      </c>
      <c r="N141" s="13">
        <f t="shared" si="61"/>
        <v>0.19949998979510394</v>
      </c>
      <c r="O141" s="13">
        <f t="shared" si="61"/>
        <v>0.32639993704324449</v>
      </c>
      <c r="P141" s="13">
        <f t="shared" si="61"/>
        <v>0.67320011859652096</v>
      </c>
      <c r="Q141" s="13">
        <f t="shared" si="61"/>
        <v>0.74879997444591684</v>
      </c>
      <c r="R141" s="13">
        <f t="shared" si="59"/>
        <v>-5.0000024196343529E-2</v>
      </c>
      <c r="S141" s="13">
        <f t="shared" si="59"/>
        <v>-7.6923089397346822E-2</v>
      </c>
      <c r="T141" s="13">
        <f t="shared" si="59"/>
        <v>2.0618684511409802E-2</v>
      </c>
      <c r="U141" s="13">
        <f t="shared" si="58"/>
        <v>1.3875855287004413E-7</v>
      </c>
      <c r="V141" s="14">
        <v>16968325</v>
      </c>
      <c r="W141" s="14">
        <v>12726244</v>
      </c>
      <c r="X141" s="14">
        <v>5184766</v>
      </c>
      <c r="Y141" s="14">
        <v>12254901</v>
      </c>
      <c r="Z141" s="14">
        <f t="shared" ref="Z141:Z204" si="79">V141-V134</f>
        <v>1616031</v>
      </c>
      <c r="AA141" s="13">
        <f t="shared" si="54"/>
        <v>0.10526316132299196</v>
      </c>
      <c r="AB141" s="14">
        <f t="shared" si="68"/>
        <v>1212023</v>
      </c>
      <c r="AC141" s="13">
        <f t="shared" si="55"/>
        <v>0.10526313503970441</v>
      </c>
      <c r="AD141" s="14">
        <f t="shared" si="71"/>
        <v>493788</v>
      </c>
      <c r="AE141" s="13">
        <f t="shared" si="56"/>
        <v>0.10526333741066352</v>
      </c>
      <c r="AF141" s="14">
        <f t="shared" si="69"/>
        <v>1167133</v>
      </c>
      <c r="AG141" s="13">
        <f t="shared" si="57"/>
        <v>0.10526311517340559</v>
      </c>
      <c r="AH141" s="14">
        <f t="shared" si="62"/>
        <v>47134236</v>
      </c>
      <c r="AI141" s="13">
        <f t="shared" si="72"/>
        <v>0.10526316159725235</v>
      </c>
      <c r="AJ141" s="14">
        <v>397741</v>
      </c>
      <c r="AK141" s="50">
        <f t="shared" si="70"/>
        <v>-2.6304571328268356E-3</v>
      </c>
      <c r="AL141" s="50">
        <v>0.19</v>
      </c>
      <c r="AM141" s="50">
        <f t="shared" si="70"/>
        <v>0.11764705882352944</v>
      </c>
      <c r="AN141" s="14">
        <v>31</v>
      </c>
      <c r="AO141" s="50">
        <f t="shared" si="73"/>
        <v>-8.8235294117647078E-2</v>
      </c>
      <c r="AP141" s="14">
        <v>20</v>
      </c>
      <c r="AQ141" s="50">
        <f t="shared" si="74"/>
        <v>-9.0909090909090939E-2</v>
      </c>
      <c r="AR141" s="14">
        <v>25</v>
      </c>
      <c r="AS141" s="50">
        <f t="shared" si="75"/>
        <v>-7.407407407407407E-2</v>
      </c>
      <c r="AT141" s="14">
        <v>398</v>
      </c>
      <c r="AU141" s="50">
        <f t="shared" si="76"/>
        <v>0.13714285714285723</v>
      </c>
      <c r="AV141" s="14">
        <v>34</v>
      </c>
      <c r="AW141" s="50">
        <f t="shared" si="77"/>
        <v>0.1333333333333333</v>
      </c>
      <c r="AX141" s="50">
        <v>0.92</v>
      </c>
      <c r="AY141" s="50">
        <f t="shared" si="78"/>
        <v>-2.1276595744680771E-2</v>
      </c>
    </row>
    <row r="142" spans="2:51" x14ac:dyDescent="0.3">
      <c r="B142" s="1">
        <v>43605</v>
      </c>
      <c r="C142" s="4">
        <f t="shared" si="63"/>
        <v>2</v>
      </c>
      <c r="D142" s="57">
        <f t="shared" si="64"/>
        <v>20</v>
      </c>
      <c r="E142" s="2">
        <v>22368860</v>
      </c>
      <c r="F142" s="2">
        <v>5480370</v>
      </c>
      <c r="G142" s="2">
        <v>2148305</v>
      </c>
      <c r="H142" s="2">
        <v>1536897</v>
      </c>
      <c r="I142" s="12">
        <v>1310666</v>
      </c>
      <c r="J142" s="13">
        <f t="shared" si="60"/>
        <v>5.8593330192061643E-2</v>
      </c>
      <c r="K142" s="13">
        <f t="shared" si="65"/>
        <v>6.5633229561417927E-2</v>
      </c>
      <c r="L142" s="13">
        <f t="shared" si="66"/>
        <v>7.2916677658587448E-2</v>
      </c>
      <c r="M142" s="13">
        <f t="shared" si="67"/>
        <v>-6.7884564093682043E-3</v>
      </c>
      <c r="N142" s="13">
        <f t="shared" si="61"/>
        <v>0.24499996870649643</v>
      </c>
      <c r="O142" s="13">
        <f t="shared" si="61"/>
        <v>0.39199999270122271</v>
      </c>
      <c r="P142" s="13">
        <f t="shared" si="61"/>
        <v>0.71539981520314855</v>
      </c>
      <c r="Q142" s="13">
        <f t="shared" si="61"/>
        <v>0.85280015511774698</v>
      </c>
      <c r="R142" s="13">
        <f t="shared" si="59"/>
        <v>-5.7692435005404774E-2</v>
      </c>
      <c r="S142" s="13">
        <f t="shared" si="59"/>
        <v>3.1579048354050343E-2</v>
      </c>
      <c r="T142" s="13">
        <f t="shared" si="59"/>
        <v>3.1578826048628938E-2</v>
      </c>
      <c r="U142" s="13">
        <f t="shared" si="58"/>
        <v>-9.5235625235950971E-3</v>
      </c>
      <c r="V142" s="14">
        <v>8052789</v>
      </c>
      <c r="W142" s="14">
        <v>6039592</v>
      </c>
      <c r="X142" s="14">
        <v>2460574</v>
      </c>
      <c r="Y142" s="14">
        <v>5815903</v>
      </c>
      <c r="Z142" s="14">
        <f t="shared" si="79"/>
        <v>547277</v>
      </c>
      <c r="AA142" s="13">
        <f t="shared" ref="AA142:AA205" si="80">(V142/V135)-1</f>
        <v>7.2916677769617744E-2</v>
      </c>
      <c r="AB142" s="14">
        <f t="shared" si="68"/>
        <v>410458</v>
      </c>
      <c r="AC142" s="13">
        <f t="shared" ref="AC142:AC205" si="81">(W142/W135)-1</f>
        <v>7.2916722181422644E-2</v>
      </c>
      <c r="AD142" s="14">
        <f t="shared" si="71"/>
        <v>167223</v>
      </c>
      <c r="AE142" s="13">
        <f t="shared" ref="AE142:AE205" si="82">(X142/X135)-1</f>
        <v>7.2916444102974154E-2</v>
      </c>
      <c r="AF142" s="14">
        <f t="shared" si="69"/>
        <v>395255</v>
      </c>
      <c r="AG142" s="13">
        <f t="shared" ref="AG142:AG205" si="83">(Y142/Y135)-1</f>
        <v>7.2916559053456398E-2</v>
      </c>
      <c r="AH142" s="14">
        <f t="shared" si="62"/>
        <v>22368858</v>
      </c>
      <c r="AI142" s="13">
        <f t="shared" si="72"/>
        <v>7.2916633191269842E-2</v>
      </c>
      <c r="AJ142" s="14">
        <v>409012</v>
      </c>
      <c r="AK142" s="50">
        <f t="shared" si="70"/>
        <v>6.2272260963289083E-2</v>
      </c>
      <c r="AL142" s="50">
        <v>0.19</v>
      </c>
      <c r="AM142" s="50">
        <f t="shared" si="70"/>
        <v>0.11764705882352944</v>
      </c>
      <c r="AN142" s="14">
        <v>32</v>
      </c>
      <c r="AO142" s="50">
        <f t="shared" si="73"/>
        <v>-0.13513513513513509</v>
      </c>
      <c r="AP142" s="14">
        <v>22</v>
      </c>
      <c r="AQ142" s="50">
        <f t="shared" si="74"/>
        <v>0.15789473684210531</v>
      </c>
      <c r="AR142" s="14">
        <v>25</v>
      </c>
      <c r="AS142" s="50">
        <f t="shared" si="75"/>
        <v>0</v>
      </c>
      <c r="AT142" s="14">
        <v>379</v>
      </c>
      <c r="AU142" s="50">
        <f t="shared" si="76"/>
        <v>-4.0506329113924044E-2</v>
      </c>
      <c r="AV142" s="14">
        <v>35</v>
      </c>
      <c r="AW142" s="50">
        <f t="shared" si="77"/>
        <v>6.0606060606060552E-2</v>
      </c>
      <c r="AX142" s="50">
        <v>0.93</v>
      </c>
      <c r="AY142" s="50">
        <f t="shared" si="78"/>
        <v>0</v>
      </c>
    </row>
    <row r="143" spans="2:51" x14ac:dyDescent="0.3">
      <c r="B143" s="1">
        <v>43606</v>
      </c>
      <c r="C143" s="4">
        <f t="shared" si="63"/>
        <v>3</v>
      </c>
      <c r="D143" s="57">
        <f t="shared" si="64"/>
        <v>21</v>
      </c>
      <c r="E143" s="2">
        <v>22368860</v>
      </c>
      <c r="F143" s="2">
        <v>5424448</v>
      </c>
      <c r="G143" s="2">
        <v>2148081</v>
      </c>
      <c r="H143" s="2">
        <v>1521056</v>
      </c>
      <c r="I143" s="12">
        <v>1234793</v>
      </c>
      <c r="J143" s="13">
        <f t="shared" si="60"/>
        <v>5.5201427341402286E-2</v>
      </c>
      <c r="K143" s="13">
        <f t="shared" si="65"/>
        <v>-0.13879450075185029</v>
      </c>
      <c r="L143" s="13">
        <f t="shared" si="66"/>
        <v>-1.9047627818315149E-2</v>
      </c>
      <c r="M143" s="13">
        <f t="shared" si="67"/>
        <v>-0.12207205602369087</v>
      </c>
      <c r="N143" s="13">
        <f t="shared" si="61"/>
        <v>0.24249997541224722</v>
      </c>
      <c r="O143" s="13">
        <f t="shared" si="61"/>
        <v>0.39599992478497353</v>
      </c>
      <c r="P143" s="13">
        <f t="shared" si="61"/>
        <v>0.7080999273304871</v>
      </c>
      <c r="Q143" s="13">
        <f t="shared" si="61"/>
        <v>0.81179982854017207</v>
      </c>
      <c r="R143" s="13">
        <f t="shared" si="59"/>
        <v>-2.9999970737378256E-2</v>
      </c>
      <c r="S143" s="13">
        <f t="shared" si="59"/>
        <v>-1.0000014377761879E-2</v>
      </c>
      <c r="T143" s="13">
        <f t="shared" si="59"/>
        <v>-6.7307818196163272E-2</v>
      </c>
      <c r="U143" s="13">
        <f t="shared" si="58"/>
        <v>-1.9802477224453052E-2</v>
      </c>
      <c r="V143" s="14">
        <v>8052789</v>
      </c>
      <c r="W143" s="14">
        <v>6039592</v>
      </c>
      <c r="X143" s="14">
        <v>2460574</v>
      </c>
      <c r="Y143" s="14">
        <v>5815903</v>
      </c>
      <c r="Z143" s="14">
        <f t="shared" si="79"/>
        <v>-156365</v>
      </c>
      <c r="AA143" s="13">
        <f t="shared" si="80"/>
        <v>-1.9047638770085196E-2</v>
      </c>
      <c r="AB143" s="14">
        <f t="shared" si="68"/>
        <v>-117274</v>
      </c>
      <c r="AC143" s="13">
        <f t="shared" si="81"/>
        <v>-1.9047677828297749E-2</v>
      </c>
      <c r="AD143" s="14">
        <f t="shared" si="71"/>
        <v>-47778</v>
      </c>
      <c r="AE143" s="13">
        <f t="shared" si="82"/>
        <v>-1.9047565891868401E-2</v>
      </c>
      <c r="AF143" s="14">
        <f t="shared" si="69"/>
        <v>-112930</v>
      </c>
      <c r="AG143" s="13">
        <f t="shared" si="83"/>
        <v>-1.9047593345941749E-2</v>
      </c>
      <c r="AH143" s="14">
        <f t="shared" si="62"/>
        <v>22368858</v>
      </c>
      <c r="AI143" s="13">
        <f t="shared" si="72"/>
        <v>-1.9047629488924911E-2</v>
      </c>
      <c r="AJ143" s="14">
        <v>397624</v>
      </c>
      <c r="AK143" s="50">
        <f t="shared" si="70"/>
        <v>2.6248277214843574E-2</v>
      </c>
      <c r="AL143" s="50">
        <v>0.18</v>
      </c>
      <c r="AM143" s="50">
        <f t="shared" si="70"/>
        <v>5.8823529411764497E-2</v>
      </c>
      <c r="AN143" s="14">
        <v>35</v>
      </c>
      <c r="AO143" s="50">
        <f t="shared" si="73"/>
        <v>0</v>
      </c>
      <c r="AP143" s="14">
        <v>21</v>
      </c>
      <c r="AQ143" s="50">
        <f t="shared" si="74"/>
        <v>5.0000000000000044E-2</v>
      </c>
      <c r="AR143" s="14">
        <v>25</v>
      </c>
      <c r="AS143" s="50">
        <f t="shared" si="75"/>
        <v>-7.407407407407407E-2</v>
      </c>
      <c r="AT143" s="14">
        <v>380</v>
      </c>
      <c r="AU143" s="50">
        <f t="shared" si="76"/>
        <v>-2.3136246786632397E-2</v>
      </c>
      <c r="AV143" s="14">
        <v>37</v>
      </c>
      <c r="AW143" s="50">
        <f t="shared" si="77"/>
        <v>5.7142857142857162E-2</v>
      </c>
      <c r="AX143" s="50">
        <v>0.94</v>
      </c>
      <c r="AY143" s="50">
        <f t="shared" si="78"/>
        <v>3.296703296703285E-2</v>
      </c>
    </row>
    <row r="144" spans="2:51" x14ac:dyDescent="0.3">
      <c r="B144" s="1">
        <v>43607</v>
      </c>
      <c r="C144" s="4">
        <f t="shared" si="63"/>
        <v>4</v>
      </c>
      <c r="D144" s="57">
        <f t="shared" si="64"/>
        <v>22</v>
      </c>
      <c r="E144" s="2">
        <v>21934513</v>
      </c>
      <c r="F144" s="2">
        <v>5648137</v>
      </c>
      <c r="G144" s="2">
        <v>2372217</v>
      </c>
      <c r="H144" s="2">
        <v>1818304</v>
      </c>
      <c r="I144" s="12">
        <v>1476099</v>
      </c>
      <c r="J144" s="13">
        <f t="shared" si="60"/>
        <v>6.7295727058084218E-2</v>
      </c>
      <c r="K144" s="13">
        <f t="shared" si="65"/>
        <v>0.15003704647287197</v>
      </c>
      <c r="L144" s="13">
        <f t="shared" si="66"/>
        <v>0</v>
      </c>
      <c r="M144" s="13">
        <f t="shared" si="67"/>
        <v>0.15003704647287197</v>
      </c>
      <c r="N144" s="13">
        <f t="shared" si="61"/>
        <v>0.25749999555495034</v>
      </c>
      <c r="O144" s="13">
        <f t="shared" si="61"/>
        <v>0.41999990439325391</v>
      </c>
      <c r="P144" s="13">
        <f t="shared" si="61"/>
        <v>0.76649986067885023</v>
      </c>
      <c r="Q144" s="13">
        <f t="shared" si="61"/>
        <v>0.81179989704691846</v>
      </c>
      <c r="R144" s="13">
        <f t="shared" si="59"/>
        <v>3.0000029177763343E-2</v>
      </c>
      <c r="S144" s="13">
        <f t="shared" si="59"/>
        <v>1.0235153324877899E-7</v>
      </c>
      <c r="T144" s="13">
        <f t="shared" si="59"/>
        <v>7.1428502966190299E-2</v>
      </c>
      <c r="U144" s="13">
        <f t="shared" si="58"/>
        <v>4.210469743739953E-2</v>
      </c>
      <c r="V144" s="14">
        <v>7896424</v>
      </c>
      <c r="W144" s="14">
        <v>5922318</v>
      </c>
      <c r="X144" s="14">
        <v>2412796</v>
      </c>
      <c r="Y144" s="14">
        <v>5702973</v>
      </c>
      <c r="Z144" s="14">
        <f t="shared" si="79"/>
        <v>0</v>
      </c>
      <c r="AA144" s="13">
        <f t="shared" si="80"/>
        <v>0</v>
      </c>
      <c r="AB144" s="14">
        <f t="shared" si="68"/>
        <v>0</v>
      </c>
      <c r="AC144" s="13">
        <f t="shared" si="81"/>
        <v>0</v>
      </c>
      <c r="AD144" s="14">
        <f t="shared" si="71"/>
        <v>0</v>
      </c>
      <c r="AE144" s="13">
        <f t="shared" si="82"/>
        <v>0</v>
      </c>
      <c r="AF144" s="14">
        <f t="shared" si="69"/>
        <v>0</v>
      </c>
      <c r="AG144" s="13">
        <f t="shared" si="83"/>
        <v>0</v>
      </c>
      <c r="AH144" s="14">
        <f t="shared" si="62"/>
        <v>21934511</v>
      </c>
      <c r="AI144" s="13">
        <f t="shared" si="72"/>
        <v>0</v>
      </c>
      <c r="AJ144" s="14">
        <v>387088</v>
      </c>
      <c r="AK144" s="50">
        <f t="shared" si="70"/>
        <v>1.5065177543576169E-2</v>
      </c>
      <c r="AL144" s="50">
        <v>0.18</v>
      </c>
      <c r="AM144" s="50">
        <f t="shared" si="70"/>
        <v>5.8823529411764497E-2</v>
      </c>
      <c r="AN144" s="14">
        <v>35</v>
      </c>
      <c r="AO144" s="50">
        <f t="shared" si="73"/>
        <v>-5.4054054054054057E-2</v>
      </c>
      <c r="AP144" s="14">
        <v>17</v>
      </c>
      <c r="AQ144" s="50">
        <f t="shared" si="74"/>
        <v>-0.15000000000000002</v>
      </c>
      <c r="AR144" s="14">
        <v>25</v>
      </c>
      <c r="AS144" s="50">
        <f t="shared" si="75"/>
        <v>-0.13793103448275867</v>
      </c>
      <c r="AT144" s="14">
        <v>398</v>
      </c>
      <c r="AU144" s="50">
        <f t="shared" si="76"/>
        <v>-2.5062656641604564E-3</v>
      </c>
      <c r="AV144" s="14">
        <v>37</v>
      </c>
      <c r="AW144" s="50">
        <f t="shared" si="77"/>
        <v>2.7777777777777679E-2</v>
      </c>
      <c r="AX144" s="50">
        <v>0.94</v>
      </c>
      <c r="AY144" s="50">
        <f t="shared" si="78"/>
        <v>-1.0526315789473717E-2</v>
      </c>
    </row>
    <row r="145" spans="2:51" x14ac:dyDescent="0.3">
      <c r="B145" s="1">
        <v>43608</v>
      </c>
      <c r="C145" s="4">
        <f t="shared" si="63"/>
        <v>5</v>
      </c>
      <c r="D145" s="57">
        <f t="shared" si="64"/>
        <v>23</v>
      </c>
      <c r="E145" s="2">
        <v>21065820</v>
      </c>
      <c r="F145" s="2">
        <v>5319119</v>
      </c>
      <c r="G145" s="2">
        <v>2234030</v>
      </c>
      <c r="H145" s="2">
        <v>1614533</v>
      </c>
      <c r="I145" s="12">
        <v>1310678</v>
      </c>
      <c r="J145" s="13">
        <f t="shared" si="60"/>
        <v>6.2218228390824568E-2</v>
      </c>
      <c r="K145" s="13">
        <f t="shared" si="65"/>
        <v>-4.8715414015697567E-2</v>
      </c>
      <c r="L145" s="13">
        <f t="shared" si="66"/>
        <v>0</v>
      </c>
      <c r="M145" s="13">
        <f t="shared" si="67"/>
        <v>-4.8715414015697567E-2</v>
      </c>
      <c r="N145" s="13">
        <f t="shared" si="61"/>
        <v>0.25249997389135576</v>
      </c>
      <c r="O145" s="13">
        <f t="shared" si="61"/>
        <v>0.42000000376002117</v>
      </c>
      <c r="P145" s="13">
        <f t="shared" si="61"/>
        <v>0.72269978469402829</v>
      </c>
      <c r="Q145" s="13">
        <f t="shared" si="61"/>
        <v>0.81180006850278064</v>
      </c>
      <c r="R145" s="13">
        <f t="shared" si="59"/>
        <v>-1.9417459619854416E-2</v>
      </c>
      <c r="S145" s="13">
        <f t="shared" si="59"/>
        <v>9.6155583013330936E-3</v>
      </c>
      <c r="T145" s="13">
        <f t="shared" si="59"/>
        <v>-2.9412041154188939E-2</v>
      </c>
      <c r="U145" s="13">
        <f t="shared" si="58"/>
        <v>-9.9996003033470116E-3</v>
      </c>
      <c r="V145" s="14">
        <v>7583695</v>
      </c>
      <c r="W145" s="14">
        <v>5687771</v>
      </c>
      <c r="X145" s="14">
        <v>2317240</v>
      </c>
      <c r="Y145" s="14">
        <v>5477113</v>
      </c>
      <c r="Z145" s="14">
        <f t="shared" si="79"/>
        <v>0</v>
      </c>
      <c r="AA145" s="13">
        <f t="shared" si="80"/>
        <v>0</v>
      </c>
      <c r="AB145" s="14">
        <f t="shared" si="68"/>
        <v>0</v>
      </c>
      <c r="AC145" s="13">
        <f t="shared" si="81"/>
        <v>0</v>
      </c>
      <c r="AD145" s="14">
        <f t="shared" si="71"/>
        <v>0</v>
      </c>
      <c r="AE145" s="13">
        <f t="shared" si="82"/>
        <v>0</v>
      </c>
      <c r="AF145" s="14">
        <f t="shared" si="69"/>
        <v>0</v>
      </c>
      <c r="AG145" s="13">
        <f t="shared" si="83"/>
        <v>0</v>
      </c>
      <c r="AH145" s="14">
        <f t="shared" si="62"/>
        <v>21065819</v>
      </c>
      <c r="AI145" s="13">
        <f t="shared" si="72"/>
        <v>0</v>
      </c>
      <c r="AJ145" s="14">
        <v>388159</v>
      </c>
      <c r="AK145" s="50">
        <f t="shared" si="70"/>
        <v>1.4402270494030978E-2</v>
      </c>
      <c r="AL145" s="50">
        <v>0.17</v>
      </c>
      <c r="AM145" s="50">
        <f t="shared" si="70"/>
        <v>0</v>
      </c>
      <c r="AN145" s="14">
        <v>38</v>
      </c>
      <c r="AO145" s="50">
        <f t="shared" si="73"/>
        <v>2.7027027027026973E-2</v>
      </c>
      <c r="AP145" s="14">
        <v>22</v>
      </c>
      <c r="AQ145" s="50">
        <f t="shared" si="74"/>
        <v>0</v>
      </c>
      <c r="AR145" s="14">
        <v>26</v>
      </c>
      <c r="AS145" s="50">
        <f t="shared" si="75"/>
        <v>0</v>
      </c>
      <c r="AT145" s="14">
        <v>391</v>
      </c>
      <c r="AU145" s="50">
        <f t="shared" si="76"/>
        <v>2.564102564102555E-3</v>
      </c>
      <c r="AV145" s="14">
        <v>33</v>
      </c>
      <c r="AW145" s="50">
        <f t="shared" si="77"/>
        <v>-0.15384615384615385</v>
      </c>
      <c r="AX145" s="50">
        <v>0.93</v>
      </c>
      <c r="AY145" s="50">
        <f t="shared" si="78"/>
        <v>0</v>
      </c>
    </row>
    <row r="146" spans="2:51" x14ac:dyDescent="0.3">
      <c r="B146" s="1">
        <v>43609</v>
      </c>
      <c r="C146" s="4">
        <f t="shared" si="63"/>
        <v>6</v>
      </c>
      <c r="D146" s="57">
        <f t="shared" si="64"/>
        <v>24</v>
      </c>
      <c r="E146" s="2">
        <v>22368860</v>
      </c>
      <c r="F146" s="2">
        <v>5312604</v>
      </c>
      <c r="G146" s="2">
        <v>2082540</v>
      </c>
      <c r="H146" s="2">
        <v>1505052</v>
      </c>
      <c r="I146" s="12">
        <v>1295850</v>
      </c>
      <c r="J146" s="13">
        <f t="shared" si="60"/>
        <v>5.7930980836752521E-2</v>
      </c>
      <c r="K146" s="13">
        <f t="shared" si="65"/>
        <v>9.352031094676394E-2</v>
      </c>
      <c r="L146" s="13">
        <f t="shared" si="66"/>
        <v>8.4210516621862075E-2</v>
      </c>
      <c r="M146" s="13">
        <f t="shared" si="67"/>
        <v>8.5867035803239844E-3</v>
      </c>
      <c r="N146" s="13">
        <f t="shared" si="61"/>
        <v>0.23749998882374873</v>
      </c>
      <c r="O146" s="13">
        <f t="shared" si="61"/>
        <v>0.39199985543812416</v>
      </c>
      <c r="P146" s="13">
        <f t="shared" si="61"/>
        <v>0.72270016422253591</v>
      </c>
      <c r="Q146" s="13">
        <f t="shared" si="61"/>
        <v>0.86100015148978237</v>
      </c>
      <c r="R146" s="13">
        <f t="shared" si="59"/>
        <v>-7.7669894666066996E-2</v>
      </c>
      <c r="S146" s="13">
        <f t="shared" si="59"/>
        <v>0</v>
      </c>
      <c r="T146" s="13">
        <f t="shared" si="59"/>
        <v>1.0204389840849704E-2</v>
      </c>
      <c r="U146" s="13">
        <f t="shared" si="58"/>
        <v>8.2474320982746985E-2</v>
      </c>
      <c r="V146" s="14">
        <v>8052789</v>
      </c>
      <c r="W146" s="14">
        <v>6039592</v>
      </c>
      <c r="X146" s="14">
        <v>2460574</v>
      </c>
      <c r="Y146" s="14">
        <v>5815903</v>
      </c>
      <c r="Z146" s="14">
        <f t="shared" si="79"/>
        <v>625459</v>
      </c>
      <c r="AA146" s="13">
        <f t="shared" si="80"/>
        <v>8.4210476712358373E-2</v>
      </c>
      <c r="AB146" s="14">
        <f t="shared" si="68"/>
        <v>469095</v>
      </c>
      <c r="AC146" s="13">
        <f t="shared" si="81"/>
        <v>8.4210618908869384E-2</v>
      </c>
      <c r="AD146" s="14">
        <f t="shared" si="71"/>
        <v>191112</v>
      </c>
      <c r="AE146" s="13">
        <f t="shared" si="82"/>
        <v>8.4210266574192394E-2</v>
      </c>
      <c r="AF146" s="14">
        <f t="shared" si="69"/>
        <v>451720</v>
      </c>
      <c r="AG146" s="13">
        <f t="shared" si="83"/>
        <v>8.421040072644792E-2</v>
      </c>
      <c r="AH146" s="14">
        <f t="shared" si="62"/>
        <v>22368858</v>
      </c>
      <c r="AI146" s="13">
        <f t="shared" si="72"/>
        <v>8.4210472233876565E-2</v>
      </c>
      <c r="AJ146" s="14">
        <v>403534</v>
      </c>
      <c r="AK146" s="50">
        <f t="shared" si="70"/>
        <v>3.1686864038451779E-2</v>
      </c>
      <c r="AL146" s="50">
        <v>0.17</v>
      </c>
      <c r="AM146" s="50">
        <f t="shared" si="70"/>
        <v>-5.5555555555555469E-2</v>
      </c>
      <c r="AN146" s="14">
        <v>34</v>
      </c>
      <c r="AO146" s="50">
        <f t="shared" si="73"/>
        <v>6.25E-2</v>
      </c>
      <c r="AP146" s="14">
        <v>22</v>
      </c>
      <c r="AQ146" s="50">
        <f t="shared" si="74"/>
        <v>0.29411764705882359</v>
      </c>
      <c r="AR146" s="14">
        <v>26</v>
      </c>
      <c r="AS146" s="50">
        <f t="shared" si="75"/>
        <v>4.0000000000000036E-2</v>
      </c>
      <c r="AT146" s="14">
        <v>386</v>
      </c>
      <c r="AU146" s="50">
        <f t="shared" si="76"/>
        <v>2.1164021164021163E-2</v>
      </c>
      <c r="AV146" s="14">
        <v>35</v>
      </c>
      <c r="AW146" s="50">
        <f t="shared" si="77"/>
        <v>0</v>
      </c>
      <c r="AX146" s="50">
        <v>0.92</v>
      </c>
      <c r="AY146" s="50">
        <f t="shared" si="78"/>
        <v>1.098901098901095E-2</v>
      </c>
    </row>
    <row r="147" spans="2:51" x14ac:dyDescent="0.3">
      <c r="B147" s="1">
        <v>43610</v>
      </c>
      <c r="C147" s="4">
        <f t="shared" si="63"/>
        <v>7</v>
      </c>
      <c r="D147" s="57">
        <f t="shared" si="64"/>
        <v>25</v>
      </c>
      <c r="E147" s="2">
        <v>47134238</v>
      </c>
      <c r="F147" s="2">
        <v>9898190</v>
      </c>
      <c r="G147" s="2">
        <v>3500000</v>
      </c>
      <c r="H147" s="2">
        <v>2475200</v>
      </c>
      <c r="I147" s="12">
        <v>1853429</v>
      </c>
      <c r="J147" s="13">
        <f t="shared" si="60"/>
        <v>3.9322349923212929E-2</v>
      </c>
      <c r="K147" s="13">
        <f t="shared" si="65"/>
        <v>6.1562684713828197E-2</v>
      </c>
      <c r="L147" s="13">
        <f t="shared" si="66"/>
        <v>5.0000011138400247E-2</v>
      </c>
      <c r="M147" s="13">
        <f t="shared" si="67"/>
        <v>1.1012069955020243E-2</v>
      </c>
      <c r="N147" s="13">
        <f t="shared" si="61"/>
        <v>0.21000000042432002</v>
      </c>
      <c r="O147" s="13">
        <f t="shared" si="61"/>
        <v>0.35360000161645716</v>
      </c>
      <c r="P147" s="13">
        <f t="shared" si="61"/>
        <v>0.70720000000000005</v>
      </c>
      <c r="Q147" s="13">
        <f t="shared" si="61"/>
        <v>0.74879969295410476</v>
      </c>
      <c r="R147" s="13">
        <f t="shared" si="59"/>
        <v>1.0101014847837764E-2</v>
      </c>
      <c r="S147" s="13">
        <f t="shared" si="59"/>
        <v>-9.5235960039636858E-3</v>
      </c>
      <c r="T147" s="13">
        <f t="shared" si="59"/>
        <v>9.4736628478026885E-2</v>
      </c>
      <c r="U147" s="13">
        <f t="shared" si="58"/>
        <v>-7.6923382682529406E-2</v>
      </c>
      <c r="V147" s="14">
        <v>16968325</v>
      </c>
      <c r="W147" s="14">
        <v>12726244</v>
      </c>
      <c r="X147" s="14">
        <v>5184766</v>
      </c>
      <c r="Y147" s="14">
        <v>12254901</v>
      </c>
      <c r="Z147" s="14">
        <f t="shared" si="79"/>
        <v>808015</v>
      </c>
      <c r="AA147" s="13">
        <f t="shared" si="80"/>
        <v>4.9999969059999483E-2</v>
      </c>
      <c r="AB147" s="14">
        <f t="shared" si="68"/>
        <v>606012</v>
      </c>
      <c r="AC147" s="13">
        <f t="shared" si="81"/>
        <v>5.0000033002668642E-2</v>
      </c>
      <c r="AD147" s="14">
        <f t="shared" si="71"/>
        <v>246894</v>
      </c>
      <c r="AE147" s="13">
        <f t="shared" si="82"/>
        <v>5.0000081006555064E-2</v>
      </c>
      <c r="AF147" s="14">
        <f t="shared" si="69"/>
        <v>583566</v>
      </c>
      <c r="AG147" s="13">
        <f t="shared" si="83"/>
        <v>4.9999935739998946E-2</v>
      </c>
      <c r="AH147" s="14">
        <f t="shared" si="62"/>
        <v>47134236</v>
      </c>
      <c r="AI147" s="13">
        <f t="shared" si="72"/>
        <v>4.9999989975439529E-2</v>
      </c>
      <c r="AJ147" s="14">
        <v>398544</v>
      </c>
      <c r="AK147" s="50">
        <f t="shared" si="70"/>
        <v>2.2327108557356867E-2</v>
      </c>
      <c r="AL147" s="50">
        <v>0.19</v>
      </c>
      <c r="AM147" s="50">
        <f t="shared" si="70"/>
        <v>0.11764705882352944</v>
      </c>
      <c r="AN147" s="14">
        <v>31</v>
      </c>
      <c r="AO147" s="50">
        <f t="shared" si="73"/>
        <v>-0.11428571428571432</v>
      </c>
      <c r="AP147" s="14">
        <v>19</v>
      </c>
      <c r="AQ147" s="50">
        <f t="shared" si="74"/>
        <v>-0.13636363636363635</v>
      </c>
      <c r="AR147" s="14">
        <v>30</v>
      </c>
      <c r="AS147" s="50">
        <f t="shared" si="75"/>
        <v>0.15384615384615374</v>
      </c>
      <c r="AT147" s="14">
        <v>396</v>
      </c>
      <c r="AU147" s="50">
        <f t="shared" si="76"/>
        <v>5.0397877984084793E-2</v>
      </c>
      <c r="AV147" s="14">
        <v>37</v>
      </c>
      <c r="AW147" s="50">
        <f t="shared" si="77"/>
        <v>5.7142857142857162E-2</v>
      </c>
      <c r="AX147" s="50">
        <v>0.95</v>
      </c>
      <c r="AY147" s="50">
        <f t="shared" si="78"/>
        <v>2.1505376344086002E-2</v>
      </c>
    </row>
    <row r="148" spans="2:51" x14ac:dyDescent="0.3">
      <c r="B148" s="1">
        <v>43611</v>
      </c>
      <c r="C148" s="4">
        <f t="shared" si="63"/>
        <v>1</v>
      </c>
      <c r="D148" s="57">
        <f t="shared" si="64"/>
        <v>26</v>
      </c>
      <c r="E148" s="2">
        <v>47134238</v>
      </c>
      <c r="F148" s="2">
        <v>9799208</v>
      </c>
      <c r="G148" s="2">
        <v>3365048</v>
      </c>
      <c r="H148" s="2">
        <v>2288232</v>
      </c>
      <c r="I148" s="12">
        <v>1695580</v>
      </c>
      <c r="J148" s="13">
        <f t="shared" si="60"/>
        <v>3.5973425517136823E-2</v>
      </c>
      <c r="K148" s="13">
        <f t="shared" si="65"/>
        <v>9.5919983195178249E-2</v>
      </c>
      <c r="L148" s="13">
        <f t="shared" si="66"/>
        <v>0</v>
      </c>
      <c r="M148" s="13">
        <f t="shared" si="67"/>
        <v>9.5919983195178471E-2</v>
      </c>
      <c r="N148" s="13">
        <f t="shared" si="61"/>
        <v>0.2078999982984768</v>
      </c>
      <c r="O148" s="13">
        <f t="shared" si="61"/>
        <v>0.34339999722426545</v>
      </c>
      <c r="P148" s="13">
        <f t="shared" si="61"/>
        <v>0.67999980980954799</v>
      </c>
      <c r="Q148" s="13">
        <f t="shared" si="61"/>
        <v>0.74100003845763895</v>
      </c>
      <c r="R148" s="13">
        <f t="shared" si="59"/>
        <v>4.2105307935103475E-2</v>
      </c>
      <c r="S148" s="13">
        <f t="shared" si="59"/>
        <v>5.2083527757447623E-2</v>
      </c>
      <c r="T148" s="13">
        <f t="shared" si="59"/>
        <v>1.0100549636270051E-2</v>
      </c>
      <c r="U148" s="13">
        <f t="shared" si="58"/>
        <v>-1.0416581536410341E-2</v>
      </c>
      <c r="V148" s="14">
        <v>16968325</v>
      </c>
      <c r="W148" s="14">
        <v>12726244</v>
      </c>
      <c r="X148" s="14">
        <v>5184766</v>
      </c>
      <c r="Y148" s="14">
        <v>12254901</v>
      </c>
      <c r="Z148" s="14">
        <f t="shared" si="79"/>
        <v>0</v>
      </c>
      <c r="AA148" s="13">
        <f t="shared" si="80"/>
        <v>0</v>
      </c>
      <c r="AB148" s="14">
        <f t="shared" si="68"/>
        <v>0</v>
      </c>
      <c r="AC148" s="13">
        <f t="shared" si="81"/>
        <v>0</v>
      </c>
      <c r="AD148" s="14">
        <f t="shared" si="71"/>
        <v>0</v>
      </c>
      <c r="AE148" s="13">
        <f t="shared" si="82"/>
        <v>0</v>
      </c>
      <c r="AF148" s="14">
        <f t="shared" si="69"/>
        <v>0</v>
      </c>
      <c r="AG148" s="13">
        <f t="shared" si="83"/>
        <v>0</v>
      </c>
      <c r="AH148" s="14">
        <f t="shared" si="62"/>
        <v>47134236</v>
      </c>
      <c r="AI148" s="13">
        <f t="shared" si="72"/>
        <v>0</v>
      </c>
      <c r="AJ148" s="14">
        <v>401029</v>
      </c>
      <c r="AK148" s="50">
        <f t="shared" si="70"/>
        <v>8.266686109805077E-3</v>
      </c>
      <c r="AL148" s="50">
        <v>0.18</v>
      </c>
      <c r="AM148" s="50">
        <f t="shared" si="70"/>
        <v>-5.2631578947368474E-2</v>
      </c>
      <c r="AN148" s="14">
        <v>35</v>
      </c>
      <c r="AO148" s="50">
        <f t="shared" si="73"/>
        <v>0.12903225806451624</v>
      </c>
      <c r="AP148" s="14">
        <v>18</v>
      </c>
      <c r="AQ148" s="50">
        <f t="shared" si="74"/>
        <v>-9.9999999999999978E-2</v>
      </c>
      <c r="AR148" s="14">
        <v>30</v>
      </c>
      <c r="AS148" s="50">
        <f t="shared" si="75"/>
        <v>0.19999999999999996</v>
      </c>
      <c r="AT148" s="14">
        <v>354</v>
      </c>
      <c r="AU148" s="50">
        <f t="shared" si="76"/>
        <v>-0.11055276381909551</v>
      </c>
      <c r="AV148" s="14">
        <v>33</v>
      </c>
      <c r="AW148" s="50">
        <f t="shared" si="77"/>
        <v>-2.9411764705882359E-2</v>
      </c>
      <c r="AX148" s="50">
        <v>0.91</v>
      </c>
      <c r="AY148" s="50">
        <f t="shared" si="78"/>
        <v>-1.0869565217391353E-2</v>
      </c>
    </row>
    <row r="149" spans="2:51" x14ac:dyDescent="0.3">
      <c r="B149" s="1">
        <v>43612</v>
      </c>
      <c r="C149" s="4">
        <f t="shared" si="63"/>
        <v>2</v>
      </c>
      <c r="D149" s="57">
        <f t="shared" si="64"/>
        <v>27</v>
      </c>
      <c r="E149" s="2">
        <v>21065820</v>
      </c>
      <c r="F149" s="2">
        <v>5055796</v>
      </c>
      <c r="G149" s="2">
        <v>1941425</v>
      </c>
      <c r="H149" s="2">
        <v>1445585</v>
      </c>
      <c r="I149" s="12">
        <v>1126111</v>
      </c>
      <c r="J149" s="13">
        <f t="shared" si="60"/>
        <v>5.3456784497351632E-2</v>
      </c>
      <c r="K149" s="13">
        <f t="shared" si="65"/>
        <v>-0.14081009196851069</v>
      </c>
      <c r="L149" s="13">
        <f t="shared" si="66"/>
        <v>-5.8252409823299045E-2</v>
      </c>
      <c r="M149" s="13">
        <f t="shared" si="67"/>
        <v>-8.7664341280365043E-2</v>
      </c>
      <c r="N149" s="13">
        <f t="shared" si="61"/>
        <v>0.2399999620237902</v>
      </c>
      <c r="O149" s="13">
        <f t="shared" si="61"/>
        <v>0.383999868665587</v>
      </c>
      <c r="P149" s="13">
        <f t="shared" si="61"/>
        <v>0.74459997167029368</v>
      </c>
      <c r="Q149" s="13">
        <f t="shared" si="61"/>
        <v>0.77900019715201807</v>
      </c>
      <c r="R149" s="13">
        <f t="shared" si="59"/>
        <v>-2.0408193148367726E-2</v>
      </c>
      <c r="S149" s="13">
        <f t="shared" si="59"/>
        <v>-2.0408480062736434E-2</v>
      </c>
      <c r="T149" s="13">
        <f t="shared" si="59"/>
        <v>4.0816555786855169E-2</v>
      </c>
      <c r="U149" s="13">
        <f t="shared" si="58"/>
        <v>-8.6538396508076709E-2</v>
      </c>
      <c r="V149" s="14">
        <v>7583695</v>
      </c>
      <c r="W149" s="14">
        <v>5687771</v>
      </c>
      <c r="X149" s="14">
        <v>2317240</v>
      </c>
      <c r="Y149" s="14">
        <v>5477113</v>
      </c>
      <c r="Z149" s="14">
        <f t="shared" si="79"/>
        <v>-469094</v>
      </c>
      <c r="AA149" s="13">
        <f t="shared" si="80"/>
        <v>-5.8252364491358177E-2</v>
      </c>
      <c r="AB149" s="14">
        <f t="shared" si="68"/>
        <v>-351821</v>
      </c>
      <c r="AC149" s="13">
        <f t="shared" si="81"/>
        <v>-5.8252444867136766E-2</v>
      </c>
      <c r="AD149" s="14">
        <f t="shared" si="71"/>
        <v>-143334</v>
      </c>
      <c r="AE149" s="13">
        <f t="shared" si="82"/>
        <v>-5.8252261464194932E-2</v>
      </c>
      <c r="AF149" s="14">
        <f t="shared" si="69"/>
        <v>-338790</v>
      </c>
      <c r="AG149" s="13">
        <f t="shared" si="83"/>
        <v>-5.825234705599458E-2</v>
      </c>
      <c r="AH149" s="14">
        <f t="shared" si="62"/>
        <v>21065819</v>
      </c>
      <c r="AI149" s="13">
        <f t="shared" si="72"/>
        <v>-5.8252370326638991E-2</v>
      </c>
      <c r="AJ149" s="14">
        <v>384455</v>
      </c>
      <c r="AK149" s="50">
        <f t="shared" si="70"/>
        <v>-6.0039803233156941E-2</v>
      </c>
      <c r="AL149" s="50">
        <v>0.17</v>
      </c>
      <c r="AM149" s="50">
        <f t="shared" si="70"/>
        <v>-0.10526315789473684</v>
      </c>
      <c r="AN149" s="14">
        <v>40</v>
      </c>
      <c r="AO149" s="50">
        <f t="shared" si="73"/>
        <v>0.25</v>
      </c>
      <c r="AP149" s="14">
        <v>18</v>
      </c>
      <c r="AQ149" s="50">
        <f t="shared" si="74"/>
        <v>-0.18181818181818177</v>
      </c>
      <c r="AR149" s="14">
        <v>29</v>
      </c>
      <c r="AS149" s="50">
        <f t="shared" si="75"/>
        <v>0.15999999999999992</v>
      </c>
      <c r="AT149" s="14">
        <v>396</v>
      </c>
      <c r="AU149" s="50">
        <f t="shared" si="76"/>
        <v>4.4854881266490843E-2</v>
      </c>
      <c r="AV149" s="14">
        <v>31</v>
      </c>
      <c r="AW149" s="50">
        <f t="shared" si="77"/>
        <v>-0.11428571428571432</v>
      </c>
      <c r="AX149" s="50">
        <v>0.91</v>
      </c>
      <c r="AY149" s="50">
        <f t="shared" si="78"/>
        <v>-2.1505376344086002E-2</v>
      </c>
    </row>
    <row r="150" spans="2:51" x14ac:dyDescent="0.3">
      <c r="B150" s="1">
        <v>43613</v>
      </c>
      <c r="C150" s="4">
        <f t="shared" si="63"/>
        <v>3</v>
      </c>
      <c r="D150" s="57">
        <f t="shared" si="64"/>
        <v>28</v>
      </c>
      <c r="E150" s="2">
        <v>22586034</v>
      </c>
      <c r="F150" s="2">
        <v>5477113</v>
      </c>
      <c r="G150" s="2">
        <v>2125119</v>
      </c>
      <c r="H150" s="2">
        <v>1582364</v>
      </c>
      <c r="I150" s="12">
        <v>1232661</v>
      </c>
      <c r="J150" s="13">
        <f t="shared" si="60"/>
        <v>5.457624831344892E-2</v>
      </c>
      <c r="K150" s="13">
        <f t="shared" si="65"/>
        <v>-1.7266051880761024E-3</v>
      </c>
      <c r="L150" s="13">
        <f t="shared" si="66"/>
        <v>9.7087647738864913E-3</v>
      </c>
      <c r="M150" s="13">
        <f t="shared" si="67"/>
        <v>-1.1325414179724769E-2</v>
      </c>
      <c r="N150" s="13">
        <f t="shared" si="61"/>
        <v>0.24249998915258872</v>
      </c>
      <c r="O150" s="13">
        <f t="shared" si="61"/>
        <v>0.38799984590421999</v>
      </c>
      <c r="P150" s="13">
        <f t="shared" si="61"/>
        <v>0.74460018474259559</v>
      </c>
      <c r="Q150" s="13">
        <f t="shared" si="61"/>
        <v>0.778999648626991</v>
      </c>
      <c r="R150" s="13">
        <f t="shared" si="59"/>
        <v>5.6661207725738905E-8</v>
      </c>
      <c r="S150" s="13">
        <f t="shared" si="59"/>
        <v>-2.0202223232990701E-2</v>
      </c>
      <c r="T150" s="13">
        <f t="shared" si="59"/>
        <v>5.1546760567697358E-2</v>
      </c>
      <c r="U150" s="13">
        <f t="shared" si="58"/>
        <v>-4.0404270560347788E-2</v>
      </c>
      <c r="V150" s="14">
        <v>8130972</v>
      </c>
      <c r="W150" s="14">
        <v>6098229</v>
      </c>
      <c r="X150" s="14">
        <v>2484463</v>
      </c>
      <c r="Y150" s="14">
        <v>5872368</v>
      </c>
      <c r="Z150" s="14">
        <f t="shared" si="79"/>
        <v>78183</v>
      </c>
      <c r="AA150" s="13">
        <f t="shared" si="80"/>
        <v>9.7088102022790945E-3</v>
      </c>
      <c r="AB150" s="14">
        <f t="shared" si="68"/>
        <v>58637</v>
      </c>
      <c r="AC150" s="13">
        <f t="shared" si="81"/>
        <v>9.7087684068726254E-3</v>
      </c>
      <c r="AD150" s="14">
        <f t="shared" si="71"/>
        <v>23889</v>
      </c>
      <c r="AE150" s="13">
        <f t="shared" si="82"/>
        <v>9.7087102440325257E-3</v>
      </c>
      <c r="AF150" s="14">
        <f t="shared" si="69"/>
        <v>56465</v>
      </c>
      <c r="AG150" s="13">
        <f t="shared" si="83"/>
        <v>9.708724509332356E-3</v>
      </c>
      <c r="AH150" s="14">
        <f t="shared" si="62"/>
        <v>22586032</v>
      </c>
      <c r="AI150" s="13">
        <f t="shared" si="72"/>
        <v>9.7087656419474477E-3</v>
      </c>
      <c r="AJ150" s="14">
        <v>402546</v>
      </c>
      <c r="AK150" s="50">
        <f t="shared" si="70"/>
        <v>1.2378528459046745E-2</v>
      </c>
      <c r="AL150" s="50">
        <v>0.18</v>
      </c>
      <c r="AM150" s="50">
        <f t="shared" si="70"/>
        <v>0</v>
      </c>
      <c r="AN150" s="14">
        <v>39</v>
      </c>
      <c r="AO150" s="50">
        <f t="shared" si="73"/>
        <v>0.11428571428571432</v>
      </c>
      <c r="AP150" s="14">
        <v>19</v>
      </c>
      <c r="AQ150" s="50">
        <f t="shared" si="74"/>
        <v>-9.5238095238095233E-2</v>
      </c>
      <c r="AR150" s="14">
        <v>25</v>
      </c>
      <c r="AS150" s="50">
        <f t="shared" si="75"/>
        <v>0</v>
      </c>
      <c r="AT150" s="14">
        <v>395</v>
      </c>
      <c r="AU150" s="50">
        <f t="shared" si="76"/>
        <v>3.9473684210526327E-2</v>
      </c>
      <c r="AV150" s="14">
        <v>35</v>
      </c>
      <c r="AW150" s="50">
        <f t="shared" si="77"/>
        <v>-5.4054054054054057E-2</v>
      </c>
      <c r="AX150" s="50">
        <v>0.92</v>
      </c>
      <c r="AY150" s="50">
        <f t="shared" si="78"/>
        <v>-2.1276595744680771E-2</v>
      </c>
    </row>
    <row r="151" spans="2:51" x14ac:dyDescent="0.3">
      <c r="B151" s="1">
        <v>43614</v>
      </c>
      <c r="C151" s="4">
        <f t="shared" si="63"/>
        <v>4</v>
      </c>
      <c r="D151" s="57">
        <f t="shared" si="64"/>
        <v>29</v>
      </c>
      <c r="E151" s="2">
        <v>20631473</v>
      </c>
      <c r="F151" s="2">
        <v>5261025</v>
      </c>
      <c r="G151" s="2">
        <v>2146498</v>
      </c>
      <c r="H151" s="2">
        <v>1535605</v>
      </c>
      <c r="I151" s="12">
        <v>1271788</v>
      </c>
      <c r="J151" s="13">
        <f t="shared" si="60"/>
        <v>6.1643102264196066E-2</v>
      </c>
      <c r="K151" s="13">
        <f t="shared" si="65"/>
        <v>-0.13841280293530445</v>
      </c>
      <c r="L151" s="13">
        <f t="shared" si="66"/>
        <v>-5.940592344129092E-2</v>
      </c>
      <c r="M151" s="13">
        <f t="shared" si="67"/>
        <v>-8.3996786140808966E-2</v>
      </c>
      <c r="N151" s="13">
        <f t="shared" si="61"/>
        <v>0.25499997019117343</v>
      </c>
      <c r="O151" s="13">
        <f t="shared" si="61"/>
        <v>0.40799996198459426</v>
      </c>
      <c r="P151" s="13">
        <f t="shared" si="61"/>
        <v>0.71540015411148761</v>
      </c>
      <c r="Q151" s="13">
        <f t="shared" si="61"/>
        <v>0.82819996027624287</v>
      </c>
      <c r="R151" s="13">
        <f t="shared" si="59"/>
        <v>-9.7088365317793413E-3</v>
      </c>
      <c r="S151" s="13">
        <f t="shared" si="59"/>
        <v>-2.8571297953020158E-2</v>
      </c>
      <c r="T151" s="13">
        <f t="shared" si="59"/>
        <v>-6.6666295962671374E-2</v>
      </c>
      <c r="U151" s="13">
        <f t="shared" si="58"/>
        <v>2.0202100651875998E-2</v>
      </c>
      <c r="V151" s="14">
        <v>7427330</v>
      </c>
      <c r="W151" s="14">
        <v>5570497</v>
      </c>
      <c r="X151" s="14">
        <v>2269462</v>
      </c>
      <c r="Y151" s="14">
        <v>5364183</v>
      </c>
      <c r="Z151" s="14">
        <f t="shared" si="79"/>
        <v>-469094</v>
      </c>
      <c r="AA151" s="13">
        <f t="shared" si="80"/>
        <v>-5.9405877901186677E-2</v>
      </c>
      <c r="AB151" s="14">
        <f t="shared" si="68"/>
        <v>-351821</v>
      </c>
      <c r="AC151" s="13">
        <f t="shared" si="81"/>
        <v>-5.9405962327588657E-2</v>
      </c>
      <c r="AD151" s="14">
        <f t="shared" si="71"/>
        <v>-143334</v>
      </c>
      <c r="AE151" s="13">
        <f t="shared" si="82"/>
        <v>-5.9405768245637036E-2</v>
      </c>
      <c r="AF151" s="14">
        <f t="shared" si="69"/>
        <v>-338790</v>
      </c>
      <c r="AG151" s="13">
        <f t="shared" si="83"/>
        <v>-5.9405857260765527E-2</v>
      </c>
      <c r="AH151" s="14">
        <f t="shared" si="62"/>
        <v>20631472</v>
      </c>
      <c r="AI151" s="13">
        <f t="shared" si="72"/>
        <v>-5.9405883267696247E-2</v>
      </c>
      <c r="AJ151" s="14">
        <v>405545</v>
      </c>
      <c r="AK151" s="50">
        <f t="shared" si="70"/>
        <v>4.7681664117720013E-2</v>
      </c>
      <c r="AL151" s="50">
        <v>0.18</v>
      </c>
      <c r="AM151" s="50">
        <f t="shared" si="70"/>
        <v>0</v>
      </c>
      <c r="AN151" s="14">
        <v>39</v>
      </c>
      <c r="AO151" s="50">
        <f t="shared" si="73"/>
        <v>0.11428571428571432</v>
      </c>
      <c r="AP151" s="14">
        <v>18</v>
      </c>
      <c r="AQ151" s="50">
        <f t="shared" si="74"/>
        <v>5.8823529411764719E-2</v>
      </c>
      <c r="AR151" s="14">
        <v>28</v>
      </c>
      <c r="AS151" s="50">
        <f t="shared" si="75"/>
        <v>0.12000000000000011</v>
      </c>
      <c r="AT151" s="14">
        <v>352</v>
      </c>
      <c r="AU151" s="50">
        <f t="shared" si="76"/>
        <v>-0.11557788944723613</v>
      </c>
      <c r="AV151" s="14">
        <v>32</v>
      </c>
      <c r="AW151" s="50">
        <f t="shared" si="77"/>
        <v>-0.13513513513513509</v>
      </c>
      <c r="AX151" s="50">
        <v>0.93</v>
      </c>
      <c r="AY151" s="50">
        <f t="shared" si="78"/>
        <v>-1.0638297872340274E-2</v>
      </c>
    </row>
    <row r="152" spans="2:51" x14ac:dyDescent="0.3">
      <c r="B152" s="1">
        <v>43615</v>
      </c>
      <c r="C152" s="4">
        <f t="shared" si="63"/>
        <v>5</v>
      </c>
      <c r="D152" s="57">
        <f t="shared" si="64"/>
        <v>30</v>
      </c>
      <c r="E152" s="2">
        <v>21500167</v>
      </c>
      <c r="F152" s="2">
        <v>5428792</v>
      </c>
      <c r="G152" s="2">
        <v>2128086</v>
      </c>
      <c r="H152" s="2">
        <v>1569038</v>
      </c>
      <c r="I152" s="12">
        <v>1260879</v>
      </c>
      <c r="J152" s="13">
        <f t="shared" si="60"/>
        <v>5.8645079361476588E-2</v>
      </c>
      <c r="K152" s="13">
        <f t="shared" si="65"/>
        <v>-3.7994839312172735E-2</v>
      </c>
      <c r="L152" s="13">
        <f t="shared" si="66"/>
        <v>2.0618565999329652E-2</v>
      </c>
      <c r="M152" s="13">
        <f t="shared" si="67"/>
        <v>-5.7429295590083362E-2</v>
      </c>
      <c r="N152" s="13">
        <f t="shared" si="61"/>
        <v>0.25249999220936281</v>
      </c>
      <c r="O152" s="13">
        <f t="shared" si="61"/>
        <v>0.39199991452978861</v>
      </c>
      <c r="P152" s="13">
        <f t="shared" si="61"/>
        <v>0.73730009031589894</v>
      </c>
      <c r="Q152" s="13">
        <f t="shared" si="61"/>
        <v>0.80360004027945786</v>
      </c>
      <c r="R152" s="13">
        <f t="shared" si="59"/>
        <v>7.2546570084597306E-8</v>
      </c>
      <c r="S152" s="13">
        <f t="shared" si="59"/>
        <v>-6.6666878522770645E-2</v>
      </c>
      <c r="T152" s="13">
        <f t="shared" si="59"/>
        <v>2.0202449109697707E-2</v>
      </c>
      <c r="U152" s="13">
        <f t="shared" si="58"/>
        <v>-1.0101044014995231E-2</v>
      </c>
      <c r="V152" s="14">
        <v>7740060</v>
      </c>
      <c r="W152" s="14">
        <v>5805045</v>
      </c>
      <c r="X152" s="14">
        <v>2365018</v>
      </c>
      <c r="Y152" s="14">
        <v>5590043</v>
      </c>
      <c r="Z152" s="14">
        <f t="shared" si="79"/>
        <v>156365</v>
      </c>
      <c r="AA152" s="13">
        <f t="shared" si="80"/>
        <v>2.0618577092037516E-2</v>
      </c>
      <c r="AB152" s="14">
        <f t="shared" si="68"/>
        <v>117274</v>
      </c>
      <c r="AC152" s="13">
        <f t="shared" si="81"/>
        <v>2.0618621952255056E-2</v>
      </c>
      <c r="AD152" s="14">
        <f t="shared" si="71"/>
        <v>47778</v>
      </c>
      <c r="AE152" s="13">
        <f t="shared" si="82"/>
        <v>2.0618494415770572E-2</v>
      </c>
      <c r="AF152" s="14">
        <f t="shared" si="69"/>
        <v>112930</v>
      </c>
      <c r="AG152" s="13">
        <f t="shared" si="83"/>
        <v>2.0618526585082231E-2</v>
      </c>
      <c r="AH152" s="14">
        <f t="shared" si="62"/>
        <v>21500166</v>
      </c>
      <c r="AI152" s="13">
        <f t="shared" si="72"/>
        <v>2.0618566978098496E-2</v>
      </c>
      <c r="AJ152" s="14">
        <v>389665</v>
      </c>
      <c r="AK152" s="50">
        <f t="shared" si="70"/>
        <v>3.8798533590616024E-3</v>
      </c>
      <c r="AL152" s="50">
        <v>0.19</v>
      </c>
      <c r="AM152" s="50">
        <f t="shared" si="70"/>
        <v>0.11764705882352944</v>
      </c>
      <c r="AN152" s="14">
        <v>30</v>
      </c>
      <c r="AO152" s="50">
        <f t="shared" si="73"/>
        <v>-0.21052631578947367</v>
      </c>
      <c r="AP152" s="14">
        <v>18</v>
      </c>
      <c r="AQ152" s="50">
        <f t="shared" si="74"/>
        <v>-0.18181818181818177</v>
      </c>
      <c r="AR152" s="14">
        <v>27</v>
      </c>
      <c r="AS152" s="50">
        <f t="shared" si="75"/>
        <v>3.8461538461538547E-2</v>
      </c>
      <c r="AT152" s="14">
        <v>379</v>
      </c>
      <c r="AU152" s="50">
        <f t="shared" si="76"/>
        <v>-3.069053708439895E-2</v>
      </c>
      <c r="AV152" s="14">
        <v>38</v>
      </c>
      <c r="AW152" s="50">
        <f t="shared" si="77"/>
        <v>0.1515151515151516</v>
      </c>
      <c r="AX152" s="50">
        <v>0.91</v>
      </c>
      <c r="AY152" s="50">
        <f t="shared" si="78"/>
        <v>-2.1505376344086002E-2</v>
      </c>
    </row>
    <row r="153" spans="2:51" x14ac:dyDescent="0.3">
      <c r="B153" s="1">
        <v>43616</v>
      </c>
      <c r="C153" s="4">
        <f t="shared" si="63"/>
        <v>6</v>
      </c>
      <c r="D153" s="57">
        <f t="shared" si="64"/>
        <v>31</v>
      </c>
      <c r="E153" s="2">
        <v>22368860</v>
      </c>
      <c r="F153" s="2">
        <v>5368526</v>
      </c>
      <c r="G153" s="2">
        <v>2211832</v>
      </c>
      <c r="H153" s="2">
        <v>1598491</v>
      </c>
      <c r="I153" s="12">
        <v>1297655</v>
      </c>
      <c r="J153" s="13">
        <f t="shared" si="60"/>
        <v>5.8011673370927261E-2</v>
      </c>
      <c r="K153" s="13">
        <f t="shared" si="65"/>
        <v>1.3929081297989754E-3</v>
      </c>
      <c r="L153" s="13">
        <f t="shared" si="66"/>
        <v>0</v>
      </c>
      <c r="M153" s="13">
        <f t="shared" si="67"/>
        <v>1.3929081297989754E-3</v>
      </c>
      <c r="N153" s="13">
        <f t="shared" si="61"/>
        <v>0.23999998211799797</v>
      </c>
      <c r="O153" s="13">
        <f t="shared" si="61"/>
        <v>0.41199986737514172</v>
      </c>
      <c r="P153" s="13">
        <f t="shared" si="61"/>
        <v>0.72270000614874907</v>
      </c>
      <c r="Q153" s="13">
        <f t="shared" si="61"/>
        <v>0.81180000387865803</v>
      </c>
      <c r="R153" s="13">
        <f t="shared" si="59"/>
        <v>1.0526288050078714E-2</v>
      </c>
      <c r="S153" s="13">
        <f t="shared" si="59"/>
        <v>5.1020457430180022E-2</v>
      </c>
      <c r="T153" s="13">
        <f t="shared" si="59"/>
        <v>-2.1872665134647917E-7</v>
      </c>
      <c r="U153" s="13">
        <f t="shared" si="58"/>
        <v>-5.7143018530244949E-2</v>
      </c>
      <c r="V153" s="14">
        <v>8052789</v>
      </c>
      <c r="W153" s="14">
        <v>6039592</v>
      </c>
      <c r="X153" s="14">
        <v>2460574</v>
      </c>
      <c r="Y153" s="14">
        <v>5815903</v>
      </c>
      <c r="Z153" s="14">
        <f t="shared" si="79"/>
        <v>0</v>
      </c>
      <c r="AA153" s="13">
        <f t="shared" si="80"/>
        <v>0</v>
      </c>
      <c r="AB153" s="14">
        <f t="shared" si="68"/>
        <v>0</v>
      </c>
      <c r="AC153" s="13">
        <f t="shared" si="81"/>
        <v>0</v>
      </c>
      <c r="AD153" s="14">
        <f t="shared" si="71"/>
        <v>0</v>
      </c>
      <c r="AE153" s="13">
        <f t="shared" si="82"/>
        <v>0</v>
      </c>
      <c r="AF153" s="14">
        <f t="shared" si="69"/>
        <v>0</v>
      </c>
      <c r="AG153" s="13">
        <f t="shared" si="83"/>
        <v>0</v>
      </c>
      <c r="AH153" s="14">
        <f t="shared" si="62"/>
        <v>22368858</v>
      </c>
      <c r="AI153" s="13">
        <f t="shared" si="72"/>
        <v>0</v>
      </c>
      <c r="AJ153" s="14">
        <v>384789</v>
      </c>
      <c r="AK153" s="50">
        <f t="shared" si="70"/>
        <v>-4.6452095734188403E-2</v>
      </c>
      <c r="AL153" s="50">
        <v>0.18</v>
      </c>
      <c r="AM153" s="50">
        <f t="shared" si="70"/>
        <v>5.8823529411764497E-2</v>
      </c>
      <c r="AN153" s="14">
        <v>34</v>
      </c>
      <c r="AO153" s="50">
        <f t="shared" si="73"/>
        <v>0</v>
      </c>
      <c r="AP153" s="14">
        <v>19</v>
      </c>
      <c r="AQ153" s="50">
        <f t="shared" si="74"/>
        <v>-0.13636363636363635</v>
      </c>
      <c r="AR153" s="14">
        <v>30</v>
      </c>
      <c r="AS153" s="50">
        <f t="shared" si="75"/>
        <v>0.15384615384615374</v>
      </c>
      <c r="AT153" s="14">
        <v>381</v>
      </c>
      <c r="AU153" s="50">
        <f t="shared" si="76"/>
        <v>-1.2953367875647714E-2</v>
      </c>
      <c r="AV153" s="14">
        <v>31</v>
      </c>
      <c r="AW153" s="50">
        <f t="shared" si="77"/>
        <v>-0.11428571428571432</v>
      </c>
      <c r="AX153" s="50">
        <v>0.95</v>
      </c>
      <c r="AY153" s="50">
        <f t="shared" si="78"/>
        <v>3.2608695652173836E-2</v>
      </c>
    </row>
    <row r="154" spans="2:51" x14ac:dyDescent="0.3">
      <c r="B154" s="1">
        <v>43617</v>
      </c>
      <c r="C154" s="4">
        <f t="shared" si="63"/>
        <v>7</v>
      </c>
      <c r="D154" s="57">
        <f t="shared" si="64"/>
        <v>1</v>
      </c>
      <c r="E154" s="2">
        <v>46685340</v>
      </c>
      <c r="F154" s="2">
        <v>10196078</v>
      </c>
      <c r="G154" s="2">
        <v>3570666</v>
      </c>
      <c r="H154" s="2">
        <v>2355211</v>
      </c>
      <c r="I154" s="12">
        <v>1781953</v>
      </c>
      <c r="J154" s="13">
        <f t="shared" si="60"/>
        <v>3.8169433916514263E-2</v>
      </c>
      <c r="K154" s="13">
        <f t="shared" si="65"/>
        <v>-3.8564196416479901E-2</v>
      </c>
      <c r="L154" s="13">
        <f t="shared" si="66"/>
        <v>-9.523820030781005E-3</v>
      </c>
      <c r="M154" s="13">
        <f t="shared" si="67"/>
        <v>-2.9319611085045327E-2</v>
      </c>
      <c r="N154" s="13">
        <f t="shared" si="61"/>
        <v>0.2183999945164799</v>
      </c>
      <c r="O154" s="13">
        <f t="shared" si="61"/>
        <v>0.35019994943153632</v>
      </c>
      <c r="P154" s="13">
        <f t="shared" si="61"/>
        <v>0.65959991777444316</v>
      </c>
      <c r="Q154" s="13">
        <f t="shared" si="61"/>
        <v>0.75660015174861195</v>
      </c>
      <c r="R154" s="13">
        <f t="shared" si="59"/>
        <v>3.9999971786605304E-2</v>
      </c>
      <c r="S154" s="13">
        <f t="shared" si="59"/>
        <v>-9.615532153217643E-3</v>
      </c>
      <c r="T154" s="13">
        <f t="shared" si="59"/>
        <v>-6.7307808576862138E-2</v>
      </c>
      <c r="U154" s="13">
        <f t="shared" si="58"/>
        <v>1.0417283644619912E-2</v>
      </c>
      <c r="V154" s="14">
        <v>16806722</v>
      </c>
      <c r="W154" s="14">
        <v>12605042</v>
      </c>
      <c r="X154" s="14">
        <v>5135387</v>
      </c>
      <c r="Y154" s="14">
        <v>12138188</v>
      </c>
      <c r="Z154" s="14">
        <f t="shared" si="79"/>
        <v>-161603</v>
      </c>
      <c r="AA154" s="13">
        <f t="shared" si="80"/>
        <v>-9.5238039111108508E-3</v>
      </c>
      <c r="AB154" s="14">
        <f t="shared" si="68"/>
        <v>-121202</v>
      </c>
      <c r="AC154" s="13">
        <f t="shared" si="81"/>
        <v>-9.523784079575992E-3</v>
      </c>
      <c r="AD154" s="14">
        <f t="shared" si="71"/>
        <v>-49379</v>
      </c>
      <c r="AE154" s="13">
        <f t="shared" si="82"/>
        <v>-9.5238627934220998E-3</v>
      </c>
      <c r="AF154" s="14">
        <f t="shared" si="69"/>
        <v>-116713</v>
      </c>
      <c r="AG154" s="13">
        <f t="shared" si="83"/>
        <v>-9.5237815466644449E-3</v>
      </c>
      <c r="AH154" s="14">
        <f t="shared" si="62"/>
        <v>46685339</v>
      </c>
      <c r="AI154" s="13">
        <f t="shared" si="72"/>
        <v>-9.5237992188946796E-3</v>
      </c>
      <c r="AJ154" s="14">
        <v>406453</v>
      </c>
      <c r="AK154" s="50">
        <f t="shared" si="70"/>
        <v>1.9844734834798761E-2</v>
      </c>
      <c r="AL154" s="50">
        <v>0.17</v>
      </c>
      <c r="AM154" s="50">
        <f t="shared" si="70"/>
        <v>-0.10526315789473684</v>
      </c>
      <c r="AN154" s="14">
        <v>34</v>
      </c>
      <c r="AO154" s="50">
        <f t="shared" si="73"/>
        <v>9.6774193548387011E-2</v>
      </c>
      <c r="AP154" s="14">
        <v>21</v>
      </c>
      <c r="AQ154" s="50">
        <f t="shared" si="74"/>
        <v>0.10526315789473695</v>
      </c>
      <c r="AR154" s="14">
        <v>26</v>
      </c>
      <c r="AS154" s="50">
        <f t="shared" si="75"/>
        <v>-0.1333333333333333</v>
      </c>
      <c r="AT154" s="14">
        <v>358</v>
      </c>
      <c r="AU154" s="50">
        <f t="shared" si="76"/>
        <v>-9.5959595959595911E-2</v>
      </c>
      <c r="AV154" s="14">
        <v>36</v>
      </c>
      <c r="AW154" s="50">
        <f t="shared" si="77"/>
        <v>-2.7027027027026973E-2</v>
      </c>
      <c r="AX154" s="50">
        <v>0.93</v>
      </c>
      <c r="AY154" s="50">
        <f t="shared" si="78"/>
        <v>-2.1052631578947323E-2</v>
      </c>
    </row>
    <row r="155" spans="2:51" x14ac:dyDescent="0.3">
      <c r="B155" s="1">
        <v>43618</v>
      </c>
      <c r="C155" s="4">
        <f t="shared" si="63"/>
        <v>1</v>
      </c>
      <c r="D155" s="57">
        <f t="shared" si="64"/>
        <v>2</v>
      </c>
      <c r="E155" s="2">
        <v>43543058</v>
      </c>
      <c r="F155" s="2">
        <v>9144042</v>
      </c>
      <c r="G155" s="2">
        <v>3046794</v>
      </c>
      <c r="H155" s="2">
        <v>2175411</v>
      </c>
      <c r="I155" s="12">
        <v>1713789</v>
      </c>
      <c r="J155" s="13">
        <f t="shared" si="60"/>
        <v>3.935848970460458E-2</v>
      </c>
      <c r="K155" s="13">
        <f t="shared" si="65"/>
        <v>1.0739098125715163E-2</v>
      </c>
      <c r="L155" s="13">
        <f t="shared" si="66"/>
        <v>-7.6190475382247658E-2</v>
      </c>
      <c r="M155" s="13">
        <f t="shared" si="67"/>
        <v>9.4099022787118125E-2</v>
      </c>
      <c r="N155" s="13">
        <f t="shared" si="61"/>
        <v>0.2099999958661608</v>
      </c>
      <c r="O155" s="13">
        <f t="shared" si="61"/>
        <v>0.33319991312375863</v>
      </c>
      <c r="P155" s="13">
        <f t="shared" si="61"/>
        <v>0.71400002756996372</v>
      </c>
      <c r="Q155" s="13">
        <f t="shared" si="61"/>
        <v>0.78780009846415233</v>
      </c>
      <c r="R155" s="13">
        <f t="shared" si="59"/>
        <v>1.0100998484228407E-2</v>
      </c>
      <c r="S155" s="13">
        <f t="shared" si="59"/>
        <v>-2.9703215442501651E-2</v>
      </c>
      <c r="T155" s="13">
        <f t="shared" si="59"/>
        <v>5.0000334220591025E-2</v>
      </c>
      <c r="U155" s="13">
        <f t="shared" si="58"/>
        <v>6.3157972439415566E-2</v>
      </c>
      <c r="V155" s="14">
        <v>15675500</v>
      </c>
      <c r="W155" s="14">
        <v>11756625</v>
      </c>
      <c r="X155" s="14">
        <v>4789736</v>
      </c>
      <c r="Y155" s="14">
        <v>11321195</v>
      </c>
      <c r="Z155" s="14">
        <f t="shared" si="79"/>
        <v>-1292825</v>
      </c>
      <c r="AA155" s="13">
        <f t="shared" si="80"/>
        <v>-7.6190490222222906E-2</v>
      </c>
      <c r="AB155" s="14">
        <f t="shared" si="68"/>
        <v>-969619</v>
      </c>
      <c r="AC155" s="13">
        <f t="shared" si="81"/>
        <v>-7.6190508369948007E-2</v>
      </c>
      <c r="AD155" s="14">
        <f t="shared" si="71"/>
        <v>-395030</v>
      </c>
      <c r="AE155" s="13">
        <f t="shared" si="82"/>
        <v>-7.6190516601906455E-2</v>
      </c>
      <c r="AF155" s="14">
        <f t="shared" si="69"/>
        <v>-933706</v>
      </c>
      <c r="AG155" s="13">
        <f t="shared" si="83"/>
        <v>-7.6190415573328618E-2</v>
      </c>
      <c r="AH155" s="14">
        <f t="shared" si="62"/>
        <v>43543056</v>
      </c>
      <c r="AI155" s="13">
        <f t="shared" si="72"/>
        <v>-7.6190478615162038E-2</v>
      </c>
      <c r="AJ155" s="14">
        <v>405943</v>
      </c>
      <c r="AK155" s="50">
        <f t="shared" si="70"/>
        <v>1.225347792803011E-2</v>
      </c>
      <c r="AL155" s="50">
        <v>0.18</v>
      </c>
      <c r="AM155" s="50">
        <f t="shared" si="70"/>
        <v>0</v>
      </c>
      <c r="AN155" s="14">
        <v>31</v>
      </c>
      <c r="AO155" s="50">
        <f t="shared" si="73"/>
        <v>-0.11428571428571432</v>
      </c>
      <c r="AP155" s="14">
        <v>19</v>
      </c>
      <c r="AQ155" s="50">
        <f t="shared" si="74"/>
        <v>5.555555555555558E-2</v>
      </c>
      <c r="AR155" s="14">
        <v>29</v>
      </c>
      <c r="AS155" s="50">
        <f t="shared" si="75"/>
        <v>-3.3333333333333326E-2</v>
      </c>
      <c r="AT155" s="14">
        <v>366</v>
      </c>
      <c r="AU155" s="50">
        <f t="shared" si="76"/>
        <v>3.3898305084745672E-2</v>
      </c>
      <c r="AV155" s="14">
        <v>37</v>
      </c>
      <c r="AW155" s="50">
        <f t="shared" si="77"/>
        <v>0.1212121212121211</v>
      </c>
      <c r="AX155" s="50">
        <v>0.93</v>
      </c>
      <c r="AY155" s="50">
        <f t="shared" si="78"/>
        <v>2.19780219780219E-2</v>
      </c>
    </row>
    <row r="156" spans="2:51" x14ac:dyDescent="0.3">
      <c r="B156" s="1">
        <v>43619</v>
      </c>
      <c r="C156" s="4">
        <f t="shared" si="63"/>
        <v>2</v>
      </c>
      <c r="D156" s="57">
        <f t="shared" si="64"/>
        <v>3</v>
      </c>
      <c r="E156" s="2">
        <v>21500167</v>
      </c>
      <c r="F156" s="2">
        <v>5375041</v>
      </c>
      <c r="G156" s="2">
        <v>2150016</v>
      </c>
      <c r="H156" s="2">
        <v>1506731</v>
      </c>
      <c r="I156" s="12">
        <v>1186099</v>
      </c>
      <c r="J156" s="13">
        <f t="shared" si="60"/>
        <v>5.5166966842629638E-2</v>
      </c>
      <c r="K156" s="13">
        <f t="shared" si="65"/>
        <v>5.3270059523439439E-2</v>
      </c>
      <c r="L156" s="13">
        <f t="shared" si="66"/>
        <v>2.0618565999329652E-2</v>
      </c>
      <c r="M156" s="13">
        <f t="shared" si="67"/>
        <v>3.1991867100849225E-2</v>
      </c>
      <c r="N156" s="13">
        <f t="shared" si="61"/>
        <v>0.24999996511655004</v>
      </c>
      <c r="O156" s="13">
        <f t="shared" si="61"/>
        <v>0.39999992558196301</v>
      </c>
      <c r="P156" s="13">
        <f t="shared" si="61"/>
        <v>0.70079990102399237</v>
      </c>
      <c r="Q156" s="13">
        <f t="shared" si="61"/>
        <v>0.78720023680404794</v>
      </c>
      <c r="R156" s="13">
        <f t="shared" si="59"/>
        <v>4.1666686146261123E-2</v>
      </c>
      <c r="S156" s="13">
        <f t="shared" si="59"/>
        <v>4.1666829137147365E-2</v>
      </c>
      <c r="T156" s="13">
        <f t="shared" si="59"/>
        <v>-5.8823626528011541E-2</v>
      </c>
      <c r="U156" s="13">
        <f t="shared" si="58"/>
        <v>1.0526364026618662E-2</v>
      </c>
      <c r="V156" s="14">
        <v>7740060</v>
      </c>
      <c r="W156" s="14">
        <v>5805045</v>
      </c>
      <c r="X156" s="14">
        <v>2365018</v>
      </c>
      <c r="Y156" s="14">
        <v>5590043</v>
      </c>
      <c r="Z156" s="14">
        <f t="shared" si="79"/>
        <v>156365</v>
      </c>
      <c r="AA156" s="13">
        <f t="shared" si="80"/>
        <v>2.0618577092037516E-2</v>
      </c>
      <c r="AB156" s="14">
        <f t="shared" si="68"/>
        <v>117274</v>
      </c>
      <c r="AC156" s="13">
        <f t="shared" si="81"/>
        <v>2.0618621952255056E-2</v>
      </c>
      <c r="AD156" s="14">
        <f t="shared" si="71"/>
        <v>47778</v>
      </c>
      <c r="AE156" s="13">
        <f t="shared" si="82"/>
        <v>2.0618494415770572E-2</v>
      </c>
      <c r="AF156" s="14">
        <f t="shared" si="69"/>
        <v>112930</v>
      </c>
      <c r="AG156" s="13">
        <f t="shared" si="83"/>
        <v>2.0618526585082231E-2</v>
      </c>
      <c r="AH156" s="14">
        <f t="shared" si="62"/>
        <v>21500166</v>
      </c>
      <c r="AI156" s="13">
        <f t="shared" si="72"/>
        <v>2.0618566978098496E-2</v>
      </c>
      <c r="AJ156" s="14">
        <v>400538</v>
      </c>
      <c r="AK156" s="50">
        <f t="shared" si="70"/>
        <v>4.1833244462941011E-2</v>
      </c>
      <c r="AL156" s="50">
        <v>0.18</v>
      </c>
      <c r="AM156" s="50">
        <f t="shared" si="70"/>
        <v>5.8823529411764497E-2</v>
      </c>
      <c r="AN156" s="14">
        <v>30</v>
      </c>
      <c r="AO156" s="50">
        <f t="shared" si="73"/>
        <v>-0.25</v>
      </c>
      <c r="AP156" s="14">
        <v>19</v>
      </c>
      <c r="AQ156" s="50">
        <f t="shared" si="74"/>
        <v>5.555555555555558E-2</v>
      </c>
      <c r="AR156" s="14">
        <v>29</v>
      </c>
      <c r="AS156" s="50">
        <f t="shared" si="75"/>
        <v>0</v>
      </c>
      <c r="AT156" s="14">
        <v>389</v>
      </c>
      <c r="AU156" s="50">
        <f t="shared" si="76"/>
        <v>-1.7676767676767624E-2</v>
      </c>
      <c r="AV156" s="14">
        <v>36</v>
      </c>
      <c r="AW156" s="50">
        <f t="shared" si="77"/>
        <v>0.16129032258064524</v>
      </c>
      <c r="AX156" s="50">
        <v>0.95</v>
      </c>
      <c r="AY156" s="50">
        <f t="shared" si="78"/>
        <v>4.39560439560438E-2</v>
      </c>
    </row>
    <row r="157" spans="2:51" x14ac:dyDescent="0.3">
      <c r="B157" s="1">
        <v>43620</v>
      </c>
      <c r="C157" s="4">
        <f t="shared" si="63"/>
        <v>3</v>
      </c>
      <c r="D157" s="57">
        <f t="shared" si="64"/>
        <v>4</v>
      </c>
      <c r="E157" s="2">
        <v>22368860</v>
      </c>
      <c r="F157" s="2">
        <v>5759981</v>
      </c>
      <c r="G157" s="2">
        <v>2280952</v>
      </c>
      <c r="H157" s="2">
        <v>1715048</v>
      </c>
      <c r="I157" s="12">
        <v>1392276</v>
      </c>
      <c r="J157" s="13">
        <f t="shared" si="60"/>
        <v>6.2241705656881932E-2</v>
      </c>
      <c r="K157" s="13">
        <f t="shared" si="65"/>
        <v>0.12948815611104747</v>
      </c>
      <c r="L157" s="13">
        <f t="shared" si="66"/>
        <v>-9.6154110101844825E-3</v>
      </c>
      <c r="M157" s="13">
        <f t="shared" si="67"/>
        <v>0.14045409093362049</v>
      </c>
      <c r="N157" s="13">
        <f t="shared" si="61"/>
        <v>0.2574999798827477</v>
      </c>
      <c r="O157" s="13">
        <f t="shared" si="61"/>
        <v>0.3959999173608385</v>
      </c>
      <c r="P157" s="13">
        <f t="shared" si="61"/>
        <v>0.75190008382464868</v>
      </c>
      <c r="Q157" s="13">
        <f t="shared" si="61"/>
        <v>0.81180001959128845</v>
      </c>
      <c r="R157" s="13">
        <f t="shared" si="59"/>
        <v>6.1855634643845248E-2</v>
      </c>
      <c r="S157" s="13">
        <f t="shared" si="59"/>
        <v>2.0618749056393604E-2</v>
      </c>
      <c r="T157" s="13">
        <f t="shared" si="59"/>
        <v>9.8037836031112935E-3</v>
      </c>
      <c r="U157" s="13">
        <f t="shared" si="58"/>
        <v>4.2105758355743816E-2</v>
      </c>
      <c r="V157" s="14">
        <v>8052789</v>
      </c>
      <c r="W157" s="14">
        <v>6039592</v>
      </c>
      <c r="X157" s="14">
        <v>2460574</v>
      </c>
      <c r="Y157" s="14">
        <v>5815903</v>
      </c>
      <c r="Z157" s="14">
        <f t="shared" si="79"/>
        <v>-78183</v>
      </c>
      <c r="AA157" s="13">
        <f t="shared" si="80"/>
        <v>-9.6154555691496668E-3</v>
      </c>
      <c r="AB157" s="14">
        <f t="shared" si="68"/>
        <v>-58637</v>
      </c>
      <c r="AC157" s="13">
        <f t="shared" si="81"/>
        <v>-9.6154145736410124E-3</v>
      </c>
      <c r="AD157" s="14">
        <f t="shared" si="71"/>
        <v>-23889</v>
      </c>
      <c r="AE157" s="13">
        <f t="shared" si="82"/>
        <v>-9.615357523939827E-3</v>
      </c>
      <c r="AF157" s="14">
        <f t="shared" si="69"/>
        <v>-56465</v>
      </c>
      <c r="AG157" s="13">
        <f t="shared" si="83"/>
        <v>-9.6153715162264897E-3</v>
      </c>
      <c r="AH157" s="14">
        <f t="shared" si="62"/>
        <v>22368858</v>
      </c>
      <c r="AI157" s="13">
        <f t="shared" si="72"/>
        <v>-9.6154118616319506E-3</v>
      </c>
      <c r="AJ157" s="14">
        <v>395075</v>
      </c>
      <c r="AK157" s="50">
        <f t="shared" si="70"/>
        <v>-1.8559369612416998E-2</v>
      </c>
      <c r="AL157" s="50">
        <v>0.17</v>
      </c>
      <c r="AM157" s="50">
        <f t="shared" si="70"/>
        <v>-5.5555555555555469E-2</v>
      </c>
      <c r="AN157" s="14">
        <v>30</v>
      </c>
      <c r="AO157" s="50">
        <f t="shared" si="73"/>
        <v>-0.23076923076923073</v>
      </c>
      <c r="AP157" s="14">
        <v>17</v>
      </c>
      <c r="AQ157" s="50">
        <f t="shared" si="74"/>
        <v>-0.10526315789473684</v>
      </c>
      <c r="AR157" s="14">
        <v>25</v>
      </c>
      <c r="AS157" s="50">
        <f t="shared" si="75"/>
        <v>0</v>
      </c>
      <c r="AT157" s="14">
        <v>389</v>
      </c>
      <c r="AU157" s="50">
        <f t="shared" si="76"/>
        <v>-1.5189873417721489E-2</v>
      </c>
      <c r="AV157" s="14">
        <v>33</v>
      </c>
      <c r="AW157" s="50">
        <f t="shared" si="77"/>
        <v>-5.7142857142857162E-2</v>
      </c>
      <c r="AX157" s="50">
        <v>0.95</v>
      </c>
      <c r="AY157" s="50">
        <f t="shared" si="78"/>
        <v>3.2608695652173836E-2</v>
      </c>
    </row>
    <row r="158" spans="2:51" x14ac:dyDescent="0.3">
      <c r="B158" s="1">
        <v>43621</v>
      </c>
      <c r="C158" s="4">
        <f t="shared" si="63"/>
        <v>4</v>
      </c>
      <c r="D158" s="57">
        <f t="shared" si="64"/>
        <v>5</v>
      </c>
      <c r="E158" s="2">
        <v>22368860</v>
      </c>
      <c r="F158" s="2">
        <v>5536293</v>
      </c>
      <c r="G158" s="2">
        <v>2170226</v>
      </c>
      <c r="H158" s="2">
        <v>1536737</v>
      </c>
      <c r="I158" s="12">
        <v>1247523</v>
      </c>
      <c r="J158" s="13">
        <f t="shared" si="60"/>
        <v>5.5770522056108357E-2</v>
      </c>
      <c r="K158" s="13">
        <f t="shared" si="65"/>
        <v>-1.9079437767929863E-2</v>
      </c>
      <c r="L158" s="13">
        <f t="shared" si="66"/>
        <v>8.4210516621862075E-2</v>
      </c>
      <c r="M158" s="13">
        <f t="shared" si="67"/>
        <v>-9.5267434512274041E-2</v>
      </c>
      <c r="N158" s="13">
        <f t="shared" si="61"/>
        <v>0.24750000670575076</v>
      </c>
      <c r="O158" s="13">
        <f t="shared" si="61"/>
        <v>0.39199984538390581</v>
      </c>
      <c r="P158" s="13">
        <f t="shared" si="61"/>
        <v>0.70809998590008594</v>
      </c>
      <c r="Q158" s="13">
        <f t="shared" si="61"/>
        <v>0.81179993713953658</v>
      </c>
      <c r="R158" s="13">
        <f t="shared" si="59"/>
        <v>-2.9411624949602699E-2</v>
      </c>
      <c r="S158" s="13">
        <f t="shared" si="59"/>
        <v>-3.9215975714460005E-2</v>
      </c>
      <c r="T158" s="13">
        <f t="shared" si="59"/>
        <v>-1.0204314563600159E-2</v>
      </c>
      <c r="U158" s="13">
        <f t="shared" si="58"/>
        <v>-1.9802009083936811E-2</v>
      </c>
      <c r="V158" s="14">
        <v>8052789</v>
      </c>
      <c r="W158" s="14">
        <v>6039592</v>
      </c>
      <c r="X158" s="14">
        <v>2460574</v>
      </c>
      <c r="Y158" s="14">
        <v>5815903</v>
      </c>
      <c r="Z158" s="14">
        <f t="shared" si="79"/>
        <v>625459</v>
      </c>
      <c r="AA158" s="13">
        <f t="shared" si="80"/>
        <v>8.4210476712358373E-2</v>
      </c>
      <c r="AB158" s="14">
        <f t="shared" si="68"/>
        <v>469095</v>
      </c>
      <c r="AC158" s="13">
        <f t="shared" si="81"/>
        <v>8.4210618908869384E-2</v>
      </c>
      <c r="AD158" s="14">
        <f t="shared" si="71"/>
        <v>191112</v>
      </c>
      <c r="AE158" s="13">
        <f t="shared" si="82"/>
        <v>8.4210266574192394E-2</v>
      </c>
      <c r="AF158" s="14">
        <f t="shared" si="69"/>
        <v>451720</v>
      </c>
      <c r="AG158" s="13">
        <f t="shared" si="83"/>
        <v>8.421040072644792E-2</v>
      </c>
      <c r="AH158" s="14">
        <f t="shared" si="62"/>
        <v>22368858</v>
      </c>
      <c r="AI158" s="13">
        <f t="shared" si="72"/>
        <v>8.4210472233876565E-2</v>
      </c>
      <c r="AJ158" s="14">
        <v>389074</v>
      </c>
      <c r="AK158" s="50">
        <f t="shared" si="70"/>
        <v>-4.0614481746785169E-2</v>
      </c>
      <c r="AL158" s="50">
        <v>0.18</v>
      </c>
      <c r="AM158" s="50">
        <f t="shared" si="70"/>
        <v>0</v>
      </c>
      <c r="AN158" s="14">
        <v>30</v>
      </c>
      <c r="AO158" s="50">
        <f t="shared" si="73"/>
        <v>-0.23076923076923073</v>
      </c>
      <c r="AP158" s="14">
        <v>21</v>
      </c>
      <c r="AQ158" s="50">
        <f t="shared" si="74"/>
        <v>0.16666666666666674</v>
      </c>
      <c r="AR158" s="14">
        <v>30</v>
      </c>
      <c r="AS158" s="50">
        <f t="shared" si="75"/>
        <v>7.1428571428571397E-2</v>
      </c>
      <c r="AT158" s="14">
        <v>375</v>
      </c>
      <c r="AU158" s="50">
        <f t="shared" si="76"/>
        <v>6.5340909090909172E-2</v>
      </c>
      <c r="AV158" s="14">
        <v>36</v>
      </c>
      <c r="AW158" s="50">
        <f t="shared" si="77"/>
        <v>0.125</v>
      </c>
      <c r="AX158" s="50">
        <v>0.94</v>
      </c>
      <c r="AY158" s="50">
        <f t="shared" si="78"/>
        <v>1.0752688172043001E-2</v>
      </c>
    </row>
    <row r="159" spans="2:51" x14ac:dyDescent="0.3">
      <c r="B159" s="1">
        <v>43622</v>
      </c>
      <c r="C159" s="4">
        <f t="shared" si="63"/>
        <v>5</v>
      </c>
      <c r="D159" s="57">
        <f t="shared" si="64"/>
        <v>6</v>
      </c>
      <c r="E159" s="2">
        <v>22368860</v>
      </c>
      <c r="F159" s="2">
        <v>5815903</v>
      </c>
      <c r="G159" s="2">
        <v>2326361</v>
      </c>
      <c r="H159" s="2">
        <v>1766173</v>
      </c>
      <c r="I159" s="12">
        <v>1477227</v>
      </c>
      <c r="J159" s="13">
        <f t="shared" si="60"/>
        <v>6.6039440543684394E-2</v>
      </c>
      <c r="K159" s="13">
        <f t="shared" si="65"/>
        <v>0.17158506089799253</v>
      </c>
      <c r="L159" s="13">
        <f t="shared" si="66"/>
        <v>4.0404011745583279E-2</v>
      </c>
      <c r="M159" s="13">
        <f t="shared" si="67"/>
        <v>0.12608664294970828</v>
      </c>
      <c r="N159" s="13">
        <f t="shared" si="61"/>
        <v>0.25999997317699697</v>
      </c>
      <c r="O159" s="13">
        <f t="shared" si="61"/>
        <v>0.39999996561153101</v>
      </c>
      <c r="P159" s="13">
        <f t="shared" si="61"/>
        <v>0.75919988342308009</v>
      </c>
      <c r="Q159" s="13">
        <f t="shared" si="61"/>
        <v>0.83639994496575365</v>
      </c>
      <c r="R159" s="13">
        <f t="shared" si="59"/>
        <v>2.9702895837776744E-2</v>
      </c>
      <c r="S159" s="13">
        <f t="shared" si="59"/>
        <v>2.0408298025622384E-2</v>
      </c>
      <c r="T159" s="13">
        <f t="shared" si="59"/>
        <v>2.97026860498526E-2</v>
      </c>
      <c r="U159" s="13">
        <f t="shared" si="58"/>
        <v>4.0816205876357925E-2</v>
      </c>
      <c r="V159" s="14">
        <v>8052789</v>
      </c>
      <c r="W159" s="14">
        <v>6039592</v>
      </c>
      <c r="X159" s="14">
        <v>2460574</v>
      </c>
      <c r="Y159" s="14">
        <v>5815903</v>
      </c>
      <c r="Z159" s="14">
        <f t="shared" si="79"/>
        <v>312729</v>
      </c>
      <c r="AA159" s="13">
        <f t="shared" si="80"/>
        <v>4.0403950356973972E-2</v>
      </c>
      <c r="AB159" s="14">
        <f t="shared" si="68"/>
        <v>234547</v>
      </c>
      <c r="AC159" s="13">
        <f t="shared" si="81"/>
        <v>4.0403993422962303E-2</v>
      </c>
      <c r="AD159" s="14">
        <f t="shared" si="71"/>
        <v>95556</v>
      </c>
      <c r="AE159" s="13">
        <f t="shared" si="82"/>
        <v>4.0403920815824668E-2</v>
      </c>
      <c r="AF159" s="14">
        <f t="shared" si="69"/>
        <v>225860</v>
      </c>
      <c r="AG159" s="13">
        <f t="shared" si="83"/>
        <v>4.0403982581171505E-2</v>
      </c>
      <c r="AH159" s="14">
        <f t="shared" si="62"/>
        <v>22368858</v>
      </c>
      <c r="AI159" s="13">
        <f t="shared" si="72"/>
        <v>4.0403967113556316E-2</v>
      </c>
      <c r="AJ159" s="14">
        <v>402050</v>
      </c>
      <c r="AK159" s="50">
        <f t="shared" si="70"/>
        <v>3.1783711649750357E-2</v>
      </c>
      <c r="AL159" s="50">
        <v>0.17</v>
      </c>
      <c r="AM159" s="50">
        <f t="shared" si="70"/>
        <v>-0.10526315789473684</v>
      </c>
      <c r="AN159" s="14">
        <v>40</v>
      </c>
      <c r="AO159" s="50">
        <f t="shared" si="73"/>
        <v>0.33333333333333326</v>
      </c>
      <c r="AP159" s="14">
        <v>18</v>
      </c>
      <c r="AQ159" s="50">
        <f t="shared" si="74"/>
        <v>0</v>
      </c>
      <c r="AR159" s="14">
        <v>30</v>
      </c>
      <c r="AS159" s="50">
        <f t="shared" si="75"/>
        <v>0.11111111111111116</v>
      </c>
      <c r="AT159" s="14">
        <v>379</v>
      </c>
      <c r="AU159" s="50">
        <f t="shared" si="76"/>
        <v>0</v>
      </c>
      <c r="AV159" s="14">
        <v>38</v>
      </c>
      <c r="AW159" s="50">
        <f t="shared" si="77"/>
        <v>0</v>
      </c>
      <c r="AX159" s="50">
        <v>0.95</v>
      </c>
      <c r="AY159" s="50">
        <f t="shared" si="78"/>
        <v>4.39560439560438E-2</v>
      </c>
    </row>
    <row r="160" spans="2:51" x14ac:dyDescent="0.3">
      <c r="B160" s="1">
        <v>43623</v>
      </c>
      <c r="C160" s="4">
        <f t="shared" si="63"/>
        <v>6</v>
      </c>
      <c r="D160" s="57">
        <f t="shared" si="64"/>
        <v>7</v>
      </c>
      <c r="E160" s="2">
        <v>21065820</v>
      </c>
      <c r="F160" s="2">
        <v>5477113</v>
      </c>
      <c r="G160" s="2">
        <v>2278479</v>
      </c>
      <c r="H160" s="2">
        <v>1596758</v>
      </c>
      <c r="I160" s="12">
        <v>1348621</v>
      </c>
      <c r="J160" s="13">
        <f t="shared" si="60"/>
        <v>6.4019392551536089E-2</v>
      </c>
      <c r="K160" s="13">
        <f t="shared" si="65"/>
        <v>3.9275462276182838E-2</v>
      </c>
      <c r="L160" s="13">
        <f t="shared" si="66"/>
        <v>-5.8252409823299045E-2</v>
      </c>
      <c r="M160" s="13">
        <f t="shared" si="67"/>
        <v>0.10356052207278021</v>
      </c>
      <c r="N160" s="13">
        <f t="shared" si="61"/>
        <v>0.25999999050594758</v>
      </c>
      <c r="O160" s="13">
        <f t="shared" si="61"/>
        <v>0.41599999853937647</v>
      </c>
      <c r="P160" s="13">
        <f t="shared" si="61"/>
        <v>0.7007999634844122</v>
      </c>
      <c r="Q160" s="13">
        <f t="shared" si="61"/>
        <v>0.84459949472618889</v>
      </c>
      <c r="R160" s="13">
        <f t="shared" si="59"/>
        <v>8.3333374492154944E-2</v>
      </c>
      <c r="S160" s="13">
        <f t="shared" si="59"/>
        <v>9.7090593492654698E-3</v>
      </c>
      <c r="T160" s="13">
        <f t="shared" si="59"/>
        <v>-3.0303089079854462E-2</v>
      </c>
      <c r="U160" s="13">
        <f t="shared" si="58"/>
        <v>4.0403413021458334E-2</v>
      </c>
      <c r="V160" s="14">
        <v>7583695</v>
      </c>
      <c r="W160" s="14">
        <v>5687771</v>
      </c>
      <c r="X160" s="14">
        <v>2317240</v>
      </c>
      <c r="Y160" s="14">
        <v>5477113</v>
      </c>
      <c r="Z160" s="14">
        <f t="shared" si="79"/>
        <v>-469094</v>
      </c>
      <c r="AA160" s="13">
        <f t="shared" si="80"/>
        <v>-5.8252364491358177E-2</v>
      </c>
      <c r="AB160" s="14">
        <f t="shared" si="68"/>
        <v>-351821</v>
      </c>
      <c r="AC160" s="13">
        <f t="shared" si="81"/>
        <v>-5.8252444867136766E-2</v>
      </c>
      <c r="AD160" s="14">
        <f t="shared" si="71"/>
        <v>-143334</v>
      </c>
      <c r="AE160" s="13">
        <f t="shared" si="82"/>
        <v>-5.8252261464194932E-2</v>
      </c>
      <c r="AF160" s="14">
        <f t="shared" si="69"/>
        <v>-338790</v>
      </c>
      <c r="AG160" s="13">
        <f t="shared" si="83"/>
        <v>-5.825234705599458E-2</v>
      </c>
      <c r="AH160" s="14">
        <f t="shared" si="62"/>
        <v>21065819</v>
      </c>
      <c r="AI160" s="13">
        <f t="shared" si="72"/>
        <v>-5.8252370326638991E-2</v>
      </c>
      <c r="AJ160" s="14">
        <v>390178</v>
      </c>
      <c r="AK160" s="50">
        <f t="shared" si="70"/>
        <v>1.4005078107742097E-2</v>
      </c>
      <c r="AL160" s="50">
        <v>0.19</v>
      </c>
      <c r="AM160" s="50">
        <f t="shared" si="70"/>
        <v>5.555555555555558E-2</v>
      </c>
      <c r="AN160" s="14">
        <v>35</v>
      </c>
      <c r="AO160" s="50">
        <f t="shared" si="73"/>
        <v>2.9411764705882248E-2</v>
      </c>
      <c r="AP160" s="14">
        <v>21</v>
      </c>
      <c r="AQ160" s="50">
        <f t="shared" si="74"/>
        <v>0.10526315789473695</v>
      </c>
      <c r="AR160" s="14">
        <v>25</v>
      </c>
      <c r="AS160" s="50">
        <f t="shared" si="75"/>
        <v>-0.16666666666666663</v>
      </c>
      <c r="AT160" s="14">
        <v>391</v>
      </c>
      <c r="AU160" s="50">
        <f t="shared" si="76"/>
        <v>2.6246719160105014E-2</v>
      </c>
      <c r="AV160" s="14">
        <v>35</v>
      </c>
      <c r="AW160" s="50">
        <f t="shared" si="77"/>
        <v>0.12903225806451624</v>
      </c>
      <c r="AX160" s="50">
        <v>0.95</v>
      </c>
      <c r="AY160" s="50">
        <f t="shared" si="78"/>
        <v>0</v>
      </c>
    </row>
    <row r="161" spans="2:51" x14ac:dyDescent="0.3">
      <c r="B161" s="1">
        <v>43624</v>
      </c>
      <c r="C161" s="4">
        <f t="shared" si="63"/>
        <v>7</v>
      </c>
      <c r="D161" s="57">
        <f t="shared" si="64"/>
        <v>8</v>
      </c>
      <c r="E161" s="2">
        <v>42645263</v>
      </c>
      <c r="F161" s="2">
        <v>8597285</v>
      </c>
      <c r="G161" s="2">
        <v>2776923</v>
      </c>
      <c r="H161" s="2">
        <v>1926073</v>
      </c>
      <c r="I161" s="12">
        <v>1427220</v>
      </c>
      <c r="J161" s="13">
        <f t="shared" si="60"/>
        <v>3.3467257547456095E-2</v>
      </c>
      <c r="K161" s="13">
        <f t="shared" si="65"/>
        <v>-0.19906978466884373</v>
      </c>
      <c r="L161" s="13">
        <f t="shared" si="66"/>
        <v>-8.6538450828461344E-2</v>
      </c>
      <c r="M161" s="13">
        <f t="shared" si="67"/>
        <v>-0.12319219560193007</v>
      </c>
      <c r="N161" s="13">
        <f t="shared" si="61"/>
        <v>0.20159999951225532</v>
      </c>
      <c r="O161" s="13">
        <f t="shared" si="61"/>
        <v>0.32299999360263154</v>
      </c>
      <c r="P161" s="13">
        <f t="shared" si="61"/>
        <v>0.69359971450414726</v>
      </c>
      <c r="Q161" s="13">
        <f t="shared" si="61"/>
        <v>0.7409999517152257</v>
      </c>
      <c r="R161" s="13">
        <f t="shared" si="59"/>
        <v>-7.6923055980007815E-2</v>
      </c>
      <c r="S161" s="13">
        <f t="shared" si="59"/>
        <v>-7.766978799699209E-2</v>
      </c>
      <c r="T161" s="13">
        <f t="shared" si="59"/>
        <v>5.1546090006231227E-2</v>
      </c>
      <c r="U161" s="13">
        <f t="shared" si="58"/>
        <v>-2.0618816950184193E-2</v>
      </c>
      <c r="V161" s="14">
        <v>15352294</v>
      </c>
      <c r="W161" s="14">
        <v>11514221</v>
      </c>
      <c r="X161" s="14">
        <v>4690978</v>
      </c>
      <c r="Y161" s="14">
        <v>11087768</v>
      </c>
      <c r="Z161" s="14">
        <f t="shared" si="79"/>
        <v>-1454428</v>
      </c>
      <c r="AA161" s="13">
        <f t="shared" si="80"/>
        <v>-8.6538469548077201E-2</v>
      </c>
      <c r="AB161" s="14">
        <f t="shared" si="68"/>
        <v>-1090821</v>
      </c>
      <c r="AC161" s="13">
        <f t="shared" si="81"/>
        <v>-8.6538466115384627E-2</v>
      </c>
      <c r="AD161" s="14">
        <f t="shared" si="71"/>
        <v>-444409</v>
      </c>
      <c r="AE161" s="13">
        <f t="shared" si="82"/>
        <v>-8.6538560774484963E-2</v>
      </c>
      <c r="AF161" s="14">
        <f t="shared" si="69"/>
        <v>-1050420</v>
      </c>
      <c r="AG161" s="13">
        <f t="shared" si="83"/>
        <v>-8.6538452032543955E-2</v>
      </c>
      <c r="AH161" s="14">
        <f t="shared" si="62"/>
        <v>42645261</v>
      </c>
      <c r="AI161" s="13">
        <f t="shared" si="72"/>
        <v>-8.6538474102115903E-2</v>
      </c>
      <c r="AJ161" s="14">
        <v>407570</v>
      </c>
      <c r="AK161" s="50">
        <f t="shared" si="70"/>
        <v>2.7481652245155974E-3</v>
      </c>
      <c r="AL161" s="50">
        <v>0.19</v>
      </c>
      <c r="AM161" s="50">
        <f t="shared" si="70"/>
        <v>0.11764705882352944</v>
      </c>
      <c r="AN161" s="14">
        <v>35</v>
      </c>
      <c r="AO161" s="50">
        <f t="shared" si="73"/>
        <v>2.9411764705882248E-2</v>
      </c>
      <c r="AP161" s="14">
        <v>17</v>
      </c>
      <c r="AQ161" s="50">
        <f t="shared" si="74"/>
        <v>-0.19047619047619047</v>
      </c>
      <c r="AR161" s="14">
        <v>29</v>
      </c>
      <c r="AS161" s="50">
        <f t="shared" si="75"/>
        <v>0.11538461538461542</v>
      </c>
      <c r="AT161" s="14">
        <v>388</v>
      </c>
      <c r="AU161" s="50">
        <f t="shared" si="76"/>
        <v>8.3798882681564324E-2</v>
      </c>
      <c r="AV161" s="14">
        <v>30</v>
      </c>
      <c r="AW161" s="50">
        <f t="shared" si="77"/>
        <v>-0.16666666666666663</v>
      </c>
      <c r="AX161" s="50">
        <v>0.93</v>
      </c>
      <c r="AY161" s="50">
        <f t="shared" si="78"/>
        <v>0</v>
      </c>
    </row>
    <row r="162" spans="2:51" x14ac:dyDescent="0.3">
      <c r="B162" s="1">
        <v>43625</v>
      </c>
      <c r="C162" s="4">
        <f t="shared" si="63"/>
        <v>1</v>
      </c>
      <c r="D162" s="57">
        <f t="shared" si="64"/>
        <v>9</v>
      </c>
      <c r="E162" s="2">
        <v>44889750</v>
      </c>
      <c r="F162" s="2">
        <v>9803921</v>
      </c>
      <c r="G162" s="2">
        <v>3333333</v>
      </c>
      <c r="H162" s="2">
        <v>2153333</v>
      </c>
      <c r="I162" s="12">
        <v>1646008</v>
      </c>
      <c r="J162" s="13">
        <f t="shared" si="60"/>
        <v>3.6667791645086018E-2</v>
      </c>
      <c r="K162" s="13">
        <f t="shared" si="65"/>
        <v>-3.9550376388225117E-2</v>
      </c>
      <c r="L162" s="13">
        <f t="shared" si="66"/>
        <v>3.0927823213518835E-2</v>
      </c>
      <c r="M162" s="13">
        <f t="shared" si="67"/>
        <v>-6.8363854398706181E-2</v>
      </c>
      <c r="N162" s="13">
        <f t="shared" si="61"/>
        <v>0.21839999108927985</v>
      </c>
      <c r="O162" s="13">
        <f t="shared" si="61"/>
        <v>0.33999998571999918</v>
      </c>
      <c r="P162" s="13">
        <f t="shared" si="61"/>
        <v>0.64599996459999642</v>
      </c>
      <c r="Q162" s="13">
        <f t="shared" si="61"/>
        <v>0.76440011832819166</v>
      </c>
      <c r="R162" s="13">
        <f t="shared" si="59"/>
        <v>3.9999978040345274E-2</v>
      </c>
      <c r="S162" s="13">
        <f t="shared" si="59"/>
        <v>2.0408386462318351E-2</v>
      </c>
      <c r="T162" s="13">
        <f t="shared" si="59"/>
        <v>-9.5238179753857288E-2</v>
      </c>
      <c r="U162" s="13">
        <f t="shared" si="58"/>
        <v>-2.9702941369999625E-2</v>
      </c>
      <c r="V162" s="14">
        <v>16160310</v>
      </c>
      <c r="W162" s="14">
        <v>12120232</v>
      </c>
      <c r="X162" s="14">
        <v>4937872</v>
      </c>
      <c r="Y162" s="14">
        <v>11671335</v>
      </c>
      <c r="Z162" s="14">
        <f t="shared" si="79"/>
        <v>484810</v>
      </c>
      <c r="AA162" s="13">
        <f t="shared" si="80"/>
        <v>3.0927881088322451E-2</v>
      </c>
      <c r="AB162" s="14">
        <f t="shared" si="68"/>
        <v>363607</v>
      </c>
      <c r="AC162" s="13">
        <f t="shared" si="81"/>
        <v>3.0927838559110299E-2</v>
      </c>
      <c r="AD162" s="14">
        <f t="shared" si="71"/>
        <v>148136</v>
      </c>
      <c r="AE162" s="13">
        <f t="shared" si="82"/>
        <v>3.0927800613645529E-2</v>
      </c>
      <c r="AF162" s="14">
        <f t="shared" si="69"/>
        <v>350140</v>
      </c>
      <c r="AG162" s="13">
        <f t="shared" si="83"/>
        <v>3.0927830498458819E-2</v>
      </c>
      <c r="AH162" s="14">
        <f t="shared" si="62"/>
        <v>44889749</v>
      </c>
      <c r="AI162" s="13">
        <f t="shared" si="72"/>
        <v>3.0927847599856007E-2</v>
      </c>
      <c r="AJ162" s="14">
        <v>400094</v>
      </c>
      <c r="AK162" s="50">
        <f t="shared" si="70"/>
        <v>-1.4408426798836249E-2</v>
      </c>
      <c r="AL162" s="50">
        <v>0.18</v>
      </c>
      <c r="AM162" s="50">
        <f t="shared" si="70"/>
        <v>0</v>
      </c>
      <c r="AN162" s="14">
        <v>35</v>
      </c>
      <c r="AO162" s="50">
        <f t="shared" si="73"/>
        <v>0.12903225806451624</v>
      </c>
      <c r="AP162" s="14">
        <v>22</v>
      </c>
      <c r="AQ162" s="50">
        <f t="shared" si="74"/>
        <v>0.15789473684210531</v>
      </c>
      <c r="AR162" s="14">
        <v>26</v>
      </c>
      <c r="AS162" s="50">
        <f t="shared" si="75"/>
        <v>-0.10344827586206895</v>
      </c>
      <c r="AT162" s="14">
        <v>364</v>
      </c>
      <c r="AU162" s="50">
        <f t="shared" si="76"/>
        <v>-5.464480874316946E-3</v>
      </c>
      <c r="AV162" s="14">
        <v>34</v>
      </c>
      <c r="AW162" s="50">
        <f t="shared" si="77"/>
        <v>-8.108108108108103E-2</v>
      </c>
      <c r="AX162" s="50">
        <v>0.95</v>
      </c>
      <c r="AY162" s="50">
        <f t="shared" si="78"/>
        <v>2.1505376344086002E-2</v>
      </c>
    </row>
    <row r="163" spans="2:51" x14ac:dyDescent="0.3">
      <c r="B163" s="1">
        <v>43626</v>
      </c>
      <c r="C163" s="4">
        <f t="shared" si="63"/>
        <v>2</v>
      </c>
      <c r="D163" s="57">
        <f t="shared" si="64"/>
        <v>10</v>
      </c>
      <c r="E163" s="2">
        <v>21934513</v>
      </c>
      <c r="F163" s="2">
        <v>5319119</v>
      </c>
      <c r="G163" s="2">
        <v>2212753</v>
      </c>
      <c r="H163" s="2">
        <v>1647616</v>
      </c>
      <c r="I163" s="12">
        <v>1310514</v>
      </c>
      <c r="J163" s="13">
        <f t="shared" si="60"/>
        <v>5.9746664993200443E-2</v>
      </c>
      <c r="K163" s="13">
        <f t="shared" si="65"/>
        <v>0.10489427948257268</v>
      </c>
      <c r="L163" s="13">
        <f t="shared" si="66"/>
        <v>2.0201982617158221E-2</v>
      </c>
      <c r="M163" s="13">
        <f t="shared" si="67"/>
        <v>8.3015224738292037E-2</v>
      </c>
      <c r="N163" s="13">
        <f t="shared" si="61"/>
        <v>0.24249998164992312</v>
      </c>
      <c r="O163" s="13">
        <f t="shared" si="61"/>
        <v>0.41599990524746672</v>
      </c>
      <c r="P163" s="13">
        <f t="shared" si="61"/>
        <v>0.74460005251376904</v>
      </c>
      <c r="Q163" s="13">
        <f t="shared" si="61"/>
        <v>0.79540014178060903</v>
      </c>
      <c r="R163" s="13">
        <f t="shared" si="59"/>
        <v>-2.9999938052512998E-2</v>
      </c>
      <c r="S163" s="13">
        <f t="shared" si="59"/>
        <v>3.9999956605554887E-2</v>
      </c>
      <c r="T163" s="13">
        <f t="shared" si="59"/>
        <v>6.2500224994006093E-2</v>
      </c>
      <c r="U163" s="13">
        <f t="shared" si="58"/>
        <v>1.0416542822512254E-2</v>
      </c>
      <c r="V163" s="14">
        <v>7896424</v>
      </c>
      <c r="W163" s="14">
        <v>5922318</v>
      </c>
      <c r="X163" s="14">
        <v>2412796</v>
      </c>
      <c r="Y163" s="14">
        <v>5702973</v>
      </c>
      <c r="Z163" s="14">
        <f t="shared" si="79"/>
        <v>156364</v>
      </c>
      <c r="AA163" s="13">
        <f t="shared" si="80"/>
        <v>2.0201910579504601E-2</v>
      </c>
      <c r="AB163" s="14">
        <f t="shared" si="68"/>
        <v>117273</v>
      </c>
      <c r="AC163" s="13">
        <f t="shared" si="81"/>
        <v>2.0201910579504601E-2</v>
      </c>
      <c r="AD163" s="14">
        <f t="shared" si="71"/>
        <v>47778</v>
      </c>
      <c r="AE163" s="13">
        <f t="shared" si="82"/>
        <v>2.0201960407912223E-2</v>
      </c>
      <c r="AF163" s="14">
        <f t="shared" si="69"/>
        <v>112930</v>
      </c>
      <c r="AG163" s="13">
        <f t="shared" si="83"/>
        <v>2.0201991290585752E-2</v>
      </c>
      <c r="AH163" s="14">
        <f t="shared" si="62"/>
        <v>21934511</v>
      </c>
      <c r="AI163" s="13">
        <f t="shared" si="72"/>
        <v>2.0201937045509322E-2</v>
      </c>
      <c r="AJ163" s="14">
        <v>392606</v>
      </c>
      <c r="AK163" s="50">
        <f t="shared" si="70"/>
        <v>-1.9803364474781371E-2</v>
      </c>
      <c r="AL163" s="50">
        <v>0.17</v>
      </c>
      <c r="AM163" s="50">
        <f t="shared" si="70"/>
        <v>-5.5555555555555469E-2</v>
      </c>
      <c r="AN163" s="14">
        <v>37</v>
      </c>
      <c r="AO163" s="50">
        <f t="shared" si="73"/>
        <v>0.23333333333333339</v>
      </c>
      <c r="AP163" s="14">
        <v>21</v>
      </c>
      <c r="AQ163" s="50">
        <f t="shared" si="74"/>
        <v>0.10526315789473695</v>
      </c>
      <c r="AR163" s="14">
        <v>30</v>
      </c>
      <c r="AS163" s="50">
        <f t="shared" si="75"/>
        <v>3.4482758620689724E-2</v>
      </c>
      <c r="AT163" s="14">
        <v>397</v>
      </c>
      <c r="AU163" s="50">
        <f t="shared" si="76"/>
        <v>2.0565552699228773E-2</v>
      </c>
      <c r="AV163" s="14">
        <v>35</v>
      </c>
      <c r="AW163" s="50">
        <f t="shared" si="77"/>
        <v>-2.777777777777779E-2</v>
      </c>
      <c r="AX163" s="50">
        <v>0.91</v>
      </c>
      <c r="AY163" s="50">
        <f t="shared" si="78"/>
        <v>-4.2105263157894646E-2</v>
      </c>
    </row>
    <row r="164" spans="2:51" x14ac:dyDescent="0.3">
      <c r="B164" s="1">
        <v>43627</v>
      </c>
      <c r="C164" s="4">
        <f t="shared" si="63"/>
        <v>3</v>
      </c>
      <c r="D164" s="57">
        <f t="shared" si="64"/>
        <v>11</v>
      </c>
      <c r="E164" s="2">
        <v>22368860</v>
      </c>
      <c r="F164" s="2">
        <v>5759981</v>
      </c>
      <c r="G164" s="2">
        <v>2350072</v>
      </c>
      <c r="H164" s="2">
        <v>1681241</v>
      </c>
      <c r="I164" s="12">
        <v>1309687</v>
      </c>
      <c r="J164" s="13">
        <f t="shared" si="60"/>
        <v>5.8549563992085427E-2</v>
      </c>
      <c r="K164" s="13">
        <f t="shared" si="65"/>
        <v>-5.9319416552465198E-2</v>
      </c>
      <c r="L164" s="13">
        <f t="shared" si="66"/>
        <v>0</v>
      </c>
      <c r="M164" s="13">
        <f t="shared" si="67"/>
        <v>-5.9319416552465198E-2</v>
      </c>
      <c r="N164" s="13">
        <f t="shared" si="61"/>
        <v>0.2574999798827477</v>
      </c>
      <c r="O164" s="13">
        <f t="shared" si="61"/>
        <v>0.40799995694430241</v>
      </c>
      <c r="P164" s="13">
        <f t="shared" si="61"/>
        <v>0.71539978349599498</v>
      </c>
      <c r="Q164" s="13">
        <f t="shared" si="61"/>
        <v>0.77900015524246669</v>
      </c>
      <c r="R164" s="13">
        <f t="shared" si="59"/>
        <v>0</v>
      </c>
      <c r="S164" s="13">
        <f t="shared" si="59"/>
        <v>3.0303136585074997E-2</v>
      </c>
      <c r="T164" s="13">
        <f t="shared" si="59"/>
        <v>-4.854408333483573E-2</v>
      </c>
      <c r="U164" s="13">
        <f t="shared" si="58"/>
        <v>-4.0403872329709101E-2</v>
      </c>
      <c r="V164" s="14">
        <v>8052789</v>
      </c>
      <c r="W164" s="14">
        <v>6039592</v>
      </c>
      <c r="X164" s="14">
        <v>2460574</v>
      </c>
      <c r="Y164" s="14">
        <v>5815903</v>
      </c>
      <c r="Z164" s="14">
        <f t="shared" si="79"/>
        <v>0</v>
      </c>
      <c r="AA164" s="13">
        <f t="shared" si="80"/>
        <v>0</v>
      </c>
      <c r="AB164" s="14">
        <f t="shared" si="68"/>
        <v>0</v>
      </c>
      <c r="AC164" s="13">
        <f t="shared" si="81"/>
        <v>0</v>
      </c>
      <c r="AD164" s="14">
        <f t="shared" si="71"/>
        <v>0</v>
      </c>
      <c r="AE164" s="13">
        <f t="shared" si="82"/>
        <v>0</v>
      </c>
      <c r="AF164" s="14">
        <f t="shared" si="69"/>
        <v>0</v>
      </c>
      <c r="AG164" s="13">
        <f t="shared" si="83"/>
        <v>0</v>
      </c>
      <c r="AH164" s="14">
        <f t="shared" si="62"/>
        <v>22368858</v>
      </c>
      <c r="AI164" s="13">
        <f t="shared" si="72"/>
        <v>0</v>
      </c>
      <c r="AJ164" s="14">
        <v>390751</v>
      </c>
      <c r="AK164" s="50">
        <f t="shared" si="70"/>
        <v>-1.0944757324558574E-2</v>
      </c>
      <c r="AL164" s="50">
        <v>0.17</v>
      </c>
      <c r="AM164" s="50">
        <f t="shared" si="70"/>
        <v>0</v>
      </c>
      <c r="AN164" s="14">
        <v>31</v>
      </c>
      <c r="AO164" s="50">
        <f t="shared" si="73"/>
        <v>3.3333333333333437E-2</v>
      </c>
      <c r="AP164" s="14">
        <v>17</v>
      </c>
      <c r="AQ164" s="50">
        <f t="shared" si="74"/>
        <v>0</v>
      </c>
      <c r="AR164" s="14">
        <v>26</v>
      </c>
      <c r="AS164" s="50">
        <f t="shared" si="75"/>
        <v>4.0000000000000036E-2</v>
      </c>
      <c r="AT164" s="14">
        <v>354</v>
      </c>
      <c r="AU164" s="50">
        <f t="shared" si="76"/>
        <v>-8.9974293059125965E-2</v>
      </c>
      <c r="AV164" s="14">
        <v>31</v>
      </c>
      <c r="AW164" s="50">
        <f t="shared" si="77"/>
        <v>-6.0606060606060552E-2</v>
      </c>
      <c r="AX164" s="50">
        <v>0.94</v>
      </c>
      <c r="AY164" s="50">
        <f t="shared" si="78"/>
        <v>-1.0526315789473717E-2</v>
      </c>
    </row>
    <row r="165" spans="2:51" x14ac:dyDescent="0.3">
      <c r="B165" s="1">
        <v>43628</v>
      </c>
      <c r="C165" s="4">
        <f t="shared" si="63"/>
        <v>4</v>
      </c>
      <c r="D165" s="57">
        <f t="shared" si="64"/>
        <v>12</v>
      </c>
      <c r="E165" s="2">
        <v>21934513</v>
      </c>
      <c r="F165" s="2">
        <v>5757809</v>
      </c>
      <c r="G165" s="2">
        <v>2418280</v>
      </c>
      <c r="H165" s="2">
        <v>1853611</v>
      </c>
      <c r="I165" s="12">
        <v>1443963</v>
      </c>
      <c r="J165" s="13">
        <f t="shared" si="60"/>
        <v>6.5830638683430087E-2</v>
      </c>
      <c r="K165" s="13">
        <f t="shared" si="65"/>
        <v>0.1574640307232813</v>
      </c>
      <c r="L165" s="13">
        <f t="shared" si="66"/>
        <v>-1.9417484842768062E-2</v>
      </c>
      <c r="M165" s="13">
        <f t="shared" si="67"/>
        <v>0.1803841215113724</v>
      </c>
      <c r="N165" s="13">
        <f t="shared" si="61"/>
        <v>0.26249996979645729</v>
      </c>
      <c r="O165" s="13">
        <f t="shared" si="61"/>
        <v>0.42000003820897847</v>
      </c>
      <c r="P165" s="13">
        <f t="shared" si="61"/>
        <v>0.76649974361943196</v>
      </c>
      <c r="Q165" s="13">
        <f t="shared" si="61"/>
        <v>0.77900001672411312</v>
      </c>
      <c r="R165" s="13">
        <f t="shared" si="59"/>
        <v>6.0605909835549143E-2</v>
      </c>
      <c r="S165" s="13">
        <f t="shared" si="59"/>
        <v>7.142909150295873E-2</v>
      </c>
      <c r="T165" s="13">
        <f t="shared" si="59"/>
        <v>8.2473886290383769E-2</v>
      </c>
      <c r="U165" s="13">
        <f t="shared" si="58"/>
        <v>-4.0403945497948013E-2</v>
      </c>
      <c r="V165" s="14">
        <v>7896424</v>
      </c>
      <c r="W165" s="14">
        <v>5922318</v>
      </c>
      <c r="X165" s="14">
        <v>2412796</v>
      </c>
      <c r="Y165" s="14">
        <v>5702973</v>
      </c>
      <c r="Z165" s="14">
        <f t="shared" si="79"/>
        <v>-156365</v>
      </c>
      <c r="AA165" s="13">
        <f t="shared" si="80"/>
        <v>-1.9417496223979036E-2</v>
      </c>
      <c r="AB165" s="14">
        <f t="shared" si="68"/>
        <v>-117274</v>
      </c>
      <c r="AC165" s="13">
        <f t="shared" si="81"/>
        <v>-1.9417536813745029E-2</v>
      </c>
      <c r="AD165" s="14">
        <f t="shared" si="71"/>
        <v>-47778</v>
      </c>
      <c r="AE165" s="13">
        <f t="shared" si="82"/>
        <v>-1.941742048806494E-2</v>
      </c>
      <c r="AF165" s="14">
        <f t="shared" si="69"/>
        <v>-112930</v>
      </c>
      <c r="AG165" s="13">
        <f t="shared" si="83"/>
        <v>-1.9417449018664823E-2</v>
      </c>
      <c r="AH165" s="14">
        <f t="shared" si="62"/>
        <v>21934511</v>
      </c>
      <c r="AI165" s="13">
        <f t="shared" si="72"/>
        <v>-1.9417486578885645E-2</v>
      </c>
      <c r="AJ165" s="14">
        <v>398995</v>
      </c>
      <c r="AK165" s="50">
        <f t="shared" si="70"/>
        <v>2.5499005330605451E-2</v>
      </c>
      <c r="AL165" s="50">
        <v>0.17</v>
      </c>
      <c r="AM165" s="50">
        <f t="shared" si="70"/>
        <v>-5.5555555555555469E-2</v>
      </c>
      <c r="AN165" s="14">
        <v>36</v>
      </c>
      <c r="AO165" s="50">
        <f t="shared" si="73"/>
        <v>0.19999999999999996</v>
      </c>
      <c r="AP165" s="14">
        <v>21</v>
      </c>
      <c r="AQ165" s="50">
        <f t="shared" si="74"/>
        <v>0</v>
      </c>
      <c r="AR165" s="14">
        <v>30</v>
      </c>
      <c r="AS165" s="50">
        <f t="shared" si="75"/>
        <v>0</v>
      </c>
      <c r="AT165" s="14">
        <v>400</v>
      </c>
      <c r="AU165" s="50">
        <f t="shared" si="76"/>
        <v>6.6666666666666652E-2</v>
      </c>
      <c r="AV165" s="14">
        <v>32</v>
      </c>
      <c r="AW165" s="50">
        <f t="shared" si="77"/>
        <v>-0.11111111111111116</v>
      </c>
      <c r="AX165" s="50">
        <v>0.95</v>
      </c>
      <c r="AY165" s="50">
        <f t="shared" si="78"/>
        <v>1.0638297872340496E-2</v>
      </c>
    </row>
    <row r="166" spans="2:51" x14ac:dyDescent="0.3">
      <c r="B166" s="1">
        <v>43629</v>
      </c>
      <c r="C166" s="4">
        <f t="shared" si="63"/>
        <v>5</v>
      </c>
      <c r="D166" s="57">
        <f t="shared" si="64"/>
        <v>13</v>
      </c>
      <c r="E166" s="2">
        <v>21717340</v>
      </c>
      <c r="F166" s="2">
        <v>5483628</v>
      </c>
      <c r="G166" s="2">
        <v>2105713</v>
      </c>
      <c r="H166" s="2">
        <v>1583285</v>
      </c>
      <c r="I166" s="12">
        <v>1350226</v>
      </c>
      <c r="J166" s="13">
        <f t="shared" si="60"/>
        <v>6.2172715443051495E-2</v>
      </c>
      <c r="K166" s="13">
        <f t="shared" si="65"/>
        <v>-8.5972568873978084E-2</v>
      </c>
      <c r="L166" s="13">
        <f t="shared" si="66"/>
        <v>-2.9126204911649523E-2</v>
      </c>
      <c r="M166" s="13">
        <f t="shared" si="67"/>
        <v>-5.8551754357687225E-2</v>
      </c>
      <c r="N166" s="13">
        <f t="shared" si="61"/>
        <v>0.25249998388384581</v>
      </c>
      <c r="O166" s="13">
        <f t="shared" si="61"/>
        <v>0.38399997228112481</v>
      </c>
      <c r="P166" s="13">
        <f t="shared" si="61"/>
        <v>0.75189971282886126</v>
      </c>
      <c r="Q166" s="13">
        <f t="shared" si="61"/>
        <v>0.85280034864222176</v>
      </c>
      <c r="R166" s="13">
        <f t="shared" si="59"/>
        <v>-2.8846115641886882E-2</v>
      </c>
      <c r="S166" s="13">
        <f t="shared" si="59"/>
        <v>-3.9999986764861273E-2</v>
      </c>
      <c r="T166" s="13">
        <f t="shared" si="59"/>
        <v>-9.6156107944904701E-3</v>
      </c>
      <c r="U166" s="13">
        <f t="shared" si="58"/>
        <v>1.9608327063124875E-2</v>
      </c>
      <c r="V166" s="14">
        <v>7818242</v>
      </c>
      <c r="W166" s="14">
        <v>5863681</v>
      </c>
      <c r="X166" s="14">
        <v>2388907</v>
      </c>
      <c r="Y166" s="14">
        <v>5646508</v>
      </c>
      <c r="Z166" s="14">
        <f t="shared" si="79"/>
        <v>-234547</v>
      </c>
      <c r="AA166" s="13">
        <f t="shared" si="80"/>
        <v>-2.9126182245679089E-2</v>
      </c>
      <c r="AB166" s="14">
        <f t="shared" si="68"/>
        <v>-175911</v>
      </c>
      <c r="AC166" s="13">
        <f t="shared" si="81"/>
        <v>-2.9126305220617543E-2</v>
      </c>
      <c r="AD166" s="14">
        <f t="shared" si="71"/>
        <v>-71667</v>
      </c>
      <c r="AE166" s="13">
        <f t="shared" si="82"/>
        <v>-2.9126130732097466E-2</v>
      </c>
      <c r="AF166" s="14">
        <f t="shared" si="69"/>
        <v>-169395</v>
      </c>
      <c r="AG166" s="13">
        <f t="shared" si="83"/>
        <v>-2.912617352799729E-2</v>
      </c>
      <c r="AH166" s="14">
        <f t="shared" si="62"/>
        <v>21717338</v>
      </c>
      <c r="AI166" s="13">
        <f t="shared" si="72"/>
        <v>-2.9126207515823954E-2</v>
      </c>
      <c r="AJ166" s="14">
        <v>407670</v>
      </c>
      <c r="AK166" s="50">
        <f t="shared" si="70"/>
        <v>1.3978360900385622E-2</v>
      </c>
      <c r="AL166" s="50">
        <v>0.17</v>
      </c>
      <c r="AM166" s="50">
        <f t="shared" si="70"/>
        <v>0</v>
      </c>
      <c r="AN166" s="14">
        <v>36</v>
      </c>
      <c r="AO166" s="50">
        <f t="shared" si="73"/>
        <v>-9.9999999999999978E-2</v>
      </c>
      <c r="AP166" s="14">
        <v>17</v>
      </c>
      <c r="AQ166" s="50">
        <f t="shared" si="74"/>
        <v>-5.555555555555558E-2</v>
      </c>
      <c r="AR166" s="14">
        <v>30</v>
      </c>
      <c r="AS166" s="50">
        <f t="shared" si="75"/>
        <v>0</v>
      </c>
      <c r="AT166" s="14">
        <v>399</v>
      </c>
      <c r="AU166" s="50">
        <f t="shared" si="76"/>
        <v>5.2770448548812743E-2</v>
      </c>
      <c r="AV166" s="14">
        <v>31</v>
      </c>
      <c r="AW166" s="50">
        <f t="shared" si="77"/>
        <v>-0.18421052631578949</v>
      </c>
      <c r="AX166" s="50">
        <v>0.92</v>
      </c>
      <c r="AY166" s="50">
        <f t="shared" si="78"/>
        <v>-3.1578947368420929E-2</v>
      </c>
    </row>
    <row r="167" spans="2:51" x14ac:dyDescent="0.3">
      <c r="B167" s="1">
        <v>43630</v>
      </c>
      <c r="C167" s="4">
        <f t="shared" si="63"/>
        <v>6</v>
      </c>
      <c r="D167" s="57">
        <f t="shared" si="64"/>
        <v>14</v>
      </c>
      <c r="E167" s="2">
        <v>22368860</v>
      </c>
      <c r="F167" s="2">
        <v>5815903</v>
      </c>
      <c r="G167" s="2">
        <v>2279834</v>
      </c>
      <c r="H167" s="2">
        <v>1647636</v>
      </c>
      <c r="I167" s="12">
        <v>1283508</v>
      </c>
      <c r="J167" s="13">
        <f t="shared" si="60"/>
        <v>5.7379231664018641E-2</v>
      </c>
      <c r="K167" s="13">
        <f t="shared" si="65"/>
        <v>-4.8281170173087862E-2</v>
      </c>
      <c r="L167" s="13">
        <f t="shared" si="66"/>
        <v>6.1855650527727013E-2</v>
      </c>
      <c r="M167" s="13">
        <f t="shared" si="67"/>
        <v>-0.1037210854847157</v>
      </c>
      <c r="N167" s="13">
        <f t="shared" si="61"/>
        <v>0.25999997317699697</v>
      </c>
      <c r="O167" s="13">
        <f t="shared" si="61"/>
        <v>0.39200000412661629</v>
      </c>
      <c r="P167" s="13">
        <f t="shared" si="61"/>
        <v>0.72269998605161601</v>
      </c>
      <c r="Q167" s="13">
        <f t="shared" si="61"/>
        <v>0.77899973052300386</v>
      </c>
      <c r="R167" s="13">
        <f t="shared" si="59"/>
        <v>-6.6649812446861745E-8</v>
      </c>
      <c r="S167" s="13">
        <f t="shared" si="59"/>
        <v>-5.7692294464007032E-2</v>
      </c>
      <c r="T167" s="13">
        <f t="shared" si="59"/>
        <v>3.1250033830361179E-2</v>
      </c>
      <c r="U167" s="13">
        <f t="shared" si="58"/>
        <v>-7.7669670196110929E-2</v>
      </c>
      <c r="V167" s="14">
        <v>8052789</v>
      </c>
      <c r="W167" s="14">
        <v>6039592</v>
      </c>
      <c r="X167" s="14">
        <v>2460574</v>
      </c>
      <c r="Y167" s="14">
        <v>5815903</v>
      </c>
      <c r="Z167" s="14">
        <f t="shared" si="79"/>
        <v>469094</v>
      </c>
      <c r="AA167" s="13">
        <f t="shared" si="80"/>
        <v>6.1855599414269768E-2</v>
      </c>
      <c r="AB167" s="14">
        <f t="shared" si="68"/>
        <v>351821</v>
      </c>
      <c r="AC167" s="13">
        <f t="shared" si="81"/>
        <v>6.1855690040966804E-2</v>
      </c>
      <c r="AD167" s="14">
        <f t="shared" si="71"/>
        <v>143334</v>
      </c>
      <c r="AE167" s="13">
        <f t="shared" si="82"/>
        <v>6.1855483247311493E-2</v>
      </c>
      <c r="AF167" s="14">
        <f t="shared" si="69"/>
        <v>338790</v>
      </c>
      <c r="AG167" s="13">
        <f t="shared" si="83"/>
        <v>6.1855579755246914E-2</v>
      </c>
      <c r="AH167" s="14">
        <f t="shared" si="62"/>
        <v>22368858</v>
      </c>
      <c r="AI167" s="13">
        <f t="shared" si="72"/>
        <v>6.1855605993766494E-2</v>
      </c>
      <c r="AJ167" s="14">
        <v>404518</v>
      </c>
      <c r="AK167" s="50">
        <f t="shared" si="70"/>
        <v>3.6752456571103487E-2</v>
      </c>
      <c r="AL167" s="50">
        <v>0.18</v>
      </c>
      <c r="AM167" s="50">
        <f t="shared" si="70"/>
        <v>-5.2631578947368474E-2</v>
      </c>
      <c r="AN167" s="14">
        <v>36</v>
      </c>
      <c r="AO167" s="50">
        <f t="shared" si="73"/>
        <v>2.857142857142847E-2</v>
      </c>
      <c r="AP167" s="14">
        <v>20</v>
      </c>
      <c r="AQ167" s="50">
        <f t="shared" si="74"/>
        <v>-4.7619047619047672E-2</v>
      </c>
      <c r="AR167" s="14">
        <v>30</v>
      </c>
      <c r="AS167" s="50">
        <f t="shared" si="75"/>
        <v>0.19999999999999996</v>
      </c>
      <c r="AT167" s="14">
        <v>393</v>
      </c>
      <c r="AU167" s="50">
        <f t="shared" si="76"/>
        <v>5.1150895140665842E-3</v>
      </c>
      <c r="AV167" s="14">
        <v>35</v>
      </c>
      <c r="AW167" s="50">
        <f t="shared" si="77"/>
        <v>0</v>
      </c>
      <c r="AX167" s="50">
        <v>0.94</v>
      </c>
      <c r="AY167" s="50">
        <f t="shared" si="78"/>
        <v>-1.0526315789473717E-2</v>
      </c>
    </row>
    <row r="168" spans="2:51" x14ac:dyDescent="0.3">
      <c r="B168" s="1">
        <v>43631</v>
      </c>
      <c r="C168" s="4">
        <f t="shared" si="63"/>
        <v>7</v>
      </c>
      <c r="D168" s="57">
        <f t="shared" si="64"/>
        <v>15</v>
      </c>
      <c r="E168" s="2">
        <v>44440853</v>
      </c>
      <c r="F168" s="2">
        <v>8865950</v>
      </c>
      <c r="G168" s="2">
        <v>3135000</v>
      </c>
      <c r="H168" s="2">
        <v>2110482</v>
      </c>
      <c r="I168" s="12">
        <v>1613252</v>
      </c>
      <c r="J168" s="13">
        <f t="shared" si="60"/>
        <v>3.6301103401413112E-2</v>
      </c>
      <c r="K168" s="13">
        <f t="shared" si="65"/>
        <v>0.13034570703885873</v>
      </c>
      <c r="L168" s="13">
        <f t="shared" si="66"/>
        <v>4.2105262664225984E-2</v>
      </c>
      <c r="M168" s="13">
        <f t="shared" si="67"/>
        <v>8.4675173934962045E-2</v>
      </c>
      <c r="N168" s="13">
        <f t="shared" si="61"/>
        <v>0.19949999609593452</v>
      </c>
      <c r="O168" s="13">
        <f t="shared" si="61"/>
        <v>0.3536000090232857</v>
      </c>
      <c r="P168" s="13">
        <f t="shared" si="61"/>
        <v>0.67320000000000002</v>
      </c>
      <c r="Q168" s="13">
        <f t="shared" si="61"/>
        <v>0.76439979113775902</v>
      </c>
      <c r="R168" s="13">
        <f t="shared" si="59"/>
        <v>-1.0416683637904156E-2</v>
      </c>
      <c r="S168" s="13">
        <f t="shared" si="59"/>
        <v>9.473689172359423E-2</v>
      </c>
      <c r="T168" s="13">
        <f t="shared" si="59"/>
        <v>-2.9411365197477002E-2</v>
      </c>
      <c r="U168" s="13">
        <f t="shared" si="58"/>
        <v>3.1578732722409297E-2</v>
      </c>
      <c r="V168" s="14">
        <v>15998707</v>
      </c>
      <c r="W168" s="14">
        <v>11999030</v>
      </c>
      <c r="X168" s="14">
        <v>4888493</v>
      </c>
      <c r="Y168" s="14">
        <v>11554621</v>
      </c>
      <c r="Z168" s="14">
        <f t="shared" si="79"/>
        <v>646413</v>
      </c>
      <c r="AA168" s="13">
        <f t="shared" si="80"/>
        <v>4.2105303611303935E-2</v>
      </c>
      <c r="AB168" s="14">
        <f t="shared" si="68"/>
        <v>484809</v>
      </c>
      <c r="AC168" s="13">
        <f t="shared" si="81"/>
        <v>4.2105236646057032E-2</v>
      </c>
      <c r="AD168" s="14">
        <f t="shared" si="71"/>
        <v>197515</v>
      </c>
      <c r="AE168" s="13">
        <f t="shared" si="82"/>
        <v>4.210529232923288E-2</v>
      </c>
      <c r="AF168" s="14">
        <f t="shared" si="69"/>
        <v>466853</v>
      </c>
      <c r="AG168" s="13">
        <f t="shared" si="83"/>
        <v>4.2105228031466657E-2</v>
      </c>
      <c r="AH168" s="14">
        <f t="shared" si="62"/>
        <v>44440851</v>
      </c>
      <c r="AI168" s="13">
        <f t="shared" si="72"/>
        <v>4.2105264638900852E-2</v>
      </c>
      <c r="AJ168" s="14">
        <v>407641</v>
      </c>
      <c r="AK168" s="50">
        <f t="shared" si="70"/>
        <v>1.7420320435745928E-4</v>
      </c>
      <c r="AL168" s="50">
        <v>0.17</v>
      </c>
      <c r="AM168" s="50">
        <f t="shared" si="70"/>
        <v>-0.10526315789473684</v>
      </c>
      <c r="AN168" s="14">
        <v>38</v>
      </c>
      <c r="AO168" s="50">
        <f t="shared" si="73"/>
        <v>8.5714285714285632E-2</v>
      </c>
      <c r="AP168" s="14">
        <v>22</v>
      </c>
      <c r="AQ168" s="50">
        <f t="shared" si="74"/>
        <v>0.29411764705882359</v>
      </c>
      <c r="AR168" s="14">
        <v>27</v>
      </c>
      <c r="AS168" s="50">
        <f t="shared" si="75"/>
        <v>-6.8965517241379337E-2</v>
      </c>
      <c r="AT168" s="14">
        <v>357</v>
      </c>
      <c r="AU168" s="50">
        <f t="shared" si="76"/>
        <v>-7.9896907216494895E-2</v>
      </c>
      <c r="AV168" s="14">
        <v>30</v>
      </c>
      <c r="AW168" s="50">
        <f t="shared" si="77"/>
        <v>0</v>
      </c>
      <c r="AX168" s="50">
        <v>0.91</v>
      </c>
      <c r="AY168" s="50">
        <f t="shared" si="78"/>
        <v>-2.1505376344086002E-2</v>
      </c>
    </row>
    <row r="169" spans="2:51" x14ac:dyDescent="0.3">
      <c r="B169" s="1">
        <v>43632</v>
      </c>
      <c r="C169" s="4">
        <f t="shared" si="63"/>
        <v>1</v>
      </c>
      <c r="D169" s="57">
        <f t="shared" si="64"/>
        <v>16</v>
      </c>
      <c r="E169" s="2">
        <v>45787545</v>
      </c>
      <c r="F169" s="2">
        <v>9230769</v>
      </c>
      <c r="G169" s="2">
        <v>3201230</v>
      </c>
      <c r="H169" s="2">
        <v>2133300</v>
      </c>
      <c r="I169" s="12">
        <v>1697253</v>
      </c>
      <c r="J169" s="13">
        <f t="shared" si="60"/>
        <v>3.7068006157569708E-2</v>
      </c>
      <c r="K169" s="13">
        <f t="shared" si="65"/>
        <v>3.113289850353107E-2</v>
      </c>
      <c r="L169" s="13">
        <f t="shared" si="66"/>
        <v>2.0000000000000018E-2</v>
      </c>
      <c r="M169" s="13">
        <f t="shared" si="67"/>
        <v>1.0914606376010827E-2</v>
      </c>
      <c r="N169" s="13">
        <f t="shared" si="61"/>
        <v>0.20159999842751997</v>
      </c>
      <c r="O169" s="13">
        <f t="shared" si="61"/>
        <v>0.34679992533666482</v>
      </c>
      <c r="P169" s="13">
        <f t="shared" si="61"/>
        <v>0.66640010246061665</v>
      </c>
      <c r="Q169" s="13">
        <f t="shared" si="61"/>
        <v>0.79559977499648427</v>
      </c>
      <c r="R169" s="13">
        <f t="shared" si="59"/>
        <v>-7.6923046461536693E-2</v>
      </c>
      <c r="S169" s="13">
        <f t="shared" si="59"/>
        <v>1.9999823241950487E-2</v>
      </c>
      <c r="T169" s="13">
        <f t="shared" si="59"/>
        <v>3.1579162505453118E-2</v>
      </c>
      <c r="U169" s="13">
        <f t="shared" si="58"/>
        <v>4.0815871060471576E-2</v>
      </c>
      <c r="V169" s="14">
        <v>16483516</v>
      </c>
      <c r="W169" s="14">
        <v>12362637</v>
      </c>
      <c r="X169" s="14">
        <v>5036630</v>
      </c>
      <c r="Y169" s="14">
        <v>11904761</v>
      </c>
      <c r="Z169" s="14">
        <f t="shared" si="79"/>
        <v>323206</v>
      </c>
      <c r="AA169" s="13">
        <f t="shared" si="80"/>
        <v>1.9999987623999793E-2</v>
      </c>
      <c r="AB169" s="14">
        <f t="shared" si="68"/>
        <v>242405</v>
      </c>
      <c r="AC169" s="13">
        <f t="shared" si="81"/>
        <v>2.0000029702401667E-2</v>
      </c>
      <c r="AD169" s="14">
        <f t="shared" si="71"/>
        <v>98758</v>
      </c>
      <c r="AE169" s="13">
        <f t="shared" si="82"/>
        <v>2.0000113409177178E-2</v>
      </c>
      <c r="AF169" s="14">
        <f t="shared" si="69"/>
        <v>233426</v>
      </c>
      <c r="AG169" s="13">
        <f t="shared" si="83"/>
        <v>1.9999940023998963E-2</v>
      </c>
      <c r="AH169" s="14">
        <f t="shared" si="62"/>
        <v>45787544</v>
      </c>
      <c r="AI169" s="13">
        <f t="shared" si="72"/>
        <v>2.000000044553607E-2</v>
      </c>
      <c r="AJ169" s="14">
        <v>386588</v>
      </c>
      <c r="AK169" s="50">
        <f t="shared" si="70"/>
        <v>-3.3757067089233983E-2</v>
      </c>
      <c r="AL169" s="50">
        <v>0.19</v>
      </c>
      <c r="AM169" s="50">
        <f t="shared" si="70"/>
        <v>5.555555555555558E-2</v>
      </c>
      <c r="AN169" s="14">
        <v>31</v>
      </c>
      <c r="AO169" s="50">
        <f t="shared" si="73"/>
        <v>-0.11428571428571432</v>
      </c>
      <c r="AP169" s="14">
        <v>21</v>
      </c>
      <c r="AQ169" s="50">
        <f t="shared" si="74"/>
        <v>-4.5454545454545414E-2</v>
      </c>
      <c r="AR169" s="14">
        <v>27</v>
      </c>
      <c r="AS169" s="50">
        <f t="shared" si="75"/>
        <v>3.8461538461538547E-2</v>
      </c>
      <c r="AT169" s="14">
        <v>385</v>
      </c>
      <c r="AU169" s="50">
        <f t="shared" si="76"/>
        <v>5.7692307692307709E-2</v>
      </c>
      <c r="AV169" s="14">
        <v>34</v>
      </c>
      <c r="AW169" s="50">
        <f t="shared" si="77"/>
        <v>0</v>
      </c>
      <c r="AX169" s="50">
        <v>0.93</v>
      </c>
      <c r="AY169" s="50">
        <f t="shared" si="78"/>
        <v>-2.1052631578947323E-2</v>
      </c>
    </row>
    <row r="170" spans="2:51" x14ac:dyDescent="0.3">
      <c r="B170" s="1">
        <v>43633</v>
      </c>
      <c r="C170" s="4">
        <f t="shared" si="63"/>
        <v>2</v>
      </c>
      <c r="D170" s="57">
        <f t="shared" si="64"/>
        <v>17</v>
      </c>
      <c r="E170" s="2">
        <v>22586034</v>
      </c>
      <c r="F170" s="2">
        <v>5928833</v>
      </c>
      <c r="G170" s="2">
        <v>2252956</v>
      </c>
      <c r="H170" s="2">
        <v>1611765</v>
      </c>
      <c r="I170" s="12">
        <v>1361297</v>
      </c>
      <c r="J170" s="13">
        <f t="shared" si="60"/>
        <v>6.0271626262494778E-2</v>
      </c>
      <c r="K170" s="13">
        <f t="shared" si="65"/>
        <v>3.8750444482088753E-2</v>
      </c>
      <c r="L170" s="13">
        <f t="shared" si="66"/>
        <v>2.9703007310898588E-2</v>
      </c>
      <c r="M170" s="13">
        <f t="shared" si="67"/>
        <v>8.786453090797286E-3</v>
      </c>
      <c r="N170" s="13">
        <f t="shared" si="61"/>
        <v>0.26249995904548801</v>
      </c>
      <c r="O170" s="13">
        <f t="shared" si="61"/>
        <v>0.37999990891968116</v>
      </c>
      <c r="P170" s="13">
        <f t="shared" si="61"/>
        <v>0.71540012321589952</v>
      </c>
      <c r="Q170" s="13">
        <f t="shared" si="61"/>
        <v>0.84460017434303392</v>
      </c>
      <c r="R170" s="13">
        <f t="shared" si="59"/>
        <v>8.2474139830811088E-2</v>
      </c>
      <c r="S170" s="13">
        <f t="shared" si="59"/>
        <v>-8.6538472421935242E-2</v>
      </c>
      <c r="T170" s="13">
        <f t="shared" si="59"/>
        <v>-3.9215588555615355E-2</v>
      </c>
      <c r="U170" s="13">
        <f t="shared" si="58"/>
        <v>6.1855700015697845E-2</v>
      </c>
      <c r="V170" s="14">
        <v>8130972</v>
      </c>
      <c r="W170" s="14">
        <v>6098229</v>
      </c>
      <c r="X170" s="14">
        <v>2484463</v>
      </c>
      <c r="Y170" s="14">
        <v>5872368</v>
      </c>
      <c r="Z170" s="14">
        <f t="shared" si="79"/>
        <v>234548</v>
      </c>
      <c r="AA170" s="13">
        <f t="shared" si="80"/>
        <v>2.9703065590196198E-2</v>
      </c>
      <c r="AB170" s="14">
        <f t="shared" si="68"/>
        <v>175911</v>
      </c>
      <c r="AC170" s="13">
        <f t="shared" si="81"/>
        <v>2.9703065590196198E-2</v>
      </c>
      <c r="AD170" s="14">
        <f t="shared" si="71"/>
        <v>71667</v>
      </c>
      <c r="AE170" s="13">
        <f t="shared" si="82"/>
        <v>2.9702884122818407E-2</v>
      </c>
      <c r="AF170" s="14">
        <f t="shared" si="69"/>
        <v>169395</v>
      </c>
      <c r="AG170" s="13">
        <f t="shared" si="83"/>
        <v>2.9702928630382708E-2</v>
      </c>
      <c r="AH170" s="14">
        <f t="shared" si="62"/>
        <v>22586032</v>
      </c>
      <c r="AI170" s="13">
        <f t="shared" si="72"/>
        <v>2.9703010019234144E-2</v>
      </c>
      <c r="AJ170" s="14">
        <v>388917</v>
      </c>
      <c r="AK170" s="50">
        <f t="shared" si="70"/>
        <v>-9.3961885452591432E-3</v>
      </c>
      <c r="AL170" s="50">
        <v>0.17</v>
      </c>
      <c r="AM170" s="50">
        <f t="shared" si="70"/>
        <v>0</v>
      </c>
      <c r="AN170" s="14">
        <v>30</v>
      </c>
      <c r="AO170" s="50">
        <f t="shared" si="73"/>
        <v>-0.18918918918918914</v>
      </c>
      <c r="AP170" s="14">
        <v>18</v>
      </c>
      <c r="AQ170" s="50">
        <f t="shared" si="74"/>
        <v>-0.1428571428571429</v>
      </c>
      <c r="AR170" s="14">
        <v>26</v>
      </c>
      <c r="AS170" s="50">
        <f t="shared" si="75"/>
        <v>-0.1333333333333333</v>
      </c>
      <c r="AT170" s="14">
        <v>350</v>
      </c>
      <c r="AU170" s="50">
        <f t="shared" si="76"/>
        <v>-0.11838790931989929</v>
      </c>
      <c r="AV170" s="14">
        <v>32</v>
      </c>
      <c r="AW170" s="50">
        <f t="shared" si="77"/>
        <v>-8.5714285714285743E-2</v>
      </c>
      <c r="AX170" s="50">
        <v>0.93</v>
      </c>
      <c r="AY170" s="50">
        <f t="shared" si="78"/>
        <v>2.19780219780219E-2</v>
      </c>
    </row>
    <row r="171" spans="2:51" x14ac:dyDescent="0.3">
      <c r="B171" s="1">
        <v>43634</v>
      </c>
      <c r="C171" s="4">
        <f t="shared" si="63"/>
        <v>3</v>
      </c>
      <c r="D171" s="57">
        <f t="shared" si="64"/>
        <v>18</v>
      </c>
      <c r="E171" s="2">
        <v>21065820</v>
      </c>
      <c r="F171" s="2">
        <v>5529777</v>
      </c>
      <c r="G171" s="2">
        <v>2101315</v>
      </c>
      <c r="H171" s="2">
        <v>1579979</v>
      </c>
      <c r="I171" s="12">
        <v>1256715</v>
      </c>
      <c r="J171" s="13">
        <f t="shared" si="60"/>
        <v>5.965659062880059E-2</v>
      </c>
      <c r="K171" s="13">
        <f t="shared" si="65"/>
        <v>-4.0446305109541392E-2</v>
      </c>
      <c r="L171" s="13">
        <f t="shared" si="66"/>
        <v>-5.8252409823299045E-2</v>
      </c>
      <c r="M171" s="13">
        <f t="shared" si="67"/>
        <v>1.8907512904191792E-2</v>
      </c>
      <c r="N171" s="13">
        <f t="shared" si="61"/>
        <v>0.26249996439730333</v>
      </c>
      <c r="O171" s="13">
        <f t="shared" si="61"/>
        <v>0.37999995298182909</v>
      </c>
      <c r="P171" s="13">
        <f t="shared" si="61"/>
        <v>0.75190011968695791</v>
      </c>
      <c r="Q171" s="13">
        <f t="shared" si="61"/>
        <v>0.795399812275986</v>
      </c>
      <c r="R171" s="13">
        <f t="shared" si="59"/>
        <v>1.9417417107497892E-2</v>
      </c>
      <c r="S171" s="13">
        <f t="shared" si="59"/>
        <v>-6.8627467934502029E-2</v>
      </c>
      <c r="T171" s="13">
        <f t="shared" si="59"/>
        <v>5.1020893538147538E-2</v>
      </c>
      <c r="U171" s="13">
        <f t="shared" si="58"/>
        <v>2.1052187118518528E-2</v>
      </c>
      <c r="V171" s="14">
        <v>7583695</v>
      </c>
      <c r="W171" s="14">
        <v>5687771</v>
      </c>
      <c r="X171" s="14">
        <v>2317240</v>
      </c>
      <c r="Y171" s="14">
        <v>5477113</v>
      </c>
      <c r="Z171" s="14">
        <f t="shared" si="79"/>
        <v>-469094</v>
      </c>
      <c r="AA171" s="13">
        <f t="shared" si="80"/>
        <v>-5.8252364491358177E-2</v>
      </c>
      <c r="AB171" s="14">
        <f t="shared" si="68"/>
        <v>-351821</v>
      </c>
      <c r="AC171" s="13">
        <f t="shared" si="81"/>
        <v>-5.8252444867136766E-2</v>
      </c>
      <c r="AD171" s="14">
        <f t="shared" si="71"/>
        <v>-143334</v>
      </c>
      <c r="AE171" s="13">
        <f t="shared" si="82"/>
        <v>-5.8252261464194932E-2</v>
      </c>
      <c r="AF171" s="14">
        <f t="shared" si="69"/>
        <v>-338790</v>
      </c>
      <c r="AG171" s="13">
        <f t="shared" si="83"/>
        <v>-5.825234705599458E-2</v>
      </c>
      <c r="AH171" s="14">
        <f t="shared" si="62"/>
        <v>21065819</v>
      </c>
      <c r="AI171" s="13">
        <f t="shared" si="72"/>
        <v>-5.8252370326638991E-2</v>
      </c>
      <c r="AJ171" s="14">
        <v>398356</v>
      </c>
      <c r="AK171" s="50">
        <f t="shared" si="70"/>
        <v>1.9462522168849139E-2</v>
      </c>
      <c r="AL171" s="50">
        <v>0.19</v>
      </c>
      <c r="AM171" s="50">
        <f t="shared" si="70"/>
        <v>0.11764705882352944</v>
      </c>
      <c r="AN171" s="14">
        <v>40</v>
      </c>
      <c r="AO171" s="50">
        <f t="shared" si="73"/>
        <v>0.29032258064516125</v>
      </c>
      <c r="AP171" s="14">
        <v>19</v>
      </c>
      <c r="AQ171" s="50">
        <f t="shared" si="74"/>
        <v>0.11764705882352944</v>
      </c>
      <c r="AR171" s="14">
        <v>25</v>
      </c>
      <c r="AS171" s="50">
        <f t="shared" si="75"/>
        <v>-3.8461538461538436E-2</v>
      </c>
      <c r="AT171" s="14">
        <v>397</v>
      </c>
      <c r="AU171" s="50">
        <f t="shared" si="76"/>
        <v>0.12146892655367236</v>
      </c>
      <c r="AV171" s="14">
        <v>40</v>
      </c>
      <c r="AW171" s="50">
        <f t="shared" si="77"/>
        <v>0.29032258064516125</v>
      </c>
      <c r="AX171" s="50">
        <v>0.93</v>
      </c>
      <c r="AY171" s="50">
        <f t="shared" si="78"/>
        <v>-1.0638297872340274E-2</v>
      </c>
    </row>
    <row r="172" spans="2:51" x14ac:dyDescent="0.3">
      <c r="B172" s="1">
        <v>43635</v>
      </c>
      <c r="C172" s="4">
        <f t="shared" si="63"/>
        <v>4</v>
      </c>
      <c r="D172" s="57">
        <f t="shared" si="64"/>
        <v>19</v>
      </c>
      <c r="E172" s="2">
        <v>22151687</v>
      </c>
      <c r="F172" s="2">
        <v>5261025</v>
      </c>
      <c r="G172" s="2">
        <v>2146498</v>
      </c>
      <c r="H172" s="2">
        <v>1519935</v>
      </c>
      <c r="I172" s="12">
        <v>1296201</v>
      </c>
      <c r="J172" s="13">
        <f t="shared" si="60"/>
        <v>5.8514775872374865E-2</v>
      </c>
      <c r="K172" s="13">
        <f t="shared" si="65"/>
        <v>-0.10233087689920028</v>
      </c>
      <c r="L172" s="13">
        <f t="shared" si="66"/>
        <v>9.9010176337173128E-3</v>
      </c>
      <c r="M172" s="13">
        <f t="shared" si="67"/>
        <v>-0.11113157881144275</v>
      </c>
      <c r="N172" s="13">
        <f t="shared" si="61"/>
        <v>0.23749997009257129</v>
      </c>
      <c r="O172" s="13">
        <f t="shared" si="61"/>
        <v>0.40799996198459426</v>
      </c>
      <c r="P172" s="13">
        <f t="shared" si="61"/>
        <v>0.70809989107839844</v>
      </c>
      <c r="Q172" s="13">
        <f t="shared" si="61"/>
        <v>0.85280028422268062</v>
      </c>
      <c r="R172" s="13">
        <f t="shared" si="59"/>
        <v>-9.5238105068244483E-2</v>
      </c>
      <c r="S172" s="13">
        <f t="shared" si="59"/>
        <v>-2.8571607458791171E-2</v>
      </c>
      <c r="T172" s="13">
        <f t="shared" si="59"/>
        <v>-7.6190309295170677E-2</v>
      </c>
      <c r="U172" s="13">
        <f t="shared" si="58"/>
        <v>9.4737183458500906E-2</v>
      </c>
      <c r="V172" s="14">
        <v>7974607</v>
      </c>
      <c r="W172" s="14">
        <v>5980955</v>
      </c>
      <c r="X172" s="14">
        <v>2436685</v>
      </c>
      <c r="Y172" s="14">
        <v>5759438</v>
      </c>
      <c r="Z172" s="14">
        <f t="shared" si="79"/>
        <v>78183</v>
      </c>
      <c r="AA172" s="13">
        <f t="shared" si="80"/>
        <v>9.9010640765997415E-3</v>
      </c>
      <c r="AB172" s="14">
        <f t="shared" si="68"/>
        <v>58637</v>
      </c>
      <c r="AC172" s="13">
        <f t="shared" si="81"/>
        <v>9.9010218633988067E-3</v>
      </c>
      <c r="AD172" s="14">
        <f t="shared" si="71"/>
        <v>23889</v>
      </c>
      <c r="AE172" s="13">
        <f t="shared" si="82"/>
        <v>9.9009613742728764E-3</v>
      </c>
      <c r="AF172" s="14">
        <f t="shared" si="69"/>
        <v>56465</v>
      </c>
      <c r="AG172" s="13">
        <f t="shared" si="83"/>
        <v>9.9009762101276433E-3</v>
      </c>
      <c r="AH172" s="14">
        <f t="shared" si="62"/>
        <v>22151685</v>
      </c>
      <c r="AI172" s="13">
        <f t="shared" si="72"/>
        <v>9.9010185364971637E-3</v>
      </c>
      <c r="AJ172" s="14">
        <v>406848</v>
      </c>
      <c r="AK172" s="50">
        <f t="shared" si="70"/>
        <v>1.9681950901640377E-2</v>
      </c>
      <c r="AL172" s="50">
        <v>0.18</v>
      </c>
      <c r="AM172" s="50">
        <f t="shared" si="70"/>
        <v>5.8823529411764497E-2</v>
      </c>
      <c r="AN172" s="14">
        <v>32</v>
      </c>
      <c r="AO172" s="50">
        <f t="shared" si="73"/>
        <v>-0.11111111111111116</v>
      </c>
      <c r="AP172" s="14">
        <v>19</v>
      </c>
      <c r="AQ172" s="50">
        <f t="shared" si="74"/>
        <v>-9.5238095238095233E-2</v>
      </c>
      <c r="AR172" s="14">
        <v>27</v>
      </c>
      <c r="AS172" s="50">
        <f t="shared" si="75"/>
        <v>-9.9999999999999978E-2</v>
      </c>
      <c r="AT172" s="14">
        <v>370</v>
      </c>
      <c r="AU172" s="50">
        <f t="shared" si="76"/>
        <v>-7.4999999999999956E-2</v>
      </c>
      <c r="AV172" s="14">
        <v>39</v>
      </c>
      <c r="AW172" s="50">
        <f t="shared" si="77"/>
        <v>0.21875</v>
      </c>
      <c r="AX172" s="50">
        <v>0.94</v>
      </c>
      <c r="AY172" s="50">
        <f t="shared" si="78"/>
        <v>-1.0526315789473717E-2</v>
      </c>
    </row>
    <row r="173" spans="2:51" x14ac:dyDescent="0.3">
      <c r="B173" s="24">
        <v>43636</v>
      </c>
      <c r="C173" s="16">
        <f t="shared" si="63"/>
        <v>5</v>
      </c>
      <c r="D173" s="73">
        <f t="shared" si="64"/>
        <v>20</v>
      </c>
      <c r="E173" s="25">
        <v>10207150</v>
      </c>
      <c r="F173" s="25">
        <v>2526269</v>
      </c>
      <c r="G173" s="25">
        <v>1040823</v>
      </c>
      <c r="H173" s="25">
        <v>729408</v>
      </c>
      <c r="I173" s="26">
        <v>616058</v>
      </c>
      <c r="J173" s="22">
        <f t="shared" si="60"/>
        <v>6.035553509059826E-2</v>
      </c>
      <c r="K173" s="22">
        <f t="shared" si="65"/>
        <v>-0.54373712252615491</v>
      </c>
      <c r="L173" s="22">
        <f t="shared" si="66"/>
        <v>-0.52999999079076909</v>
      </c>
      <c r="M173" s="22">
        <f t="shared" si="67"/>
        <v>-2.9227939289827587E-2</v>
      </c>
      <c r="N173" s="22">
        <f t="shared" si="61"/>
        <v>0.24749993876841234</v>
      </c>
      <c r="O173" s="22">
        <f t="shared" si="61"/>
        <v>0.41200006808459433</v>
      </c>
      <c r="P173" s="22">
        <f t="shared" si="61"/>
        <v>0.70079927134584841</v>
      </c>
      <c r="Q173" s="22">
        <f t="shared" si="61"/>
        <v>0.84460000438711946</v>
      </c>
      <c r="R173" s="22">
        <f t="shared" si="59"/>
        <v>-1.9802160136903502E-2</v>
      </c>
      <c r="S173" s="22">
        <f t="shared" si="59"/>
        <v>7.291692141834516E-2</v>
      </c>
      <c r="T173" s="22">
        <f t="shared" si="59"/>
        <v>-6.796177816155613E-2</v>
      </c>
      <c r="U173" s="22">
        <f t="shared" si="58"/>
        <v>-9.6157843604993687E-3</v>
      </c>
      <c r="V173" s="21">
        <v>3674574</v>
      </c>
      <c r="W173" s="21">
        <v>2755930</v>
      </c>
      <c r="X173" s="21">
        <v>1122786</v>
      </c>
      <c r="Y173" s="21">
        <v>2653859</v>
      </c>
      <c r="Z173" s="21">
        <f t="shared" si="79"/>
        <v>-4143668</v>
      </c>
      <c r="AA173" s="22">
        <f t="shared" si="80"/>
        <v>-0.52999996674444205</v>
      </c>
      <c r="AB173" s="21">
        <f t="shared" si="68"/>
        <v>-3107751</v>
      </c>
      <c r="AC173" s="22">
        <f t="shared" si="81"/>
        <v>-0.53000001193789359</v>
      </c>
      <c r="AD173" s="21">
        <f t="shared" si="71"/>
        <v>-1266121</v>
      </c>
      <c r="AE173" s="22">
        <f t="shared" si="82"/>
        <v>-0.53000012139442854</v>
      </c>
      <c r="AF173" s="21">
        <f t="shared" si="69"/>
        <v>-2992649</v>
      </c>
      <c r="AG173" s="22">
        <f t="shared" si="83"/>
        <v>-0.52999995749585405</v>
      </c>
      <c r="AH173" s="21">
        <f t="shared" si="62"/>
        <v>10207149</v>
      </c>
      <c r="AI173" s="22">
        <f t="shared" si="72"/>
        <v>-0.52999999355353777</v>
      </c>
      <c r="AJ173" s="14">
        <v>381025</v>
      </c>
      <c r="AK173" s="50">
        <f t="shared" si="70"/>
        <v>-6.5359236637476337E-2</v>
      </c>
      <c r="AL173" s="50">
        <v>0.17</v>
      </c>
      <c r="AM173" s="50">
        <f t="shared" si="70"/>
        <v>0</v>
      </c>
      <c r="AN173" s="14">
        <v>34</v>
      </c>
      <c r="AO173" s="50">
        <f t="shared" si="73"/>
        <v>-5.555555555555558E-2</v>
      </c>
      <c r="AP173" s="14">
        <v>19</v>
      </c>
      <c r="AQ173" s="50">
        <f t="shared" si="74"/>
        <v>0.11764705882352944</v>
      </c>
      <c r="AR173" s="14">
        <v>25</v>
      </c>
      <c r="AS173" s="50">
        <f t="shared" si="75"/>
        <v>-0.16666666666666663</v>
      </c>
      <c r="AT173" s="14">
        <v>393</v>
      </c>
      <c r="AU173" s="50">
        <f t="shared" si="76"/>
        <v>-1.5037593984962405E-2</v>
      </c>
      <c r="AV173" s="14">
        <v>38</v>
      </c>
      <c r="AW173" s="50">
        <f t="shared" si="77"/>
        <v>0.22580645161290325</v>
      </c>
      <c r="AX173" s="50">
        <v>0.91</v>
      </c>
      <c r="AY173" s="50">
        <f t="shared" si="78"/>
        <v>-1.0869565217391353E-2</v>
      </c>
    </row>
    <row r="174" spans="2:51" x14ac:dyDescent="0.3">
      <c r="B174" s="1">
        <v>43637</v>
      </c>
      <c r="C174" s="4">
        <f t="shared" si="63"/>
        <v>6</v>
      </c>
      <c r="D174" s="57">
        <f t="shared" si="64"/>
        <v>21</v>
      </c>
      <c r="E174" s="2">
        <v>21065820</v>
      </c>
      <c r="F174" s="2">
        <v>5108461</v>
      </c>
      <c r="G174" s="2">
        <v>2104686</v>
      </c>
      <c r="H174" s="2">
        <v>1613241</v>
      </c>
      <c r="I174" s="12">
        <v>1336086</v>
      </c>
      <c r="J174" s="13">
        <f t="shared" si="60"/>
        <v>6.342435281417956E-2</v>
      </c>
      <c r="K174" s="13">
        <f t="shared" si="65"/>
        <v>4.0964294729756157E-2</v>
      </c>
      <c r="L174" s="13">
        <f t="shared" si="66"/>
        <v>-5.8252409823299045E-2</v>
      </c>
      <c r="M174" s="13">
        <f t="shared" si="67"/>
        <v>0.10535381835640178</v>
      </c>
      <c r="N174" s="13">
        <f t="shared" si="61"/>
        <v>0.24249998338540821</v>
      </c>
      <c r="O174" s="13">
        <f t="shared" si="61"/>
        <v>0.41200001331124969</v>
      </c>
      <c r="P174" s="13">
        <f t="shared" si="61"/>
        <v>0.76649961086831953</v>
      </c>
      <c r="Q174" s="13">
        <f t="shared" si="61"/>
        <v>0.82819987838146936</v>
      </c>
      <c r="R174" s="13">
        <f t="shared" si="59"/>
        <v>-6.7307659988393609E-2</v>
      </c>
      <c r="S174" s="13">
        <f t="shared" si="59"/>
        <v>5.102043105635623E-2</v>
      </c>
      <c r="T174" s="13">
        <f t="shared" si="59"/>
        <v>6.0605542634638132E-2</v>
      </c>
      <c r="U174" s="13">
        <f t="shared" si="59"/>
        <v>6.3158106390400981E-2</v>
      </c>
      <c r="V174" s="14">
        <v>7583695</v>
      </c>
      <c r="W174" s="14">
        <v>5687771</v>
      </c>
      <c r="X174" s="14">
        <v>2317240</v>
      </c>
      <c r="Y174" s="14">
        <v>5477113</v>
      </c>
      <c r="Z174" s="14">
        <f t="shared" si="79"/>
        <v>-469094</v>
      </c>
      <c r="AA174" s="13">
        <f t="shared" si="80"/>
        <v>-5.8252364491358177E-2</v>
      </c>
      <c r="AB174" s="14">
        <f t="shared" si="68"/>
        <v>-351821</v>
      </c>
      <c r="AC174" s="13">
        <f t="shared" si="81"/>
        <v>-5.8252444867136766E-2</v>
      </c>
      <c r="AD174" s="14">
        <f t="shared" si="71"/>
        <v>-143334</v>
      </c>
      <c r="AE174" s="13">
        <f t="shared" si="82"/>
        <v>-5.8252261464194932E-2</v>
      </c>
      <c r="AF174" s="14">
        <f t="shared" si="69"/>
        <v>-338790</v>
      </c>
      <c r="AG174" s="13">
        <f t="shared" si="83"/>
        <v>-5.825234705599458E-2</v>
      </c>
      <c r="AH174" s="14">
        <f t="shared" si="62"/>
        <v>21065819</v>
      </c>
      <c r="AI174" s="13">
        <f t="shared" si="72"/>
        <v>-5.8252370326638991E-2</v>
      </c>
      <c r="AJ174" s="14">
        <v>382419</v>
      </c>
      <c r="AK174" s="50">
        <f t="shared" si="70"/>
        <v>-5.4630449077667786E-2</v>
      </c>
      <c r="AL174" s="50">
        <v>0.17</v>
      </c>
      <c r="AM174" s="50">
        <f t="shared" si="70"/>
        <v>-5.5555555555555469E-2</v>
      </c>
      <c r="AN174" s="14">
        <v>36</v>
      </c>
      <c r="AO174" s="50">
        <f t="shared" si="73"/>
        <v>0</v>
      </c>
      <c r="AP174" s="14">
        <v>17</v>
      </c>
      <c r="AQ174" s="50">
        <f t="shared" si="74"/>
        <v>-0.15000000000000002</v>
      </c>
      <c r="AR174" s="14">
        <v>30</v>
      </c>
      <c r="AS174" s="50">
        <f t="shared" si="75"/>
        <v>0</v>
      </c>
      <c r="AT174" s="14">
        <v>362</v>
      </c>
      <c r="AU174" s="50">
        <f t="shared" si="76"/>
        <v>-7.8880407124681917E-2</v>
      </c>
      <c r="AV174" s="14">
        <v>36</v>
      </c>
      <c r="AW174" s="50">
        <f t="shared" si="77"/>
        <v>2.857142857142847E-2</v>
      </c>
      <c r="AX174" s="50">
        <v>0.95</v>
      </c>
      <c r="AY174" s="50">
        <f t="shared" si="78"/>
        <v>1.0638297872340496E-2</v>
      </c>
    </row>
    <row r="175" spans="2:51" x14ac:dyDescent="0.3">
      <c r="B175" s="1">
        <v>43638</v>
      </c>
      <c r="C175" s="4">
        <f t="shared" si="63"/>
        <v>7</v>
      </c>
      <c r="D175" s="57">
        <f t="shared" si="64"/>
        <v>22</v>
      </c>
      <c r="E175" s="2">
        <v>44889750</v>
      </c>
      <c r="F175" s="2">
        <v>9332579</v>
      </c>
      <c r="G175" s="2">
        <v>3014423</v>
      </c>
      <c r="H175" s="2">
        <v>2131800</v>
      </c>
      <c r="I175" s="12">
        <v>1579663</v>
      </c>
      <c r="J175" s="13">
        <f t="shared" si="60"/>
        <v>3.51898373236652E-2</v>
      </c>
      <c r="K175" s="13">
        <f t="shared" si="65"/>
        <v>-2.0820677736646198E-2</v>
      </c>
      <c r="L175" s="13">
        <f t="shared" si="66"/>
        <v>1.0100998736455313E-2</v>
      </c>
      <c r="M175" s="13">
        <f t="shared" si="67"/>
        <v>-3.0612460052788726E-2</v>
      </c>
      <c r="N175" s="13">
        <f t="shared" si="61"/>
        <v>0.20789999944307999</v>
      </c>
      <c r="O175" s="13">
        <f t="shared" si="61"/>
        <v>0.32299999817842423</v>
      </c>
      <c r="P175" s="13">
        <f t="shared" si="61"/>
        <v>0.7072000180465714</v>
      </c>
      <c r="Q175" s="13">
        <f t="shared" si="61"/>
        <v>0.74099962473027492</v>
      </c>
      <c r="R175" s="13">
        <f t="shared" ref="R175:U238" si="84">(N175/N168)-1</f>
        <v>4.2105280759535013E-2</v>
      </c>
      <c r="S175" s="13">
        <f t="shared" si="84"/>
        <v>-8.6538489999999912E-2</v>
      </c>
      <c r="T175" s="13">
        <f t="shared" si="84"/>
        <v>5.0505077312197555E-2</v>
      </c>
      <c r="U175" s="13">
        <f t="shared" si="84"/>
        <v>-3.0612470959279658E-2</v>
      </c>
      <c r="V175" s="14">
        <v>16160310</v>
      </c>
      <c r="W175" s="14">
        <v>12120232</v>
      </c>
      <c r="X175" s="14">
        <v>4937872</v>
      </c>
      <c r="Y175" s="14">
        <v>11671335</v>
      </c>
      <c r="Z175" s="14">
        <f t="shared" si="79"/>
        <v>161603</v>
      </c>
      <c r="AA175" s="13">
        <f t="shared" si="80"/>
        <v>1.0101003787368557E-2</v>
      </c>
      <c r="AB175" s="14">
        <f t="shared" si="68"/>
        <v>121202</v>
      </c>
      <c r="AC175" s="13">
        <f t="shared" si="81"/>
        <v>1.010098316280561E-2</v>
      </c>
      <c r="AD175" s="14">
        <f t="shared" si="71"/>
        <v>49379</v>
      </c>
      <c r="AE175" s="13">
        <f t="shared" si="82"/>
        <v>1.0101067956934884E-2</v>
      </c>
      <c r="AF175" s="14">
        <f t="shared" si="69"/>
        <v>116714</v>
      </c>
      <c r="AG175" s="13">
        <f t="shared" si="83"/>
        <v>1.0101066923787538E-2</v>
      </c>
      <c r="AH175" s="14">
        <f t="shared" si="62"/>
        <v>44889749</v>
      </c>
      <c r="AI175" s="13">
        <f t="shared" si="72"/>
        <v>1.0101021692856316E-2</v>
      </c>
      <c r="AJ175" s="14">
        <v>389769</v>
      </c>
      <c r="AK175" s="50">
        <f t="shared" si="70"/>
        <v>-4.3842498669172114E-2</v>
      </c>
      <c r="AL175" s="50">
        <v>0.17</v>
      </c>
      <c r="AM175" s="50">
        <f t="shared" si="70"/>
        <v>0</v>
      </c>
      <c r="AN175" s="14">
        <v>36</v>
      </c>
      <c r="AO175" s="50">
        <f t="shared" si="73"/>
        <v>-5.2631578947368474E-2</v>
      </c>
      <c r="AP175" s="14">
        <v>21</v>
      </c>
      <c r="AQ175" s="50">
        <f t="shared" si="74"/>
        <v>-4.5454545454545414E-2</v>
      </c>
      <c r="AR175" s="14">
        <v>26</v>
      </c>
      <c r="AS175" s="50">
        <f t="shared" si="75"/>
        <v>-3.703703703703709E-2</v>
      </c>
      <c r="AT175" s="14">
        <v>366</v>
      </c>
      <c r="AU175" s="50">
        <f t="shared" si="76"/>
        <v>2.5210084033613356E-2</v>
      </c>
      <c r="AV175" s="14">
        <v>36</v>
      </c>
      <c r="AW175" s="50">
        <f t="shared" si="77"/>
        <v>0.19999999999999996</v>
      </c>
      <c r="AX175" s="50">
        <v>0.93</v>
      </c>
      <c r="AY175" s="50">
        <f t="shared" si="78"/>
        <v>2.19780219780219E-2</v>
      </c>
    </row>
    <row r="176" spans="2:51" x14ac:dyDescent="0.3">
      <c r="B176" s="1">
        <v>43639</v>
      </c>
      <c r="C176" s="4">
        <f t="shared" si="63"/>
        <v>1</v>
      </c>
      <c r="D176" s="57">
        <f t="shared" si="64"/>
        <v>23</v>
      </c>
      <c r="E176" s="2">
        <v>43543058</v>
      </c>
      <c r="F176" s="2">
        <v>8869720</v>
      </c>
      <c r="G176" s="2">
        <v>3136333</v>
      </c>
      <c r="H176" s="2">
        <v>2068725</v>
      </c>
      <c r="I176" s="12">
        <v>1662014</v>
      </c>
      <c r="J176" s="13">
        <f t="shared" si="60"/>
        <v>3.8169436790590136E-2</v>
      </c>
      <c r="K176" s="13">
        <f t="shared" si="65"/>
        <v>-2.0762373081679608E-2</v>
      </c>
      <c r="L176" s="13">
        <f t="shared" si="66"/>
        <v>-4.9019596923137065E-2</v>
      </c>
      <c r="M176" s="13">
        <f t="shared" si="67"/>
        <v>2.9713781430229513E-2</v>
      </c>
      <c r="N176" s="13">
        <f t="shared" si="61"/>
        <v>0.20369997899550371</v>
      </c>
      <c r="O176" s="13">
        <f t="shared" si="61"/>
        <v>0.35360000090194504</v>
      </c>
      <c r="P176" s="13">
        <f t="shared" si="61"/>
        <v>0.65959992130937628</v>
      </c>
      <c r="Q176" s="13">
        <f t="shared" si="61"/>
        <v>0.80340016193549169</v>
      </c>
      <c r="R176" s="13">
        <f t="shared" si="84"/>
        <v>1.0416570358946498E-2</v>
      </c>
      <c r="S176" s="13">
        <f t="shared" si="84"/>
        <v>1.9608065251683238E-2</v>
      </c>
      <c r="T176" s="13">
        <f t="shared" si="84"/>
        <v>-1.0204351899304021E-2</v>
      </c>
      <c r="U176" s="13">
        <f t="shared" si="84"/>
        <v>9.8044106900883055E-3</v>
      </c>
      <c r="V176" s="14">
        <v>15675500</v>
      </c>
      <c r="W176" s="14">
        <v>11756625</v>
      </c>
      <c r="X176" s="14">
        <v>4789736</v>
      </c>
      <c r="Y176" s="14">
        <v>11321195</v>
      </c>
      <c r="Z176" s="14">
        <f t="shared" si="79"/>
        <v>-808016</v>
      </c>
      <c r="AA176" s="13">
        <f t="shared" si="80"/>
        <v>-4.9019638771242713E-2</v>
      </c>
      <c r="AB176" s="14">
        <f t="shared" si="68"/>
        <v>-606012</v>
      </c>
      <c r="AC176" s="13">
        <f t="shared" si="81"/>
        <v>-4.9019638771242713E-2</v>
      </c>
      <c r="AD176" s="14">
        <f t="shared" si="71"/>
        <v>-246894</v>
      </c>
      <c r="AE176" s="13">
        <f t="shared" si="82"/>
        <v>-4.9019681811052207E-2</v>
      </c>
      <c r="AF176" s="14">
        <f t="shared" si="69"/>
        <v>-583566</v>
      </c>
      <c r="AG176" s="13">
        <f t="shared" si="83"/>
        <v>-4.9019547725485668E-2</v>
      </c>
      <c r="AH176" s="14">
        <f t="shared" si="62"/>
        <v>43543056</v>
      </c>
      <c r="AI176" s="13">
        <f t="shared" si="72"/>
        <v>-4.9019619833725936E-2</v>
      </c>
      <c r="AJ176" s="14">
        <v>382119</v>
      </c>
      <c r="AK176" s="50">
        <f t="shared" si="70"/>
        <v>-1.156011050524075E-2</v>
      </c>
      <c r="AL176" s="50">
        <v>0.18</v>
      </c>
      <c r="AM176" s="50">
        <f t="shared" si="70"/>
        <v>-5.2631578947368474E-2</v>
      </c>
      <c r="AN176" s="14">
        <v>33</v>
      </c>
      <c r="AO176" s="50">
        <f t="shared" si="73"/>
        <v>6.4516129032258007E-2</v>
      </c>
      <c r="AP176" s="14">
        <v>21</v>
      </c>
      <c r="AQ176" s="50">
        <f t="shared" si="74"/>
        <v>0</v>
      </c>
      <c r="AR176" s="14">
        <v>27</v>
      </c>
      <c r="AS176" s="50">
        <f t="shared" si="75"/>
        <v>0</v>
      </c>
      <c r="AT176" s="14">
        <v>393</v>
      </c>
      <c r="AU176" s="50">
        <f t="shared" si="76"/>
        <v>2.0779220779220786E-2</v>
      </c>
      <c r="AV176" s="14">
        <v>40</v>
      </c>
      <c r="AW176" s="50">
        <f t="shared" si="77"/>
        <v>0.17647058823529416</v>
      </c>
      <c r="AX176" s="50">
        <v>0.91</v>
      </c>
      <c r="AY176" s="50">
        <f t="shared" si="78"/>
        <v>-2.1505376344086002E-2</v>
      </c>
    </row>
    <row r="177" spans="2:51" x14ac:dyDescent="0.3">
      <c r="B177" s="1">
        <v>43640</v>
      </c>
      <c r="C177" s="4">
        <f t="shared" si="63"/>
        <v>2</v>
      </c>
      <c r="D177" s="57">
        <f t="shared" si="64"/>
        <v>24</v>
      </c>
      <c r="E177" s="2">
        <v>21282993</v>
      </c>
      <c r="F177" s="2">
        <v>5054710</v>
      </c>
      <c r="G177" s="2">
        <v>2042103</v>
      </c>
      <c r="H177" s="2">
        <v>1460920</v>
      </c>
      <c r="I177" s="12">
        <v>1233893</v>
      </c>
      <c r="J177" s="13">
        <f t="shared" si="60"/>
        <v>5.7975539436582062E-2</v>
      </c>
      <c r="K177" s="13">
        <f t="shared" si="65"/>
        <v>-9.3590157034063814E-2</v>
      </c>
      <c r="L177" s="13">
        <f t="shared" si="66"/>
        <v>-5.7692333235662363E-2</v>
      </c>
      <c r="M177" s="13">
        <f t="shared" si="67"/>
        <v>-3.8095650777910106E-2</v>
      </c>
      <c r="N177" s="13">
        <f t="shared" si="61"/>
        <v>0.2374999606493316</v>
      </c>
      <c r="O177" s="13">
        <f t="shared" si="61"/>
        <v>0.40400003165364579</v>
      </c>
      <c r="P177" s="13">
        <f t="shared" si="61"/>
        <v>0.7153997619121073</v>
      </c>
      <c r="Q177" s="13">
        <f t="shared" si="61"/>
        <v>0.8445999780959943</v>
      </c>
      <c r="R177" s="13">
        <f t="shared" si="84"/>
        <v>-9.523810398699617E-2</v>
      </c>
      <c r="S177" s="13">
        <f t="shared" si="84"/>
        <v>6.315823285904365E-2</v>
      </c>
      <c r="T177" s="13">
        <f t="shared" si="84"/>
        <v>-5.0503736370721697E-7</v>
      </c>
      <c r="U177" s="13">
        <f t="shared" si="84"/>
        <v>-2.3235495982820709E-7</v>
      </c>
      <c r="V177" s="14">
        <v>7661877</v>
      </c>
      <c r="W177" s="14">
        <v>5746408</v>
      </c>
      <c r="X177" s="14">
        <v>2341129</v>
      </c>
      <c r="Y177" s="14">
        <v>5533578</v>
      </c>
      <c r="Z177" s="14">
        <f t="shared" si="79"/>
        <v>-469095</v>
      </c>
      <c r="AA177" s="13">
        <f t="shared" si="80"/>
        <v>-5.7692364455319778E-2</v>
      </c>
      <c r="AB177" s="14">
        <f t="shared" si="68"/>
        <v>-351821</v>
      </c>
      <c r="AC177" s="13">
        <f t="shared" si="81"/>
        <v>-5.7692323459811012E-2</v>
      </c>
      <c r="AD177" s="14">
        <f t="shared" si="71"/>
        <v>-143334</v>
      </c>
      <c r="AE177" s="13">
        <f t="shared" si="82"/>
        <v>-5.769214514363874E-2</v>
      </c>
      <c r="AF177" s="14">
        <f t="shared" si="69"/>
        <v>-338790</v>
      </c>
      <c r="AG177" s="13">
        <f t="shared" si="83"/>
        <v>-5.7692229097359049E-2</v>
      </c>
      <c r="AH177" s="14">
        <f t="shared" si="62"/>
        <v>21282992</v>
      </c>
      <c r="AI177" s="13">
        <f t="shared" si="72"/>
        <v>-5.7692294069183969E-2</v>
      </c>
      <c r="AJ177" s="14">
        <v>382070</v>
      </c>
      <c r="AK177" s="50">
        <f t="shared" si="70"/>
        <v>-1.760529881697126E-2</v>
      </c>
      <c r="AL177" s="50">
        <v>0.19</v>
      </c>
      <c r="AM177" s="50">
        <f t="shared" si="70"/>
        <v>0.11764705882352944</v>
      </c>
      <c r="AN177" s="14">
        <v>32</v>
      </c>
      <c r="AO177" s="50">
        <f t="shared" si="73"/>
        <v>6.6666666666666652E-2</v>
      </c>
      <c r="AP177" s="14">
        <v>22</v>
      </c>
      <c r="AQ177" s="50">
        <f t="shared" si="74"/>
        <v>0.22222222222222232</v>
      </c>
      <c r="AR177" s="14">
        <v>30</v>
      </c>
      <c r="AS177" s="50">
        <f t="shared" si="75"/>
        <v>0.15384615384615374</v>
      </c>
      <c r="AT177" s="14">
        <v>391</v>
      </c>
      <c r="AU177" s="50">
        <f t="shared" si="76"/>
        <v>0.11714285714285722</v>
      </c>
      <c r="AV177" s="14">
        <v>31</v>
      </c>
      <c r="AW177" s="50">
        <f t="shared" si="77"/>
        <v>-3.125E-2</v>
      </c>
      <c r="AX177" s="50">
        <v>0.93</v>
      </c>
      <c r="AY177" s="50">
        <f t="shared" si="78"/>
        <v>0</v>
      </c>
    </row>
    <row r="178" spans="2:51" x14ac:dyDescent="0.3">
      <c r="B178" s="1">
        <v>43641</v>
      </c>
      <c r="C178" s="4">
        <f t="shared" si="63"/>
        <v>3</v>
      </c>
      <c r="D178" s="57">
        <f t="shared" si="64"/>
        <v>25</v>
      </c>
      <c r="E178" s="2">
        <v>22586034</v>
      </c>
      <c r="F178" s="2">
        <v>5646508</v>
      </c>
      <c r="G178" s="2">
        <v>2236017</v>
      </c>
      <c r="H178" s="2">
        <v>1632292</v>
      </c>
      <c r="I178" s="12">
        <v>1271556</v>
      </c>
      <c r="J178" s="13">
        <f t="shared" si="60"/>
        <v>5.6298330198210095E-2</v>
      </c>
      <c r="K178" s="13">
        <f t="shared" si="65"/>
        <v>1.1809360117449152E-2</v>
      </c>
      <c r="L178" s="13">
        <f t="shared" si="66"/>
        <v>7.2164957262522922E-2</v>
      </c>
      <c r="M178" s="13">
        <f t="shared" si="67"/>
        <v>-5.6293200720880954E-2</v>
      </c>
      <c r="N178" s="13">
        <f t="shared" si="61"/>
        <v>0.24999997786242595</v>
      </c>
      <c r="O178" s="13">
        <f t="shared" si="61"/>
        <v>0.39599997024709788</v>
      </c>
      <c r="P178" s="13">
        <f t="shared" si="61"/>
        <v>0.72999981663824565</v>
      </c>
      <c r="Q178" s="13">
        <f t="shared" si="61"/>
        <v>0.77900032592207769</v>
      </c>
      <c r="R178" s="13">
        <f t="shared" si="84"/>
        <v>-4.7619002781875364E-2</v>
      </c>
      <c r="S178" s="13">
        <f t="shared" si="84"/>
        <v>4.2105313802588418E-2</v>
      </c>
      <c r="T178" s="13">
        <f t="shared" si="84"/>
        <v>-2.9126611999782837E-2</v>
      </c>
      <c r="U178" s="13">
        <f t="shared" si="84"/>
        <v>-2.0617915796311559E-2</v>
      </c>
      <c r="V178" s="14">
        <v>8130972</v>
      </c>
      <c r="W178" s="14">
        <v>6098229</v>
      </c>
      <c r="X178" s="14">
        <v>2484463</v>
      </c>
      <c r="Y178" s="14">
        <v>5872368</v>
      </c>
      <c r="Z178" s="14">
        <f t="shared" si="79"/>
        <v>547277</v>
      </c>
      <c r="AA178" s="13">
        <f t="shared" si="80"/>
        <v>7.2164953891209915E-2</v>
      </c>
      <c r="AB178" s="14">
        <f t="shared" si="68"/>
        <v>410458</v>
      </c>
      <c r="AC178" s="13">
        <f t="shared" si="81"/>
        <v>7.2165001017094443E-2</v>
      </c>
      <c r="AD178" s="14">
        <f t="shared" si="71"/>
        <v>167223</v>
      </c>
      <c r="AE178" s="13">
        <f t="shared" si="82"/>
        <v>7.2164730455196668E-2</v>
      </c>
      <c r="AF178" s="14">
        <f t="shared" si="69"/>
        <v>395255</v>
      </c>
      <c r="AG178" s="13">
        <f t="shared" si="83"/>
        <v>7.2164843047788141E-2</v>
      </c>
      <c r="AH178" s="14">
        <f t="shared" si="62"/>
        <v>22586032</v>
      </c>
      <c r="AI178" s="13">
        <f t="shared" si="72"/>
        <v>7.2164913217948046E-2</v>
      </c>
      <c r="AJ178" s="14">
        <v>399302</v>
      </c>
      <c r="AK178" s="50">
        <f t="shared" si="70"/>
        <v>2.3747602646879695E-3</v>
      </c>
      <c r="AL178" s="50">
        <v>0.17</v>
      </c>
      <c r="AM178" s="50">
        <f t="shared" si="70"/>
        <v>-0.10526315789473684</v>
      </c>
      <c r="AN178" s="14">
        <v>33</v>
      </c>
      <c r="AO178" s="50">
        <f t="shared" si="73"/>
        <v>-0.17500000000000004</v>
      </c>
      <c r="AP178" s="14">
        <v>21</v>
      </c>
      <c r="AQ178" s="50">
        <f t="shared" si="74"/>
        <v>0.10526315789473695</v>
      </c>
      <c r="AR178" s="14">
        <v>28</v>
      </c>
      <c r="AS178" s="50">
        <f t="shared" si="75"/>
        <v>0.12000000000000011</v>
      </c>
      <c r="AT178" s="14">
        <v>359</v>
      </c>
      <c r="AU178" s="50">
        <f t="shared" si="76"/>
        <v>-9.5717884130982367E-2</v>
      </c>
      <c r="AV178" s="14">
        <v>34</v>
      </c>
      <c r="AW178" s="50">
        <f t="shared" si="77"/>
        <v>-0.15000000000000002</v>
      </c>
      <c r="AX178" s="50">
        <v>0.95</v>
      </c>
      <c r="AY178" s="50">
        <f t="shared" si="78"/>
        <v>2.1505376344086002E-2</v>
      </c>
    </row>
    <row r="179" spans="2:51" x14ac:dyDescent="0.3">
      <c r="B179" s="1">
        <v>43642</v>
      </c>
      <c r="C179" s="4">
        <f t="shared" si="63"/>
        <v>4</v>
      </c>
      <c r="D179" s="57">
        <f t="shared" si="64"/>
        <v>26</v>
      </c>
      <c r="E179" s="2">
        <v>22368860</v>
      </c>
      <c r="F179" s="2">
        <v>5759981</v>
      </c>
      <c r="G179" s="2">
        <v>2234872</v>
      </c>
      <c r="H179" s="2">
        <v>1615142</v>
      </c>
      <c r="I179" s="12">
        <v>1324416</v>
      </c>
      <c r="J179" s="13">
        <f t="shared" si="60"/>
        <v>5.9208024011952333E-2</v>
      </c>
      <c r="K179" s="13">
        <f t="shared" si="65"/>
        <v>2.1767457361936859E-2</v>
      </c>
      <c r="L179" s="13">
        <f t="shared" si="66"/>
        <v>9.80390342279569E-3</v>
      </c>
      <c r="M179" s="13">
        <f t="shared" si="67"/>
        <v>1.1847403142917212E-2</v>
      </c>
      <c r="N179" s="13">
        <f t="shared" si="61"/>
        <v>0.2574999798827477</v>
      </c>
      <c r="O179" s="13">
        <f t="shared" si="61"/>
        <v>0.3879998909718626</v>
      </c>
      <c r="P179" s="13">
        <f t="shared" si="61"/>
        <v>0.72270000250573629</v>
      </c>
      <c r="Q179" s="13">
        <f t="shared" si="61"/>
        <v>0.81999972757813244</v>
      </c>
      <c r="R179" s="13">
        <f t="shared" si="84"/>
        <v>8.4210578141887371E-2</v>
      </c>
      <c r="S179" s="13">
        <f t="shared" si="84"/>
        <v>-4.9019786461369397E-2</v>
      </c>
      <c r="T179" s="13">
        <f t="shared" si="84"/>
        <v>2.0618717233669814E-2</v>
      </c>
      <c r="U179" s="13">
        <f t="shared" si="84"/>
        <v>-3.846217836857968E-2</v>
      </c>
      <c r="V179" s="14">
        <v>8052789</v>
      </c>
      <c r="W179" s="14">
        <v>6039592</v>
      </c>
      <c r="X179" s="14">
        <v>2460574</v>
      </c>
      <c r="Y179" s="14">
        <v>5815903</v>
      </c>
      <c r="Z179" s="14">
        <f t="shared" si="79"/>
        <v>78182</v>
      </c>
      <c r="AA179" s="13">
        <f t="shared" si="80"/>
        <v>9.803868704752583E-3</v>
      </c>
      <c r="AB179" s="14">
        <f t="shared" si="68"/>
        <v>58637</v>
      </c>
      <c r="AC179" s="13">
        <f t="shared" si="81"/>
        <v>9.8039527132371962E-3</v>
      </c>
      <c r="AD179" s="14">
        <f t="shared" si="71"/>
        <v>23889</v>
      </c>
      <c r="AE179" s="13">
        <f t="shared" si="82"/>
        <v>9.8038934043587211E-3</v>
      </c>
      <c r="AF179" s="14">
        <f t="shared" si="69"/>
        <v>56465</v>
      </c>
      <c r="AG179" s="13">
        <f t="shared" si="83"/>
        <v>9.803907950741042E-3</v>
      </c>
      <c r="AH179" s="14">
        <f t="shared" si="62"/>
        <v>22368858</v>
      </c>
      <c r="AI179" s="13">
        <f t="shared" si="72"/>
        <v>9.8039043079567456E-3</v>
      </c>
      <c r="AJ179" s="14">
        <v>390068</v>
      </c>
      <c r="AK179" s="50">
        <f t="shared" si="70"/>
        <v>-4.1243904357401329E-2</v>
      </c>
      <c r="AL179" s="50">
        <v>0.18</v>
      </c>
      <c r="AM179" s="50">
        <f t="shared" si="70"/>
        <v>0</v>
      </c>
      <c r="AN179" s="14">
        <v>38</v>
      </c>
      <c r="AO179" s="50">
        <f t="shared" si="73"/>
        <v>0.1875</v>
      </c>
      <c r="AP179" s="14">
        <v>22</v>
      </c>
      <c r="AQ179" s="50">
        <f t="shared" si="74"/>
        <v>0.15789473684210531</v>
      </c>
      <c r="AR179" s="14">
        <v>30</v>
      </c>
      <c r="AS179" s="50">
        <f t="shared" si="75"/>
        <v>0.11111111111111116</v>
      </c>
      <c r="AT179" s="14">
        <v>365</v>
      </c>
      <c r="AU179" s="50">
        <f t="shared" si="76"/>
        <v>-1.3513513513513487E-2</v>
      </c>
      <c r="AV179" s="14">
        <v>31</v>
      </c>
      <c r="AW179" s="50">
        <f t="shared" si="77"/>
        <v>-0.20512820512820518</v>
      </c>
      <c r="AX179" s="50">
        <v>0.92</v>
      </c>
      <c r="AY179" s="50">
        <f t="shared" si="78"/>
        <v>-2.1276595744680771E-2</v>
      </c>
    </row>
    <row r="180" spans="2:51" x14ac:dyDescent="0.3">
      <c r="B180" s="24">
        <v>43643</v>
      </c>
      <c r="C180" s="16">
        <f t="shared" si="63"/>
        <v>5</v>
      </c>
      <c r="D180" s="73">
        <f t="shared" si="64"/>
        <v>27</v>
      </c>
      <c r="E180" s="25">
        <v>22368860</v>
      </c>
      <c r="F180" s="25">
        <v>5759981</v>
      </c>
      <c r="G180" s="25">
        <v>2234872</v>
      </c>
      <c r="H180" s="25">
        <v>1680400</v>
      </c>
      <c r="I180" s="26">
        <v>1322811</v>
      </c>
      <c r="J180" s="22">
        <f t="shared" si="60"/>
        <v>5.9136272478794182E-2</v>
      </c>
      <c r="K180" s="22">
        <f t="shared" si="65"/>
        <v>1.1472182813955829</v>
      </c>
      <c r="L180" s="22">
        <f t="shared" si="66"/>
        <v>1.1914892991677402</v>
      </c>
      <c r="M180" s="22">
        <f t="shared" si="67"/>
        <v>-2.0201338783159994E-2</v>
      </c>
      <c r="N180" s="22">
        <f t="shared" si="61"/>
        <v>0.2574999798827477</v>
      </c>
      <c r="O180" s="22">
        <f t="shared" si="61"/>
        <v>0.3879998909718626</v>
      </c>
      <c r="P180" s="22">
        <f t="shared" si="61"/>
        <v>0.75189988509409045</v>
      </c>
      <c r="Q180" s="22">
        <f t="shared" si="61"/>
        <v>0.78720007141156867</v>
      </c>
      <c r="R180" s="22">
        <f t="shared" si="84"/>
        <v>4.0404216518584501E-2</v>
      </c>
      <c r="S180" s="22">
        <f t="shared" si="84"/>
        <v>-5.8252847443228783E-2</v>
      </c>
      <c r="T180" s="22">
        <f t="shared" si="84"/>
        <v>7.2917618264793482E-2</v>
      </c>
      <c r="U180" s="22">
        <f t="shared" si="84"/>
        <v>-6.7961085339092397E-2</v>
      </c>
      <c r="V180" s="21">
        <v>8052789</v>
      </c>
      <c r="W180" s="21">
        <v>6039592</v>
      </c>
      <c r="X180" s="21">
        <v>2460574</v>
      </c>
      <c r="Y180" s="21">
        <v>5815903</v>
      </c>
      <c r="Z180" s="21">
        <f t="shared" si="79"/>
        <v>4378215</v>
      </c>
      <c r="AA180" s="22">
        <f t="shared" si="80"/>
        <v>1.1914891358835065</v>
      </c>
      <c r="AB180" s="21">
        <f t="shared" si="68"/>
        <v>3283662</v>
      </c>
      <c r="AC180" s="22">
        <f t="shared" si="81"/>
        <v>1.1914896241921964</v>
      </c>
      <c r="AD180" s="21">
        <f t="shared" si="71"/>
        <v>1337788</v>
      </c>
      <c r="AE180" s="22">
        <f t="shared" si="82"/>
        <v>1.1914897406985836</v>
      </c>
      <c r="AF180" s="21">
        <f t="shared" si="69"/>
        <v>3162044</v>
      </c>
      <c r="AG180" s="22">
        <f t="shared" si="83"/>
        <v>1.1914890730818781</v>
      </c>
      <c r="AH180" s="21">
        <f t="shared" si="62"/>
        <v>22368858</v>
      </c>
      <c r="AI180" s="22">
        <f t="shared" si="72"/>
        <v>1.1914893179280521</v>
      </c>
      <c r="AJ180" s="14">
        <v>399922</v>
      </c>
      <c r="AK180" s="50">
        <f t="shared" si="70"/>
        <v>4.959517092054333E-2</v>
      </c>
      <c r="AL180" s="50">
        <v>0.19</v>
      </c>
      <c r="AM180" s="50">
        <f t="shared" si="70"/>
        <v>0.11764705882352944</v>
      </c>
      <c r="AN180" s="14">
        <v>31</v>
      </c>
      <c r="AO180" s="50">
        <f t="shared" si="73"/>
        <v>-8.8235294117647078E-2</v>
      </c>
      <c r="AP180" s="14">
        <v>17</v>
      </c>
      <c r="AQ180" s="50">
        <f t="shared" si="74"/>
        <v>-0.10526315789473684</v>
      </c>
      <c r="AR180" s="14">
        <v>30</v>
      </c>
      <c r="AS180" s="50">
        <f t="shared" si="75"/>
        <v>0.19999999999999996</v>
      </c>
      <c r="AT180" s="14">
        <v>355</v>
      </c>
      <c r="AU180" s="50">
        <f t="shared" si="76"/>
        <v>-9.6692111959287508E-2</v>
      </c>
      <c r="AV180" s="14">
        <v>35</v>
      </c>
      <c r="AW180" s="50">
        <f t="shared" si="77"/>
        <v>-7.8947368421052655E-2</v>
      </c>
      <c r="AX180" s="50">
        <v>0.91</v>
      </c>
      <c r="AY180" s="50">
        <f t="shared" si="78"/>
        <v>0</v>
      </c>
    </row>
    <row r="181" spans="2:51" x14ac:dyDescent="0.3">
      <c r="B181" s="1">
        <v>43644</v>
      </c>
      <c r="C181" s="4">
        <f t="shared" si="63"/>
        <v>6</v>
      </c>
      <c r="D181" s="57">
        <f t="shared" si="64"/>
        <v>28</v>
      </c>
      <c r="E181" s="2">
        <v>21282993</v>
      </c>
      <c r="F181" s="2">
        <v>5373955</v>
      </c>
      <c r="G181" s="2">
        <v>2063599</v>
      </c>
      <c r="H181" s="2">
        <v>1461234</v>
      </c>
      <c r="I181" s="12">
        <v>1234158</v>
      </c>
      <c r="J181" s="13">
        <f t="shared" si="60"/>
        <v>5.7987990692850391E-2</v>
      </c>
      <c r="K181" s="13">
        <f t="shared" si="65"/>
        <v>-7.6288502386822388E-2</v>
      </c>
      <c r="L181" s="13">
        <f t="shared" si="66"/>
        <v>1.0309259264533743E-2</v>
      </c>
      <c r="M181" s="13">
        <f t="shared" si="67"/>
        <v>-8.5714112641505413E-2</v>
      </c>
      <c r="N181" s="13">
        <f t="shared" si="61"/>
        <v>0.25249996558284826</v>
      </c>
      <c r="O181" s="13">
        <f t="shared" si="61"/>
        <v>0.38400005210315308</v>
      </c>
      <c r="P181" s="13">
        <f t="shared" si="61"/>
        <v>0.70809978101365623</v>
      </c>
      <c r="Q181" s="13">
        <f t="shared" si="61"/>
        <v>0.84459983821893003</v>
      </c>
      <c r="R181" s="13">
        <f t="shared" si="84"/>
        <v>4.123704281474927E-2</v>
      </c>
      <c r="S181" s="13">
        <f t="shared" si="84"/>
        <v>-6.7961068697693805E-2</v>
      </c>
      <c r="T181" s="13">
        <f t="shared" si="84"/>
        <v>-7.6190292893307254E-2</v>
      </c>
      <c r="U181" s="13">
        <f t="shared" si="84"/>
        <v>1.980193461210189E-2</v>
      </c>
      <c r="V181" s="14">
        <v>7661877</v>
      </c>
      <c r="W181" s="14">
        <v>5746408</v>
      </c>
      <c r="X181" s="14">
        <v>2341129</v>
      </c>
      <c r="Y181" s="14">
        <v>5533578</v>
      </c>
      <c r="Z181" s="14">
        <f t="shared" si="79"/>
        <v>78182</v>
      </c>
      <c r="AA181" s="13">
        <f t="shared" si="80"/>
        <v>1.0309222615097369E-2</v>
      </c>
      <c r="AB181" s="14">
        <f t="shared" si="68"/>
        <v>58637</v>
      </c>
      <c r="AC181" s="13">
        <f t="shared" si="81"/>
        <v>1.0309310976127639E-2</v>
      </c>
      <c r="AD181" s="14">
        <f t="shared" si="71"/>
        <v>23889</v>
      </c>
      <c r="AE181" s="13">
        <f t="shared" si="82"/>
        <v>1.0309247207885175E-2</v>
      </c>
      <c r="AF181" s="14">
        <f t="shared" si="69"/>
        <v>56465</v>
      </c>
      <c r="AG181" s="13">
        <f t="shared" si="83"/>
        <v>1.0309263292541226E-2</v>
      </c>
      <c r="AH181" s="14">
        <f t="shared" si="62"/>
        <v>21282992</v>
      </c>
      <c r="AI181" s="13">
        <f t="shared" si="72"/>
        <v>1.0309259753916944E-2</v>
      </c>
      <c r="AJ181" s="14">
        <v>401728</v>
      </c>
      <c r="AK181" s="50">
        <f t="shared" si="70"/>
        <v>5.0491738119706309E-2</v>
      </c>
      <c r="AL181" s="50">
        <v>0.17</v>
      </c>
      <c r="AM181" s="50">
        <f t="shared" si="70"/>
        <v>0</v>
      </c>
      <c r="AN181" s="14">
        <v>31</v>
      </c>
      <c r="AO181" s="50">
        <f t="shared" si="73"/>
        <v>-0.13888888888888884</v>
      </c>
      <c r="AP181" s="14">
        <v>18</v>
      </c>
      <c r="AQ181" s="50">
        <f t="shared" si="74"/>
        <v>5.8823529411764719E-2</v>
      </c>
      <c r="AR181" s="14">
        <v>25</v>
      </c>
      <c r="AS181" s="50">
        <f t="shared" si="75"/>
        <v>-0.16666666666666663</v>
      </c>
      <c r="AT181" s="14">
        <v>400</v>
      </c>
      <c r="AU181" s="50">
        <f t="shared" si="76"/>
        <v>0.1049723756906078</v>
      </c>
      <c r="AV181" s="14">
        <v>37</v>
      </c>
      <c r="AW181" s="50">
        <f t="shared" si="77"/>
        <v>2.7777777777777679E-2</v>
      </c>
      <c r="AX181" s="50">
        <v>0.92</v>
      </c>
      <c r="AY181" s="50">
        <f t="shared" si="78"/>
        <v>-3.1578947368420929E-2</v>
      </c>
    </row>
    <row r="182" spans="2:51" x14ac:dyDescent="0.3">
      <c r="B182" s="1">
        <v>43645</v>
      </c>
      <c r="C182" s="4">
        <f t="shared" si="63"/>
        <v>7</v>
      </c>
      <c r="D182" s="57">
        <f t="shared" si="64"/>
        <v>29</v>
      </c>
      <c r="E182" s="2">
        <v>46685340</v>
      </c>
      <c r="F182" s="2">
        <v>9999999</v>
      </c>
      <c r="G182" s="2">
        <v>3502000</v>
      </c>
      <c r="H182" s="2">
        <v>2286105</v>
      </c>
      <c r="I182" s="12">
        <v>1729667</v>
      </c>
      <c r="J182" s="13">
        <f t="shared" si="60"/>
        <v>3.7049467777250843E-2</v>
      </c>
      <c r="K182" s="13">
        <f t="shared" si="65"/>
        <v>9.4959494525097998E-2</v>
      </c>
      <c r="L182" s="13">
        <f t="shared" si="66"/>
        <v>4.0000000000000036E-2</v>
      </c>
      <c r="M182" s="13">
        <f t="shared" si="67"/>
        <v>5.2845667812594366E-2</v>
      </c>
      <c r="N182" s="13">
        <f t="shared" si="61"/>
        <v>0.2141999822642397</v>
      </c>
      <c r="O182" s="13">
        <f t="shared" si="61"/>
        <v>0.35020003502000352</v>
      </c>
      <c r="P182" s="13">
        <f t="shared" si="61"/>
        <v>0.65279982866933184</v>
      </c>
      <c r="Q182" s="13">
        <f t="shared" si="61"/>
        <v>0.75659998119071525</v>
      </c>
      <c r="R182" s="13">
        <f t="shared" si="84"/>
        <v>3.0302947753900966E-2</v>
      </c>
      <c r="S182" s="13">
        <f t="shared" si="84"/>
        <v>8.4210640851316798E-2</v>
      </c>
      <c r="T182" s="13">
        <f t="shared" si="84"/>
        <v>-7.6923342744678935E-2</v>
      </c>
      <c r="U182" s="13">
        <f t="shared" si="84"/>
        <v>2.1053123294251241E-2</v>
      </c>
      <c r="V182" s="14">
        <v>16806722</v>
      </c>
      <c r="W182" s="14">
        <v>12605042</v>
      </c>
      <c r="X182" s="14">
        <v>5135387</v>
      </c>
      <c r="Y182" s="14">
        <v>12138188</v>
      </c>
      <c r="Z182" s="14">
        <f t="shared" si="79"/>
        <v>646412</v>
      </c>
      <c r="AA182" s="13">
        <f t="shared" si="80"/>
        <v>3.9999975247999586E-2</v>
      </c>
      <c r="AB182" s="14">
        <f t="shared" si="68"/>
        <v>484810</v>
      </c>
      <c r="AC182" s="13">
        <f t="shared" si="81"/>
        <v>4.0000059404803556E-2</v>
      </c>
      <c r="AD182" s="14">
        <f t="shared" si="71"/>
        <v>197515</v>
      </c>
      <c r="AE182" s="13">
        <f t="shared" si="82"/>
        <v>4.0000024301966475E-2</v>
      </c>
      <c r="AF182" s="14">
        <f t="shared" si="69"/>
        <v>466853</v>
      </c>
      <c r="AG182" s="13">
        <f t="shared" si="83"/>
        <v>3.9999965727999465E-2</v>
      </c>
      <c r="AH182" s="14">
        <f t="shared" si="62"/>
        <v>46685339</v>
      </c>
      <c r="AI182" s="13">
        <f t="shared" si="72"/>
        <v>4.0000000891072141E-2</v>
      </c>
      <c r="AJ182" s="14">
        <v>397499</v>
      </c>
      <c r="AK182" s="50">
        <f t="shared" si="70"/>
        <v>1.9832259620441883E-2</v>
      </c>
      <c r="AL182" s="50">
        <v>0.18</v>
      </c>
      <c r="AM182" s="50">
        <f t="shared" si="70"/>
        <v>5.8823529411764497E-2</v>
      </c>
      <c r="AN182" s="14">
        <v>38</v>
      </c>
      <c r="AO182" s="50">
        <f t="shared" si="73"/>
        <v>5.555555555555558E-2</v>
      </c>
      <c r="AP182" s="14">
        <v>22</v>
      </c>
      <c r="AQ182" s="50">
        <f t="shared" si="74"/>
        <v>4.7619047619047672E-2</v>
      </c>
      <c r="AR182" s="14">
        <v>29</v>
      </c>
      <c r="AS182" s="50">
        <f t="shared" si="75"/>
        <v>0.11538461538461542</v>
      </c>
      <c r="AT182" s="14">
        <v>374</v>
      </c>
      <c r="AU182" s="50">
        <f t="shared" si="76"/>
        <v>2.1857923497267784E-2</v>
      </c>
      <c r="AV182" s="14">
        <v>35</v>
      </c>
      <c r="AW182" s="50">
        <f t="shared" si="77"/>
        <v>-2.777777777777779E-2</v>
      </c>
      <c r="AX182" s="50">
        <v>0.92</v>
      </c>
      <c r="AY182" s="50">
        <f t="shared" si="78"/>
        <v>-1.0752688172043001E-2</v>
      </c>
    </row>
    <row r="183" spans="2:51" x14ac:dyDescent="0.3">
      <c r="B183" s="1">
        <v>43646</v>
      </c>
      <c r="C183" s="4">
        <f t="shared" si="63"/>
        <v>1</v>
      </c>
      <c r="D183" s="57">
        <f t="shared" si="64"/>
        <v>30</v>
      </c>
      <c r="E183" s="2">
        <v>43991955</v>
      </c>
      <c r="F183" s="2">
        <v>8776395</v>
      </c>
      <c r="G183" s="2">
        <v>3133173</v>
      </c>
      <c r="H183" s="2">
        <v>2066640</v>
      </c>
      <c r="I183" s="12">
        <v>1692578</v>
      </c>
      <c r="J183" s="13">
        <f t="shared" si="60"/>
        <v>3.8474716570336555E-2</v>
      </c>
      <c r="K183" s="13">
        <f t="shared" si="65"/>
        <v>1.8389736789220734E-2</v>
      </c>
      <c r="L183" s="13">
        <f t="shared" si="66"/>
        <v>1.0309266749248591E-2</v>
      </c>
      <c r="M183" s="13">
        <f t="shared" si="67"/>
        <v>7.9980163558943662E-3</v>
      </c>
      <c r="N183" s="13">
        <f t="shared" si="61"/>
        <v>0.19949999948854286</v>
      </c>
      <c r="O183" s="13">
        <f t="shared" si="61"/>
        <v>0.35699999829086998</v>
      </c>
      <c r="P183" s="13">
        <f t="shared" si="61"/>
        <v>0.65959970930427403</v>
      </c>
      <c r="Q183" s="13">
        <f t="shared" si="61"/>
        <v>0.81899992257964616</v>
      </c>
      <c r="R183" s="13">
        <f t="shared" si="84"/>
        <v>-2.061845822307895E-2</v>
      </c>
      <c r="S183" s="13">
        <f t="shared" si="84"/>
        <v>9.6153772065961096E-3</v>
      </c>
      <c r="T183" s="13">
        <f t="shared" si="84"/>
        <v>-3.2141468697677311E-7</v>
      </c>
      <c r="U183" s="13">
        <f t="shared" si="84"/>
        <v>1.941717388576647E-2</v>
      </c>
      <c r="V183" s="14">
        <v>15837104</v>
      </c>
      <c r="W183" s="14">
        <v>11877828</v>
      </c>
      <c r="X183" s="14">
        <v>4839115</v>
      </c>
      <c r="Y183" s="14">
        <v>11437908</v>
      </c>
      <c r="Z183" s="14">
        <f t="shared" si="79"/>
        <v>161604</v>
      </c>
      <c r="AA183" s="13">
        <f t="shared" si="80"/>
        <v>1.030933622531971E-2</v>
      </c>
      <c r="AB183" s="14">
        <f t="shared" si="68"/>
        <v>121203</v>
      </c>
      <c r="AC183" s="13">
        <f t="shared" si="81"/>
        <v>1.030933622531971E-2</v>
      </c>
      <c r="AD183" s="14">
        <f t="shared" si="71"/>
        <v>49379</v>
      </c>
      <c r="AE183" s="13">
        <f t="shared" si="82"/>
        <v>1.0309336464473295E-2</v>
      </c>
      <c r="AF183" s="14">
        <f t="shared" si="69"/>
        <v>116713</v>
      </c>
      <c r="AG183" s="13">
        <f t="shared" si="83"/>
        <v>1.0309247389520326E-2</v>
      </c>
      <c r="AH183" s="14">
        <f t="shared" si="62"/>
        <v>43991955</v>
      </c>
      <c r="AI183" s="13">
        <f t="shared" si="72"/>
        <v>1.0309313154317934E-2</v>
      </c>
      <c r="AJ183" s="14">
        <v>389825</v>
      </c>
      <c r="AK183" s="50">
        <f t="shared" si="70"/>
        <v>2.0166492637110345E-2</v>
      </c>
      <c r="AL183" s="50">
        <v>0.19</v>
      </c>
      <c r="AM183" s="50">
        <f t="shared" si="70"/>
        <v>5.555555555555558E-2</v>
      </c>
      <c r="AN183" s="14">
        <v>36</v>
      </c>
      <c r="AO183" s="50">
        <f t="shared" si="73"/>
        <v>9.0909090909090828E-2</v>
      </c>
      <c r="AP183" s="14">
        <v>22</v>
      </c>
      <c r="AQ183" s="50">
        <f t="shared" si="74"/>
        <v>4.7619047619047672E-2</v>
      </c>
      <c r="AR183" s="14">
        <v>29</v>
      </c>
      <c r="AS183" s="50">
        <f t="shared" si="75"/>
        <v>7.4074074074074181E-2</v>
      </c>
      <c r="AT183" s="14">
        <v>376</v>
      </c>
      <c r="AU183" s="50">
        <f t="shared" si="76"/>
        <v>-4.3256997455470736E-2</v>
      </c>
      <c r="AV183" s="14">
        <v>38</v>
      </c>
      <c r="AW183" s="50">
        <f t="shared" si="77"/>
        <v>-5.0000000000000044E-2</v>
      </c>
      <c r="AX183" s="50">
        <v>0.91</v>
      </c>
      <c r="AY183" s="50">
        <f t="shared" si="78"/>
        <v>0</v>
      </c>
    </row>
    <row r="184" spans="2:51" x14ac:dyDescent="0.3">
      <c r="B184" s="1">
        <v>43647</v>
      </c>
      <c r="C184" s="4">
        <f t="shared" si="63"/>
        <v>2</v>
      </c>
      <c r="D184" s="57">
        <f t="shared" si="64"/>
        <v>1</v>
      </c>
      <c r="E184" s="2">
        <v>21500167</v>
      </c>
      <c r="F184" s="2">
        <v>5213790</v>
      </c>
      <c r="G184" s="2">
        <v>2189792</v>
      </c>
      <c r="H184" s="2">
        <v>1582562</v>
      </c>
      <c r="I184" s="12">
        <v>1297701</v>
      </c>
      <c r="J184" s="13">
        <f t="shared" si="60"/>
        <v>6.0357717221452278E-2</v>
      </c>
      <c r="K184" s="13">
        <f t="shared" si="65"/>
        <v>5.171274980893803E-2</v>
      </c>
      <c r="L184" s="13">
        <f t="shared" si="66"/>
        <v>1.0204109920066262E-2</v>
      </c>
      <c r="M184" s="13">
        <f t="shared" si="67"/>
        <v>4.1089359547503923E-2</v>
      </c>
      <c r="N184" s="13">
        <f t="shared" si="61"/>
        <v>0.24249997686064484</v>
      </c>
      <c r="O184" s="13">
        <f t="shared" si="61"/>
        <v>0.4200000383598112</v>
      </c>
      <c r="P184" s="13">
        <f t="shared" si="61"/>
        <v>0.72269969019888647</v>
      </c>
      <c r="Q184" s="13">
        <f t="shared" si="61"/>
        <v>0.82000010110188415</v>
      </c>
      <c r="R184" s="13">
        <f t="shared" si="84"/>
        <v>2.1052703325268096E-2</v>
      </c>
      <c r="S184" s="13">
        <f t="shared" si="84"/>
        <v>3.9603973892463396E-2</v>
      </c>
      <c r="T184" s="13">
        <f t="shared" si="84"/>
        <v>1.020398478644724E-2</v>
      </c>
      <c r="U184" s="13">
        <f t="shared" si="84"/>
        <v>-2.9126068709552144E-2</v>
      </c>
      <c r="V184" s="14">
        <v>7740060</v>
      </c>
      <c r="W184" s="14">
        <v>5805045</v>
      </c>
      <c r="X184" s="14">
        <v>2365018</v>
      </c>
      <c r="Y184" s="14">
        <v>5590043</v>
      </c>
      <c r="Z184" s="14">
        <f t="shared" si="79"/>
        <v>78183</v>
      </c>
      <c r="AA184" s="13">
        <f t="shared" si="80"/>
        <v>1.0204157545207204E-2</v>
      </c>
      <c r="AB184" s="14">
        <f t="shared" si="68"/>
        <v>58637</v>
      </c>
      <c r="AC184" s="13">
        <f t="shared" si="81"/>
        <v>1.0204113595832398E-2</v>
      </c>
      <c r="AD184" s="14">
        <f t="shared" si="71"/>
        <v>23889</v>
      </c>
      <c r="AE184" s="13">
        <f t="shared" si="82"/>
        <v>1.0204051122343127E-2</v>
      </c>
      <c r="AF184" s="14">
        <f t="shared" si="69"/>
        <v>56465</v>
      </c>
      <c r="AG184" s="13">
        <f t="shared" si="83"/>
        <v>1.0204066880416196E-2</v>
      </c>
      <c r="AH184" s="14">
        <f t="shared" si="62"/>
        <v>21500166</v>
      </c>
      <c r="AI184" s="13">
        <f t="shared" si="72"/>
        <v>1.0204110399515187E-2</v>
      </c>
      <c r="AJ184" s="14">
        <v>409263</v>
      </c>
      <c r="AK184" s="50">
        <f t="shared" si="70"/>
        <v>7.1172821734237113E-2</v>
      </c>
      <c r="AL184" s="50">
        <v>0.17</v>
      </c>
      <c r="AM184" s="50">
        <f t="shared" si="70"/>
        <v>-0.10526315789473684</v>
      </c>
      <c r="AN184" s="14">
        <v>31</v>
      </c>
      <c r="AO184" s="50">
        <f t="shared" si="73"/>
        <v>-3.125E-2</v>
      </c>
      <c r="AP184" s="14">
        <v>20</v>
      </c>
      <c r="AQ184" s="50">
        <f t="shared" si="74"/>
        <v>-9.0909090909090939E-2</v>
      </c>
      <c r="AR184" s="14">
        <v>26</v>
      </c>
      <c r="AS184" s="50">
        <f t="shared" si="75"/>
        <v>-0.1333333333333333</v>
      </c>
      <c r="AT184" s="14">
        <v>386</v>
      </c>
      <c r="AU184" s="50">
        <f t="shared" si="76"/>
        <v>-1.2787723785166238E-2</v>
      </c>
      <c r="AV184" s="14">
        <v>36</v>
      </c>
      <c r="AW184" s="50">
        <f t="shared" si="77"/>
        <v>0.16129032258064524</v>
      </c>
      <c r="AX184" s="50">
        <v>0.93</v>
      </c>
      <c r="AY184" s="50">
        <f t="shared" si="78"/>
        <v>0</v>
      </c>
    </row>
    <row r="185" spans="2:51" x14ac:dyDescent="0.3">
      <c r="B185" s="1">
        <v>43648</v>
      </c>
      <c r="C185" s="4">
        <f t="shared" si="63"/>
        <v>3</v>
      </c>
      <c r="D185" s="57">
        <f t="shared" si="64"/>
        <v>2</v>
      </c>
      <c r="E185" s="2">
        <v>21934513</v>
      </c>
      <c r="F185" s="2">
        <v>5264283</v>
      </c>
      <c r="G185" s="2">
        <v>2105713</v>
      </c>
      <c r="H185" s="2">
        <v>1583285</v>
      </c>
      <c r="I185" s="12">
        <v>1311277</v>
      </c>
      <c r="J185" s="13">
        <f t="shared" si="60"/>
        <v>5.9781450356340256E-2</v>
      </c>
      <c r="K185" s="13">
        <f t="shared" si="65"/>
        <v>3.1238105124744786E-2</v>
      </c>
      <c r="L185" s="13">
        <f t="shared" si="66"/>
        <v>-2.8846188755405233E-2</v>
      </c>
      <c r="M185" s="13">
        <f t="shared" si="67"/>
        <v>6.1868978100542371E-2</v>
      </c>
      <c r="N185" s="13">
        <f t="shared" si="61"/>
        <v>0.23999999452916962</v>
      </c>
      <c r="O185" s="13">
        <f t="shared" si="61"/>
        <v>0.39999996200812155</v>
      </c>
      <c r="P185" s="13">
        <f t="shared" si="61"/>
        <v>0.75189971282886126</v>
      </c>
      <c r="Q185" s="13">
        <f t="shared" si="61"/>
        <v>0.82820022927015668</v>
      </c>
      <c r="R185" s="13">
        <f t="shared" si="84"/>
        <v>-3.9999936875031561E-2</v>
      </c>
      <c r="S185" s="13">
        <f t="shared" si="84"/>
        <v>1.0100990054437986E-2</v>
      </c>
      <c r="T185" s="13">
        <f t="shared" si="84"/>
        <v>2.9999865330744502E-2</v>
      </c>
      <c r="U185" s="13">
        <f t="shared" si="84"/>
        <v>6.3157744240790459E-2</v>
      </c>
      <c r="V185" s="14">
        <v>7896424</v>
      </c>
      <c r="W185" s="14">
        <v>5922318</v>
      </c>
      <c r="X185" s="14">
        <v>2412796</v>
      </c>
      <c r="Y185" s="14">
        <v>5702973</v>
      </c>
      <c r="Z185" s="14">
        <f t="shared" si="79"/>
        <v>-234548</v>
      </c>
      <c r="AA185" s="13">
        <f t="shared" si="80"/>
        <v>-2.8846243720922926E-2</v>
      </c>
      <c r="AB185" s="14">
        <f t="shared" si="68"/>
        <v>-175911</v>
      </c>
      <c r="AC185" s="13">
        <f t="shared" si="81"/>
        <v>-2.8846243720922926E-2</v>
      </c>
      <c r="AD185" s="14">
        <f t="shared" si="71"/>
        <v>-71667</v>
      </c>
      <c r="AE185" s="13">
        <f t="shared" si="82"/>
        <v>-2.884607257181937E-2</v>
      </c>
      <c r="AF185" s="14">
        <f t="shared" si="69"/>
        <v>-169395</v>
      </c>
      <c r="AG185" s="13">
        <f t="shared" si="83"/>
        <v>-2.8846114548679469E-2</v>
      </c>
      <c r="AH185" s="14">
        <f t="shared" si="62"/>
        <v>21934511</v>
      </c>
      <c r="AI185" s="13">
        <f t="shared" si="72"/>
        <v>-2.8846191309743974E-2</v>
      </c>
      <c r="AJ185" s="14">
        <v>404436</v>
      </c>
      <c r="AK185" s="50">
        <f t="shared" si="70"/>
        <v>1.2857436226214825E-2</v>
      </c>
      <c r="AL185" s="50">
        <v>0.17</v>
      </c>
      <c r="AM185" s="50">
        <f t="shared" si="70"/>
        <v>0</v>
      </c>
      <c r="AN185" s="14">
        <v>34</v>
      </c>
      <c r="AO185" s="50">
        <f t="shared" si="73"/>
        <v>3.0303030303030276E-2</v>
      </c>
      <c r="AP185" s="14">
        <v>19</v>
      </c>
      <c r="AQ185" s="50">
        <f t="shared" si="74"/>
        <v>-9.5238095238095233E-2</v>
      </c>
      <c r="AR185" s="14">
        <v>25</v>
      </c>
      <c r="AS185" s="50">
        <f t="shared" si="75"/>
        <v>-0.1071428571428571</v>
      </c>
      <c r="AT185" s="14">
        <v>376</v>
      </c>
      <c r="AU185" s="50">
        <f t="shared" si="76"/>
        <v>4.7353760445682402E-2</v>
      </c>
      <c r="AV185" s="14">
        <v>38</v>
      </c>
      <c r="AW185" s="50">
        <f t="shared" si="77"/>
        <v>0.11764705882352944</v>
      </c>
      <c r="AX185" s="50">
        <v>0.94</v>
      </c>
      <c r="AY185" s="50">
        <f t="shared" si="78"/>
        <v>-1.0526315789473717E-2</v>
      </c>
    </row>
    <row r="186" spans="2:51" x14ac:dyDescent="0.3">
      <c r="B186" s="1">
        <v>43649</v>
      </c>
      <c r="C186" s="4">
        <f t="shared" si="63"/>
        <v>4</v>
      </c>
      <c r="D186" s="57">
        <f t="shared" si="64"/>
        <v>3</v>
      </c>
      <c r="E186" s="2">
        <v>22151687</v>
      </c>
      <c r="F186" s="2">
        <v>5814817</v>
      </c>
      <c r="G186" s="2">
        <v>2302667</v>
      </c>
      <c r="H186" s="2">
        <v>1731375</v>
      </c>
      <c r="I186" s="12">
        <v>1462320</v>
      </c>
      <c r="J186" s="13">
        <f t="shared" si="60"/>
        <v>6.6013933837183597E-2</v>
      </c>
      <c r="K186" s="13">
        <f t="shared" si="65"/>
        <v>0.10412438387938527</v>
      </c>
      <c r="L186" s="13">
        <f t="shared" si="66"/>
        <v>-9.7087200688814601E-3</v>
      </c>
      <c r="M186" s="13">
        <f t="shared" si="67"/>
        <v>0.11494911270569252</v>
      </c>
      <c r="N186" s="13">
        <f t="shared" si="61"/>
        <v>0.26249996219249577</v>
      </c>
      <c r="O186" s="13">
        <f t="shared" si="61"/>
        <v>0.39599990850958855</v>
      </c>
      <c r="P186" s="13">
        <f t="shared" si="61"/>
        <v>0.75189986220326255</v>
      </c>
      <c r="Q186" s="13">
        <f t="shared" si="61"/>
        <v>0.8446003898635478</v>
      </c>
      <c r="R186" s="13">
        <f t="shared" si="84"/>
        <v>1.9417408545137738E-2</v>
      </c>
      <c r="S186" s="13">
        <f t="shared" si="84"/>
        <v>2.0618607695191526E-2</v>
      </c>
      <c r="T186" s="13">
        <f t="shared" si="84"/>
        <v>4.0403846127417875E-2</v>
      </c>
      <c r="U186" s="13">
        <f t="shared" si="84"/>
        <v>3.0000817632066079E-2</v>
      </c>
      <c r="V186" s="14">
        <v>7974607</v>
      </c>
      <c r="W186" s="14">
        <v>5980955</v>
      </c>
      <c r="X186" s="14">
        <v>2436685</v>
      </c>
      <c r="Y186" s="14">
        <v>5759438</v>
      </c>
      <c r="Z186" s="14">
        <f t="shared" si="79"/>
        <v>-78182</v>
      </c>
      <c r="AA186" s="13">
        <f t="shared" si="80"/>
        <v>-9.7086860217000526E-3</v>
      </c>
      <c r="AB186" s="14">
        <f t="shared" si="68"/>
        <v>-58637</v>
      </c>
      <c r="AC186" s="13">
        <f t="shared" si="81"/>
        <v>-9.7087684068725144E-3</v>
      </c>
      <c r="AD186" s="14">
        <f t="shared" si="71"/>
        <v>-23889</v>
      </c>
      <c r="AE186" s="13">
        <f t="shared" si="82"/>
        <v>-9.7087102440325257E-3</v>
      </c>
      <c r="AF186" s="14">
        <f t="shared" si="69"/>
        <v>-56465</v>
      </c>
      <c r="AG186" s="13">
        <f t="shared" si="83"/>
        <v>-9.708724509332467E-3</v>
      </c>
      <c r="AH186" s="14">
        <f t="shared" si="62"/>
        <v>22151685</v>
      </c>
      <c r="AI186" s="13">
        <f t="shared" si="72"/>
        <v>-9.7087209369383087E-3</v>
      </c>
      <c r="AJ186" s="14">
        <v>390781</v>
      </c>
      <c r="AK186" s="50">
        <f t="shared" si="70"/>
        <v>1.8278864198038036E-3</v>
      </c>
      <c r="AL186" s="50">
        <v>0.17</v>
      </c>
      <c r="AM186" s="50">
        <f t="shared" si="70"/>
        <v>-5.5555555555555469E-2</v>
      </c>
      <c r="AN186" s="14">
        <v>39</v>
      </c>
      <c r="AO186" s="50">
        <f t="shared" si="73"/>
        <v>2.6315789473684292E-2</v>
      </c>
      <c r="AP186" s="14">
        <v>20</v>
      </c>
      <c r="AQ186" s="50">
        <f t="shared" si="74"/>
        <v>-9.0909090909090939E-2</v>
      </c>
      <c r="AR186" s="14">
        <v>30</v>
      </c>
      <c r="AS186" s="50">
        <f t="shared" si="75"/>
        <v>0</v>
      </c>
      <c r="AT186" s="14">
        <v>385</v>
      </c>
      <c r="AU186" s="50">
        <f t="shared" si="76"/>
        <v>5.4794520547945202E-2</v>
      </c>
      <c r="AV186" s="14">
        <v>35</v>
      </c>
      <c r="AW186" s="50">
        <f t="shared" si="77"/>
        <v>0.12903225806451624</v>
      </c>
      <c r="AX186" s="50">
        <v>0.94</v>
      </c>
      <c r="AY186" s="50">
        <f t="shared" si="78"/>
        <v>2.1739130434782483E-2</v>
      </c>
    </row>
    <row r="187" spans="2:51" x14ac:dyDescent="0.3">
      <c r="B187" s="1">
        <v>43650</v>
      </c>
      <c r="C187" s="4">
        <f t="shared" si="63"/>
        <v>5</v>
      </c>
      <c r="D187" s="57">
        <f t="shared" si="64"/>
        <v>4</v>
      </c>
      <c r="E187" s="2">
        <v>22368860</v>
      </c>
      <c r="F187" s="2">
        <v>5759981</v>
      </c>
      <c r="G187" s="2">
        <v>2373112</v>
      </c>
      <c r="H187" s="2">
        <v>1645753</v>
      </c>
      <c r="I187" s="12">
        <v>1349517</v>
      </c>
      <c r="J187" s="13">
        <f t="shared" si="60"/>
        <v>6.0330164344539687E-2</v>
      </c>
      <c r="K187" s="13">
        <f t="shared" si="65"/>
        <v>2.0188825160964097E-2</v>
      </c>
      <c r="L187" s="13">
        <f t="shared" si="66"/>
        <v>0</v>
      </c>
      <c r="M187" s="13">
        <f t="shared" si="67"/>
        <v>2.0188825160964097E-2</v>
      </c>
      <c r="N187" s="13">
        <f t="shared" si="61"/>
        <v>0.2574999798827477</v>
      </c>
      <c r="O187" s="13">
        <f t="shared" si="61"/>
        <v>0.41199997013879036</v>
      </c>
      <c r="P187" s="13">
        <f t="shared" si="61"/>
        <v>0.69349992752133061</v>
      </c>
      <c r="Q187" s="13">
        <f t="shared" si="61"/>
        <v>0.81999972049268632</v>
      </c>
      <c r="R187" s="13">
        <f t="shared" si="84"/>
        <v>0</v>
      </c>
      <c r="S187" s="13">
        <f t="shared" si="84"/>
        <v>6.1855891523093787E-2</v>
      </c>
      <c r="T187" s="13">
        <f t="shared" si="84"/>
        <v>-7.7669858355480237E-2</v>
      </c>
      <c r="U187" s="13">
        <f t="shared" si="84"/>
        <v>4.1666217105777115E-2</v>
      </c>
      <c r="V187" s="14">
        <v>8052789</v>
      </c>
      <c r="W187" s="14">
        <v>6039592</v>
      </c>
      <c r="X187" s="14">
        <v>2460574</v>
      </c>
      <c r="Y187" s="14">
        <v>5815903</v>
      </c>
      <c r="Z187" s="14">
        <f t="shared" si="79"/>
        <v>0</v>
      </c>
      <c r="AA187" s="13">
        <f t="shared" si="80"/>
        <v>0</v>
      </c>
      <c r="AB187" s="14">
        <f t="shared" si="68"/>
        <v>0</v>
      </c>
      <c r="AC187" s="13">
        <f t="shared" si="81"/>
        <v>0</v>
      </c>
      <c r="AD187" s="14">
        <f t="shared" si="71"/>
        <v>0</v>
      </c>
      <c r="AE187" s="13">
        <f t="shared" si="82"/>
        <v>0</v>
      </c>
      <c r="AF187" s="14">
        <f t="shared" si="69"/>
        <v>0</v>
      </c>
      <c r="AG187" s="13">
        <f t="shared" si="83"/>
        <v>0</v>
      </c>
      <c r="AH187" s="14">
        <f t="shared" si="62"/>
        <v>22368858</v>
      </c>
      <c r="AI187" s="13">
        <f t="shared" si="72"/>
        <v>0</v>
      </c>
      <c r="AJ187" s="14">
        <v>400441</v>
      </c>
      <c r="AK187" s="50">
        <f t="shared" si="70"/>
        <v>1.2977530618469846E-3</v>
      </c>
      <c r="AL187" s="50">
        <v>0.18</v>
      </c>
      <c r="AM187" s="50">
        <f t="shared" si="70"/>
        <v>-5.2631578947368474E-2</v>
      </c>
      <c r="AN187" s="14">
        <v>36</v>
      </c>
      <c r="AO187" s="50">
        <f t="shared" si="73"/>
        <v>0.16129032258064524</v>
      </c>
      <c r="AP187" s="14">
        <v>20</v>
      </c>
      <c r="AQ187" s="50">
        <f t="shared" si="74"/>
        <v>0.17647058823529416</v>
      </c>
      <c r="AR187" s="14">
        <v>26</v>
      </c>
      <c r="AS187" s="50">
        <f t="shared" si="75"/>
        <v>-0.1333333333333333</v>
      </c>
      <c r="AT187" s="14">
        <v>382</v>
      </c>
      <c r="AU187" s="50">
        <f t="shared" si="76"/>
        <v>7.6056338028168913E-2</v>
      </c>
      <c r="AV187" s="14">
        <v>37</v>
      </c>
      <c r="AW187" s="50">
        <f t="shared" si="77"/>
        <v>5.7142857142857162E-2</v>
      </c>
      <c r="AX187" s="50">
        <v>0.91</v>
      </c>
      <c r="AY187" s="50">
        <f t="shared" si="78"/>
        <v>0</v>
      </c>
    </row>
    <row r="188" spans="2:51" x14ac:dyDescent="0.3">
      <c r="B188" s="1">
        <v>43651</v>
      </c>
      <c r="C188" s="4">
        <f t="shared" si="63"/>
        <v>6</v>
      </c>
      <c r="D188" s="57">
        <f t="shared" si="64"/>
        <v>5</v>
      </c>
      <c r="E188" s="2">
        <v>20631473</v>
      </c>
      <c r="F188" s="2">
        <v>4899974</v>
      </c>
      <c r="G188" s="2">
        <v>2038389</v>
      </c>
      <c r="H188" s="2">
        <v>1562425</v>
      </c>
      <c r="I188" s="12">
        <v>1255565</v>
      </c>
      <c r="J188" s="13">
        <f t="shared" si="60"/>
        <v>6.0856779348716403E-2</v>
      </c>
      <c r="K188" s="13">
        <f t="shared" si="65"/>
        <v>1.7345429029346215E-2</v>
      </c>
      <c r="L188" s="13">
        <f t="shared" si="66"/>
        <v>-3.061223578845329E-2</v>
      </c>
      <c r="M188" s="13">
        <f t="shared" si="67"/>
        <v>4.9472116926095211E-2</v>
      </c>
      <c r="N188" s="13">
        <f t="shared" si="61"/>
        <v>0.23749995940667931</v>
      </c>
      <c r="O188" s="13">
        <f t="shared" si="61"/>
        <v>0.41599996244878035</v>
      </c>
      <c r="P188" s="13">
        <f t="shared" si="61"/>
        <v>0.7664999173366811</v>
      </c>
      <c r="Q188" s="13">
        <f t="shared" si="61"/>
        <v>0.80360017280829477</v>
      </c>
      <c r="R188" s="13">
        <f t="shared" si="84"/>
        <v>-5.9405973151498426E-2</v>
      </c>
      <c r="S188" s="13">
        <f t="shared" si="84"/>
        <v>8.3333088551329704E-2</v>
      </c>
      <c r="T188" s="13">
        <f t="shared" si="84"/>
        <v>8.2474444829546689E-2</v>
      </c>
      <c r="U188" s="13">
        <f t="shared" si="84"/>
        <v>-4.8543302467467075E-2</v>
      </c>
      <c r="V188" s="14">
        <v>7427330</v>
      </c>
      <c r="W188" s="14">
        <v>5570497</v>
      </c>
      <c r="X188" s="14">
        <v>2269462</v>
      </c>
      <c r="Y188" s="14">
        <v>5364183</v>
      </c>
      <c r="Z188" s="14">
        <f t="shared" si="79"/>
        <v>-234547</v>
      </c>
      <c r="AA188" s="13">
        <f t="shared" si="80"/>
        <v>-3.0612211602979222E-2</v>
      </c>
      <c r="AB188" s="14">
        <f t="shared" si="68"/>
        <v>-175911</v>
      </c>
      <c r="AC188" s="13">
        <f t="shared" si="81"/>
        <v>-3.0612340787497194E-2</v>
      </c>
      <c r="AD188" s="14">
        <f t="shared" si="71"/>
        <v>-71667</v>
      </c>
      <c r="AE188" s="13">
        <f t="shared" si="82"/>
        <v>-3.0612153367029271E-2</v>
      </c>
      <c r="AF188" s="14">
        <f t="shared" si="69"/>
        <v>-169395</v>
      </c>
      <c r="AG188" s="13">
        <f t="shared" si="83"/>
        <v>-3.0612200641248699E-2</v>
      </c>
      <c r="AH188" s="14">
        <f t="shared" si="62"/>
        <v>20631472</v>
      </c>
      <c r="AI188" s="13">
        <f t="shared" si="72"/>
        <v>-3.0612237226795957E-2</v>
      </c>
      <c r="AJ188" s="14">
        <v>380485</v>
      </c>
      <c r="AK188" s="50">
        <f t="shared" si="70"/>
        <v>-5.287906245021512E-2</v>
      </c>
      <c r="AL188" s="50">
        <v>0.19</v>
      </c>
      <c r="AM188" s="50">
        <f t="shared" si="70"/>
        <v>0.11764705882352944</v>
      </c>
      <c r="AN188" s="14">
        <v>40</v>
      </c>
      <c r="AO188" s="50">
        <f t="shared" si="73"/>
        <v>0.29032258064516125</v>
      </c>
      <c r="AP188" s="14">
        <v>19</v>
      </c>
      <c r="AQ188" s="50">
        <f t="shared" si="74"/>
        <v>5.555555555555558E-2</v>
      </c>
      <c r="AR188" s="14">
        <v>27</v>
      </c>
      <c r="AS188" s="50">
        <f t="shared" si="75"/>
        <v>8.0000000000000071E-2</v>
      </c>
      <c r="AT188" s="14">
        <v>380</v>
      </c>
      <c r="AU188" s="50">
        <f t="shared" si="76"/>
        <v>-5.0000000000000044E-2</v>
      </c>
      <c r="AV188" s="14">
        <v>34</v>
      </c>
      <c r="AW188" s="50">
        <f t="shared" si="77"/>
        <v>-8.108108108108103E-2</v>
      </c>
      <c r="AX188" s="50">
        <v>0.92</v>
      </c>
      <c r="AY188" s="50">
        <f t="shared" si="78"/>
        <v>0</v>
      </c>
    </row>
    <row r="189" spans="2:51" x14ac:dyDescent="0.3">
      <c r="B189" s="1">
        <v>43652</v>
      </c>
      <c r="C189" s="4">
        <f t="shared" si="63"/>
        <v>7</v>
      </c>
      <c r="D189" s="57">
        <f t="shared" si="64"/>
        <v>6</v>
      </c>
      <c r="E189" s="2">
        <v>44889750</v>
      </c>
      <c r="F189" s="2">
        <v>9332579</v>
      </c>
      <c r="G189" s="2">
        <v>3204807</v>
      </c>
      <c r="H189" s="2">
        <v>2179269</v>
      </c>
      <c r="I189" s="12">
        <v>1750824</v>
      </c>
      <c r="J189" s="13">
        <f t="shared" si="60"/>
        <v>3.9002756754047414E-2</v>
      </c>
      <c r="K189" s="13">
        <f t="shared" si="65"/>
        <v>1.2231834220112869E-2</v>
      </c>
      <c r="L189" s="13">
        <f t="shared" si="66"/>
        <v>-3.8461538461538436E-2</v>
      </c>
      <c r="M189" s="13">
        <f t="shared" si="67"/>
        <v>5.2721107588917349E-2</v>
      </c>
      <c r="N189" s="13">
        <f t="shared" si="61"/>
        <v>0.20789999944307999</v>
      </c>
      <c r="O189" s="13">
        <f t="shared" si="61"/>
        <v>0.34339993264455626</v>
      </c>
      <c r="P189" s="13">
        <f t="shared" si="61"/>
        <v>0.68000007488750491</v>
      </c>
      <c r="Q189" s="13">
        <f t="shared" si="61"/>
        <v>0.80339967209188035</v>
      </c>
      <c r="R189" s="13">
        <f t="shared" si="84"/>
        <v>-2.9411686941168691E-2</v>
      </c>
      <c r="S189" s="13">
        <f t="shared" si="84"/>
        <v>-1.9417766120608304E-2</v>
      </c>
      <c r="T189" s="13">
        <f t="shared" si="84"/>
        <v>4.1667054774842782E-2</v>
      </c>
      <c r="U189" s="13">
        <f t="shared" si="84"/>
        <v>6.1855263104174441E-2</v>
      </c>
      <c r="V189" s="14">
        <v>16160310</v>
      </c>
      <c r="W189" s="14">
        <v>12120232</v>
      </c>
      <c r="X189" s="14">
        <v>4937872</v>
      </c>
      <c r="Y189" s="14">
        <v>11671335</v>
      </c>
      <c r="Z189" s="14">
        <f t="shared" si="79"/>
        <v>-646412</v>
      </c>
      <c r="AA189" s="13">
        <f t="shared" si="80"/>
        <v>-3.8461515576922123E-2</v>
      </c>
      <c r="AB189" s="14">
        <f t="shared" si="68"/>
        <v>-484810</v>
      </c>
      <c r="AC189" s="13">
        <f t="shared" si="81"/>
        <v>-3.8461593384615411E-2</v>
      </c>
      <c r="AD189" s="14">
        <f t="shared" si="71"/>
        <v>-197515</v>
      </c>
      <c r="AE189" s="13">
        <f t="shared" si="82"/>
        <v>-3.8461560930072025E-2</v>
      </c>
      <c r="AF189" s="14">
        <f t="shared" si="69"/>
        <v>-466853</v>
      </c>
      <c r="AG189" s="13">
        <f t="shared" si="83"/>
        <v>-3.846150677514637E-2</v>
      </c>
      <c r="AH189" s="14">
        <f t="shared" si="62"/>
        <v>44889749</v>
      </c>
      <c r="AI189" s="13">
        <f t="shared" si="72"/>
        <v>-3.8461539285384649E-2</v>
      </c>
      <c r="AJ189" s="14">
        <v>385998</v>
      </c>
      <c r="AK189" s="50">
        <f t="shared" si="70"/>
        <v>-2.8933406121776417E-2</v>
      </c>
      <c r="AL189" s="50">
        <v>0.18</v>
      </c>
      <c r="AM189" s="50">
        <f t="shared" si="70"/>
        <v>0</v>
      </c>
      <c r="AN189" s="14">
        <v>35</v>
      </c>
      <c r="AO189" s="50">
        <f t="shared" si="73"/>
        <v>-7.8947368421052655E-2</v>
      </c>
      <c r="AP189" s="14">
        <v>22</v>
      </c>
      <c r="AQ189" s="50">
        <f t="shared" si="74"/>
        <v>0</v>
      </c>
      <c r="AR189" s="14">
        <v>26</v>
      </c>
      <c r="AS189" s="50">
        <f t="shared" si="75"/>
        <v>-0.10344827586206895</v>
      </c>
      <c r="AT189" s="14">
        <v>373</v>
      </c>
      <c r="AU189" s="50">
        <f t="shared" si="76"/>
        <v>-2.673796791443861E-3</v>
      </c>
      <c r="AV189" s="14">
        <v>39</v>
      </c>
      <c r="AW189" s="50">
        <f t="shared" si="77"/>
        <v>0.11428571428571432</v>
      </c>
      <c r="AX189" s="50">
        <v>0.94</v>
      </c>
      <c r="AY189" s="50">
        <f t="shared" si="78"/>
        <v>2.1739130434782483E-2</v>
      </c>
    </row>
    <row r="190" spans="2:51" x14ac:dyDescent="0.3">
      <c r="B190" s="1">
        <v>43653</v>
      </c>
      <c r="C190" s="4">
        <f t="shared" si="63"/>
        <v>1</v>
      </c>
      <c r="D190" s="57">
        <f t="shared" si="64"/>
        <v>7</v>
      </c>
      <c r="E190" s="2">
        <v>43543058</v>
      </c>
      <c r="F190" s="2">
        <v>9144042</v>
      </c>
      <c r="G190" s="2">
        <v>3140064</v>
      </c>
      <c r="H190" s="2">
        <v>2135243</v>
      </c>
      <c r="I190" s="12">
        <v>1632180</v>
      </c>
      <c r="J190" s="13">
        <f t="shared" si="60"/>
        <v>3.748427590914722E-2</v>
      </c>
      <c r="K190" s="13">
        <f t="shared" si="65"/>
        <v>-3.5684027560325182E-2</v>
      </c>
      <c r="L190" s="13">
        <f t="shared" si="66"/>
        <v>-1.0204070266938592E-2</v>
      </c>
      <c r="M190" s="13">
        <f t="shared" si="67"/>
        <v>-2.5742636969883437E-2</v>
      </c>
      <c r="N190" s="13">
        <f t="shared" si="61"/>
        <v>0.2099999958661608</v>
      </c>
      <c r="O190" s="13">
        <f t="shared" si="61"/>
        <v>0.34339999750657313</v>
      </c>
      <c r="P190" s="13">
        <f t="shared" si="61"/>
        <v>0.67999983439827982</v>
      </c>
      <c r="Q190" s="13">
        <f t="shared" si="61"/>
        <v>0.76440011745735736</v>
      </c>
      <c r="R190" s="13">
        <f t="shared" si="84"/>
        <v>5.2631560924996101E-2</v>
      </c>
      <c r="S190" s="13">
        <f t="shared" si="84"/>
        <v>-3.8095240474528169E-2</v>
      </c>
      <c r="T190" s="13">
        <f t="shared" si="84"/>
        <v>3.0928038333314589E-2</v>
      </c>
      <c r="U190" s="13">
        <f t="shared" si="84"/>
        <v>-6.6666435022744497E-2</v>
      </c>
      <c r="V190" s="14">
        <v>15675500</v>
      </c>
      <c r="W190" s="14">
        <v>11756625</v>
      </c>
      <c r="X190" s="14">
        <v>4789736</v>
      </c>
      <c r="Y190" s="14">
        <v>11321195</v>
      </c>
      <c r="Z190" s="14">
        <f t="shared" si="79"/>
        <v>-161604</v>
      </c>
      <c r="AA190" s="13">
        <f t="shared" si="80"/>
        <v>-1.0204138332361778E-2</v>
      </c>
      <c r="AB190" s="14">
        <f t="shared" si="68"/>
        <v>-121203</v>
      </c>
      <c r="AC190" s="13">
        <f t="shared" si="81"/>
        <v>-1.0204138332361778E-2</v>
      </c>
      <c r="AD190" s="14">
        <f t="shared" si="71"/>
        <v>-49379</v>
      </c>
      <c r="AE190" s="13">
        <f t="shared" si="82"/>
        <v>-1.020413856665936E-2</v>
      </c>
      <c r="AF190" s="14">
        <f t="shared" si="69"/>
        <v>-116713</v>
      </c>
      <c r="AG190" s="13">
        <f t="shared" si="83"/>
        <v>-1.0204051300290229E-2</v>
      </c>
      <c r="AH190" s="14">
        <f t="shared" si="62"/>
        <v>43543056</v>
      </c>
      <c r="AI190" s="13">
        <f t="shared" si="72"/>
        <v>-1.0204115729796515E-2</v>
      </c>
      <c r="AJ190" s="14">
        <v>402638</v>
      </c>
      <c r="AK190" s="50">
        <f t="shared" si="70"/>
        <v>3.286859488231908E-2</v>
      </c>
      <c r="AL190" s="50">
        <v>0.18</v>
      </c>
      <c r="AM190" s="50">
        <f t="shared" si="70"/>
        <v>-5.2631578947368474E-2</v>
      </c>
      <c r="AN190" s="14">
        <v>32</v>
      </c>
      <c r="AO190" s="50">
        <f t="shared" si="73"/>
        <v>-0.11111111111111116</v>
      </c>
      <c r="AP190" s="14">
        <v>21</v>
      </c>
      <c r="AQ190" s="50">
        <f t="shared" si="74"/>
        <v>-4.5454545454545414E-2</v>
      </c>
      <c r="AR190" s="14">
        <v>28</v>
      </c>
      <c r="AS190" s="50">
        <f t="shared" si="75"/>
        <v>-3.4482758620689613E-2</v>
      </c>
      <c r="AT190" s="14">
        <v>352</v>
      </c>
      <c r="AU190" s="50">
        <f t="shared" si="76"/>
        <v>-6.3829787234042534E-2</v>
      </c>
      <c r="AV190" s="14">
        <v>32</v>
      </c>
      <c r="AW190" s="50">
        <f t="shared" si="77"/>
        <v>-0.15789473684210531</v>
      </c>
      <c r="AX190" s="50">
        <v>0.94</v>
      </c>
      <c r="AY190" s="50">
        <f t="shared" si="78"/>
        <v>3.296703296703285E-2</v>
      </c>
    </row>
    <row r="191" spans="2:51" x14ac:dyDescent="0.3">
      <c r="B191" s="1">
        <v>43654</v>
      </c>
      <c r="C191" s="4">
        <f t="shared" si="63"/>
        <v>2</v>
      </c>
      <c r="D191" s="57">
        <f t="shared" si="64"/>
        <v>8</v>
      </c>
      <c r="E191" s="2">
        <v>21282993</v>
      </c>
      <c r="F191" s="2">
        <v>5267540</v>
      </c>
      <c r="G191" s="2">
        <v>2022735</v>
      </c>
      <c r="H191" s="2">
        <v>1535660</v>
      </c>
      <c r="I191" s="12">
        <v>1284426</v>
      </c>
      <c r="J191" s="13">
        <f t="shared" si="60"/>
        <v>6.0349876542270156E-2</v>
      </c>
      <c r="K191" s="13">
        <f t="shared" si="65"/>
        <v>-1.0229629167273546E-2</v>
      </c>
      <c r="L191" s="13">
        <f t="shared" si="66"/>
        <v>-1.0101037819845726E-2</v>
      </c>
      <c r="M191" s="13">
        <f t="shared" si="67"/>
        <v>-1.2990350767172476E-4</v>
      </c>
      <c r="N191" s="13">
        <f t="shared" si="61"/>
        <v>0.2474999639383427</v>
      </c>
      <c r="O191" s="13">
        <f t="shared" si="61"/>
        <v>0.38399993165690244</v>
      </c>
      <c r="P191" s="13">
        <f t="shared" si="61"/>
        <v>0.75919979631538481</v>
      </c>
      <c r="Q191" s="13">
        <f t="shared" si="61"/>
        <v>0.83639998437154062</v>
      </c>
      <c r="R191" s="13">
        <f t="shared" si="84"/>
        <v>2.0618505380605168E-2</v>
      </c>
      <c r="S191" s="13">
        <f t="shared" si="84"/>
        <v>-8.5714531940275007E-2</v>
      </c>
      <c r="T191" s="13">
        <f t="shared" si="84"/>
        <v>5.0505218988614153E-2</v>
      </c>
      <c r="U191" s="13">
        <f t="shared" si="84"/>
        <v>1.999985518004066E-2</v>
      </c>
      <c r="V191" s="14">
        <v>7661877</v>
      </c>
      <c r="W191" s="14">
        <v>5746408</v>
      </c>
      <c r="X191" s="14">
        <v>2341129</v>
      </c>
      <c r="Y191" s="14">
        <v>5533578</v>
      </c>
      <c r="Z191" s="14">
        <f t="shared" si="79"/>
        <v>-78183</v>
      </c>
      <c r="AA191" s="13">
        <f t="shared" si="80"/>
        <v>-1.0101084487717182E-2</v>
      </c>
      <c r="AB191" s="14">
        <f t="shared" si="68"/>
        <v>-58637</v>
      </c>
      <c r="AC191" s="13">
        <f t="shared" si="81"/>
        <v>-1.0101041421728851E-2</v>
      </c>
      <c r="AD191" s="14">
        <f t="shared" si="71"/>
        <v>-23889</v>
      </c>
      <c r="AE191" s="13">
        <f t="shared" si="82"/>
        <v>-1.0100980203956111E-2</v>
      </c>
      <c r="AF191" s="14">
        <f t="shared" si="69"/>
        <v>-56465</v>
      </c>
      <c r="AG191" s="13">
        <f t="shared" si="83"/>
        <v>-1.0100995645292876E-2</v>
      </c>
      <c r="AH191" s="14">
        <f t="shared" si="62"/>
        <v>21282992</v>
      </c>
      <c r="AI191" s="13">
        <f t="shared" si="72"/>
        <v>-1.0101038289657804E-2</v>
      </c>
      <c r="AJ191" s="14">
        <v>389876</v>
      </c>
      <c r="AK191" s="50">
        <f t="shared" si="70"/>
        <v>-4.7370517246855925E-2</v>
      </c>
      <c r="AL191" s="50">
        <v>0.18</v>
      </c>
      <c r="AM191" s="50">
        <f t="shared" si="70"/>
        <v>5.8823529411764497E-2</v>
      </c>
      <c r="AN191" s="14">
        <v>40</v>
      </c>
      <c r="AO191" s="50">
        <f t="shared" si="73"/>
        <v>0.29032258064516125</v>
      </c>
      <c r="AP191" s="14">
        <v>19</v>
      </c>
      <c r="AQ191" s="50">
        <f t="shared" si="74"/>
        <v>-5.0000000000000044E-2</v>
      </c>
      <c r="AR191" s="14">
        <v>28</v>
      </c>
      <c r="AS191" s="50">
        <f t="shared" si="75"/>
        <v>7.6923076923076872E-2</v>
      </c>
      <c r="AT191" s="14">
        <v>388</v>
      </c>
      <c r="AU191" s="50">
        <f t="shared" si="76"/>
        <v>5.1813471502590858E-3</v>
      </c>
      <c r="AV191" s="14">
        <v>34</v>
      </c>
      <c r="AW191" s="50">
        <f t="shared" si="77"/>
        <v>-5.555555555555558E-2</v>
      </c>
      <c r="AX191" s="50">
        <v>0.92</v>
      </c>
      <c r="AY191" s="50">
        <f t="shared" si="78"/>
        <v>-1.0752688172043001E-2</v>
      </c>
    </row>
    <row r="192" spans="2:51" x14ac:dyDescent="0.3">
      <c r="B192" s="1">
        <v>43655</v>
      </c>
      <c r="C192" s="4">
        <f t="shared" si="63"/>
        <v>3</v>
      </c>
      <c r="D192" s="57">
        <f t="shared" si="64"/>
        <v>9</v>
      </c>
      <c r="E192" s="2">
        <v>22803207</v>
      </c>
      <c r="F192" s="2">
        <v>5643793</v>
      </c>
      <c r="G192" s="2">
        <v>2234942</v>
      </c>
      <c r="H192" s="2">
        <v>1647823</v>
      </c>
      <c r="I192" s="12">
        <v>1351214</v>
      </c>
      <c r="J192" s="13">
        <f t="shared" si="60"/>
        <v>5.9255437184778437E-2</v>
      </c>
      <c r="K192" s="13">
        <f t="shared" si="65"/>
        <v>3.0456570198363897E-2</v>
      </c>
      <c r="L192" s="13">
        <f t="shared" si="66"/>
        <v>3.9603979354362773E-2</v>
      </c>
      <c r="M192" s="13">
        <f t="shared" si="67"/>
        <v>-8.7989362657882042E-3</v>
      </c>
      <c r="N192" s="13">
        <f t="shared" si="61"/>
        <v>0.24749996787732534</v>
      </c>
      <c r="O192" s="13">
        <f t="shared" si="61"/>
        <v>0.39599999503879751</v>
      </c>
      <c r="P192" s="13">
        <f t="shared" si="61"/>
        <v>0.73730011785540739</v>
      </c>
      <c r="Q192" s="13">
        <f t="shared" si="61"/>
        <v>0.81999947809928619</v>
      </c>
      <c r="R192" s="13">
        <f t="shared" si="84"/>
        <v>3.1249889662994024E-2</v>
      </c>
      <c r="S192" s="13">
        <f t="shared" si="84"/>
        <v>-9.9999183730993257E-3</v>
      </c>
      <c r="T192" s="13">
        <f t="shared" si="84"/>
        <v>-1.9416944473254372E-2</v>
      </c>
      <c r="U192" s="13">
        <f t="shared" si="84"/>
        <v>-9.9018943499898926E-3</v>
      </c>
      <c r="V192" s="14">
        <v>8209154</v>
      </c>
      <c r="W192" s="14">
        <v>6156866</v>
      </c>
      <c r="X192" s="14">
        <v>2508352</v>
      </c>
      <c r="Y192" s="14">
        <v>5928833</v>
      </c>
      <c r="Z192" s="14">
        <f t="shared" si="79"/>
        <v>312730</v>
      </c>
      <c r="AA192" s="13">
        <f t="shared" si="80"/>
        <v>3.9604003027193135E-2</v>
      </c>
      <c r="AB192" s="14">
        <f t="shared" si="68"/>
        <v>234548</v>
      </c>
      <c r="AC192" s="13">
        <f t="shared" si="81"/>
        <v>3.9604087453595005E-2</v>
      </c>
      <c r="AD192" s="14">
        <f t="shared" si="71"/>
        <v>95556</v>
      </c>
      <c r="AE192" s="13">
        <f t="shared" si="82"/>
        <v>3.9603845497091283E-2</v>
      </c>
      <c r="AF192" s="14">
        <f t="shared" si="69"/>
        <v>225860</v>
      </c>
      <c r="AG192" s="13">
        <f t="shared" si="83"/>
        <v>3.9603904840510351E-2</v>
      </c>
      <c r="AH192" s="14">
        <f t="shared" si="62"/>
        <v>22803205</v>
      </c>
      <c r="AI192" s="13">
        <f t="shared" si="72"/>
        <v>3.9603982965473961E-2</v>
      </c>
      <c r="AJ192" s="14">
        <v>386858</v>
      </c>
      <c r="AK192" s="50">
        <f t="shared" si="70"/>
        <v>-4.3462995381222225E-2</v>
      </c>
      <c r="AL192" s="50">
        <v>0.17</v>
      </c>
      <c r="AM192" s="50">
        <f t="shared" si="70"/>
        <v>0</v>
      </c>
      <c r="AN192" s="14">
        <v>39</v>
      </c>
      <c r="AO192" s="50">
        <f t="shared" si="73"/>
        <v>0.14705882352941169</v>
      </c>
      <c r="AP192" s="14">
        <v>22</v>
      </c>
      <c r="AQ192" s="50">
        <f t="shared" si="74"/>
        <v>0.15789473684210531</v>
      </c>
      <c r="AR192" s="14">
        <v>27</v>
      </c>
      <c r="AS192" s="50">
        <f t="shared" si="75"/>
        <v>8.0000000000000071E-2</v>
      </c>
      <c r="AT192" s="14">
        <v>388</v>
      </c>
      <c r="AU192" s="50">
        <f t="shared" si="76"/>
        <v>3.1914893617021267E-2</v>
      </c>
      <c r="AV192" s="14">
        <v>32</v>
      </c>
      <c r="AW192" s="50">
        <f t="shared" si="77"/>
        <v>-0.15789473684210531</v>
      </c>
      <c r="AX192" s="50">
        <v>0.91</v>
      </c>
      <c r="AY192" s="50">
        <f t="shared" si="78"/>
        <v>-3.1914893617021156E-2</v>
      </c>
    </row>
    <row r="193" spans="2:51" x14ac:dyDescent="0.3">
      <c r="B193" s="1">
        <v>43656</v>
      </c>
      <c r="C193" s="4">
        <f t="shared" si="63"/>
        <v>4</v>
      </c>
      <c r="D193" s="57">
        <f t="shared" si="64"/>
        <v>10</v>
      </c>
      <c r="E193" s="2">
        <v>22803207</v>
      </c>
      <c r="F193" s="2">
        <v>5814817</v>
      </c>
      <c r="G193" s="2">
        <v>2395704</v>
      </c>
      <c r="H193" s="2">
        <v>1818819</v>
      </c>
      <c r="I193" s="12">
        <v>1506346</v>
      </c>
      <c r="J193" s="13">
        <f t="shared" si="60"/>
        <v>6.6058515365843062E-2</v>
      </c>
      <c r="K193" s="13">
        <f t="shared" si="65"/>
        <v>3.0106953334427589E-2</v>
      </c>
      <c r="L193" s="13">
        <f t="shared" si="66"/>
        <v>2.9411755411675955E-2</v>
      </c>
      <c r="M193" s="13">
        <f t="shared" si="67"/>
        <v>6.7533513105622056E-4</v>
      </c>
      <c r="N193" s="13">
        <f t="shared" si="61"/>
        <v>0.25499996557501758</v>
      </c>
      <c r="O193" s="13">
        <f t="shared" si="61"/>
        <v>0.41199989612742755</v>
      </c>
      <c r="P193" s="13">
        <f t="shared" si="61"/>
        <v>0.75920021839091978</v>
      </c>
      <c r="Q193" s="13">
        <f t="shared" si="61"/>
        <v>0.82820005728992274</v>
      </c>
      <c r="R193" s="13">
        <f t="shared" si="84"/>
        <v>-2.8571419800732412E-2</v>
      </c>
      <c r="S193" s="13">
        <f t="shared" si="84"/>
        <v>4.0404018470755698E-2</v>
      </c>
      <c r="T193" s="13">
        <f t="shared" si="84"/>
        <v>9.7092133602276753E-3</v>
      </c>
      <c r="U193" s="13">
        <f t="shared" si="84"/>
        <v>-1.9417860529610587E-2</v>
      </c>
      <c r="V193" s="14">
        <v>8209154</v>
      </c>
      <c r="W193" s="14">
        <v>6156866</v>
      </c>
      <c r="X193" s="14">
        <v>2508352</v>
      </c>
      <c r="Y193" s="14">
        <v>5928833</v>
      </c>
      <c r="Z193" s="14">
        <f t="shared" si="79"/>
        <v>234547</v>
      </c>
      <c r="AA193" s="13">
        <f t="shared" si="80"/>
        <v>2.9411731512286376E-2</v>
      </c>
      <c r="AB193" s="14">
        <f t="shared" si="68"/>
        <v>175911</v>
      </c>
      <c r="AC193" s="13">
        <f t="shared" si="81"/>
        <v>2.9411858139711811E-2</v>
      </c>
      <c r="AD193" s="14">
        <f t="shared" si="71"/>
        <v>71667</v>
      </c>
      <c r="AE193" s="13">
        <f t="shared" si="82"/>
        <v>2.9411680213076385E-2</v>
      </c>
      <c r="AF193" s="14">
        <f t="shared" si="69"/>
        <v>169395</v>
      </c>
      <c r="AG193" s="13">
        <f t="shared" si="83"/>
        <v>2.9411723852223126E-2</v>
      </c>
      <c r="AH193" s="14">
        <f t="shared" si="62"/>
        <v>22803205</v>
      </c>
      <c r="AI193" s="13">
        <f t="shared" si="72"/>
        <v>2.9411758067162896E-2</v>
      </c>
      <c r="AJ193" s="14">
        <v>388864</v>
      </c>
      <c r="AK193" s="50">
        <f t="shared" si="70"/>
        <v>-4.9055609151928969E-3</v>
      </c>
      <c r="AL193" s="50">
        <v>0.19</v>
      </c>
      <c r="AM193" s="50">
        <f t="shared" si="70"/>
        <v>0.11764705882352944</v>
      </c>
      <c r="AN193" s="14">
        <v>40</v>
      </c>
      <c r="AO193" s="50">
        <f t="shared" si="73"/>
        <v>2.564102564102555E-2</v>
      </c>
      <c r="AP193" s="14">
        <v>22</v>
      </c>
      <c r="AQ193" s="50">
        <f t="shared" si="74"/>
        <v>0.10000000000000009</v>
      </c>
      <c r="AR193" s="14">
        <v>29</v>
      </c>
      <c r="AS193" s="50">
        <f t="shared" si="75"/>
        <v>-3.3333333333333326E-2</v>
      </c>
      <c r="AT193" s="14">
        <v>382</v>
      </c>
      <c r="AU193" s="50">
        <f t="shared" si="76"/>
        <v>-7.7922077922077948E-3</v>
      </c>
      <c r="AV193" s="14">
        <v>35</v>
      </c>
      <c r="AW193" s="50">
        <f t="shared" si="77"/>
        <v>0</v>
      </c>
      <c r="AX193" s="50">
        <v>0.94</v>
      </c>
      <c r="AY193" s="50">
        <f t="shared" si="78"/>
        <v>0</v>
      </c>
    </row>
    <row r="194" spans="2:51" x14ac:dyDescent="0.3">
      <c r="B194" s="1">
        <v>43657</v>
      </c>
      <c r="C194" s="4">
        <f t="shared" si="63"/>
        <v>5</v>
      </c>
      <c r="D194" s="57">
        <f t="shared" si="64"/>
        <v>11</v>
      </c>
      <c r="E194" s="2">
        <v>21500167</v>
      </c>
      <c r="F194" s="2">
        <v>5321291</v>
      </c>
      <c r="G194" s="2">
        <v>2149801</v>
      </c>
      <c r="H194" s="2">
        <v>1600742</v>
      </c>
      <c r="I194" s="12">
        <v>1338860</v>
      </c>
      <c r="J194" s="13">
        <f t="shared" si="60"/>
        <v>6.2272074444817103E-2</v>
      </c>
      <c r="K194" s="13">
        <f t="shared" si="65"/>
        <v>-7.8968994091960232E-3</v>
      </c>
      <c r="L194" s="13">
        <f t="shared" si="66"/>
        <v>-3.8834924980530983E-2</v>
      </c>
      <c r="M194" s="13">
        <f t="shared" si="67"/>
        <v>3.2188045919904207E-2</v>
      </c>
      <c r="N194" s="13">
        <f t="shared" si="61"/>
        <v>0.24749998453500385</v>
      </c>
      <c r="O194" s="13">
        <f t="shared" si="61"/>
        <v>0.40399989401068276</v>
      </c>
      <c r="P194" s="13">
        <f t="shared" si="61"/>
        <v>0.74460008158894708</v>
      </c>
      <c r="Q194" s="13">
        <f t="shared" ref="Q194:Q257" si="85">I194/H194</f>
        <v>0.83639961967637511</v>
      </c>
      <c r="R194" s="13">
        <f t="shared" si="84"/>
        <v>-3.8834936423285615E-2</v>
      </c>
      <c r="S194" s="13">
        <f t="shared" si="84"/>
        <v>-1.9417661912481732E-2</v>
      </c>
      <c r="T194" s="13">
        <f t="shared" si="84"/>
        <v>7.3684440386685868E-2</v>
      </c>
      <c r="U194" s="13">
        <f t="shared" si="84"/>
        <v>1.9999883870490898E-2</v>
      </c>
      <c r="V194" s="14">
        <v>7740060</v>
      </c>
      <c r="W194" s="14">
        <v>5805045</v>
      </c>
      <c r="X194" s="14">
        <v>2365018</v>
      </c>
      <c r="Y194" s="14">
        <v>5590043</v>
      </c>
      <c r="Z194" s="14">
        <f t="shared" si="79"/>
        <v>-312729</v>
      </c>
      <c r="AA194" s="13">
        <f t="shared" si="80"/>
        <v>-3.8834868267379141E-2</v>
      </c>
      <c r="AB194" s="14">
        <f t="shared" si="68"/>
        <v>-234547</v>
      </c>
      <c r="AC194" s="13">
        <f t="shared" si="81"/>
        <v>-3.8834908053391737E-2</v>
      </c>
      <c r="AD194" s="14">
        <f t="shared" si="71"/>
        <v>-95556</v>
      </c>
      <c r="AE194" s="13">
        <f t="shared" si="82"/>
        <v>-3.8834840976129992E-2</v>
      </c>
      <c r="AF194" s="14">
        <f t="shared" si="69"/>
        <v>-225860</v>
      </c>
      <c r="AG194" s="13">
        <f t="shared" si="83"/>
        <v>-3.8834898037329757E-2</v>
      </c>
      <c r="AH194" s="14">
        <f t="shared" si="62"/>
        <v>21500166</v>
      </c>
      <c r="AI194" s="13">
        <f t="shared" si="72"/>
        <v>-3.8834883747753235E-2</v>
      </c>
      <c r="AJ194" s="14">
        <v>387491</v>
      </c>
      <c r="AK194" s="50">
        <f t="shared" si="70"/>
        <v>-3.2339345871177039E-2</v>
      </c>
      <c r="AL194" s="50">
        <v>0.19</v>
      </c>
      <c r="AM194" s="50">
        <f t="shared" si="70"/>
        <v>5.555555555555558E-2</v>
      </c>
      <c r="AN194" s="14">
        <v>32</v>
      </c>
      <c r="AO194" s="50">
        <f t="shared" si="73"/>
        <v>-0.11111111111111116</v>
      </c>
      <c r="AP194" s="14">
        <v>20</v>
      </c>
      <c r="AQ194" s="50">
        <f t="shared" si="74"/>
        <v>0</v>
      </c>
      <c r="AR194" s="14">
        <v>27</v>
      </c>
      <c r="AS194" s="50">
        <f t="shared" si="75"/>
        <v>3.8461538461538547E-2</v>
      </c>
      <c r="AT194" s="14">
        <v>384</v>
      </c>
      <c r="AU194" s="50">
        <f t="shared" si="76"/>
        <v>5.2356020942407877E-3</v>
      </c>
      <c r="AV194" s="14">
        <v>38</v>
      </c>
      <c r="AW194" s="50">
        <f t="shared" si="77"/>
        <v>2.7027027027026973E-2</v>
      </c>
      <c r="AX194" s="50">
        <v>0.91</v>
      </c>
      <c r="AY194" s="50">
        <f t="shared" si="78"/>
        <v>0</v>
      </c>
    </row>
    <row r="195" spans="2:51" x14ac:dyDescent="0.3">
      <c r="B195" s="1">
        <v>43658</v>
      </c>
      <c r="C195" s="4">
        <f t="shared" si="63"/>
        <v>6</v>
      </c>
      <c r="D195" s="57">
        <f t="shared" si="64"/>
        <v>12</v>
      </c>
      <c r="E195" s="2">
        <v>20848646</v>
      </c>
      <c r="F195" s="2">
        <v>5160040</v>
      </c>
      <c r="G195" s="2">
        <v>2125936</v>
      </c>
      <c r="H195" s="2">
        <v>1598491</v>
      </c>
      <c r="I195" s="12">
        <v>1376301</v>
      </c>
      <c r="J195" s="13">
        <f t="shared" ref="J195:J258" si="86">I195/E195</f>
        <v>6.6013927235370584E-2</v>
      </c>
      <c r="K195" s="13">
        <f t="shared" si="65"/>
        <v>9.6160692596560127E-2</v>
      </c>
      <c r="L195" s="13">
        <f t="shared" si="66"/>
        <v>1.0526296401619062E-2</v>
      </c>
      <c r="M195" s="13">
        <f t="shared" si="67"/>
        <v>8.4742372860435511E-2</v>
      </c>
      <c r="N195" s="13">
        <f t="shared" ref="N195:Q258" si="87">F195/E195</f>
        <v>0.24750000551594573</v>
      </c>
      <c r="O195" s="13">
        <f t="shared" si="87"/>
        <v>0.4119999069774653</v>
      </c>
      <c r="P195" s="13">
        <f t="shared" si="87"/>
        <v>0.75189986904591677</v>
      </c>
      <c r="Q195" s="13">
        <f t="shared" si="85"/>
        <v>0.86100015577191236</v>
      </c>
      <c r="R195" s="13">
        <f t="shared" si="84"/>
        <v>4.2105464498808587E-2</v>
      </c>
      <c r="S195" s="13">
        <f t="shared" si="84"/>
        <v>-9.6155188278593817E-3</v>
      </c>
      <c r="T195" s="13">
        <f t="shared" si="84"/>
        <v>-1.9047684103469131E-2</v>
      </c>
      <c r="U195" s="13">
        <f t="shared" si="84"/>
        <v>7.1428534868310356E-2</v>
      </c>
      <c r="V195" s="14">
        <v>7505512</v>
      </c>
      <c r="W195" s="14">
        <v>5629134</v>
      </c>
      <c r="X195" s="14">
        <v>2293351</v>
      </c>
      <c r="Y195" s="14">
        <v>5420648</v>
      </c>
      <c r="Z195" s="14">
        <f t="shared" si="79"/>
        <v>78182</v>
      </c>
      <c r="AA195" s="13">
        <f t="shared" si="80"/>
        <v>1.0526259099838065E-2</v>
      </c>
      <c r="AB195" s="14">
        <f t="shared" si="68"/>
        <v>58637</v>
      </c>
      <c r="AC195" s="13">
        <f t="shared" si="81"/>
        <v>1.0526349803258173E-2</v>
      </c>
      <c r="AD195" s="14">
        <f t="shared" si="71"/>
        <v>23889</v>
      </c>
      <c r="AE195" s="13">
        <f t="shared" si="82"/>
        <v>1.0526283321774077E-2</v>
      </c>
      <c r="AF195" s="14">
        <f t="shared" si="69"/>
        <v>56465</v>
      </c>
      <c r="AG195" s="13">
        <f t="shared" si="83"/>
        <v>1.0526300090806018E-2</v>
      </c>
      <c r="AH195" s="14">
        <f t="shared" ref="AH195:AH258" si="88">SUM(V195:Y195)</f>
        <v>20848645</v>
      </c>
      <c r="AI195" s="13">
        <f t="shared" si="72"/>
        <v>1.0526296911824717E-2</v>
      </c>
      <c r="AJ195" s="14">
        <v>390416</v>
      </c>
      <c r="AK195" s="50">
        <f t="shared" si="70"/>
        <v>2.6100897538667844E-2</v>
      </c>
      <c r="AL195" s="50">
        <v>0.18</v>
      </c>
      <c r="AM195" s="50">
        <f t="shared" si="70"/>
        <v>-5.2631578947368474E-2</v>
      </c>
      <c r="AN195" s="14">
        <v>37</v>
      </c>
      <c r="AO195" s="50">
        <f t="shared" si="73"/>
        <v>-7.4999999999999956E-2</v>
      </c>
      <c r="AP195" s="14">
        <v>21</v>
      </c>
      <c r="AQ195" s="50">
        <f t="shared" si="74"/>
        <v>0.10526315789473695</v>
      </c>
      <c r="AR195" s="14">
        <v>27</v>
      </c>
      <c r="AS195" s="50">
        <f t="shared" si="75"/>
        <v>0</v>
      </c>
      <c r="AT195" s="14">
        <v>380</v>
      </c>
      <c r="AU195" s="50">
        <f t="shared" si="76"/>
        <v>0</v>
      </c>
      <c r="AV195" s="14">
        <v>33</v>
      </c>
      <c r="AW195" s="50">
        <f t="shared" si="77"/>
        <v>-2.9411764705882359E-2</v>
      </c>
      <c r="AX195" s="50">
        <v>0.95</v>
      </c>
      <c r="AY195" s="50">
        <f t="shared" si="78"/>
        <v>3.2608695652173836E-2</v>
      </c>
    </row>
    <row r="196" spans="2:51" x14ac:dyDescent="0.3">
      <c r="B196" s="1">
        <v>43659</v>
      </c>
      <c r="C196" s="4">
        <f t="shared" ref="C196:C259" si="89">WEEKDAY(B196,1)</f>
        <v>7</v>
      </c>
      <c r="D196" s="57">
        <f t="shared" ref="D196:D259" si="90">DAY(B196)</f>
        <v>13</v>
      </c>
      <c r="E196" s="2">
        <v>44889750</v>
      </c>
      <c r="F196" s="2">
        <v>9898190</v>
      </c>
      <c r="G196" s="2">
        <v>3466346</v>
      </c>
      <c r="H196" s="2">
        <v>2404257</v>
      </c>
      <c r="I196" s="12">
        <v>1912827</v>
      </c>
      <c r="J196" s="13">
        <f t="shared" si="86"/>
        <v>4.2611665246520644E-2</v>
      </c>
      <c r="K196" s="13">
        <f t="shared" si="65"/>
        <v>9.2529574645995316E-2</v>
      </c>
      <c r="L196" s="13">
        <f t="shared" si="66"/>
        <v>0</v>
      </c>
      <c r="M196" s="13">
        <f t="shared" si="67"/>
        <v>9.2529574645995316E-2</v>
      </c>
      <c r="N196" s="13">
        <f t="shared" si="87"/>
        <v>0.22050000278460005</v>
      </c>
      <c r="O196" s="13">
        <f t="shared" si="87"/>
        <v>0.35019998605805708</v>
      </c>
      <c r="P196" s="13">
        <f t="shared" si="87"/>
        <v>0.6935998310612963</v>
      </c>
      <c r="Q196" s="13">
        <f t="shared" si="85"/>
        <v>0.79560005440350179</v>
      </c>
      <c r="R196" s="13">
        <f t="shared" si="84"/>
        <v>6.0606076841138945E-2</v>
      </c>
      <c r="S196" s="13">
        <f t="shared" si="84"/>
        <v>1.9802139625167969E-2</v>
      </c>
      <c r="T196" s="13">
        <f t="shared" si="84"/>
        <v>1.9999639229512312E-2</v>
      </c>
      <c r="U196" s="13">
        <f t="shared" si="84"/>
        <v>-9.7082659594197596E-3</v>
      </c>
      <c r="V196" s="14">
        <v>16160310</v>
      </c>
      <c r="W196" s="14">
        <v>12120232</v>
      </c>
      <c r="X196" s="14">
        <v>4937872</v>
      </c>
      <c r="Y196" s="14">
        <v>11671335</v>
      </c>
      <c r="Z196" s="14">
        <f t="shared" si="79"/>
        <v>0</v>
      </c>
      <c r="AA196" s="13">
        <f t="shared" si="80"/>
        <v>0</v>
      </c>
      <c r="AB196" s="14">
        <f t="shared" si="68"/>
        <v>0</v>
      </c>
      <c r="AC196" s="13">
        <f t="shared" si="81"/>
        <v>0</v>
      </c>
      <c r="AD196" s="14">
        <f t="shared" si="71"/>
        <v>0</v>
      </c>
      <c r="AE196" s="13">
        <f t="shared" si="82"/>
        <v>0</v>
      </c>
      <c r="AF196" s="14">
        <f t="shared" si="69"/>
        <v>0</v>
      </c>
      <c r="AG196" s="13">
        <f t="shared" si="83"/>
        <v>0</v>
      </c>
      <c r="AH196" s="14">
        <f t="shared" si="88"/>
        <v>44889749</v>
      </c>
      <c r="AI196" s="13">
        <f t="shared" si="72"/>
        <v>0</v>
      </c>
      <c r="AJ196" s="14">
        <v>397033</v>
      </c>
      <c r="AK196" s="50">
        <f t="shared" si="70"/>
        <v>2.8588231027103728E-2</v>
      </c>
      <c r="AL196" s="50">
        <v>0.17</v>
      </c>
      <c r="AM196" s="50">
        <f t="shared" si="70"/>
        <v>-5.5555555555555469E-2</v>
      </c>
      <c r="AN196" s="14">
        <v>34</v>
      </c>
      <c r="AO196" s="50">
        <f t="shared" si="73"/>
        <v>-2.8571428571428581E-2</v>
      </c>
      <c r="AP196" s="14">
        <v>19</v>
      </c>
      <c r="AQ196" s="50">
        <f t="shared" si="74"/>
        <v>-0.13636363636363635</v>
      </c>
      <c r="AR196" s="14">
        <v>27</v>
      </c>
      <c r="AS196" s="50">
        <f t="shared" si="75"/>
        <v>3.8461538461538547E-2</v>
      </c>
      <c r="AT196" s="14">
        <v>387</v>
      </c>
      <c r="AU196" s="50">
        <f t="shared" si="76"/>
        <v>3.7533512064343189E-2</v>
      </c>
      <c r="AV196" s="14">
        <v>34</v>
      </c>
      <c r="AW196" s="50">
        <f t="shared" si="77"/>
        <v>-0.12820512820512819</v>
      </c>
      <c r="AX196" s="50">
        <v>0.91</v>
      </c>
      <c r="AY196" s="50">
        <f t="shared" si="78"/>
        <v>-3.1914893617021156E-2</v>
      </c>
    </row>
    <row r="197" spans="2:51" x14ac:dyDescent="0.3">
      <c r="B197" s="1">
        <v>43660</v>
      </c>
      <c r="C197" s="4">
        <f t="shared" si="89"/>
        <v>1</v>
      </c>
      <c r="D197" s="57">
        <f t="shared" si="90"/>
        <v>14</v>
      </c>
      <c r="E197" s="2">
        <v>43094160</v>
      </c>
      <c r="F197" s="2">
        <v>9230769</v>
      </c>
      <c r="G197" s="2">
        <v>3232615</v>
      </c>
      <c r="H197" s="2">
        <v>2264123</v>
      </c>
      <c r="I197" s="12">
        <v>1801336</v>
      </c>
      <c r="J197" s="13">
        <f t="shared" si="86"/>
        <v>4.1800002598960044E-2</v>
      </c>
      <c r="K197" s="13">
        <f t="shared" si="65"/>
        <v>0.10363807913342882</v>
      </c>
      <c r="L197" s="13">
        <f t="shared" si="66"/>
        <v>-1.0309289715021874E-2</v>
      </c>
      <c r="M197" s="13">
        <f t="shared" si="67"/>
        <v>0.11513432192936301</v>
      </c>
      <c r="N197" s="13">
        <f t="shared" si="87"/>
        <v>0.21419999832923997</v>
      </c>
      <c r="O197" s="13">
        <f t="shared" si="87"/>
        <v>0.35019996708833251</v>
      </c>
      <c r="P197" s="13">
        <f t="shared" si="87"/>
        <v>0.70039983109649617</v>
      </c>
      <c r="Q197" s="13">
        <f t="shared" si="85"/>
        <v>0.79559988569525597</v>
      </c>
      <c r="R197" s="13">
        <f t="shared" si="84"/>
        <v>2.000001212264757E-2</v>
      </c>
      <c r="S197" s="13">
        <f t="shared" si="84"/>
        <v>1.9801891762183832E-2</v>
      </c>
      <c r="T197" s="13">
        <f t="shared" si="84"/>
        <v>3.0000002450394581E-2</v>
      </c>
      <c r="U197" s="13">
        <f t="shared" si="84"/>
        <v>4.0816017064046362E-2</v>
      </c>
      <c r="V197" s="14">
        <v>15513897</v>
      </c>
      <c r="W197" s="14">
        <v>11635423</v>
      </c>
      <c r="X197" s="14">
        <v>4740357</v>
      </c>
      <c r="Y197" s="14">
        <v>11204481</v>
      </c>
      <c r="Z197" s="14">
        <f t="shared" si="79"/>
        <v>-161603</v>
      </c>
      <c r="AA197" s="13">
        <f t="shared" si="80"/>
        <v>-1.0309272431501371E-2</v>
      </c>
      <c r="AB197" s="14">
        <f t="shared" si="68"/>
        <v>-121202</v>
      </c>
      <c r="AC197" s="13">
        <f t="shared" si="81"/>
        <v>-1.0309251166895295E-2</v>
      </c>
      <c r="AD197" s="14">
        <f t="shared" si="71"/>
        <v>-49379</v>
      </c>
      <c r="AE197" s="13">
        <f t="shared" si="82"/>
        <v>-1.0309336464473184E-2</v>
      </c>
      <c r="AF197" s="14">
        <f t="shared" si="69"/>
        <v>-116714</v>
      </c>
      <c r="AG197" s="13">
        <f t="shared" si="83"/>
        <v>-1.0309335719418278E-2</v>
      </c>
      <c r="AH197" s="14">
        <f t="shared" si="88"/>
        <v>43094158</v>
      </c>
      <c r="AI197" s="13">
        <f t="shared" si="72"/>
        <v>-1.0309290188543541E-2</v>
      </c>
      <c r="AJ197" s="14">
        <v>395422</v>
      </c>
      <c r="AK197" s="50">
        <f t="shared" si="70"/>
        <v>-1.7921805691464843E-2</v>
      </c>
      <c r="AL197" s="50">
        <v>0.17</v>
      </c>
      <c r="AM197" s="50">
        <f t="shared" si="70"/>
        <v>-5.5555555555555469E-2</v>
      </c>
      <c r="AN197" s="14">
        <v>38</v>
      </c>
      <c r="AO197" s="50">
        <f t="shared" si="73"/>
        <v>0.1875</v>
      </c>
      <c r="AP197" s="14">
        <v>22</v>
      </c>
      <c r="AQ197" s="50">
        <f t="shared" si="74"/>
        <v>4.7619047619047672E-2</v>
      </c>
      <c r="AR197" s="14">
        <v>26</v>
      </c>
      <c r="AS197" s="50">
        <f t="shared" si="75"/>
        <v>-7.1428571428571397E-2</v>
      </c>
      <c r="AT197" s="14">
        <v>399</v>
      </c>
      <c r="AU197" s="50">
        <f t="shared" si="76"/>
        <v>0.13352272727272729</v>
      </c>
      <c r="AV197" s="14">
        <v>35</v>
      </c>
      <c r="AW197" s="50">
        <f t="shared" si="77"/>
        <v>9.375E-2</v>
      </c>
      <c r="AX197" s="50">
        <v>0.92</v>
      </c>
      <c r="AY197" s="50">
        <f t="shared" si="78"/>
        <v>-2.1276595744680771E-2</v>
      </c>
    </row>
    <row r="198" spans="2:51" x14ac:dyDescent="0.3">
      <c r="B198" s="1">
        <v>43661</v>
      </c>
      <c r="C198" s="4">
        <f t="shared" si="89"/>
        <v>2</v>
      </c>
      <c r="D198" s="57">
        <f t="shared" si="90"/>
        <v>15</v>
      </c>
      <c r="E198" s="2">
        <v>21500167</v>
      </c>
      <c r="F198" s="2">
        <v>5590043</v>
      </c>
      <c r="G198" s="2">
        <v>2236017</v>
      </c>
      <c r="H198" s="2">
        <v>1599646</v>
      </c>
      <c r="I198" s="12">
        <v>1298593</v>
      </c>
      <c r="J198" s="13">
        <f t="shared" si="86"/>
        <v>6.0399205271289287E-2</v>
      </c>
      <c r="K198" s="13">
        <f t="shared" si="65"/>
        <v>1.1029829667104307E-2</v>
      </c>
      <c r="L198" s="13">
        <f t="shared" si="66"/>
        <v>1.0204109920066262E-2</v>
      </c>
      <c r="M198" s="13">
        <f t="shared" si="67"/>
        <v>8.1737912064450136E-4</v>
      </c>
      <c r="N198" s="13">
        <f t="shared" si="87"/>
        <v>0.25999998046526801</v>
      </c>
      <c r="O198" s="13">
        <f t="shared" si="87"/>
        <v>0.39999996422209988</v>
      </c>
      <c r="P198" s="13">
        <f t="shared" si="87"/>
        <v>0.71539974874967405</v>
      </c>
      <c r="Q198" s="13">
        <f t="shared" si="85"/>
        <v>0.8118002358021712</v>
      </c>
      <c r="R198" s="13">
        <f t="shared" si="84"/>
        <v>5.0505124639288024E-2</v>
      </c>
      <c r="S198" s="13">
        <f t="shared" si="84"/>
        <v>4.166675888758542E-2</v>
      </c>
      <c r="T198" s="13">
        <f t="shared" si="84"/>
        <v>-5.7692385822921688E-2</v>
      </c>
      <c r="U198" s="13">
        <f t="shared" si="84"/>
        <v>-2.9411464644936935E-2</v>
      </c>
      <c r="V198" s="14">
        <v>7740060</v>
      </c>
      <c r="W198" s="14">
        <v>5805045</v>
      </c>
      <c r="X198" s="14">
        <v>2365018</v>
      </c>
      <c r="Y198" s="14">
        <v>5590043</v>
      </c>
      <c r="Z198" s="14">
        <f t="shared" si="79"/>
        <v>78183</v>
      </c>
      <c r="AA198" s="13">
        <f t="shared" si="80"/>
        <v>1.0204157545207204E-2</v>
      </c>
      <c r="AB198" s="14">
        <f t="shared" si="68"/>
        <v>58637</v>
      </c>
      <c r="AC198" s="13">
        <f t="shared" si="81"/>
        <v>1.0204113595832398E-2</v>
      </c>
      <c r="AD198" s="14">
        <f t="shared" si="71"/>
        <v>23889</v>
      </c>
      <c r="AE198" s="13">
        <f t="shared" si="82"/>
        <v>1.0204051122343127E-2</v>
      </c>
      <c r="AF198" s="14">
        <f t="shared" si="69"/>
        <v>56465</v>
      </c>
      <c r="AG198" s="13">
        <f t="shared" si="83"/>
        <v>1.0204066880416196E-2</v>
      </c>
      <c r="AH198" s="14">
        <f t="shared" si="88"/>
        <v>21500166</v>
      </c>
      <c r="AI198" s="13">
        <f t="shared" si="72"/>
        <v>1.0204110399515187E-2</v>
      </c>
      <c r="AJ198" s="14">
        <v>392725</v>
      </c>
      <c r="AK198" s="50">
        <f t="shared" si="70"/>
        <v>7.3074515999957956E-3</v>
      </c>
      <c r="AL198" s="50">
        <v>0.18</v>
      </c>
      <c r="AM198" s="50">
        <f t="shared" si="70"/>
        <v>0</v>
      </c>
      <c r="AN198" s="14">
        <v>39</v>
      </c>
      <c r="AO198" s="50">
        <f t="shared" si="73"/>
        <v>-2.5000000000000022E-2</v>
      </c>
      <c r="AP198" s="14">
        <v>22</v>
      </c>
      <c r="AQ198" s="50">
        <f t="shared" si="74"/>
        <v>0.15789473684210531</v>
      </c>
      <c r="AR198" s="14">
        <v>27</v>
      </c>
      <c r="AS198" s="50">
        <f t="shared" si="75"/>
        <v>-3.5714285714285698E-2</v>
      </c>
      <c r="AT198" s="14">
        <v>353</v>
      </c>
      <c r="AU198" s="50">
        <f t="shared" si="76"/>
        <v>-9.0206185567010322E-2</v>
      </c>
      <c r="AV198" s="14">
        <v>32</v>
      </c>
      <c r="AW198" s="50">
        <f t="shared" si="77"/>
        <v>-5.8823529411764719E-2</v>
      </c>
      <c r="AX198" s="50">
        <v>0.94</v>
      </c>
      <c r="AY198" s="50">
        <f t="shared" si="78"/>
        <v>2.1739130434782483E-2</v>
      </c>
    </row>
    <row r="199" spans="2:51" x14ac:dyDescent="0.3">
      <c r="B199" s="24">
        <v>43662</v>
      </c>
      <c r="C199" s="16">
        <f t="shared" si="89"/>
        <v>3</v>
      </c>
      <c r="D199" s="73">
        <f t="shared" si="90"/>
        <v>16</v>
      </c>
      <c r="E199" s="25">
        <v>20631473</v>
      </c>
      <c r="F199" s="25">
        <v>2063147</v>
      </c>
      <c r="G199" s="25">
        <v>817006</v>
      </c>
      <c r="H199" s="25">
        <v>596414</v>
      </c>
      <c r="I199" s="26">
        <v>498841</v>
      </c>
      <c r="J199" s="22">
        <f t="shared" si="86"/>
        <v>2.4178642019404045E-2</v>
      </c>
      <c r="K199" s="22">
        <f t="shared" si="65"/>
        <v>-0.63082013655867986</v>
      </c>
      <c r="L199" s="22">
        <f t="shared" si="66"/>
        <v>-9.5238095238095233E-2</v>
      </c>
      <c r="M199" s="22">
        <f t="shared" si="67"/>
        <v>-0.59195909830169868</v>
      </c>
      <c r="N199" s="22">
        <f t="shared" si="87"/>
        <v>9.9999985459109E-2</v>
      </c>
      <c r="O199" s="22">
        <f t="shared" si="87"/>
        <v>0.39599989724435536</v>
      </c>
      <c r="P199" s="22">
        <f t="shared" si="87"/>
        <v>0.72999953488713665</v>
      </c>
      <c r="Q199" s="22">
        <f t="shared" si="85"/>
        <v>0.83640055397760615</v>
      </c>
      <c r="R199" s="22">
        <f t="shared" si="84"/>
        <v>-0.59595960227083933</v>
      </c>
      <c r="S199" s="22">
        <f t="shared" si="84"/>
        <v>-2.4695566513965872E-7</v>
      </c>
      <c r="T199" s="22">
        <f t="shared" si="84"/>
        <v>-9.9017791961107937E-3</v>
      </c>
      <c r="U199" s="22">
        <f t="shared" si="84"/>
        <v>2.0001324776860452E-2</v>
      </c>
      <c r="V199" s="21">
        <v>7427330</v>
      </c>
      <c r="W199" s="21">
        <v>5570497</v>
      </c>
      <c r="X199" s="21">
        <v>2269462</v>
      </c>
      <c r="Y199" s="21">
        <v>5364183</v>
      </c>
      <c r="Z199" s="21">
        <f t="shared" si="79"/>
        <v>-781824</v>
      </c>
      <c r="AA199" s="22">
        <f t="shared" si="80"/>
        <v>-9.5238072035193855E-2</v>
      </c>
      <c r="AB199" s="21">
        <f t="shared" si="68"/>
        <v>-586369</v>
      </c>
      <c r="AC199" s="22">
        <f t="shared" si="81"/>
        <v>-9.5238226721192198E-2</v>
      </c>
      <c r="AD199" s="21">
        <f t="shared" si="71"/>
        <v>-238890</v>
      </c>
      <c r="AE199" s="22">
        <f t="shared" si="82"/>
        <v>-9.5237829459342227E-2</v>
      </c>
      <c r="AF199" s="21">
        <f t="shared" si="69"/>
        <v>-564650</v>
      </c>
      <c r="AG199" s="22">
        <f t="shared" si="83"/>
        <v>-9.5237966729708856E-2</v>
      </c>
      <c r="AH199" s="21">
        <f t="shared" si="88"/>
        <v>20631472</v>
      </c>
      <c r="AI199" s="22">
        <f t="shared" si="72"/>
        <v>-9.5238059737655312E-2</v>
      </c>
      <c r="AJ199" s="14">
        <v>387617</v>
      </c>
      <c r="AK199" s="50">
        <f t="shared" si="70"/>
        <v>1.9619602024516514E-3</v>
      </c>
      <c r="AL199" s="50">
        <v>0.17</v>
      </c>
      <c r="AM199" s="50">
        <f t="shared" si="70"/>
        <v>0</v>
      </c>
      <c r="AN199" s="14">
        <v>38</v>
      </c>
      <c r="AO199" s="50">
        <f t="shared" si="73"/>
        <v>-2.5641025641025661E-2</v>
      </c>
      <c r="AP199" s="14">
        <v>20</v>
      </c>
      <c r="AQ199" s="50">
        <f t="shared" si="74"/>
        <v>-9.0909090909090939E-2</v>
      </c>
      <c r="AR199" s="14">
        <v>30</v>
      </c>
      <c r="AS199" s="50">
        <f t="shared" si="75"/>
        <v>0.11111111111111116</v>
      </c>
      <c r="AT199" s="14">
        <v>458</v>
      </c>
      <c r="AU199" s="50">
        <f t="shared" si="76"/>
        <v>0.18041237113402064</v>
      </c>
      <c r="AV199" s="14">
        <v>40</v>
      </c>
      <c r="AW199" s="50">
        <f t="shared" si="77"/>
        <v>0.25</v>
      </c>
      <c r="AX199" s="50">
        <v>0.95</v>
      </c>
      <c r="AY199" s="50">
        <f t="shared" si="78"/>
        <v>4.39560439560438E-2</v>
      </c>
    </row>
    <row r="200" spans="2:51" x14ac:dyDescent="0.3">
      <c r="B200" s="1">
        <v>43663</v>
      </c>
      <c r="C200" s="4">
        <f t="shared" si="89"/>
        <v>4</v>
      </c>
      <c r="D200" s="57">
        <f t="shared" si="90"/>
        <v>17</v>
      </c>
      <c r="E200" s="2">
        <v>21500167</v>
      </c>
      <c r="F200" s="2">
        <v>5267540</v>
      </c>
      <c r="G200" s="2">
        <v>2064876</v>
      </c>
      <c r="H200" s="2">
        <v>1552580</v>
      </c>
      <c r="I200" s="12">
        <v>1285847</v>
      </c>
      <c r="J200" s="13">
        <f t="shared" si="86"/>
        <v>5.9806372666779753E-2</v>
      </c>
      <c r="K200" s="13">
        <f t="shared" si="65"/>
        <v>-0.14638004814298977</v>
      </c>
      <c r="L200" s="13">
        <f t="shared" si="66"/>
        <v>-5.7142839601464823E-2</v>
      </c>
      <c r="M200" s="13">
        <f t="shared" si="67"/>
        <v>-9.4645522449875008E-2</v>
      </c>
      <c r="N200" s="13">
        <f t="shared" si="87"/>
        <v>0.24499995744219102</v>
      </c>
      <c r="O200" s="13">
        <f t="shared" si="87"/>
        <v>0.39200006074942001</v>
      </c>
      <c r="P200" s="13">
        <f t="shared" si="87"/>
        <v>0.75189987195357011</v>
      </c>
      <c r="Q200" s="13">
        <f t="shared" si="85"/>
        <v>0.82820015715776318</v>
      </c>
      <c r="R200" s="13">
        <f t="shared" si="84"/>
        <v>-3.9215723462067253E-2</v>
      </c>
      <c r="S200" s="13">
        <f t="shared" si="84"/>
        <v>-4.854330199108059E-2</v>
      </c>
      <c r="T200" s="13">
        <f t="shared" si="84"/>
        <v>-9.6158381682532879E-3</v>
      </c>
      <c r="U200" s="13">
        <f t="shared" si="84"/>
        <v>1.2058419884830585E-7</v>
      </c>
      <c r="V200" s="14">
        <v>7740060</v>
      </c>
      <c r="W200" s="14">
        <v>5805045</v>
      </c>
      <c r="X200" s="14">
        <v>2365018</v>
      </c>
      <c r="Y200" s="14">
        <v>5590043</v>
      </c>
      <c r="Z200" s="14">
        <f t="shared" si="79"/>
        <v>-469094</v>
      </c>
      <c r="AA200" s="13">
        <f t="shared" si="80"/>
        <v>-5.7142794495023463E-2</v>
      </c>
      <c r="AB200" s="14">
        <f t="shared" si="68"/>
        <v>-351821</v>
      </c>
      <c r="AC200" s="13">
        <f t="shared" si="81"/>
        <v>-5.7142871064596812E-2</v>
      </c>
      <c r="AD200" s="14">
        <f t="shared" si="71"/>
        <v>-143334</v>
      </c>
      <c r="AE200" s="13">
        <f t="shared" si="82"/>
        <v>-5.7142697675605314E-2</v>
      </c>
      <c r="AF200" s="14">
        <f t="shared" si="69"/>
        <v>-338790</v>
      </c>
      <c r="AG200" s="13">
        <f t="shared" si="83"/>
        <v>-5.7142780037825358E-2</v>
      </c>
      <c r="AH200" s="14">
        <f t="shared" si="88"/>
        <v>21500166</v>
      </c>
      <c r="AI200" s="13">
        <f t="shared" si="72"/>
        <v>-5.714280075980549E-2</v>
      </c>
      <c r="AJ200" s="14">
        <v>386795</v>
      </c>
      <c r="AK200" s="50">
        <f t="shared" si="70"/>
        <v>-5.3206262343646893E-3</v>
      </c>
      <c r="AL200" s="50">
        <v>0.18</v>
      </c>
      <c r="AM200" s="50">
        <f t="shared" si="70"/>
        <v>-5.2631578947368474E-2</v>
      </c>
      <c r="AN200" s="14">
        <v>30</v>
      </c>
      <c r="AO200" s="50">
        <f t="shared" si="73"/>
        <v>-0.25</v>
      </c>
      <c r="AP200" s="14">
        <v>17</v>
      </c>
      <c r="AQ200" s="50">
        <f t="shared" si="74"/>
        <v>-0.22727272727272729</v>
      </c>
      <c r="AR200" s="14">
        <v>29</v>
      </c>
      <c r="AS200" s="50">
        <f t="shared" si="75"/>
        <v>0</v>
      </c>
      <c r="AT200" s="14">
        <v>387</v>
      </c>
      <c r="AU200" s="50">
        <f t="shared" si="76"/>
        <v>1.308900523560208E-2</v>
      </c>
      <c r="AV200" s="14">
        <v>36</v>
      </c>
      <c r="AW200" s="50">
        <f t="shared" si="77"/>
        <v>2.857142857142847E-2</v>
      </c>
      <c r="AX200" s="50">
        <v>0.93</v>
      </c>
      <c r="AY200" s="50">
        <f t="shared" si="78"/>
        <v>-1.0638297872340274E-2</v>
      </c>
    </row>
    <row r="201" spans="2:51" x14ac:dyDescent="0.3">
      <c r="B201" s="1">
        <v>43664</v>
      </c>
      <c r="C201" s="4">
        <f t="shared" si="89"/>
        <v>5</v>
      </c>
      <c r="D201" s="57">
        <f t="shared" si="90"/>
        <v>18</v>
      </c>
      <c r="E201" s="2">
        <v>22151687</v>
      </c>
      <c r="F201" s="2">
        <v>5759438</v>
      </c>
      <c r="G201" s="2">
        <v>2211624</v>
      </c>
      <c r="H201" s="2">
        <v>1695210</v>
      </c>
      <c r="I201" s="12">
        <v>1445675</v>
      </c>
      <c r="J201" s="13">
        <f t="shared" si="86"/>
        <v>6.5262523797848901E-2</v>
      </c>
      <c r="K201" s="13">
        <f t="shared" si="65"/>
        <v>7.9780559580538757E-2</v>
      </c>
      <c r="L201" s="13">
        <f t="shared" si="66"/>
        <v>3.0303020437004058E-2</v>
      </c>
      <c r="M201" s="13">
        <f t="shared" si="67"/>
        <v>4.8022317863873454E-2</v>
      </c>
      <c r="N201" s="13">
        <f t="shared" si="87"/>
        <v>0.25999997201116104</v>
      </c>
      <c r="O201" s="13">
        <f t="shared" si="87"/>
        <v>0.38399996666341402</v>
      </c>
      <c r="P201" s="13">
        <f t="shared" si="87"/>
        <v>0.76650009223991056</v>
      </c>
      <c r="Q201" s="13">
        <f t="shared" si="85"/>
        <v>0.85279994808902737</v>
      </c>
      <c r="R201" s="13">
        <f t="shared" si="84"/>
        <v>5.0505003059462039E-2</v>
      </c>
      <c r="S201" s="13">
        <f t="shared" si="84"/>
        <v>-4.9504783649126138E-2</v>
      </c>
      <c r="T201" s="13">
        <f t="shared" si="84"/>
        <v>2.9411775787385963E-2</v>
      </c>
      <c r="U201" s="13">
        <f t="shared" si="84"/>
        <v>1.9608244703647637E-2</v>
      </c>
      <c r="V201" s="14">
        <v>7974607</v>
      </c>
      <c r="W201" s="14">
        <v>5980955</v>
      </c>
      <c r="X201" s="14">
        <v>2436685</v>
      </c>
      <c r="Y201" s="14">
        <v>5759438</v>
      </c>
      <c r="Z201" s="14">
        <f t="shared" si="79"/>
        <v>234547</v>
      </c>
      <c r="AA201" s="13">
        <f t="shared" si="80"/>
        <v>3.0302995067221783E-2</v>
      </c>
      <c r="AB201" s="14">
        <f t="shared" si="68"/>
        <v>175910</v>
      </c>
      <c r="AC201" s="13">
        <f t="shared" si="81"/>
        <v>3.0302952001233452E-2</v>
      </c>
      <c r="AD201" s="14">
        <f t="shared" si="71"/>
        <v>71667</v>
      </c>
      <c r="AE201" s="13">
        <f t="shared" si="82"/>
        <v>3.0302940611868445E-2</v>
      </c>
      <c r="AF201" s="14">
        <f t="shared" si="69"/>
        <v>169395</v>
      </c>
      <c r="AG201" s="13">
        <f t="shared" si="83"/>
        <v>3.0302986935878629E-2</v>
      </c>
      <c r="AH201" s="14">
        <f t="shared" si="88"/>
        <v>22151685</v>
      </c>
      <c r="AI201" s="13">
        <f t="shared" si="72"/>
        <v>3.0302975335167126E-2</v>
      </c>
      <c r="AJ201" s="14">
        <v>395874</v>
      </c>
      <c r="AK201" s="50">
        <f t="shared" si="70"/>
        <v>2.1634050855374731E-2</v>
      </c>
      <c r="AL201" s="50">
        <v>0.17</v>
      </c>
      <c r="AM201" s="50">
        <f t="shared" si="70"/>
        <v>-0.10526315789473684</v>
      </c>
      <c r="AN201" s="14">
        <v>36</v>
      </c>
      <c r="AO201" s="50">
        <f t="shared" si="73"/>
        <v>0.125</v>
      </c>
      <c r="AP201" s="14">
        <v>18</v>
      </c>
      <c r="AQ201" s="50">
        <f t="shared" si="74"/>
        <v>-9.9999999999999978E-2</v>
      </c>
      <c r="AR201" s="14">
        <v>29</v>
      </c>
      <c r="AS201" s="50">
        <f t="shared" si="75"/>
        <v>7.4074074074074181E-2</v>
      </c>
      <c r="AT201" s="14">
        <v>372</v>
      </c>
      <c r="AU201" s="50">
        <f t="shared" si="76"/>
        <v>-3.125E-2</v>
      </c>
      <c r="AV201" s="14">
        <v>37</v>
      </c>
      <c r="AW201" s="50">
        <f t="shared" si="77"/>
        <v>-2.6315789473684181E-2</v>
      </c>
      <c r="AX201" s="50">
        <v>0.94</v>
      </c>
      <c r="AY201" s="50">
        <f t="shared" si="78"/>
        <v>3.296703296703285E-2</v>
      </c>
    </row>
    <row r="202" spans="2:51" x14ac:dyDescent="0.3">
      <c r="B202" s="1">
        <v>43665</v>
      </c>
      <c r="C202" s="4">
        <f t="shared" si="89"/>
        <v>6</v>
      </c>
      <c r="D202" s="57">
        <f t="shared" si="90"/>
        <v>19</v>
      </c>
      <c r="E202" s="2">
        <v>22586034</v>
      </c>
      <c r="F202" s="2">
        <v>5872368</v>
      </c>
      <c r="G202" s="2">
        <v>2442905</v>
      </c>
      <c r="H202" s="2">
        <v>1783320</v>
      </c>
      <c r="I202" s="12">
        <v>1491569</v>
      </c>
      <c r="J202" s="13">
        <f t="shared" si="86"/>
        <v>6.6039438353807489E-2</v>
      </c>
      <c r="K202" s="13">
        <f t="shared" ref="K202:K265" si="91">(I202/I195)-1</f>
        <v>8.3752028081066632E-2</v>
      </c>
      <c r="L202" s="13">
        <f t="shared" ref="L202:L265" si="92">(E202/E195)-1</f>
        <v>8.3333373303954517E-2</v>
      </c>
      <c r="M202" s="13">
        <f t="shared" si="67"/>
        <v>3.8645054922947786E-4</v>
      </c>
      <c r="N202" s="13">
        <f t="shared" si="87"/>
        <v>0.25999996280887561</v>
      </c>
      <c r="O202" s="13">
        <f t="shared" si="87"/>
        <v>0.41599998501456315</v>
      </c>
      <c r="P202" s="13">
        <f t="shared" si="87"/>
        <v>0.72999973392334128</v>
      </c>
      <c r="Q202" s="13">
        <f t="shared" si="85"/>
        <v>0.83640008523428211</v>
      </c>
      <c r="R202" s="13">
        <f t="shared" si="84"/>
        <v>5.0504876825647305E-2</v>
      </c>
      <c r="S202" s="13">
        <f t="shared" si="84"/>
        <v>9.708929466619054E-3</v>
      </c>
      <c r="T202" s="13">
        <f t="shared" si="84"/>
        <v>-2.9126398373182982E-2</v>
      </c>
      <c r="U202" s="13">
        <f t="shared" si="84"/>
        <v>-2.8571505327517066E-2</v>
      </c>
      <c r="V202" s="14">
        <v>8130972</v>
      </c>
      <c r="W202" s="14">
        <v>6098229</v>
      </c>
      <c r="X202" s="14">
        <v>2484463</v>
      </c>
      <c r="Y202" s="14">
        <v>5872368</v>
      </c>
      <c r="Z202" s="14">
        <f t="shared" si="79"/>
        <v>625460</v>
      </c>
      <c r="AA202" s="13">
        <f t="shared" si="80"/>
        <v>8.3333422156942838E-2</v>
      </c>
      <c r="AB202" s="14">
        <f t="shared" si="68"/>
        <v>469095</v>
      </c>
      <c r="AC202" s="13">
        <f t="shared" si="81"/>
        <v>8.3333422156942838E-2</v>
      </c>
      <c r="AD202" s="14">
        <f t="shared" si="71"/>
        <v>191112</v>
      </c>
      <c r="AE202" s="13">
        <f t="shared" si="82"/>
        <v>8.3333078974827668E-2</v>
      </c>
      <c r="AF202" s="14">
        <f t="shared" si="69"/>
        <v>451720</v>
      </c>
      <c r="AG202" s="13">
        <f t="shared" si="83"/>
        <v>8.3333210346807185E-2</v>
      </c>
      <c r="AH202" s="14">
        <f t="shared" si="88"/>
        <v>22586032</v>
      </c>
      <c r="AI202" s="13">
        <f t="shared" si="72"/>
        <v>8.3333329336271023E-2</v>
      </c>
      <c r="AJ202" s="14">
        <v>387761</v>
      </c>
      <c r="AK202" s="50">
        <f t="shared" si="70"/>
        <v>-6.8004385066186002E-3</v>
      </c>
      <c r="AL202" s="50">
        <v>0.19</v>
      </c>
      <c r="AM202" s="50">
        <f t="shared" si="70"/>
        <v>5.555555555555558E-2</v>
      </c>
      <c r="AN202" s="14">
        <v>32</v>
      </c>
      <c r="AO202" s="50">
        <f t="shared" si="73"/>
        <v>-0.13513513513513509</v>
      </c>
      <c r="AP202" s="14">
        <v>19</v>
      </c>
      <c r="AQ202" s="50">
        <f t="shared" si="74"/>
        <v>-9.5238095238095233E-2</v>
      </c>
      <c r="AR202" s="14">
        <v>30</v>
      </c>
      <c r="AS202" s="50">
        <f t="shared" si="75"/>
        <v>0.11111111111111116</v>
      </c>
      <c r="AT202" s="14">
        <v>388</v>
      </c>
      <c r="AU202" s="50">
        <f t="shared" si="76"/>
        <v>2.1052631578947434E-2</v>
      </c>
      <c r="AV202" s="14">
        <v>40</v>
      </c>
      <c r="AW202" s="50">
        <f t="shared" si="77"/>
        <v>0.21212121212121215</v>
      </c>
      <c r="AX202" s="50">
        <v>0.94</v>
      </c>
      <c r="AY202" s="50">
        <f t="shared" si="78"/>
        <v>-1.0526315789473717E-2</v>
      </c>
    </row>
    <row r="203" spans="2:51" x14ac:dyDescent="0.3">
      <c r="B203" s="1">
        <v>43666</v>
      </c>
      <c r="C203" s="4">
        <f t="shared" si="89"/>
        <v>7</v>
      </c>
      <c r="D203" s="57">
        <f t="shared" si="90"/>
        <v>20</v>
      </c>
      <c r="E203" s="2">
        <v>44440853</v>
      </c>
      <c r="F203" s="2">
        <v>9332579</v>
      </c>
      <c r="G203" s="2">
        <v>3331730</v>
      </c>
      <c r="H203" s="2">
        <v>2152298</v>
      </c>
      <c r="I203" s="12">
        <v>1729156</v>
      </c>
      <c r="J203" s="13">
        <f t="shared" si="86"/>
        <v>3.8909154151474099E-2</v>
      </c>
      <c r="K203" s="13">
        <f t="shared" si="91"/>
        <v>-9.6020706524949762E-2</v>
      </c>
      <c r="L203" s="13">
        <f t="shared" si="92"/>
        <v>-9.9999888615998067E-3</v>
      </c>
      <c r="M203" s="13">
        <f t="shared" ref="M203:M266" si="93">(J203/J196)-1</f>
        <v>-8.6889612823776385E-2</v>
      </c>
      <c r="N203" s="13">
        <f t="shared" si="87"/>
        <v>0.20999999707476361</v>
      </c>
      <c r="O203" s="13">
        <f t="shared" si="87"/>
        <v>0.35699992467248337</v>
      </c>
      <c r="P203" s="13">
        <f t="shared" si="87"/>
        <v>0.64600012606063517</v>
      </c>
      <c r="Q203" s="13">
        <f t="shared" si="85"/>
        <v>0.803399900943085</v>
      </c>
      <c r="R203" s="13">
        <f t="shared" si="84"/>
        <v>-4.7619072912636562E-2</v>
      </c>
      <c r="S203" s="13">
        <f t="shared" si="84"/>
        <v>1.9417301213995319E-2</v>
      </c>
      <c r="T203" s="13">
        <f t="shared" si="84"/>
        <v>-6.862704237950501E-2</v>
      </c>
      <c r="U203" s="13">
        <f t="shared" si="84"/>
        <v>9.803728011847701E-3</v>
      </c>
      <c r="V203" s="14">
        <v>15998707</v>
      </c>
      <c r="W203" s="14">
        <v>11999030</v>
      </c>
      <c r="X203" s="14">
        <v>4888493</v>
      </c>
      <c r="Y203" s="14">
        <v>11554621</v>
      </c>
      <c r="Z203" s="14">
        <f t="shared" si="79"/>
        <v>-161603</v>
      </c>
      <c r="AA203" s="13">
        <f t="shared" si="80"/>
        <v>-9.9999938119998966E-3</v>
      </c>
      <c r="AB203" s="14">
        <f t="shared" ref="AB203:AB266" si="94">W203-W196</f>
        <v>-121202</v>
      </c>
      <c r="AC203" s="13">
        <f t="shared" si="81"/>
        <v>-9.9999735978650861E-3</v>
      </c>
      <c r="AD203" s="14">
        <f t="shared" si="71"/>
        <v>-49379</v>
      </c>
      <c r="AE203" s="13">
        <f t="shared" si="82"/>
        <v>-1.0000056704588589E-2</v>
      </c>
      <c r="AF203" s="14">
        <f t="shared" ref="AF203:AF266" si="95">Y203-Y196</f>
        <v>-116714</v>
      </c>
      <c r="AG203" s="13">
        <f t="shared" si="83"/>
        <v>-1.0000055692000909E-2</v>
      </c>
      <c r="AH203" s="14">
        <f t="shared" si="88"/>
        <v>44440851</v>
      </c>
      <c r="AI203" s="13">
        <f t="shared" si="72"/>
        <v>-1.0000011361168459E-2</v>
      </c>
      <c r="AJ203" s="14">
        <v>406137</v>
      </c>
      <c r="AK203" s="50">
        <f t="shared" ref="AK203:AM266" si="96">(AJ203/AJ196)-1</f>
        <v>2.2930083897308329E-2</v>
      </c>
      <c r="AL203" s="50">
        <v>0.17</v>
      </c>
      <c r="AM203" s="50">
        <f t="shared" si="96"/>
        <v>0</v>
      </c>
      <c r="AN203" s="14">
        <v>34</v>
      </c>
      <c r="AO203" s="50">
        <f t="shared" si="73"/>
        <v>0</v>
      </c>
      <c r="AP203" s="14">
        <v>22</v>
      </c>
      <c r="AQ203" s="50">
        <f t="shared" si="74"/>
        <v>0.15789473684210531</v>
      </c>
      <c r="AR203" s="14">
        <v>30</v>
      </c>
      <c r="AS203" s="50">
        <f t="shared" si="75"/>
        <v>0.11111111111111116</v>
      </c>
      <c r="AT203" s="14">
        <v>358</v>
      </c>
      <c r="AU203" s="50">
        <f t="shared" si="76"/>
        <v>-7.4935400516795814E-2</v>
      </c>
      <c r="AV203" s="14">
        <v>37</v>
      </c>
      <c r="AW203" s="50">
        <f t="shared" si="77"/>
        <v>8.8235294117646967E-2</v>
      </c>
      <c r="AX203" s="50">
        <v>0.95</v>
      </c>
      <c r="AY203" s="50">
        <f t="shared" si="78"/>
        <v>4.39560439560438E-2</v>
      </c>
    </row>
    <row r="204" spans="2:51" x14ac:dyDescent="0.3">
      <c r="B204" s="1">
        <v>43667</v>
      </c>
      <c r="C204" s="4">
        <f t="shared" si="89"/>
        <v>1</v>
      </c>
      <c r="D204" s="57">
        <f t="shared" si="90"/>
        <v>21</v>
      </c>
      <c r="E204" s="2">
        <v>42645263</v>
      </c>
      <c r="F204" s="2">
        <v>9134615</v>
      </c>
      <c r="G204" s="2">
        <v>2950480</v>
      </c>
      <c r="H204" s="2">
        <v>1926073</v>
      </c>
      <c r="I204" s="12">
        <v>1547407</v>
      </c>
      <c r="J204" s="13">
        <f t="shared" si="86"/>
        <v>3.6285554154045198E-2</v>
      </c>
      <c r="K204" s="13">
        <f t="shared" si="91"/>
        <v>-0.14096703779861175</v>
      </c>
      <c r="L204" s="13">
        <f t="shared" si="92"/>
        <v>-1.0416655064166447E-2</v>
      </c>
      <c r="M204" s="13">
        <f t="shared" si="93"/>
        <v>-0.13192459574277737</v>
      </c>
      <c r="N204" s="13">
        <f t="shared" si="87"/>
        <v>0.2141999921538765</v>
      </c>
      <c r="O204" s="13">
        <f t="shared" si="87"/>
        <v>0.3229999293894707</v>
      </c>
      <c r="P204" s="13">
        <f t="shared" si="87"/>
        <v>0.65279988340880124</v>
      </c>
      <c r="Q204" s="13">
        <f t="shared" si="85"/>
        <v>0.80339997497498794</v>
      </c>
      <c r="R204" s="13">
        <f t="shared" si="84"/>
        <v>-2.8829895026838415E-8</v>
      </c>
      <c r="S204" s="13">
        <f t="shared" si="84"/>
        <v>-7.7670017861540819E-2</v>
      </c>
      <c r="T204" s="13">
        <f t="shared" si="84"/>
        <v>-6.7961106748378075E-2</v>
      </c>
      <c r="U204" s="13">
        <f t="shared" si="84"/>
        <v>9.8040351940418269E-3</v>
      </c>
      <c r="V204" s="14">
        <v>15352294</v>
      </c>
      <c r="W204" s="14">
        <v>11514221</v>
      </c>
      <c r="X204" s="14">
        <v>4690978</v>
      </c>
      <c r="Y204" s="14">
        <v>11087768</v>
      </c>
      <c r="Z204" s="14">
        <f t="shared" si="79"/>
        <v>-161603</v>
      </c>
      <c r="AA204" s="13">
        <f t="shared" si="80"/>
        <v>-1.0416660623697616E-2</v>
      </c>
      <c r="AB204" s="14">
        <f t="shared" si="94"/>
        <v>-121202</v>
      </c>
      <c r="AC204" s="13">
        <f t="shared" si="81"/>
        <v>-1.0416638913772203E-2</v>
      </c>
      <c r="AD204" s="14">
        <f t="shared" ref="AD204:AD267" si="97">X204-X197</f>
        <v>-49379</v>
      </c>
      <c r="AE204" s="13">
        <f t="shared" si="82"/>
        <v>-1.0416725997641096E-2</v>
      </c>
      <c r="AF204" s="14">
        <f t="shared" si="95"/>
        <v>-116713</v>
      </c>
      <c r="AG204" s="13">
        <f t="shared" si="83"/>
        <v>-1.0416635986976952E-2</v>
      </c>
      <c r="AH204" s="14">
        <f t="shared" si="88"/>
        <v>42645261</v>
      </c>
      <c r="AI204" s="13">
        <f t="shared" ref="AI204:AI267" si="98">(AH204/AH197)-1</f>
        <v>-1.0416655547603404E-2</v>
      </c>
      <c r="AJ204" s="14">
        <v>386278</v>
      </c>
      <c r="AK204" s="50">
        <f t="shared" si="96"/>
        <v>-2.3124661753771925E-2</v>
      </c>
      <c r="AL204" s="50">
        <v>0.19</v>
      </c>
      <c r="AM204" s="50">
        <f t="shared" si="96"/>
        <v>0.11764705882352944</v>
      </c>
      <c r="AN204" s="14">
        <v>35</v>
      </c>
      <c r="AO204" s="50">
        <f t="shared" ref="AO204:AO267" si="99">(AN204/AN197)-1</f>
        <v>-7.8947368421052655E-2</v>
      </c>
      <c r="AP204" s="14">
        <v>22</v>
      </c>
      <c r="AQ204" s="50">
        <f t="shared" ref="AQ204:AQ267" si="100">(AP204/AP197)-1</f>
        <v>0</v>
      </c>
      <c r="AR204" s="14">
        <v>28</v>
      </c>
      <c r="AS204" s="50">
        <f t="shared" ref="AS204:AS267" si="101">(AR204/AR197)-1</f>
        <v>7.6923076923076872E-2</v>
      </c>
      <c r="AT204" s="14">
        <v>396</v>
      </c>
      <c r="AU204" s="50">
        <f t="shared" ref="AU204:AU267" si="102">(AT204/AT197)-1</f>
        <v>-7.5187969924812581E-3</v>
      </c>
      <c r="AV204" s="14">
        <v>34</v>
      </c>
      <c r="AW204" s="50">
        <f t="shared" ref="AW204:AW267" si="103">(AV204/AV197)-1</f>
        <v>-2.8571428571428581E-2</v>
      </c>
      <c r="AX204" s="50">
        <v>0.93</v>
      </c>
      <c r="AY204" s="50">
        <f t="shared" ref="AY204:AY224" si="104">(AX204/AX197)-1</f>
        <v>1.0869565217391353E-2</v>
      </c>
    </row>
    <row r="205" spans="2:51" x14ac:dyDescent="0.3">
      <c r="B205" s="1">
        <v>43668</v>
      </c>
      <c r="C205" s="4">
        <f t="shared" si="89"/>
        <v>2</v>
      </c>
      <c r="D205" s="57">
        <f t="shared" si="90"/>
        <v>22</v>
      </c>
      <c r="E205" s="2">
        <v>21500167</v>
      </c>
      <c r="F205" s="2">
        <v>5321291</v>
      </c>
      <c r="G205" s="2">
        <v>2128516</v>
      </c>
      <c r="H205" s="2">
        <v>1553817</v>
      </c>
      <c r="I205" s="12">
        <v>1286871</v>
      </c>
      <c r="J205" s="13">
        <f t="shared" si="86"/>
        <v>5.9854000203812367E-2</v>
      </c>
      <c r="K205" s="13">
        <f t="shared" si="91"/>
        <v>-9.0266927359072824E-3</v>
      </c>
      <c r="L205" s="13">
        <f t="shared" si="92"/>
        <v>0</v>
      </c>
      <c r="M205" s="13">
        <f t="shared" si="93"/>
        <v>-9.0266927359072824E-3</v>
      </c>
      <c r="N205" s="13">
        <f t="shared" si="87"/>
        <v>0.24749998453500385</v>
      </c>
      <c r="O205" s="13">
        <f t="shared" si="87"/>
        <v>0.39999992483027147</v>
      </c>
      <c r="P205" s="13">
        <f t="shared" si="87"/>
        <v>0.7300001503394854</v>
      </c>
      <c r="Q205" s="13">
        <f t="shared" si="85"/>
        <v>0.82819984592780227</v>
      </c>
      <c r="R205" s="13">
        <f t="shared" si="84"/>
        <v>-4.8076911036283532E-2</v>
      </c>
      <c r="S205" s="13">
        <f t="shared" si="84"/>
        <v>-9.8479579824228836E-8</v>
      </c>
      <c r="T205" s="13">
        <f t="shared" si="84"/>
        <v>2.0408731782935341E-2</v>
      </c>
      <c r="U205" s="13">
        <f t="shared" si="84"/>
        <v>2.0201534074975935E-2</v>
      </c>
      <c r="V205" s="14">
        <v>7740060</v>
      </c>
      <c r="W205" s="14">
        <v>5805045</v>
      </c>
      <c r="X205" s="14">
        <v>2365018</v>
      </c>
      <c r="Y205" s="14">
        <v>5590043</v>
      </c>
      <c r="Z205" s="14">
        <f t="shared" ref="Z205:Z268" si="105">V205-V198</f>
        <v>0</v>
      </c>
      <c r="AA205" s="13">
        <f t="shared" si="80"/>
        <v>0</v>
      </c>
      <c r="AB205" s="14">
        <f t="shared" si="94"/>
        <v>0</v>
      </c>
      <c r="AC205" s="13">
        <f t="shared" si="81"/>
        <v>0</v>
      </c>
      <c r="AD205" s="14">
        <f t="shared" si="97"/>
        <v>0</v>
      </c>
      <c r="AE205" s="13">
        <f t="shared" si="82"/>
        <v>0</v>
      </c>
      <c r="AF205" s="14">
        <f t="shared" si="95"/>
        <v>0</v>
      </c>
      <c r="AG205" s="13">
        <f t="shared" si="83"/>
        <v>0</v>
      </c>
      <c r="AH205" s="14">
        <f t="shared" si="88"/>
        <v>21500166</v>
      </c>
      <c r="AI205" s="13">
        <f t="shared" si="98"/>
        <v>0</v>
      </c>
      <c r="AJ205" s="14">
        <v>385427</v>
      </c>
      <c r="AK205" s="50">
        <f t="shared" si="96"/>
        <v>-1.8582977910751808E-2</v>
      </c>
      <c r="AL205" s="50">
        <v>0.19</v>
      </c>
      <c r="AM205" s="50">
        <f t="shared" si="96"/>
        <v>5.555555555555558E-2</v>
      </c>
      <c r="AN205" s="14">
        <v>33</v>
      </c>
      <c r="AO205" s="50">
        <f t="shared" si="99"/>
        <v>-0.15384615384615385</v>
      </c>
      <c r="AP205" s="14">
        <v>17</v>
      </c>
      <c r="AQ205" s="50">
        <f t="shared" si="100"/>
        <v>-0.22727272727272729</v>
      </c>
      <c r="AR205" s="14">
        <v>28</v>
      </c>
      <c r="AS205" s="50">
        <f t="shared" si="101"/>
        <v>3.7037037037036979E-2</v>
      </c>
      <c r="AT205" s="14">
        <v>372</v>
      </c>
      <c r="AU205" s="50">
        <f t="shared" si="102"/>
        <v>5.3824362606232246E-2</v>
      </c>
      <c r="AV205" s="14">
        <v>32</v>
      </c>
      <c r="AW205" s="50">
        <f t="shared" si="103"/>
        <v>0</v>
      </c>
      <c r="AX205" s="50">
        <v>0.94</v>
      </c>
      <c r="AY205" s="50">
        <f t="shared" si="104"/>
        <v>0</v>
      </c>
    </row>
    <row r="206" spans="2:51" x14ac:dyDescent="0.3">
      <c r="B206" s="24">
        <v>43669</v>
      </c>
      <c r="C206" s="16">
        <f t="shared" si="89"/>
        <v>3</v>
      </c>
      <c r="D206" s="73">
        <f t="shared" si="90"/>
        <v>23</v>
      </c>
      <c r="E206" s="25">
        <v>21282993</v>
      </c>
      <c r="F206" s="25">
        <v>5054710</v>
      </c>
      <c r="G206" s="25">
        <v>2001665</v>
      </c>
      <c r="H206" s="25">
        <v>1505052</v>
      </c>
      <c r="I206" s="26">
        <v>1172435</v>
      </c>
      <c r="J206" s="22">
        <f t="shared" si="86"/>
        <v>5.5087881671529941E-2</v>
      </c>
      <c r="K206" s="22">
        <f t="shared" si="91"/>
        <v>1.3503180372102532</v>
      </c>
      <c r="L206" s="22">
        <f t="shared" si="92"/>
        <v>3.1578937674493712E-2</v>
      </c>
      <c r="M206" s="22">
        <f t="shared" si="93"/>
        <v>1.2783695472773182</v>
      </c>
      <c r="N206" s="22">
        <f t="shared" si="87"/>
        <v>0.2374999606493316</v>
      </c>
      <c r="O206" s="22">
        <f t="shared" si="87"/>
        <v>0.3959999683463542</v>
      </c>
      <c r="P206" s="22">
        <f t="shared" si="87"/>
        <v>0.75190004321402437</v>
      </c>
      <c r="Q206" s="22">
        <f t="shared" si="85"/>
        <v>0.77899966247013397</v>
      </c>
      <c r="R206" s="22">
        <f t="shared" si="84"/>
        <v>1.3749999518394702</v>
      </c>
      <c r="S206" s="22">
        <f t="shared" si="84"/>
        <v>1.7955054865126385E-7</v>
      </c>
      <c r="T206" s="22">
        <f t="shared" si="84"/>
        <v>3.0000715452885407E-2</v>
      </c>
      <c r="U206" s="22">
        <f t="shared" si="84"/>
        <v>-6.8628471411807612E-2</v>
      </c>
      <c r="V206" s="21">
        <v>7661877</v>
      </c>
      <c r="W206" s="21">
        <v>5746408</v>
      </c>
      <c r="X206" s="21">
        <v>2341129</v>
      </c>
      <c r="Y206" s="21">
        <v>5533578</v>
      </c>
      <c r="Z206" s="21">
        <f t="shared" si="105"/>
        <v>234547</v>
      </c>
      <c r="AA206" s="22">
        <f t="shared" ref="AA206:AA269" si="106">(V206/V199)-1</f>
        <v>3.1578911937398813E-2</v>
      </c>
      <c r="AB206" s="21">
        <f t="shared" si="94"/>
        <v>175911</v>
      </c>
      <c r="AC206" s="22">
        <f t="shared" ref="AC206:AC269" si="107">(W206/W199)-1</f>
        <v>3.1579049409774296E-2</v>
      </c>
      <c r="AD206" s="21">
        <f t="shared" si="97"/>
        <v>71667</v>
      </c>
      <c r="AE206" s="22">
        <f t="shared" ref="AE206:AE269" si="108">(X206/X199)-1</f>
        <v>3.1578849965322231E-2</v>
      </c>
      <c r="AF206" s="21">
        <f t="shared" si="95"/>
        <v>169395</v>
      </c>
      <c r="AG206" s="22">
        <f t="shared" ref="AG206:AG269" si="109">(Y206/Y199)-1</f>
        <v>3.1578900272418053E-2</v>
      </c>
      <c r="AH206" s="21">
        <f t="shared" si="88"/>
        <v>21282992</v>
      </c>
      <c r="AI206" s="22">
        <f t="shared" si="98"/>
        <v>3.1578939205113343E-2</v>
      </c>
      <c r="AJ206" s="14">
        <v>390237</v>
      </c>
      <c r="AK206" s="50">
        <f t="shared" si="96"/>
        <v>6.759249465322803E-3</v>
      </c>
      <c r="AL206" s="50">
        <v>0.19</v>
      </c>
      <c r="AM206" s="50">
        <f t="shared" si="96"/>
        <v>0.11764705882352944</v>
      </c>
      <c r="AN206" s="14">
        <v>32</v>
      </c>
      <c r="AO206" s="50">
        <f t="shared" si="99"/>
        <v>-0.15789473684210531</v>
      </c>
      <c r="AP206" s="14">
        <v>18</v>
      </c>
      <c r="AQ206" s="50">
        <f t="shared" si="100"/>
        <v>-9.9999999999999978E-2</v>
      </c>
      <c r="AR206" s="14">
        <v>25</v>
      </c>
      <c r="AS206" s="50">
        <f t="shared" si="101"/>
        <v>-0.16666666666666663</v>
      </c>
      <c r="AT206" s="14">
        <v>382</v>
      </c>
      <c r="AU206" s="50">
        <f t="shared" si="102"/>
        <v>-0.16593886462882101</v>
      </c>
      <c r="AV206" s="14">
        <v>35</v>
      </c>
      <c r="AW206" s="50">
        <f t="shared" si="103"/>
        <v>-0.125</v>
      </c>
      <c r="AX206" s="50">
        <v>0.93</v>
      </c>
      <c r="AY206" s="50">
        <f t="shared" si="104"/>
        <v>-2.1052631578947323E-2</v>
      </c>
    </row>
    <row r="207" spans="2:51" x14ac:dyDescent="0.3">
      <c r="B207" s="1">
        <v>43670</v>
      </c>
      <c r="C207" s="4">
        <f t="shared" si="89"/>
        <v>4</v>
      </c>
      <c r="D207" s="57">
        <f t="shared" si="90"/>
        <v>24</v>
      </c>
      <c r="E207" s="2">
        <v>21934513</v>
      </c>
      <c r="F207" s="2">
        <v>5593301</v>
      </c>
      <c r="G207" s="2">
        <v>2192574</v>
      </c>
      <c r="H207" s="2">
        <v>1536555</v>
      </c>
      <c r="I207" s="12">
        <v>1297775</v>
      </c>
      <c r="J207" s="13">
        <f t="shared" si="86"/>
        <v>5.9165890758550235E-2</v>
      </c>
      <c r="K207" s="13">
        <f t="shared" si="91"/>
        <v>9.2763758052085699E-3</v>
      </c>
      <c r="L207" s="13">
        <f t="shared" si="92"/>
        <v>2.0201982617158221E-2</v>
      </c>
      <c r="M207" s="13">
        <f t="shared" si="93"/>
        <v>-1.0709258556743761E-2</v>
      </c>
      <c r="N207" s="13">
        <f t="shared" si="87"/>
        <v>0.25500000843419685</v>
      </c>
      <c r="O207" s="13">
        <f t="shared" si="87"/>
        <v>0.39200000143028241</v>
      </c>
      <c r="P207" s="13">
        <f t="shared" si="87"/>
        <v>0.70079960813181219</v>
      </c>
      <c r="Q207" s="13">
        <f t="shared" si="85"/>
        <v>0.84460042107181321</v>
      </c>
      <c r="R207" s="13">
        <f t="shared" si="84"/>
        <v>4.0816541751299562E-2</v>
      </c>
      <c r="S207" s="13">
        <f t="shared" si="84"/>
        <v>-1.513243071959991E-7</v>
      </c>
      <c r="T207" s="13">
        <f t="shared" si="84"/>
        <v>-6.7961527495662866E-2</v>
      </c>
      <c r="U207" s="13">
        <f t="shared" si="84"/>
        <v>1.9802295100175726E-2</v>
      </c>
      <c r="V207" s="14">
        <v>7896424</v>
      </c>
      <c r="W207" s="14">
        <v>5922318</v>
      </c>
      <c r="X207" s="14">
        <v>2412796</v>
      </c>
      <c r="Y207" s="14">
        <v>5702973</v>
      </c>
      <c r="Z207" s="14">
        <f t="shared" si="105"/>
        <v>156364</v>
      </c>
      <c r="AA207" s="13">
        <f t="shared" si="106"/>
        <v>2.0201910579504601E-2</v>
      </c>
      <c r="AB207" s="14">
        <f t="shared" si="94"/>
        <v>117273</v>
      </c>
      <c r="AC207" s="13">
        <f t="shared" si="107"/>
        <v>2.0201910579504601E-2</v>
      </c>
      <c r="AD207" s="14">
        <f t="shared" si="97"/>
        <v>47778</v>
      </c>
      <c r="AE207" s="13">
        <f t="shared" si="108"/>
        <v>2.0201960407912223E-2</v>
      </c>
      <c r="AF207" s="14">
        <f t="shared" si="95"/>
        <v>112930</v>
      </c>
      <c r="AG207" s="13">
        <f t="shared" si="109"/>
        <v>2.0201991290585752E-2</v>
      </c>
      <c r="AH207" s="14">
        <f t="shared" si="88"/>
        <v>21934511</v>
      </c>
      <c r="AI207" s="13">
        <f t="shared" si="98"/>
        <v>2.0201937045509322E-2</v>
      </c>
      <c r="AJ207" s="14">
        <v>393045</v>
      </c>
      <c r="AK207" s="50">
        <f t="shared" si="96"/>
        <v>1.6158430176191452E-2</v>
      </c>
      <c r="AL207" s="50">
        <v>0.19</v>
      </c>
      <c r="AM207" s="50">
        <f t="shared" si="96"/>
        <v>5.555555555555558E-2</v>
      </c>
      <c r="AN207" s="14">
        <v>39</v>
      </c>
      <c r="AO207" s="50">
        <f t="shared" si="99"/>
        <v>0.30000000000000004</v>
      </c>
      <c r="AP207" s="14">
        <v>22</v>
      </c>
      <c r="AQ207" s="50">
        <f t="shared" si="100"/>
        <v>0.29411764705882359</v>
      </c>
      <c r="AR207" s="14">
        <v>29</v>
      </c>
      <c r="AS207" s="50">
        <f t="shared" si="101"/>
        <v>0</v>
      </c>
      <c r="AT207" s="14">
        <v>360</v>
      </c>
      <c r="AU207" s="50">
        <f t="shared" si="102"/>
        <v>-6.9767441860465129E-2</v>
      </c>
      <c r="AV207" s="14">
        <v>31</v>
      </c>
      <c r="AW207" s="50">
        <f t="shared" si="103"/>
        <v>-0.13888888888888884</v>
      </c>
      <c r="AX207" s="50">
        <v>0.93</v>
      </c>
      <c r="AY207" s="50">
        <f t="shared" si="104"/>
        <v>0</v>
      </c>
    </row>
    <row r="208" spans="2:51" x14ac:dyDescent="0.3">
      <c r="B208" s="1">
        <v>43671</v>
      </c>
      <c r="C208" s="4">
        <f t="shared" si="89"/>
        <v>5</v>
      </c>
      <c r="D208" s="57">
        <f t="shared" si="90"/>
        <v>25</v>
      </c>
      <c r="E208" s="2">
        <v>20631473</v>
      </c>
      <c r="F208" s="2">
        <v>5415761</v>
      </c>
      <c r="G208" s="2">
        <v>2122978</v>
      </c>
      <c r="H208" s="2">
        <v>1580769</v>
      </c>
      <c r="I208" s="12">
        <v>1296231</v>
      </c>
      <c r="J208" s="13">
        <f t="shared" si="86"/>
        <v>6.2827845592992801E-2</v>
      </c>
      <c r="K208" s="13">
        <f t="shared" si="91"/>
        <v>-0.10337316478461622</v>
      </c>
      <c r="L208" s="13">
        <f t="shared" si="92"/>
        <v>-6.8627459389436152E-2</v>
      </c>
      <c r="M208" s="13">
        <f t="shared" si="93"/>
        <v>-3.730591560322627E-2</v>
      </c>
      <c r="N208" s="13">
        <f t="shared" si="87"/>
        <v>0.2624999678888657</v>
      </c>
      <c r="O208" s="13">
        <f t="shared" si="87"/>
        <v>0.39199994239036767</v>
      </c>
      <c r="P208" s="13">
        <f t="shared" si="87"/>
        <v>0.74459980272993875</v>
      </c>
      <c r="Q208" s="13">
        <f t="shared" si="85"/>
        <v>0.8200002656934694</v>
      </c>
      <c r="R208" s="13">
        <f t="shared" si="84"/>
        <v>9.6153697954910466E-3</v>
      </c>
      <c r="S208" s="13">
        <f t="shared" si="84"/>
        <v>2.0833271930895458E-2</v>
      </c>
      <c r="T208" s="13">
        <f t="shared" si="84"/>
        <v>-2.8571802836935722E-2</v>
      </c>
      <c r="U208" s="13">
        <f t="shared" si="84"/>
        <v>-3.8461168377245114E-2</v>
      </c>
      <c r="V208" s="14">
        <v>7427330</v>
      </c>
      <c r="W208" s="14">
        <v>5570497</v>
      </c>
      <c r="X208" s="14">
        <v>2269462</v>
      </c>
      <c r="Y208" s="14">
        <v>5364183</v>
      </c>
      <c r="Z208" s="14">
        <f t="shared" si="105"/>
        <v>-547277</v>
      </c>
      <c r="AA208" s="13">
        <f t="shared" si="106"/>
        <v>-6.8627457127354408E-2</v>
      </c>
      <c r="AB208" s="14">
        <f t="shared" si="94"/>
        <v>-410458</v>
      </c>
      <c r="AC208" s="13">
        <f t="shared" si="107"/>
        <v>-6.8627501795281876E-2</v>
      </c>
      <c r="AD208" s="14">
        <f t="shared" si="97"/>
        <v>-167223</v>
      </c>
      <c r="AE208" s="13">
        <f t="shared" si="108"/>
        <v>-6.8627253830511492E-2</v>
      </c>
      <c r="AF208" s="14">
        <f t="shared" si="95"/>
        <v>-395255</v>
      </c>
      <c r="AG208" s="13">
        <f t="shared" si="109"/>
        <v>-6.8627355655187183E-2</v>
      </c>
      <c r="AH208" s="14">
        <f t="shared" si="88"/>
        <v>20631472</v>
      </c>
      <c r="AI208" s="13">
        <f t="shared" si="98"/>
        <v>-6.8627420442282427E-2</v>
      </c>
      <c r="AJ208" s="14">
        <v>392465</v>
      </c>
      <c r="AK208" s="50">
        <f t="shared" si="96"/>
        <v>-8.6113258258940784E-3</v>
      </c>
      <c r="AL208" s="50">
        <v>0.19</v>
      </c>
      <c r="AM208" s="50">
        <f t="shared" si="96"/>
        <v>0.11764705882352944</v>
      </c>
      <c r="AN208" s="14">
        <v>31</v>
      </c>
      <c r="AO208" s="50">
        <f t="shared" si="99"/>
        <v>-0.13888888888888884</v>
      </c>
      <c r="AP208" s="14">
        <v>21</v>
      </c>
      <c r="AQ208" s="50">
        <f t="shared" si="100"/>
        <v>0.16666666666666674</v>
      </c>
      <c r="AR208" s="14">
        <v>27</v>
      </c>
      <c r="AS208" s="50">
        <f t="shared" si="101"/>
        <v>-6.8965517241379337E-2</v>
      </c>
      <c r="AT208" s="14">
        <v>373</v>
      </c>
      <c r="AU208" s="50">
        <f t="shared" si="102"/>
        <v>2.6881720430107503E-3</v>
      </c>
      <c r="AV208" s="14">
        <v>37</v>
      </c>
      <c r="AW208" s="50">
        <f t="shared" si="103"/>
        <v>0</v>
      </c>
      <c r="AX208" s="50">
        <v>0.94</v>
      </c>
      <c r="AY208" s="50">
        <f t="shared" si="104"/>
        <v>0</v>
      </c>
    </row>
    <row r="209" spans="2:51" x14ac:dyDescent="0.3">
      <c r="B209" s="1">
        <v>43672</v>
      </c>
      <c r="C209" s="4">
        <f t="shared" si="89"/>
        <v>6</v>
      </c>
      <c r="D209" s="57">
        <f t="shared" si="90"/>
        <v>26</v>
      </c>
      <c r="E209" s="2">
        <v>21065820</v>
      </c>
      <c r="F209" s="2">
        <v>5319119</v>
      </c>
      <c r="G209" s="2">
        <v>2063818</v>
      </c>
      <c r="H209" s="2">
        <v>1566850</v>
      </c>
      <c r="I209" s="12">
        <v>1246273</v>
      </c>
      <c r="J209" s="13">
        <f t="shared" si="86"/>
        <v>5.916090615034212E-2</v>
      </c>
      <c r="K209" s="13">
        <f t="shared" si="91"/>
        <v>-0.16445501347909486</v>
      </c>
      <c r="L209" s="13">
        <f t="shared" si="92"/>
        <v>-6.7307699970698742E-2</v>
      </c>
      <c r="M209" s="13">
        <f t="shared" si="93"/>
        <v>-0.10415794523589839</v>
      </c>
      <c r="N209" s="13">
        <f t="shared" si="87"/>
        <v>0.25249997389135576</v>
      </c>
      <c r="O209" s="13">
        <f t="shared" si="87"/>
        <v>0.387999967663818</v>
      </c>
      <c r="P209" s="13">
        <f t="shared" si="87"/>
        <v>0.75919969687249556</v>
      </c>
      <c r="Q209" s="13">
        <f t="shared" si="85"/>
        <v>0.79540032549382522</v>
      </c>
      <c r="R209" s="13">
        <f t="shared" si="84"/>
        <v>-2.8846115347458956E-2</v>
      </c>
      <c r="S209" s="13">
        <f t="shared" si="84"/>
        <v>-6.7307736440819665E-2</v>
      </c>
      <c r="T209" s="13">
        <f t="shared" si="84"/>
        <v>3.9999963824946638E-2</v>
      </c>
      <c r="U209" s="13">
        <f t="shared" si="84"/>
        <v>-4.9019315593413104E-2</v>
      </c>
      <c r="V209" s="14">
        <v>7583695</v>
      </c>
      <c r="W209" s="14">
        <v>5687771</v>
      </c>
      <c r="X209" s="14">
        <v>2317240</v>
      </c>
      <c r="Y209" s="14">
        <v>5477113</v>
      </c>
      <c r="Z209" s="14">
        <f t="shared" si="105"/>
        <v>-547277</v>
      </c>
      <c r="AA209" s="13">
        <f t="shared" si="106"/>
        <v>-6.7307697037943259E-2</v>
      </c>
      <c r="AB209" s="14">
        <f t="shared" si="94"/>
        <v>-410458</v>
      </c>
      <c r="AC209" s="13">
        <f t="shared" si="107"/>
        <v>-6.7307738033452025E-2</v>
      </c>
      <c r="AD209" s="14">
        <f t="shared" si="97"/>
        <v>-167223</v>
      </c>
      <c r="AE209" s="13">
        <f t="shared" si="108"/>
        <v>-6.7307502667578456E-2</v>
      </c>
      <c r="AF209" s="14">
        <f t="shared" si="95"/>
        <v>-395255</v>
      </c>
      <c r="AG209" s="13">
        <f t="shared" si="109"/>
        <v>-6.7307600613585539E-2</v>
      </c>
      <c r="AH209" s="14">
        <f t="shared" si="88"/>
        <v>21065819</v>
      </c>
      <c r="AI209" s="13">
        <f t="shared" si="98"/>
        <v>-6.7307661655664042E-2</v>
      </c>
      <c r="AJ209" s="14">
        <v>401514</v>
      </c>
      <c r="AK209" s="50">
        <f t="shared" si="96"/>
        <v>3.5467723675150387E-2</v>
      </c>
      <c r="AL209" s="50">
        <v>0.19</v>
      </c>
      <c r="AM209" s="50">
        <f t="shared" si="96"/>
        <v>0</v>
      </c>
      <c r="AN209" s="14">
        <v>32</v>
      </c>
      <c r="AO209" s="50">
        <f t="shared" si="99"/>
        <v>0</v>
      </c>
      <c r="AP209" s="14">
        <v>17</v>
      </c>
      <c r="AQ209" s="50">
        <f t="shared" si="100"/>
        <v>-0.10526315789473684</v>
      </c>
      <c r="AR209" s="14">
        <v>25</v>
      </c>
      <c r="AS209" s="50">
        <f t="shared" si="101"/>
        <v>-0.16666666666666663</v>
      </c>
      <c r="AT209" s="14">
        <v>388</v>
      </c>
      <c r="AU209" s="50">
        <f t="shared" si="102"/>
        <v>0</v>
      </c>
      <c r="AV209" s="14">
        <v>39</v>
      </c>
      <c r="AW209" s="50">
        <f t="shared" si="103"/>
        <v>-2.5000000000000022E-2</v>
      </c>
      <c r="AX209" s="50">
        <v>0.91</v>
      </c>
      <c r="AY209" s="50">
        <f t="shared" si="104"/>
        <v>-3.1914893617021156E-2</v>
      </c>
    </row>
    <row r="210" spans="2:51" x14ac:dyDescent="0.3">
      <c r="B210" s="1">
        <v>43673</v>
      </c>
      <c r="C210" s="4">
        <f t="shared" si="89"/>
        <v>7</v>
      </c>
      <c r="D210" s="57">
        <f t="shared" si="90"/>
        <v>27</v>
      </c>
      <c r="E210" s="2">
        <v>44889750</v>
      </c>
      <c r="F210" s="2">
        <v>9615384</v>
      </c>
      <c r="G210" s="2">
        <v>3171153</v>
      </c>
      <c r="H210" s="2">
        <v>2156384</v>
      </c>
      <c r="I210" s="12">
        <v>1698799</v>
      </c>
      <c r="J210" s="13">
        <f t="shared" si="86"/>
        <v>3.7843806214113464E-2</v>
      </c>
      <c r="K210" s="13">
        <f t="shared" si="91"/>
        <v>-1.7555963718715928E-2</v>
      </c>
      <c r="L210" s="13">
        <f t="shared" si="92"/>
        <v>1.0100998736455313E-2</v>
      </c>
      <c r="M210" s="13">
        <f t="shared" si="93"/>
        <v>-2.7380393138674131E-2</v>
      </c>
      <c r="N210" s="13">
        <f t="shared" si="87"/>
        <v>0.21419998997543982</v>
      </c>
      <c r="O210" s="13">
        <f t="shared" si="87"/>
        <v>0.32979993310719574</v>
      </c>
      <c r="P210" s="13">
        <f t="shared" si="87"/>
        <v>0.6799999873862913</v>
      </c>
      <c r="Q210" s="13">
        <f t="shared" si="85"/>
        <v>0.78779985382937356</v>
      </c>
      <c r="R210" s="13">
        <f t="shared" si="84"/>
        <v>1.9999966472289632E-2</v>
      </c>
      <c r="S210" s="13">
        <f t="shared" si="84"/>
        <v>-7.6190468640130016E-2</v>
      </c>
      <c r="T210" s="13">
        <f t="shared" si="84"/>
        <v>5.2631354010703069E-2</v>
      </c>
      <c r="U210" s="13">
        <f t="shared" si="84"/>
        <v>-1.941753676518887E-2</v>
      </c>
      <c r="V210" s="14">
        <v>16160310</v>
      </c>
      <c r="W210" s="14">
        <v>12120232</v>
      </c>
      <c r="X210" s="14">
        <v>4937872</v>
      </c>
      <c r="Y210" s="14">
        <v>11671335</v>
      </c>
      <c r="Z210" s="14">
        <f t="shared" si="105"/>
        <v>161603</v>
      </c>
      <c r="AA210" s="13">
        <f t="shared" si="106"/>
        <v>1.0101003787368557E-2</v>
      </c>
      <c r="AB210" s="14">
        <f t="shared" si="94"/>
        <v>121202</v>
      </c>
      <c r="AC210" s="13">
        <f t="shared" si="107"/>
        <v>1.010098316280561E-2</v>
      </c>
      <c r="AD210" s="14">
        <f t="shared" si="97"/>
        <v>49379</v>
      </c>
      <c r="AE210" s="13">
        <f t="shared" si="108"/>
        <v>1.0101067956934884E-2</v>
      </c>
      <c r="AF210" s="14">
        <f t="shared" si="95"/>
        <v>116714</v>
      </c>
      <c r="AG210" s="13">
        <f t="shared" si="109"/>
        <v>1.0101066923787538E-2</v>
      </c>
      <c r="AH210" s="14">
        <f t="shared" si="88"/>
        <v>44889749</v>
      </c>
      <c r="AI210" s="13">
        <f t="shared" si="98"/>
        <v>1.0101021692856316E-2</v>
      </c>
      <c r="AJ210" s="14">
        <v>392433</v>
      </c>
      <c r="AK210" s="50">
        <f t="shared" si="96"/>
        <v>-3.3742308629846618E-2</v>
      </c>
      <c r="AL210" s="50">
        <v>0.17</v>
      </c>
      <c r="AM210" s="50">
        <f t="shared" si="96"/>
        <v>0</v>
      </c>
      <c r="AN210" s="14">
        <v>38</v>
      </c>
      <c r="AO210" s="50">
        <f t="shared" si="99"/>
        <v>0.11764705882352944</v>
      </c>
      <c r="AP210" s="14">
        <v>19</v>
      </c>
      <c r="AQ210" s="50">
        <f t="shared" si="100"/>
        <v>-0.13636363636363635</v>
      </c>
      <c r="AR210" s="14">
        <v>29</v>
      </c>
      <c r="AS210" s="50">
        <f t="shared" si="101"/>
        <v>-3.3333333333333326E-2</v>
      </c>
      <c r="AT210" s="14">
        <v>382</v>
      </c>
      <c r="AU210" s="50">
        <f t="shared" si="102"/>
        <v>6.7039106145251326E-2</v>
      </c>
      <c r="AV210" s="14">
        <v>32</v>
      </c>
      <c r="AW210" s="50">
        <f t="shared" si="103"/>
        <v>-0.13513513513513509</v>
      </c>
      <c r="AX210" s="50">
        <v>0.95</v>
      </c>
      <c r="AY210" s="50">
        <f t="shared" si="104"/>
        <v>0</v>
      </c>
    </row>
    <row r="211" spans="2:51" x14ac:dyDescent="0.3">
      <c r="B211" s="1">
        <v>43674</v>
      </c>
      <c r="C211" s="4">
        <f t="shared" si="89"/>
        <v>1</v>
      </c>
      <c r="D211" s="57">
        <f t="shared" si="90"/>
        <v>28</v>
      </c>
      <c r="E211" s="2">
        <v>43543058</v>
      </c>
      <c r="F211" s="2">
        <v>8778280</v>
      </c>
      <c r="G211" s="2">
        <v>3074153</v>
      </c>
      <c r="H211" s="2">
        <v>2027711</v>
      </c>
      <c r="I211" s="12">
        <v>1660696</v>
      </c>
      <c r="J211" s="13">
        <f t="shared" si="86"/>
        <v>3.8139167901344917E-2</v>
      </c>
      <c r="K211" s="13">
        <f t="shared" si="91"/>
        <v>7.3212154268398777E-2</v>
      </c>
      <c r="L211" s="13">
        <f t="shared" si="92"/>
        <v>2.1052631332113103E-2</v>
      </c>
      <c r="M211" s="13">
        <f t="shared" si="93"/>
        <v>5.1084068867474519E-2</v>
      </c>
      <c r="N211" s="13">
        <f t="shared" si="87"/>
        <v>0.2015999886824669</v>
      </c>
      <c r="O211" s="13">
        <f t="shared" si="87"/>
        <v>0.35019992527009847</v>
      </c>
      <c r="P211" s="13">
        <f t="shared" si="87"/>
        <v>0.65959989629663851</v>
      </c>
      <c r="Q211" s="13">
        <f t="shared" si="85"/>
        <v>0.8190003407783456</v>
      </c>
      <c r="R211" s="13">
        <f t="shared" si="84"/>
        <v>-5.8823547772859142E-2</v>
      </c>
      <c r="S211" s="13">
        <f t="shared" si="84"/>
        <v>8.421053197144901E-2</v>
      </c>
      <c r="T211" s="13">
        <f t="shared" si="84"/>
        <v>1.0416688269502927E-2</v>
      </c>
      <c r="U211" s="13">
        <f t="shared" si="84"/>
        <v>1.9417931652093046E-2</v>
      </c>
      <c r="V211" s="14">
        <v>15675500</v>
      </c>
      <c r="W211" s="14">
        <v>11756625</v>
      </c>
      <c r="X211" s="14">
        <v>4789736</v>
      </c>
      <c r="Y211" s="14">
        <v>11321195</v>
      </c>
      <c r="Z211" s="14">
        <f t="shared" si="105"/>
        <v>323206</v>
      </c>
      <c r="AA211" s="13">
        <f t="shared" si="106"/>
        <v>2.1052619237229342E-2</v>
      </c>
      <c r="AB211" s="14">
        <f t="shared" si="94"/>
        <v>242404</v>
      </c>
      <c r="AC211" s="13">
        <f t="shared" si="107"/>
        <v>2.1052574898466903E-2</v>
      </c>
      <c r="AD211" s="14">
        <f t="shared" si="97"/>
        <v>98758</v>
      </c>
      <c r="AE211" s="13">
        <f t="shared" si="108"/>
        <v>2.1052752752197978E-2</v>
      </c>
      <c r="AF211" s="14">
        <f t="shared" si="95"/>
        <v>233427</v>
      </c>
      <c r="AG211" s="13">
        <f t="shared" si="109"/>
        <v>2.105265911047205E-2</v>
      </c>
      <c r="AH211" s="14">
        <f t="shared" si="88"/>
        <v>43543056</v>
      </c>
      <c r="AI211" s="13">
        <f t="shared" si="98"/>
        <v>2.1052632319450426E-2</v>
      </c>
      <c r="AJ211" s="14">
        <v>395692</v>
      </c>
      <c r="AK211" s="50">
        <f t="shared" si="96"/>
        <v>2.4371048830117203E-2</v>
      </c>
      <c r="AL211" s="50">
        <v>0.17</v>
      </c>
      <c r="AM211" s="50">
        <f t="shared" si="96"/>
        <v>-0.10526315789473684</v>
      </c>
      <c r="AN211" s="14">
        <v>40</v>
      </c>
      <c r="AO211" s="50">
        <f t="shared" si="99"/>
        <v>0.14285714285714279</v>
      </c>
      <c r="AP211" s="14">
        <v>18</v>
      </c>
      <c r="AQ211" s="50">
        <f t="shared" si="100"/>
        <v>-0.18181818181818177</v>
      </c>
      <c r="AR211" s="14">
        <v>26</v>
      </c>
      <c r="AS211" s="50">
        <f t="shared" si="101"/>
        <v>-7.1428571428571397E-2</v>
      </c>
      <c r="AT211" s="14">
        <v>375</v>
      </c>
      <c r="AU211" s="50">
        <f t="shared" si="102"/>
        <v>-5.3030303030302983E-2</v>
      </c>
      <c r="AV211" s="14">
        <v>31</v>
      </c>
      <c r="AW211" s="50">
        <f t="shared" si="103"/>
        <v>-8.8235294117647078E-2</v>
      </c>
      <c r="AX211" s="50">
        <v>0.91</v>
      </c>
      <c r="AY211" s="50">
        <f t="shared" si="104"/>
        <v>-2.1505376344086002E-2</v>
      </c>
    </row>
    <row r="212" spans="2:51" x14ac:dyDescent="0.3">
      <c r="B212" s="1">
        <v>43675</v>
      </c>
      <c r="C212" s="4">
        <f t="shared" si="89"/>
        <v>2</v>
      </c>
      <c r="D212" s="57">
        <f t="shared" si="90"/>
        <v>29</v>
      </c>
      <c r="E212" s="2">
        <v>21500167</v>
      </c>
      <c r="F212" s="2">
        <v>5536293</v>
      </c>
      <c r="G212" s="2">
        <v>2214517</v>
      </c>
      <c r="H212" s="2">
        <v>1551933</v>
      </c>
      <c r="I212" s="12">
        <v>1298037</v>
      </c>
      <c r="J212" s="13">
        <f t="shared" si="86"/>
        <v>6.0373345007041106E-2</v>
      </c>
      <c r="K212" s="13">
        <f t="shared" si="91"/>
        <v>8.6768603846072434E-3</v>
      </c>
      <c r="L212" s="13">
        <f t="shared" si="92"/>
        <v>0</v>
      </c>
      <c r="M212" s="13">
        <f t="shared" si="93"/>
        <v>8.6768603846072434E-3</v>
      </c>
      <c r="N212" s="13">
        <f t="shared" si="87"/>
        <v>0.25749999988372185</v>
      </c>
      <c r="O212" s="13">
        <f t="shared" si="87"/>
        <v>0.39999996387474435</v>
      </c>
      <c r="P212" s="13">
        <f t="shared" si="87"/>
        <v>0.70079976807583777</v>
      </c>
      <c r="Q212" s="13">
        <f t="shared" si="85"/>
        <v>0.83640015387262212</v>
      </c>
      <c r="R212" s="13">
        <f t="shared" si="84"/>
        <v>4.0404104943706276E-2</v>
      </c>
      <c r="S212" s="13">
        <f t="shared" si="84"/>
        <v>9.7611200455816061E-8</v>
      </c>
      <c r="T212" s="13">
        <f t="shared" si="84"/>
        <v>-4.000051541094618E-2</v>
      </c>
      <c r="U212" s="13">
        <f t="shared" si="84"/>
        <v>9.9013637652074493E-3</v>
      </c>
      <c r="V212" s="14">
        <v>7740060</v>
      </c>
      <c r="W212" s="14">
        <v>5805045</v>
      </c>
      <c r="X212" s="14">
        <v>2365018</v>
      </c>
      <c r="Y212" s="14">
        <v>5590043</v>
      </c>
      <c r="Z212" s="14">
        <f t="shared" si="105"/>
        <v>0</v>
      </c>
      <c r="AA212" s="13">
        <f t="shared" si="106"/>
        <v>0</v>
      </c>
      <c r="AB212" s="14">
        <f t="shared" si="94"/>
        <v>0</v>
      </c>
      <c r="AC212" s="13">
        <f t="shared" si="107"/>
        <v>0</v>
      </c>
      <c r="AD212" s="14">
        <f t="shared" si="97"/>
        <v>0</v>
      </c>
      <c r="AE212" s="13">
        <f t="shared" si="108"/>
        <v>0</v>
      </c>
      <c r="AF212" s="14">
        <f t="shared" si="95"/>
        <v>0</v>
      </c>
      <c r="AG212" s="13">
        <f t="shared" si="109"/>
        <v>0</v>
      </c>
      <c r="AH212" s="14">
        <f t="shared" si="88"/>
        <v>21500166</v>
      </c>
      <c r="AI212" s="13">
        <f t="shared" si="98"/>
        <v>0</v>
      </c>
      <c r="AJ212" s="14">
        <v>391474</v>
      </c>
      <c r="AK212" s="50">
        <f t="shared" si="96"/>
        <v>1.5689092876212563E-2</v>
      </c>
      <c r="AL212" s="50">
        <v>0.17</v>
      </c>
      <c r="AM212" s="50">
        <f t="shared" si="96"/>
        <v>-0.10526315789473684</v>
      </c>
      <c r="AN212" s="14">
        <v>35</v>
      </c>
      <c r="AO212" s="50">
        <f t="shared" si="99"/>
        <v>6.0606060606060552E-2</v>
      </c>
      <c r="AP212" s="14">
        <v>22</v>
      </c>
      <c r="AQ212" s="50">
        <f t="shared" si="100"/>
        <v>0.29411764705882359</v>
      </c>
      <c r="AR212" s="14">
        <v>25</v>
      </c>
      <c r="AS212" s="50">
        <f t="shared" si="101"/>
        <v>-0.1071428571428571</v>
      </c>
      <c r="AT212" s="14">
        <v>388</v>
      </c>
      <c r="AU212" s="50">
        <f t="shared" si="102"/>
        <v>4.3010752688172005E-2</v>
      </c>
      <c r="AV212" s="14">
        <v>38</v>
      </c>
      <c r="AW212" s="50">
        <f t="shared" si="103"/>
        <v>0.1875</v>
      </c>
      <c r="AX212" s="50">
        <v>0.92</v>
      </c>
      <c r="AY212" s="50">
        <f t="shared" si="104"/>
        <v>-2.1276595744680771E-2</v>
      </c>
    </row>
    <row r="213" spans="2:51" x14ac:dyDescent="0.3">
      <c r="B213" s="1">
        <v>43676</v>
      </c>
      <c r="C213" s="4">
        <f t="shared" si="89"/>
        <v>3</v>
      </c>
      <c r="D213" s="57">
        <f t="shared" si="90"/>
        <v>30</v>
      </c>
      <c r="E213" s="2">
        <v>20848646</v>
      </c>
      <c r="F213" s="2">
        <v>5212161</v>
      </c>
      <c r="G213" s="2">
        <v>2043167</v>
      </c>
      <c r="H213" s="2">
        <v>1416936</v>
      </c>
      <c r="I213" s="12">
        <v>1208363</v>
      </c>
      <c r="J213" s="13">
        <f t="shared" si="86"/>
        <v>5.7958823800835793E-2</v>
      </c>
      <c r="K213" s="13">
        <f t="shared" si="91"/>
        <v>3.064391629386698E-2</v>
      </c>
      <c r="L213" s="13">
        <f t="shared" si="92"/>
        <v>-2.0408172854259776E-2</v>
      </c>
      <c r="M213" s="13">
        <f t="shared" si="93"/>
        <v>5.2115674848858706E-2</v>
      </c>
      <c r="N213" s="13">
        <f t="shared" si="87"/>
        <v>0.24999997601762725</v>
      </c>
      <c r="O213" s="13">
        <f t="shared" si="87"/>
        <v>0.39199997851179197</v>
      </c>
      <c r="P213" s="13">
        <f t="shared" si="87"/>
        <v>0.69349984607229853</v>
      </c>
      <c r="Q213" s="13">
        <f t="shared" si="85"/>
        <v>0.85279998532043788</v>
      </c>
      <c r="R213" s="13">
        <f t="shared" si="84"/>
        <v>5.2631652376363469E-2</v>
      </c>
      <c r="S213" s="13">
        <f t="shared" si="84"/>
        <v>-1.0100985238119309E-2</v>
      </c>
      <c r="T213" s="13">
        <f t="shared" si="84"/>
        <v>-7.7670160640092578E-2</v>
      </c>
      <c r="U213" s="13">
        <f t="shared" si="84"/>
        <v>9.4737297595598458E-2</v>
      </c>
      <c r="V213" s="14">
        <v>7505512</v>
      </c>
      <c r="W213" s="14">
        <v>5629134</v>
      </c>
      <c r="X213" s="14">
        <v>2293351</v>
      </c>
      <c r="Y213" s="14">
        <v>5420648</v>
      </c>
      <c r="Z213" s="14">
        <f t="shared" si="105"/>
        <v>-156365</v>
      </c>
      <c r="AA213" s="13">
        <f t="shared" si="106"/>
        <v>-2.0408184574093213E-2</v>
      </c>
      <c r="AB213" s="14">
        <f t="shared" si="94"/>
        <v>-117274</v>
      </c>
      <c r="AC213" s="13">
        <f t="shared" si="107"/>
        <v>-2.0408227191664796E-2</v>
      </c>
      <c r="AD213" s="14">
        <f t="shared" si="97"/>
        <v>-47778</v>
      </c>
      <c r="AE213" s="13">
        <f t="shared" si="108"/>
        <v>-2.0408102244686255E-2</v>
      </c>
      <c r="AF213" s="14">
        <f t="shared" si="95"/>
        <v>-112930</v>
      </c>
      <c r="AG213" s="13">
        <f t="shared" si="109"/>
        <v>-2.0408133760832503E-2</v>
      </c>
      <c r="AH213" s="14">
        <f t="shared" si="88"/>
        <v>20848645</v>
      </c>
      <c r="AI213" s="13">
        <f t="shared" si="98"/>
        <v>-2.0408173813155628E-2</v>
      </c>
      <c r="AJ213" s="14">
        <v>399345</v>
      </c>
      <c r="AK213" s="50">
        <f t="shared" si="96"/>
        <v>2.3339662820286211E-2</v>
      </c>
      <c r="AL213" s="50">
        <v>0.19</v>
      </c>
      <c r="AM213" s="50">
        <f t="shared" si="96"/>
        <v>0</v>
      </c>
      <c r="AN213" s="14">
        <v>34</v>
      </c>
      <c r="AO213" s="50">
        <f t="shared" si="99"/>
        <v>6.25E-2</v>
      </c>
      <c r="AP213" s="14">
        <v>18</v>
      </c>
      <c r="AQ213" s="50">
        <f t="shared" si="100"/>
        <v>0</v>
      </c>
      <c r="AR213" s="14">
        <v>29</v>
      </c>
      <c r="AS213" s="50">
        <f t="shared" si="101"/>
        <v>0.15999999999999992</v>
      </c>
      <c r="AT213" s="14">
        <v>365</v>
      </c>
      <c r="AU213" s="50">
        <f t="shared" si="102"/>
        <v>-4.450261780104714E-2</v>
      </c>
      <c r="AV213" s="14">
        <v>39</v>
      </c>
      <c r="AW213" s="50">
        <f t="shared" si="103"/>
        <v>0.11428571428571432</v>
      </c>
      <c r="AX213" s="50">
        <v>0.92</v>
      </c>
      <c r="AY213" s="50">
        <f t="shared" si="104"/>
        <v>-1.0752688172043001E-2</v>
      </c>
    </row>
    <row r="214" spans="2:51" x14ac:dyDescent="0.3">
      <c r="B214" s="1">
        <v>43677</v>
      </c>
      <c r="C214" s="4">
        <f t="shared" si="89"/>
        <v>4</v>
      </c>
      <c r="D214" s="57">
        <f t="shared" si="90"/>
        <v>31</v>
      </c>
      <c r="E214" s="2">
        <v>22368860</v>
      </c>
      <c r="F214" s="2">
        <v>5592215</v>
      </c>
      <c r="G214" s="2">
        <v>2214517</v>
      </c>
      <c r="H214" s="2">
        <v>1535767</v>
      </c>
      <c r="I214" s="12">
        <v>1322295</v>
      </c>
      <c r="J214" s="13">
        <f t="shared" si="86"/>
        <v>5.9113204696171373E-2</v>
      </c>
      <c r="K214" s="13">
        <f t="shared" si="91"/>
        <v>1.8893876057097803E-2</v>
      </c>
      <c r="L214" s="13">
        <f t="shared" si="92"/>
        <v>1.9801989677181275E-2</v>
      </c>
      <c r="M214" s="13">
        <f t="shared" si="93"/>
        <v>-8.9048033763017287E-4</v>
      </c>
      <c r="N214" s="13">
        <f t="shared" si="87"/>
        <v>0.25</v>
      </c>
      <c r="O214" s="13">
        <f t="shared" si="87"/>
        <v>0.39599997496519718</v>
      </c>
      <c r="P214" s="13">
        <f t="shared" si="87"/>
        <v>0.69349975638028516</v>
      </c>
      <c r="Q214" s="13">
        <f t="shared" si="85"/>
        <v>0.86099974800864976</v>
      </c>
      <c r="R214" s="13">
        <f t="shared" si="84"/>
        <v>-1.9607875564000676E-2</v>
      </c>
      <c r="S214" s="13">
        <f t="shared" si="84"/>
        <v>1.0204014082449309E-2</v>
      </c>
      <c r="T214" s="13">
        <f t="shared" si="84"/>
        <v>-1.0416460949495887E-2</v>
      </c>
      <c r="U214" s="13">
        <f t="shared" si="84"/>
        <v>1.9416669146370413E-2</v>
      </c>
      <c r="V214" s="14">
        <v>8052789</v>
      </c>
      <c r="W214" s="14">
        <v>6039592</v>
      </c>
      <c r="X214" s="14">
        <v>2460574</v>
      </c>
      <c r="Y214" s="14">
        <v>5815903</v>
      </c>
      <c r="Z214" s="14">
        <f t="shared" si="105"/>
        <v>156365</v>
      </c>
      <c r="AA214" s="13">
        <f t="shared" si="106"/>
        <v>1.9802001513596457E-2</v>
      </c>
      <c r="AB214" s="14">
        <f t="shared" si="94"/>
        <v>117274</v>
      </c>
      <c r="AC214" s="13">
        <f t="shared" si="107"/>
        <v>1.9802043726797613E-2</v>
      </c>
      <c r="AD214" s="14">
        <f t="shared" si="97"/>
        <v>47778</v>
      </c>
      <c r="AE214" s="13">
        <f t="shared" si="108"/>
        <v>1.9801922748545753E-2</v>
      </c>
      <c r="AF214" s="14">
        <f t="shared" si="95"/>
        <v>112930</v>
      </c>
      <c r="AG214" s="13">
        <f t="shared" si="109"/>
        <v>1.9801952420255287E-2</v>
      </c>
      <c r="AH214" s="14">
        <f t="shared" si="88"/>
        <v>22368858</v>
      </c>
      <c r="AI214" s="13">
        <f t="shared" si="98"/>
        <v>1.980199148273698E-2</v>
      </c>
      <c r="AJ214" s="14">
        <v>390149</v>
      </c>
      <c r="AK214" s="50">
        <f t="shared" si="96"/>
        <v>-7.3681130659338789E-3</v>
      </c>
      <c r="AL214" s="50">
        <v>0.17</v>
      </c>
      <c r="AM214" s="50">
        <f t="shared" si="96"/>
        <v>-0.10526315789473684</v>
      </c>
      <c r="AN214" s="14">
        <v>33</v>
      </c>
      <c r="AO214" s="50">
        <f t="shared" si="99"/>
        <v>-0.15384615384615385</v>
      </c>
      <c r="AP214" s="14">
        <v>18</v>
      </c>
      <c r="AQ214" s="50">
        <f t="shared" si="100"/>
        <v>-0.18181818181818177</v>
      </c>
      <c r="AR214" s="14">
        <v>29</v>
      </c>
      <c r="AS214" s="50">
        <f t="shared" si="101"/>
        <v>0</v>
      </c>
      <c r="AT214" s="14">
        <v>365</v>
      </c>
      <c r="AU214" s="50">
        <f t="shared" si="102"/>
        <v>1.388888888888884E-2</v>
      </c>
      <c r="AV214" s="14">
        <v>39</v>
      </c>
      <c r="AW214" s="50">
        <f t="shared" si="103"/>
        <v>0.25806451612903225</v>
      </c>
      <c r="AX214" s="50">
        <v>0.95</v>
      </c>
      <c r="AY214" s="50">
        <f t="shared" si="104"/>
        <v>2.1505376344086002E-2</v>
      </c>
    </row>
    <row r="215" spans="2:51" x14ac:dyDescent="0.3">
      <c r="B215" s="1">
        <v>43678</v>
      </c>
      <c r="C215" s="4">
        <f t="shared" si="89"/>
        <v>5</v>
      </c>
      <c r="D215" s="57">
        <f t="shared" si="90"/>
        <v>1</v>
      </c>
      <c r="E215" s="2">
        <v>22151687</v>
      </c>
      <c r="F215" s="2">
        <v>5704059</v>
      </c>
      <c r="G215" s="2">
        <v>2327256</v>
      </c>
      <c r="H215" s="2">
        <v>1749863</v>
      </c>
      <c r="I215" s="12">
        <v>1506632</v>
      </c>
      <c r="J215" s="13">
        <f t="shared" si="86"/>
        <v>6.8014323243191371E-2</v>
      </c>
      <c r="K215" s="13">
        <f t="shared" si="91"/>
        <v>0.16231751902245817</v>
      </c>
      <c r="L215" s="13">
        <f t="shared" si="92"/>
        <v>7.3684220220243013E-2</v>
      </c>
      <c r="M215" s="13">
        <f t="shared" si="93"/>
        <v>8.2550620688114362E-2</v>
      </c>
      <c r="N215" s="13">
        <f t="shared" si="87"/>
        <v>0.25749998182982631</v>
      </c>
      <c r="O215" s="13">
        <f t="shared" si="87"/>
        <v>0.40799998737740967</v>
      </c>
      <c r="P215" s="13">
        <f t="shared" si="87"/>
        <v>0.75189966209132131</v>
      </c>
      <c r="Q215" s="13">
        <f t="shared" si="85"/>
        <v>0.86099997542664763</v>
      </c>
      <c r="R215" s="13">
        <f t="shared" si="84"/>
        <v>-1.9047568269251136E-2</v>
      </c>
      <c r="S215" s="13">
        <f t="shared" si="84"/>
        <v>4.0816447291996294E-2</v>
      </c>
      <c r="T215" s="13">
        <f t="shared" si="84"/>
        <v>9.8037352878941331E-3</v>
      </c>
      <c r="U215" s="13">
        <f t="shared" si="84"/>
        <v>4.9999629815369762E-2</v>
      </c>
      <c r="V215" s="14">
        <v>7974607</v>
      </c>
      <c r="W215" s="14">
        <v>5980955</v>
      </c>
      <c r="X215" s="14">
        <v>2436685</v>
      </c>
      <c r="Y215" s="14">
        <v>5759438</v>
      </c>
      <c r="Z215" s="14">
        <f t="shared" si="105"/>
        <v>547277</v>
      </c>
      <c r="AA215" s="13">
        <f t="shared" si="106"/>
        <v>7.3684217612520309E-2</v>
      </c>
      <c r="AB215" s="14">
        <f t="shared" si="94"/>
        <v>410458</v>
      </c>
      <c r="AC215" s="13">
        <f t="shared" si="107"/>
        <v>7.3684269105611211E-2</v>
      </c>
      <c r="AD215" s="14">
        <f t="shared" si="97"/>
        <v>167223</v>
      </c>
      <c r="AE215" s="13">
        <f t="shared" si="108"/>
        <v>7.3683983252418317E-2</v>
      </c>
      <c r="AF215" s="14">
        <f t="shared" si="95"/>
        <v>395255</v>
      </c>
      <c r="AG215" s="13">
        <f t="shared" si="109"/>
        <v>7.3684100635641903E-2</v>
      </c>
      <c r="AH215" s="14">
        <f t="shared" si="88"/>
        <v>22151685</v>
      </c>
      <c r="AI215" s="13">
        <f t="shared" si="98"/>
        <v>7.3684175322051626E-2</v>
      </c>
      <c r="AJ215" s="14">
        <v>386768</v>
      </c>
      <c r="AK215" s="50">
        <f t="shared" si="96"/>
        <v>-1.4515944096925804E-2</v>
      </c>
      <c r="AL215" s="50">
        <v>0.19</v>
      </c>
      <c r="AM215" s="50">
        <f t="shared" si="96"/>
        <v>0</v>
      </c>
      <c r="AN215" s="14">
        <v>32</v>
      </c>
      <c r="AO215" s="50">
        <f t="shared" si="99"/>
        <v>3.2258064516129004E-2</v>
      </c>
      <c r="AP215" s="14">
        <v>20</v>
      </c>
      <c r="AQ215" s="50">
        <f t="shared" si="100"/>
        <v>-4.7619047619047672E-2</v>
      </c>
      <c r="AR215" s="14">
        <v>25</v>
      </c>
      <c r="AS215" s="50">
        <f t="shared" si="101"/>
        <v>-7.407407407407407E-2</v>
      </c>
      <c r="AT215" s="14">
        <v>384</v>
      </c>
      <c r="AU215" s="50">
        <f t="shared" si="102"/>
        <v>2.9490616621983934E-2</v>
      </c>
      <c r="AV215" s="14">
        <v>37</v>
      </c>
      <c r="AW215" s="50">
        <f t="shared" si="103"/>
        <v>0</v>
      </c>
      <c r="AX215" s="50">
        <v>0.94</v>
      </c>
      <c r="AY215" s="50">
        <f t="shared" si="104"/>
        <v>0</v>
      </c>
    </row>
    <row r="216" spans="2:51" x14ac:dyDescent="0.3">
      <c r="B216" s="1">
        <v>43679</v>
      </c>
      <c r="C216" s="4">
        <f t="shared" si="89"/>
        <v>6</v>
      </c>
      <c r="D216" s="57">
        <f t="shared" si="90"/>
        <v>2</v>
      </c>
      <c r="E216" s="2">
        <v>22803207</v>
      </c>
      <c r="F216" s="2">
        <v>5814817</v>
      </c>
      <c r="G216" s="2">
        <v>2256149</v>
      </c>
      <c r="H216" s="2">
        <v>1581109</v>
      </c>
      <c r="I216" s="12">
        <v>1322439</v>
      </c>
      <c r="J216" s="13">
        <f t="shared" si="86"/>
        <v>5.7993553275203794E-2</v>
      </c>
      <c r="K216" s="13">
        <f t="shared" si="91"/>
        <v>6.1115020545257748E-2</v>
      </c>
      <c r="L216" s="13">
        <f t="shared" si="92"/>
        <v>8.2474216527056665E-2</v>
      </c>
      <c r="M216" s="13">
        <f t="shared" si="93"/>
        <v>-1.9731828856234923E-2</v>
      </c>
      <c r="N216" s="13">
        <f t="shared" si="87"/>
        <v>0.25499996557501758</v>
      </c>
      <c r="O216" s="13">
        <f t="shared" si="87"/>
        <v>0.38800000068789781</v>
      </c>
      <c r="P216" s="13">
        <f t="shared" si="87"/>
        <v>0.7007999028432963</v>
      </c>
      <c r="Q216" s="13">
        <f t="shared" si="85"/>
        <v>0.83639964101146724</v>
      </c>
      <c r="R216" s="13">
        <f t="shared" si="84"/>
        <v>9.9009581867819385E-3</v>
      </c>
      <c r="S216" s="13">
        <f t="shared" si="84"/>
        <v>8.5113614822773798E-8</v>
      </c>
      <c r="T216" s="13">
        <f t="shared" si="84"/>
        <v>-7.6922836336441924E-2</v>
      </c>
      <c r="U216" s="13">
        <f t="shared" si="84"/>
        <v>5.1545510107991799E-2</v>
      </c>
      <c r="V216" s="14">
        <v>8209154</v>
      </c>
      <c r="W216" s="14">
        <v>6156866</v>
      </c>
      <c r="X216" s="14">
        <v>2508352</v>
      </c>
      <c r="Y216" s="14">
        <v>5928833</v>
      </c>
      <c r="Z216" s="14">
        <f t="shared" si="105"/>
        <v>625459</v>
      </c>
      <c r="AA216" s="13">
        <f t="shared" si="106"/>
        <v>8.2474176506307284E-2</v>
      </c>
      <c r="AB216" s="14">
        <f t="shared" si="94"/>
        <v>469095</v>
      </c>
      <c r="AC216" s="13">
        <f t="shared" si="107"/>
        <v>8.247431199322186E-2</v>
      </c>
      <c r="AD216" s="14">
        <f t="shared" si="97"/>
        <v>191112</v>
      </c>
      <c r="AE216" s="13">
        <f t="shared" si="108"/>
        <v>8.2473977663081843E-2</v>
      </c>
      <c r="AF216" s="14">
        <f t="shared" si="95"/>
        <v>451720</v>
      </c>
      <c r="AG216" s="13">
        <f t="shared" si="109"/>
        <v>8.2474106340329367E-2</v>
      </c>
      <c r="AH216" s="14">
        <f t="shared" si="88"/>
        <v>22803205</v>
      </c>
      <c r="AI216" s="13">
        <f t="shared" si="98"/>
        <v>8.247417297186499E-2</v>
      </c>
      <c r="AJ216" s="14">
        <v>387112</v>
      </c>
      <c r="AK216" s="50">
        <f t="shared" si="96"/>
        <v>-3.5869234945730355E-2</v>
      </c>
      <c r="AL216" s="50">
        <v>0.17</v>
      </c>
      <c r="AM216" s="50">
        <f t="shared" si="96"/>
        <v>-0.10526315789473684</v>
      </c>
      <c r="AN216" s="14">
        <v>37</v>
      </c>
      <c r="AO216" s="50">
        <f t="shared" si="99"/>
        <v>0.15625</v>
      </c>
      <c r="AP216" s="14">
        <v>21</v>
      </c>
      <c r="AQ216" s="50">
        <f t="shared" si="100"/>
        <v>0.23529411764705888</v>
      </c>
      <c r="AR216" s="14">
        <v>26</v>
      </c>
      <c r="AS216" s="50">
        <f t="shared" si="101"/>
        <v>4.0000000000000036E-2</v>
      </c>
      <c r="AT216" s="14">
        <v>384</v>
      </c>
      <c r="AU216" s="50">
        <f t="shared" si="102"/>
        <v>-1.0309278350515427E-2</v>
      </c>
      <c r="AV216" s="14">
        <v>37</v>
      </c>
      <c r="AW216" s="50">
        <f t="shared" si="103"/>
        <v>-5.1282051282051322E-2</v>
      </c>
      <c r="AX216" s="50">
        <v>0.93</v>
      </c>
      <c r="AY216" s="50">
        <f t="shared" si="104"/>
        <v>2.19780219780219E-2</v>
      </c>
    </row>
    <row r="217" spans="2:51" x14ac:dyDescent="0.3">
      <c r="B217" s="1">
        <v>43680</v>
      </c>
      <c r="C217" s="4">
        <f t="shared" si="89"/>
        <v>7</v>
      </c>
      <c r="D217" s="57">
        <f t="shared" si="90"/>
        <v>3</v>
      </c>
      <c r="E217" s="2">
        <v>45338648</v>
      </c>
      <c r="F217" s="2">
        <v>9045060</v>
      </c>
      <c r="G217" s="2">
        <v>3167580</v>
      </c>
      <c r="H217" s="2">
        <v>2240112</v>
      </c>
      <c r="I217" s="12">
        <v>1782233</v>
      </c>
      <c r="J217" s="13">
        <f t="shared" si="86"/>
        <v>3.930935479152356E-2</v>
      </c>
      <c r="K217" s="13">
        <f t="shared" si="91"/>
        <v>4.9113520787332776E-2</v>
      </c>
      <c r="L217" s="13">
        <f t="shared" si="92"/>
        <v>1.0000011138400211E-2</v>
      </c>
      <c r="M217" s="13">
        <f t="shared" si="93"/>
        <v>3.8726246750083293E-2</v>
      </c>
      <c r="N217" s="13">
        <f t="shared" si="87"/>
        <v>0.19949999391247838</v>
      </c>
      <c r="O217" s="13">
        <f t="shared" si="87"/>
        <v>0.35019999867330898</v>
      </c>
      <c r="P217" s="13">
        <f t="shared" si="87"/>
        <v>0.70719981815771027</v>
      </c>
      <c r="Q217" s="13">
        <f t="shared" si="85"/>
        <v>0.79559995214524992</v>
      </c>
      <c r="R217" s="13">
        <f t="shared" si="84"/>
        <v>-6.8627435811957516E-2</v>
      </c>
      <c r="S217" s="13">
        <f t="shared" si="84"/>
        <v>6.1855881454901729E-2</v>
      </c>
      <c r="T217" s="13">
        <f t="shared" si="84"/>
        <v>3.9999751876417911E-2</v>
      </c>
      <c r="U217" s="13">
        <f t="shared" si="84"/>
        <v>9.9011167341060968E-3</v>
      </c>
      <c r="V217" s="14">
        <v>16321913</v>
      </c>
      <c r="W217" s="14">
        <v>12241435</v>
      </c>
      <c r="X217" s="14">
        <v>4987251</v>
      </c>
      <c r="Y217" s="14">
        <v>11788048</v>
      </c>
      <c r="Z217" s="14">
        <f t="shared" si="105"/>
        <v>161603</v>
      </c>
      <c r="AA217" s="13">
        <f t="shared" si="106"/>
        <v>9.9999938119998966E-3</v>
      </c>
      <c r="AB217" s="14">
        <f t="shared" si="94"/>
        <v>121203</v>
      </c>
      <c r="AC217" s="13">
        <f t="shared" si="107"/>
        <v>1.0000056104536581E-2</v>
      </c>
      <c r="AD217" s="14">
        <f t="shared" si="97"/>
        <v>49379</v>
      </c>
      <c r="AE217" s="13">
        <f t="shared" si="108"/>
        <v>1.0000056704588589E-2</v>
      </c>
      <c r="AF217" s="14">
        <f t="shared" si="95"/>
        <v>116713</v>
      </c>
      <c r="AG217" s="13">
        <f t="shared" si="109"/>
        <v>9.9999700119994817E-3</v>
      </c>
      <c r="AH217" s="14">
        <f t="shared" si="88"/>
        <v>45338647</v>
      </c>
      <c r="AI217" s="13">
        <f t="shared" si="98"/>
        <v>1.0000011361168459E-2</v>
      </c>
      <c r="AJ217" s="14">
        <v>409781</v>
      </c>
      <c r="AK217" s="50">
        <f t="shared" si="96"/>
        <v>4.4206272153463066E-2</v>
      </c>
      <c r="AL217" s="50">
        <v>0.19</v>
      </c>
      <c r="AM217" s="50">
        <f t="shared" si="96"/>
        <v>0.11764705882352944</v>
      </c>
      <c r="AN217" s="14">
        <v>30</v>
      </c>
      <c r="AO217" s="50">
        <f t="shared" si="99"/>
        <v>-0.21052631578947367</v>
      </c>
      <c r="AP217" s="14">
        <v>19</v>
      </c>
      <c r="AQ217" s="50">
        <f t="shared" si="100"/>
        <v>0</v>
      </c>
      <c r="AR217" s="14">
        <v>27</v>
      </c>
      <c r="AS217" s="50">
        <f t="shared" si="101"/>
        <v>-6.8965517241379337E-2</v>
      </c>
      <c r="AT217" s="14">
        <v>358</v>
      </c>
      <c r="AU217" s="50">
        <f t="shared" si="102"/>
        <v>-6.2827225130890008E-2</v>
      </c>
      <c r="AV217" s="14">
        <v>31</v>
      </c>
      <c r="AW217" s="50">
        <f t="shared" si="103"/>
        <v>-3.125E-2</v>
      </c>
      <c r="AX217" s="50">
        <v>0.92</v>
      </c>
      <c r="AY217" s="50">
        <f t="shared" si="104"/>
        <v>-3.1578947368420929E-2</v>
      </c>
    </row>
    <row r="218" spans="2:51" x14ac:dyDescent="0.3">
      <c r="B218" s="1">
        <v>43681</v>
      </c>
      <c r="C218" s="4">
        <f t="shared" si="89"/>
        <v>1</v>
      </c>
      <c r="D218" s="57">
        <f t="shared" si="90"/>
        <v>4</v>
      </c>
      <c r="E218" s="2">
        <v>43991955</v>
      </c>
      <c r="F218" s="2">
        <v>9053544</v>
      </c>
      <c r="G218" s="2">
        <v>2924294</v>
      </c>
      <c r="H218" s="2">
        <v>2068061</v>
      </c>
      <c r="I218" s="12">
        <v>1677611</v>
      </c>
      <c r="J218" s="13">
        <f t="shared" si="86"/>
        <v>3.8134495273056179E-2</v>
      </c>
      <c r="K218" s="13">
        <f t="shared" si="91"/>
        <v>1.0185488493980932E-2</v>
      </c>
      <c r="L218" s="13">
        <f t="shared" si="92"/>
        <v>1.0309266749248591E-2</v>
      </c>
      <c r="M218" s="13">
        <f t="shared" si="93"/>
        <v>-1.2251521325334913E-4</v>
      </c>
      <c r="N218" s="13">
        <f t="shared" si="87"/>
        <v>0.20579999229404558</v>
      </c>
      <c r="O218" s="13">
        <f t="shared" si="87"/>
        <v>0.3229999213567637</v>
      </c>
      <c r="P218" s="13">
        <f t="shared" si="87"/>
        <v>0.70720009684388774</v>
      </c>
      <c r="Q218" s="13">
        <f t="shared" si="85"/>
        <v>0.81119995976907833</v>
      </c>
      <c r="R218" s="13">
        <f t="shared" si="84"/>
        <v>2.0833352417464424E-2</v>
      </c>
      <c r="S218" s="13">
        <f t="shared" si="84"/>
        <v>-7.7669930661339315E-2</v>
      </c>
      <c r="T218" s="13">
        <f t="shared" si="84"/>
        <v>7.2165263843283256E-2</v>
      </c>
      <c r="U218" s="13">
        <f t="shared" si="84"/>
        <v>-9.524270773628829E-3</v>
      </c>
      <c r="V218" s="14">
        <v>15837104</v>
      </c>
      <c r="W218" s="14">
        <v>11877828</v>
      </c>
      <c r="X218" s="14">
        <v>4839115</v>
      </c>
      <c r="Y218" s="14">
        <v>11437908</v>
      </c>
      <c r="Z218" s="14">
        <f t="shared" si="105"/>
        <v>161604</v>
      </c>
      <c r="AA218" s="13">
        <f t="shared" si="106"/>
        <v>1.030933622531971E-2</v>
      </c>
      <c r="AB218" s="14">
        <f t="shared" si="94"/>
        <v>121203</v>
      </c>
      <c r="AC218" s="13">
        <f t="shared" si="107"/>
        <v>1.030933622531971E-2</v>
      </c>
      <c r="AD218" s="14">
        <f t="shared" si="97"/>
        <v>49379</v>
      </c>
      <c r="AE218" s="13">
        <f t="shared" si="108"/>
        <v>1.0309336464473295E-2</v>
      </c>
      <c r="AF218" s="14">
        <f t="shared" si="95"/>
        <v>116713</v>
      </c>
      <c r="AG218" s="13">
        <f t="shared" si="109"/>
        <v>1.0309247389520326E-2</v>
      </c>
      <c r="AH218" s="14">
        <f t="shared" si="88"/>
        <v>43991955</v>
      </c>
      <c r="AI218" s="13">
        <f t="shared" si="98"/>
        <v>1.0309313154317934E-2</v>
      </c>
      <c r="AJ218" s="14">
        <v>388262</v>
      </c>
      <c r="AK218" s="50">
        <f t="shared" si="96"/>
        <v>-1.877723077545157E-2</v>
      </c>
      <c r="AL218" s="50">
        <v>0.18</v>
      </c>
      <c r="AM218" s="50">
        <f t="shared" si="96"/>
        <v>5.8823529411764497E-2</v>
      </c>
      <c r="AN218" s="14">
        <v>35</v>
      </c>
      <c r="AO218" s="50">
        <f t="shared" si="99"/>
        <v>-0.125</v>
      </c>
      <c r="AP218" s="14">
        <v>22</v>
      </c>
      <c r="AQ218" s="50">
        <f t="shared" si="100"/>
        <v>0.22222222222222232</v>
      </c>
      <c r="AR218" s="14">
        <v>30</v>
      </c>
      <c r="AS218" s="50">
        <f t="shared" si="101"/>
        <v>0.15384615384615374</v>
      </c>
      <c r="AT218" s="14">
        <v>369</v>
      </c>
      <c r="AU218" s="50">
        <f t="shared" si="102"/>
        <v>-1.6000000000000014E-2</v>
      </c>
      <c r="AV218" s="14">
        <v>39</v>
      </c>
      <c r="AW218" s="50">
        <f t="shared" si="103"/>
        <v>0.25806451612903225</v>
      </c>
      <c r="AX218" s="50">
        <v>0.95</v>
      </c>
      <c r="AY218" s="50">
        <f t="shared" si="104"/>
        <v>4.39560439560438E-2</v>
      </c>
    </row>
    <row r="219" spans="2:51" x14ac:dyDescent="0.3">
      <c r="B219" s="1">
        <v>43682</v>
      </c>
      <c r="C219" s="4">
        <f t="shared" si="89"/>
        <v>2</v>
      </c>
      <c r="D219" s="57">
        <f t="shared" si="90"/>
        <v>5</v>
      </c>
      <c r="E219" s="2">
        <v>22368860</v>
      </c>
      <c r="F219" s="2">
        <v>5592215</v>
      </c>
      <c r="G219" s="2">
        <v>2214517</v>
      </c>
      <c r="H219" s="2">
        <v>1551933</v>
      </c>
      <c r="I219" s="12">
        <v>1208956</v>
      </c>
      <c r="J219" s="13">
        <f t="shared" si="86"/>
        <v>5.4046384125073878E-2</v>
      </c>
      <c r="K219" s="13">
        <f t="shared" si="91"/>
        <v>-6.8627473639041092E-2</v>
      </c>
      <c r="L219" s="13">
        <f t="shared" si="92"/>
        <v>4.0404011745583279E-2</v>
      </c>
      <c r="M219" s="13">
        <f t="shared" si="93"/>
        <v>-0.10479725582919641</v>
      </c>
      <c r="N219" s="13">
        <f t="shared" si="87"/>
        <v>0.25</v>
      </c>
      <c r="O219" s="13">
        <f t="shared" si="87"/>
        <v>0.39599997496519718</v>
      </c>
      <c r="P219" s="13">
        <f t="shared" si="87"/>
        <v>0.70079976807583777</v>
      </c>
      <c r="Q219" s="13">
        <f t="shared" si="85"/>
        <v>0.77900012436103883</v>
      </c>
      <c r="R219" s="13">
        <f t="shared" si="84"/>
        <v>-2.9126213153819802E-2</v>
      </c>
      <c r="S219" s="13">
        <f t="shared" si="84"/>
        <v>-9.9999731769968569E-3</v>
      </c>
      <c r="T219" s="13">
        <f t="shared" si="84"/>
        <v>0</v>
      </c>
      <c r="U219" s="13">
        <f t="shared" si="84"/>
        <v>-6.8627473639041092E-2</v>
      </c>
      <c r="V219" s="14">
        <v>8052789</v>
      </c>
      <c r="W219" s="14">
        <v>6039592</v>
      </c>
      <c r="X219" s="14">
        <v>2460574</v>
      </c>
      <c r="Y219" s="14">
        <v>5815903</v>
      </c>
      <c r="Z219" s="14">
        <f t="shared" si="105"/>
        <v>312729</v>
      </c>
      <c r="AA219" s="13">
        <f t="shared" si="106"/>
        <v>4.0403950356973972E-2</v>
      </c>
      <c r="AB219" s="14">
        <f t="shared" si="94"/>
        <v>234547</v>
      </c>
      <c r="AC219" s="13">
        <f t="shared" si="107"/>
        <v>4.0403993422962303E-2</v>
      </c>
      <c r="AD219" s="14">
        <f t="shared" si="97"/>
        <v>95556</v>
      </c>
      <c r="AE219" s="13">
        <f t="shared" si="108"/>
        <v>4.0403920815824668E-2</v>
      </c>
      <c r="AF219" s="14">
        <f t="shared" si="95"/>
        <v>225860</v>
      </c>
      <c r="AG219" s="13">
        <f t="shared" si="109"/>
        <v>4.0403982581171505E-2</v>
      </c>
      <c r="AH219" s="14">
        <f t="shared" si="88"/>
        <v>22368858</v>
      </c>
      <c r="AI219" s="13">
        <f t="shared" si="98"/>
        <v>4.0403967113556316E-2</v>
      </c>
      <c r="AJ219" s="14">
        <v>403716</v>
      </c>
      <c r="AK219" s="50">
        <f t="shared" si="96"/>
        <v>3.1271553155509668E-2</v>
      </c>
      <c r="AL219" s="50">
        <v>0.17</v>
      </c>
      <c r="AM219" s="50">
        <f t="shared" si="96"/>
        <v>0</v>
      </c>
      <c r="AN219" s="14">
        <v>39</v>
      </c>
      <c r="AO219" s="50">
        <f t="shared" si="99"/>
        <v>0.11428571428571432</v>
      </c>
      <c r="AP219" s="14">
        <v>22</v>
      </c>
      <c r="AQ219" s="50">
        <f t="shared" si="100"/>
        <v>0</v>
      </c>
      <c r="AR219" s="14">
        <v>25</v>
      </c>
      <c r="AS219" s="50">
        <f t="shared" si="101"/>
        <v>0</v>
      </c>
      <c r="AT219" s="14">
        <v>389</v>
      </c>
      <c r="AU219" s="50">
        <f t="shared" si="102"/>
        <v>2.5773195876288568E-3</v>
      </c>
      <c r="AV219" s="14">
        <v>36</v>
      </c>
      <c r="AW219" s="50">
        <f t="shared" si="103"/>
        <v>-5.2631578947368474E-2</v>
      </c>
      <c r="AX219" s="50">
        <v>0.92</v>
      </c>
      <c r="AY219" s="50">
        <f t="shared" si="104"/>
        <v>0</v>
      </c>
    </row>
    <row r="220" spans="2:51" x14ac:dyDescent="0.3">
      <c r="B220" s="1">
        <v>43683</v>
      </c>
      <c r="C220" s="4">
        <f t="shared" si="89"/>
        <v>3</v>
      </c>
      <c r="D220" s="57">
        <f t="shared" si="90"/>
        <v>6</v>
      </c>
      <c r="E220" s="2">
        <v>22586034</v>
      </c>
      <c r="F220" s="2">
        <v>5420648</v>
      </c>
      <c r="G220" s="2">
        <v>2124894</v>
      </c>
      <c r="H220" s="2">
        <v>1535660</v>
      </c>
      <c r="I220" s="12">
        <v>1221464</v>
      </c>
      <c r="J220" s="13">
        <f t="shared" si="86"/>
        <v>5.4080499480342589E-2</v>
      </c>
      <c r="K220" s="13">
        <f t="shared" si="91"/>
        <v>1.0841940708214315E-2</v>
      </c>
      <c r="L220" s="13">
        <f t="shared" si="92"/>
        <v>8.3333373303954517E-2</v>
      </c>
      <c r="M220" s="13">
        <f t="shared" si="93"/>
        <v>-6.6915166081014887E-2</v>
      </c>
      <c r="N220" s="13">
        <f t="shared" si="87"/>
        <v>0.23999999291597632</v>
      </c>
      <c r="O220" s="13">
        <f t="shared" si="87"/>
        <v>0.39199999704832339</v>
      </c>
      <c r="P220" s="13">
        <f t="shared" si="87"/>
        <v>0.72269957936725315</v>
      </c>
      <c r="Q220" s="13">
        <f t="shared" si="85"/>
        <v>0.79540002344268912</v>
      </c>
      <c r="R220" s="13">
        <f t="shared" si="84"/>
        <v>-3.999993624377729E-2</v>
      </c>
      <c r="S220" s="13">
        <f t="shared" si="84"/>
        <v>4.7287072479917924E-8</v>
      </c>
      <c r="T220" s="13">
        <f t="shared" si="84"/>
        <v>4.2104887925109136E-2</v>
      </c>
      <c r="U220" s="13">
        <f t="shared" si="84"/>
        <v>-6.7307648763831551E-2</v>
      </c>
      <c r="V220" s="14">
        <v>8130972</v>
      </c>
      <c r="W220" s="14">
        <v>6098229</v>
      </c>
      <c r="X220" s="14">
        <v>2484463</v>
      </c>
      <c r="Y220" s="14">
        <v>5872368</v>
      </c>
      <c r="Z220" s="14">
        <f t="shared" si="105"/>
        <v>625460</v>
      </c>
      <c r="AA220" s="13">
        <f t="shared" si="106"/>
        <v>8.3333422156942838E-2</v>
      </c>
      <c r="AB220" s="14">
        <f t="shared" si="94"/>
        <v>469095</v>
      </c>
      <c r="AC220" s="13">
        <f t="shared" si="107"/>
        <v>8.3333422156942838E-2</v>
      </c>
      <c r="AD220" s="14">
        <f t="shared" si="97"/>
        <v>191112</v>
      </c>
      <c r="AE220" s="13">
        <f t="shared" si="108"/>
        <v>8.3333078974827668E-2</v>
      </c>
      <c r="AF220" s="14">
        <f t="shared" si="95"/>
        <v>451720</v>
      </c>
      <c r="AG220" s="13">
        <f t="shared" si="109"/>
        <v>8.3333210346807185E-2</v>
      </c>
      <c r="AH220" s="14">
        <f t="shared" si="88"/>
        <v>22586032</v>
      </c>
      <c r="AI220" s="13">
        <f t="shared" si="98"/>
        <v>8.3333329336271023E-2</v>
      </c>
      <c r="AJ220" s="14">
        <v>398247</v>
      </c>
      <c r="AK220" s="50">
        <f t="shared" si="96"/>
        <v>-2.749502310032681E-3</v>
      </c>
      <c r="AL220" s="50">
        <v>0.17</v>
      </c>
      <c r="AM220" s="50">
        <f t="shared" si="96"/>
        <v>-0.10526315789473684</v>
      </c>
      <c r="AN220" s="14">
        <v>31</v>
      </c>
      <c r="AO220" s="50">
        <f t="shared" si="99"/>
        <v>-8.8235294117647078E-2</v>
      </c>
      <c r="AP220" s="14">
        <v>18</v>
      </c>
      <c r="AQ220" s="50">
        <f t="shared" si="100"/>
        <v>0</v>
      </c>
      <c r="AR220" s="14">
        <v>29</v>
      </c>
      <c r="AS220" s="50">
        <f t="shared" si="101"/>
        <v>0</v>
      </c>
      <c r="AT220" s="14">
        <v>398</v>
      </c>
      <c r="AU220" s="50">
        <f t="shared" si="102"/>
        <v>9.0410958904109551E-2</v>
      </c>
      <c r="AV220" s="14">
        <v>32</v>
      </c>
      <c r="AW220" s="50">
        <f t="shared" si="103"/>
        <v>-0.17948717948717952</v>
      </c>
      <c r="AX220" s="50">
        <v>0.95</v>
      </c>
      <c r="AY220" s="50">
        <f t="shared" si="104"/>
        <v>3.2608695652173836E-2</v>
      </c>
    </row>
    <row r="221" spans="2:51" x14ac:dyDescent="0.3">
      <c r="B221" s="1">
        <v>43684</v>
      </c>
      <c r="C221" s="4">
        <f t="shared" si="89"/>
        <v>4</v>
      </c>
      <c r="D221" s="57">
        <f t="shared" si="90"/>
        <v>7</v>
      </c>
      <c r="E221" s="2">
        <v>22586034</v>
      </c>
      <c r="F221" s="2">
        <v>5364183</v>
      </c>
      <c r="G221" s="2">
        <v>2124216</v>
      </c>
      <c r="H221" s="2">
        <v>1488650</v>
      </c>
      <c r="I221" s="12">
        <v>1184072</v>
      </c>
      <c r="J221" s="13">
        <f t="shared" si="86"/>
        <v>5.2424963143152974E-2</v>
      </c>
      <c r="K221" s="13">
        <f t="shared" si="91"/>
        <v>-0.10453264967348441</v>
      </c>
      <c r="L221" s="13">
        <f t="shared" si="92"/>
        <v>9.7087647738864913E-3</v>
      </c>
      <c r="M221" s="13">
        <f t="shared" si="93"/>
        <v>-0.1131429362930747</v>
      </c>
      <c r="N221" s="13">
        <f t="shared" si="87"/>
        <v>0.23749999667936389</v>
      </c>
      <c r="O221" s="13">
        <f t="shared" si="87"/>
        <v>0.39599991275465435</v>
      </c>
      <c r="P221" s="13">
        <f t="shared" si="87"/>
        <v>0.70079973034757292</v>
      </c>
      <c r="Q221" s="13">
        <f t="shared" si="85"/>
        <v>0.79539985893258991</v>
      </c>
      <c r="R221" s="13">
        <f t="shared" si="84"/>
        <v>-5.0000013282544442E-2</v>
      </c>
      <c r="S221" s="13">
        <f t="shared" si="84"/>
        <v>-1.570973403586251E-7</v>
      </c>
      <c r="T221" s="13">
        <f t="shared" si="84"/>
        <v>1.0526281949095218E-2</v>
      </c>
      <c r="U221" s="13">
        <f t="shared" si="84"/>
        <v>-7.6190369657809454E-2</v>
      </c>
      <c r="V221" s="14">
        <v>8130972</v>
      </c>
      <c r="W221" s="14">
        <v>6098229</v>
      </c>
      <c r="X221" s="14">
        <v>2484463</v>
      </c>
      <c r="Y221" s="14">
        <v>5872368</v>
      </c>
      <c r="Z221" s="14">
        <f t="shared" si="105"/>
        <v>78183</v>
      </c>
      <c r="AA221" s="13">
        <f t="shared" si="106"/>
        <v>9.7088102022790945E-3</v>
      </c>
      <c r="AB221" s="14">
        <f t="shared" si="94"/>
        <v>58637</v>
      </c>
      <c r="AC221" s="13">
        <f t="shared" si="107"/>
        <v>9.7087684068726254E-3</v>
      </c>
      <c r="AD221" s="14">
        <f t="shared" si="97"/>
        <v>23889</v>
      </c>
      <c r="AE221" s="13">
        <f t="shared" si="108"/>
        <v>9.7087102440325257E-3</v>
      </c>
      <c r="AF221" s="14">
        <f t="shared" si="95"/>
        <v>56465</v>
      </c>
      <c r="AG221" s="13">
        <f t="shared" si="109"/>
        <v>9.708724509332356E-3</v>
      </c>
      <c r="AH221" s="14">
        <f t="shared" si="88"/>
        <v>22586032</v>
      </c>
      <c r="AI221" s="13">
        <f t="shared" si="98"/>
        <v>9.7087656419474477E-3</v>
      </c>
      <c r="AJ221" s="14">
        <v>395396</v>
      </c>
      <c r="AK221" s="50">
        <f t="shared" si="96"/>
        <v>1.3448708057690828E-2</v>
      </c>
      <c r="AL221" s="50">
        <v>0.19</v>
      </c>
      <c r="AM221" s="50">
        <f t="shared" si="96"/>
        <v>0.11764705882352944</v>
      </c>
      <c r="AN221" s="14">
        <v>34</v>
      </c>
      <c r="AO221" s="50">
        <f t="shared" si="99"/>
        <v>3.0303030303030276E-2</v>
      </c>
      <c r="AP221" s="14">
        <v>22</v>
      </c>
      <c r="AQ221" s="50">
        <f t="shared" si="100"/>
        <v>0.22222222222222232</v>
      </c>
      <c r="AR221" s="14">
        <v>29</v>
      </c>
      <c r="AS221" s="50">
        <f t="shared" si="101"/>
        <v>0</v>
      </c>
      <c r="AT221" s="14">
        <v>366</v>
      </c>
      <c r="AU221" s="50">
        <f t="shared" si="102"/>
        <v>2.73972602739736E-3</v>
      </c>
      <c r="AV221" s="14">
        <v>37</v>
      </c>
      <c r="AW221" s="50">
        <f t="shared" si="103"/>
        <v>-5.1282051282051322E-2</v>
      </c>
      <c r="AX221" s="50">
        <v>0.91</v>
      </c>
      <c r="AY221" s="50">
        <f t="shared" si="104"/>
        <v>-4.2105263157894646E-2</v>
      </c>
    </row>
    <row r="222" spans="2:51" x14ac:dyDescent="0.3">
      <c r="B222" s="1">
        <v>43685</v>
      </c>
      <c r="C222" s="4">
        <f t="shared" si="89"/>
        <v>5</v>
      </c>
      <c r="D222" s="57">
        <f t="shared" si="90"/>
        <v>8</v>
      </c>
      <c r="E222" s="2">
        <v>20848646</v>
      </c>
      <c r="F222" s="2">
        <v>5264283</v>
      </c>
      <c r="G222" s="2">
        <v>2168884</v>
      </c>
      <c r="H222" s="2">
        <v>1519954</v>
      </c>
      <c r="I222" s="12">
        <v>1233898</v>
      </c>
      <c r="J222" s="13">
        <f t="shared" si="86"/>
        <v>5.9183603577901416E-2</v>
      </c>
      <c r="K222" s="13">
        <f t="shared" si="91"/>
        <v>-0.18102230670794195</v>
      </c>
      <c r="L222" s="13">
        <f t="shared" si="92"/>
        <v>-5.8823555966640351E-2</v>
      </c>
      <c r="M222" s="13">
        <f t="shared" si="93"/>
        <v>-0.12983617632590294</v>
      </c>
      <c r="N222" s="13">
        <f t="shared" si="87"/>
        <v>0.25249999448405425</v>
      </c>
      <c r="O222" s="13">
        <f t="shared" si="87"/>
        <v>0.41199988678420213</v>
      </c>
      <c r="P222" s="13">
        <f t="shared" si="87"/>
        <v>0.70080004278698171</v>
      </c>
      <c r="Q222" s="13">
        <f t="shared" si="85"/>
        <v>0.8117995676184937</v>
      </c>
      <c r="R222" s="13">
        <f t="shared" si="84"/>
        <v>-1.9417427955689681E-2</v>
      </c>
      <c r="S222" s="13">
        <f t="shared" si="84"/>
        <v>9.8036753199515214E-3</v>
      </c>
      <c r="T222" s="13">
        <f t="shared" si="84"/>
        <v>-6.7960689278955044E-2</v>
      </c>
      <c r="U222" s="13">
        <f t="shared" si="84"/>
        <v>-5.714333241853331E-2</v>
      </c>
      <c r="V222" s="14">
        <v>7505512</v>
      </c>
      <c r="W222" s="14">
        <v>5629134</v>
      </c>
      <c r="X222" s="14">
        <v>2293351</v>
      </c>
      <c r="Y222" s="14">
        <v>5420648</v>
      </c>
      <c r="Z222" s="14">
        <f t="shared" si="105"/>
        <v>-469095</v>
      </c>
      <c r="AA222" s="13">
        <f t="shared" si="106"/>
        <v>-5.8823588422601936E-2</v>
      </c>
      <c r="AB222" s="14">
        <f t="shared" si="94"/>
        <v>-351821</v>
      </c>
      <c r="AC222" s="13">
        <f t="shared" si="107"/>
        <v>-5.8823549082044568E-2</v>
      </c>
      <c r="AD222" s="14">
        <f t="shared" si="97"/>
        <v>-143334</v>
      </c>
      <c r="AE222" s="13">
        <f t="shared" si="108"/>
        <v>-5.8823360426152771E-2</v>
      </c>
      <c r="AF222" s="14">
        <f t="shared" si="95"/>
        <v>-338790</v>
      </c>
      <c r="AG222" s="13">
        <f t="shared" si="109"/>
        <v>-5.8823447704446141E-2</v>
      </c>
      <c r="AH222" s="14">
        <f t="shared" si="88"/>
        <v>20848645</v>
      </c>
      <c r="AI222" s="13">
        <f t="shared" si="98"/>
        <v>-5.8823516134325682E-2</v>
      </c>
      <c r="AJ222" s="14">
        <v>395163</v>
      </c>
      <c r="AK222" s="50">
        <f t="shared" si="96"/>
        <v>2.1705518553758241E-2</v>
      </c>
      <c r="AL222" s="50">
        <v>0.18</v>
      </c>
      <c r="AM222" s="50">
        <f t="shared" si="96"/>
        <v>-5.2631578947368474E-2</v>
      </c>
      <c r="AN222" s="14">
        <v>32</v>
      </c>
      <c r="AO222" s="50">
        <f t="shared" si="99"/>
        <v>0</v>
      </c>
      <c r="AP222" s="14">
        <v>17</v>
      </c>
      <c r="AQ222" s="50">
        <f t="shared" si="100"/>
        <v>-0.15000000000000002</v>
      </c>
      <c r="AR222" s="14">
        <v>29</v>
      </c>
      <c r="AS222" s="50">
        <f t="shared" si="101"/>
        <v>0.15999999999999992</v>
      </c>
      <c r="AT222" s="14">
        <v>367</v>
      </c>
      <c r="AU222" s="50">
        <f t="shared" si="102"/>
        <v>-4.427083333333337E-2</v>
      </c>
      <c r="AV222" s="14">
        <v>37</v>
      </c>
      <c r="AW222" s="50">
        <f t="shared" si="103"/>
        <v>0</v>
      </c>
      <c r="AX222" s="50">
        <v>0.92</v>
      </c>
      <c r="AY222" s="50">
        <f t="shared" si="104"/>
        <v>-2.1276595744680771E-2</v>
      </c>
    </row>
    <row r="223" spans="2:51" x14ac:dyDescent="0.3">
      <c r="B223" s="1">
        <v>43686</v>
      </c>
      <c r="C223" s="4">
        <f t="shared" si="89"/>
        <v>6</v>
      </c>
      <c r="D223" s="57">
        <f t="shared" si="90"/>
        <v>9</v>
      </c>
      <c r="E223" s="2">
        <v>22586034</v>
      </c>
      <c r="F223" s="2">
        <v>5590043</v>
      </c>
      <c r="G223" s="2">
        <v>2124216</v>
      </c>
      <c r="H223" s="2">
        <v>1566184</v>
      </c>
      <c r="I223" s="12">
        <v>1322799</v>
      </c>
      <c r="J223" s="13">
        <f t="shared" si="86"/>
        <v>5.8567121611523297E-2</v>
      </c>
      <c r="K223" s="13">
        <f t="shared" si="91"/>
        <v>2.7222427650719361E-4</v>
      </c>
      <c r="L223" s="13">
        <f t="shared" si="92"/>
        <v>-9.5237919824172623E-3</v>
      </c>
      <c r="M223" s="13">
        <f t="shared" si="93"/>
        <v>9.8902085477963197E-3</v>
      </c>
      <c r="N223" s="13">
        <f t="shared" si="87"/>
        <v>0.24749998162581355</v>
      </c>
      <c r="O223" s="13">
        <f t="shared" si="87"/>
        <v>0.37999993917756986</v>
      </c>
      <c r="P223" s="13">
        <f t="shared" si="87"/>
        <v>0.7372997849559555</v>
      </c>
      <c r="Q223" s="13">
        <f t="shared" si="85"/>
        <v>0.84459999591363466</v>
      </c>
      <c r="R223" s="13">
        <f t="shared" si="84"/>
        <v>-2.9411705732162674E-2</v>
      </c>
      <c r="S223" s="13">
        <f t="shared" si="84"/>
        <v>-2.0618715196248361E-2</v>
      </c>
      <c r="T223" s="13">
        <f t="shared" si="84"/>
        <v>5.2083172335742889E-2</v>
      </c>
      <c r="U223" s="13">
        <f t="shared" si="84"/>
        <v>9.8043500978199916E-3</v>
      </c>
      <c r="V223" s="14">
        <v>8130972</v>
      </c>
      <c r="W223" s="14">
        <v>6098229</v>
      </c>
      <c r="X223" s="14">
        <v>2484463</v>
      </c>
      <c r="Y223" s="14">
        <v>5872368</v>
      </c>
      <c r="Z223" s="14">
        <f t="shared" si="105"/>
        <v>-78182</v>
      </c>
      <c r="AA223" s="13">
        <f t="shared" si="106"/>
        <v>-9.5237584774265915E-3</v>
      </c>
      <c r="AB223" s="14">
        <f t="shared" si="94"/>
        <v>-58637</v>
      </c>
      <c r="AC223" s="13">
        <f t="shared" si="107"/>
        <v>-9.5238389141488744E-3</v>
      </c>
      <c r="AD223" s="14">
        <f t="shared" si="97"/>
        <v>-23889</v>
      </c>
      <c r="AE223" s="13">
        <f t="shared" si="108"/>
        <v>-9.523782945934256E-3</v>
      </c>
      <c r="AF223" s="14">
        <f t="shared" si="95"/>
        <v>-56465</v>
      </c>
      <c r="AG223" s="13">
        <f t="shared" si="109"/>
        <v>-9.5237966729708745E-3</v>
      </c>
      <c r="AH223" s="14">
        <f t="shared" si="88"/>
        <v>22586032</v>
      </c>
      <c r="AI223" s="13">
        <f t="shared" si="98"/>
        <v>-9.5237928177200892E-3</v>
      </c>
      <c r="AJ223" s="14">
        <v>402090</v>
      </c>
      <c r="AK223" s="50">
        <f t="shared" si="96"/>
        <v>3.8691644795304736E-2</v>
      </c>
      <c r="AL223" s="50">
        <v>0.17</v>
      </c>
      <c r="AM223" s="50">
        <f t="shared" si="96"/>
        <v>0</v>
      </c>
      <c r="AN223" s="14">
        <v>32</v>
      </c>
      <c r="AO223" s="50">
        <f t="shared" si="99"/>
        <v>-0.13513513513513509</v>
      </c>
      <c r="AP223" s="14">
        <v>21</v>
      </c>
      <c r="AQ223" s="50">
        <f t="shared" si="100"/>
        <v>0</v>
      </c>
      <c r="AR223" s="14">
        <v>30</v>
      </c>
      <c r="AS223" s="50">
        <f t="shared" si="101"/>
        <v>0.15384615384615374</v>
      </c>
      <c r="AT223" s="14">
        <v>353</v>
      </c>
      <c r="AU223" s="50">
        <f t="shared" si="102"/>
        <v>-8.072916666666663E-2</v>
      </c>
      <c r="AV223" s="14">
        <v>34</v>
      </c>
      <c r="AW223" s="50">
        <f t="shared" si="103"/>
        <v>-8.108108108108103E-2</v>
      </c>
      <c r="AX223" s="50">
        <v>0.93</v>
      </c>
      <c r="AY223" s="50">
        <f t="shared" si="104"/>
        <v>0</v>
      </c>
    </row>
    <row r="224" spans="2:51" x14ac:dyDescent="0.3">
      <c r="B224" s="1">
        <v>43687</v>
      </c>
      <c r="C224" s="4">
        <f t="shared" si="89"/>
        <v>7</v>
      </c>
      <c r="D224" s="57">
        <f t="shared" si="90"/>
        <v>10</v>
      </c>
      <c r="E224" s="2">
        <v>46685340</v>
      </c>
      <c r="F224" s="2">
        <v>9411764</v>
      </c>
      <c r="G224" s="2">
        <v>3328000</v>
      </c>
      <c r="H224" s="2">
        <v>2330931</v>
      </c>
      <c r="I224" s="12">
        <v>1890851</v>
      </c>
      <c r="J224" s="13">
        <f t="shared" si="86"/>
        <v>4.0502029116634898E-2</v>
      </c>
      <c r="K224" s="13">
        <f t="shared" si="91"/>
        <v>6.0944893288363611E-2</v>
      </c>
      <c r="L224" s="13">
        <f t="shared" si="92"/>
        <v>2.9702958941342894E-2</v>
      </c>
      <c r="M224" s="13">
        <f t="shared" si="93"/>
        <v>3.034072503699603E-2</v>
      </c>
      <c r="N224" s="13">
        <f t="shared" si="87"/>
        <v>0.2015999883475198</v>
      </c>
      <c r="O224" s="13">
        <f t="shared" si="87"/>
        <v>0.353600026520002</v>
      </c>
      <c r="P224" s="13">
        <f t="shared" si="87"/>
        <v>0.70039993990384619</v>
      </c>
      <c r="Q224" s="13">
        <f t="shared" si="85"/>
        <v>0.81119990252821728</v>
      </c>
      <c r="R224" s="13">
        <f t="shared" si="84"/>
        <v>1.0526288216142543E-2</v>
      </c>
      <c r="S224" s="13">
        <f t="shared" si="84"/>
        <v>9.7088174174004838E-3</v>
      </c>
      <c r="T224" s="13">
        <f t="shared" si="84"/>
        <v>-9.6152149354027383E-3</v>
      </c>
      <c r="U224" s="13">
        <f t="shared" si="84"/>
        <v>1.9607781952354131E-2</v>
      </c>
      <c r="V224" s="14">
        <v>16806722</v>
      </c>
      <c r="W224" s="14">
        <v>12605042</v>
      </c>
      <c r="X224" s="14">
        <v>5135387</v>
      </c>
      <c r="Y224" s="14">
        <v>12138188</v>
      </c>
      <c r="Z224" s="14">
        <f t="shared" si="105"/>
        <v>484809</v>
      </c>
      <c r="AA224" s="13">
        <f t="shared" si="106"/>
        <v>2.9702952098813462E-2</v>
      </c>
      <c r="AB224" s="14">
        <f t="shared" si="94"/>
        <v>363607</v>
      </c>
      <c r="AC224" s="13">
        <f t="shared" si="107"/>
        <v>2.9702971914648879E-2</v>
      </c>
      <c r="AD224" s="14">
        <f t="shared" si="97"/>
        <v>148136</v>
      </c>
      <c r="AE224" s="13">
        <f t="shared" si="108"/>
        <v>2.9702936547609138E-2</v>
      </c>
      <c r="AF224" s="14">
        <f t="shared" si="95"/>
        <v>350140</v>
      </c>
      <c r="AG224" s="13">
        <f t="shared" si="109"/>
        <v>2.9702966937358966E-2</v>
      </c>
      <c r="AH224" s="14">
        <f t="shared" si="88"/>
        <v>46685339</v>
      </c>
      <c r="AI224" s="13">
        <f t="shared" si="98"/>
        <v>2.9702959596478395E-2</v>
      </c>
      <c r="AJ224" s="14">
        <v>398762</v>
      </c>
      <c r="AK224" s="50">
        <f t="shared" si="96"/>
        <v>-2.6889972936763762E-2</v>
      </c>
      <c r="AL224" s="50">
        <v>0.19</v>
      </c>
      <c r="AM224" s="50">
        <f t="shared" si="96"/>
        <v>0</v>
      </c>
      <c r="AN224" s="14">
        <v>30</v>
      </c>
      <c r="AO224" s="50">
        <f t="shared" si="99"/>
        <v>0</v>
      </c>
      <c r="AP224" s="14">
        <v>22</v>
      </c>
      <c r="AQ224" s="50">
        <f t="shared" si="100"/>
        <v>0.15789473684210531</v>
      </c>
      <c r="AR224" s="14">
        <v>27</v>
      </c>
      <c r="AS224" s="50">
        <f t="shared" si="101"/>
        <v>0</v>
      </c>
      <c r="AT224" s="14">
        <v>352</v>
      </c>
      <c r="AU224" s="50">
        <f t="shared" si="102"/>
        <v>-1.6759776536312887E-2</v>
      </c>
      <c r="AV224" s="14">
        <v>30</v>
      </c>
      <c r="AW224" s="50">
        <f t="shared" si="103"/>
        <v>-3.2258064516129004E-2</v>
      </c>
      <c r="AX224" s="50">
        <v>0.93</v>
      </c>
      <c r="AY224" s="50">
        <f t="shared" si="104"/>
        <v>1.0869565217391353E-2</v>
      </c>
    </row>
    <row r="225" spans="2:51" x14ac:dyDescent="0.3">
      <c r="B225" s="24">
        <v>43688</v>
      </c>
      <c r="C225" s="16">
        <f t="shared" si="89"/>
        <v>1</v>
      </c>
      <c r="D225" s="73">
        <f t="shared" si="90"/>
        <v>11</v>
      </c>
      <c r="E225" s="25">
        <v>43991955</v>
      </c>
      <c r="F225" s="25">
        <v>9700226</v>
      </c>
      <c r="G225" s="25">
        <v>3166153</v>
      </c>
      <c r="H225" s="25">
        <v>1033432</v>
      </c>
      <c r="I225" s="26">
        <v>765773</v>
      </c>
      <c r="J225" s="22">
        <f t="shared" si="86"/>
        <v>1.7407114550830941E-2</v>
      </c>
      <c r="K225" s="22">
        <f t="shared" si="91"/>
        <v>-0.54353363205176886</v>
      </c>
      <c r="L225" s="22">
        <f t="shared" si="92"/>
        <v>0</v>
      </c>
      <c r="M225" s="22">
        <f t="shared" si="93"/>
        <v>-0.54353363205176897</v>
      </c>
      <c r="N225" s="22">
        <f t="shared" si="87"/>
        <v>0.22049999823831426</v>
      </c>
      <c r="O225" s="22">
        <f t="shared" si="87"/>
        <v>0.32639992099153153</v>
      </c>
      <c r="P225" s="22">
        <f t="shared" si="87"/>
        <v>0.32639989286683241</v>
      </c>
      <c r="Q225" s="22">
        <f t="shared" si="85"/>
        <v>0.74099989162325142</v>
      </c>
      <c r="R225" s="22">
        <f t="shared" si="84"/>
        <v>7.1428602986852496E-2</v>
      </c>
      <c r="S225" s="22">
        <f t="shared" si="84"/>
        <v>1.0526317221645431E-2</v>
      </c>
      <c r="T225" s="22">
        <f t="shared" si="84"/>
        <v>-0.53846175315374123</v>
      </c>
      <c r="U225" s="22">
        <f t="shared" si="84"/>
        <v>-8.6538549836479906E-2</v>
      </c>
      <c r="V225" s="21">
        <v>15837104</v>
      </c>
      <c r="W225" s="21">
        <v>11877828</v>
      </c>
      <c r="X225" s="21">
        <v>4839115</v>
      </c>
      <c r="Y225" s="21">
        <v>11437908</v>
      </c>
      <c r="Z225" s="21">
        <f t="shared" si="105"/>
        <v>0</v>
      </c>
      <c r="AA225" s="22">
        <f t="shared" si="106"/>
        <v>0</v>
      </c>
      <c r="AB225" s="21">
        <f t="shared" si="94"/>
        <v>0</v>
      </c>
      <c r="AC225" s="22">
        <f t="shared" si="107"/>
        <v>0</v>
      </c>
      <c r="AD225" s="21">
        <f t="shared" si="97"/>
        <v>0</v>
      </c>
      <c r="AE225" s="22">
        <f t="shared" si="108"/>
        <v>0</v>
      </c>
      <c r="AF225" s="21">
        <f t="shared" si="95"/>
        <v>0</v>
      </c>
      <c r="AG225" s="22">
        <f t="shared" si="109"/>
        <v>0</v>
      </c>
      <c r="AH225" s="21">
        <f t="shared" si="88"/>
        <v>43991955</v>
      </c>
      <c r="AI225" s="22">
        <f t="shared" si="98"/>
        <v>0</v>
      </c>
      <c r="AJ225" s="14">
        <v>383675</v>
      </c>
      <c r="AK225" s="50">
        <f t="shared" si="96"/>
        <v>-1.1814187327114145E-2</v>
      </c>
      <c r="AL225" s="50">
        <v>0.19</v>
      </c>
      <c r="AM225" s="50">
        <f t="shared" si="96"/>
        <v>5.555555555555558E-2</v>
      </c>
      <c r="AN225" s="14">
        <v>34</v>
      </c>
      <c r="AO225" s="50">
        <f t="shared" si="99"/>
        <v>-2.8571428571428581E-2</v>
      </c>
      <c r="AP225" s="14">
        <v>29</v>
      </c>
      <c r="AQ225" s="50">
        <f t="shared" si="100"/>
        <v>0.31818181818181812</v>
      </c>
      <c r="AR225" s="14">
        <v>27</v>
      </c>
      <c r="AS225" s="50">
        <f t="shared" si="101"/>
        <v>-9.9999999999999978E-2</v>
      </c>
      <c r="AT225" s="14">
        <v>396</v>
      </c>
      <c r="AU225" s="50">
        <f t="shared" si="102"/>
        <v>7.3170731707317138E-2</v>
      </c>
      <c r="AV225" s="14">
        <v>31</v>
      </c>
      <c r="AW225" s="50">
        <f t="shared" si="103"/>
        <v>-0.20512820512820518</v>
      </c>
      <c r="AX225" s="50">
        <v>0.95</v>
      </c>
      <c r="AY225" s="50">
        <f>(AX225/AX218)-1</f>
        <v>0</v>
      </c>
    </row>
    <row r="226" spans="2:51" x14ac:dyDescent="0.3">
      <c r="B226" s="1">
        <v>43689</v>
      </c>
      <c r="C226" s="4">
        <f t="shared" si="89"/>
        <v>2</v>
      </c>
      <c r="D226" s="57">
        <f t="shared" si="90"/>
        <v>12</v>
      </c>
      <c r="E226" s="2">
        <v>20631473</v>
      </c>
      <c r="F226" s="2">
        <v>5157868</v>
      </c>
      <c r="G226" s="2">
        <v>2063147</v>
      </c>
      <c r="H226" s="2">
        <v>1445853</v>
      </c>
      <c r="I226" s="12">
        <v>1244880</v>
      </c>
      <c r="J226" s="13">
        <f t="shared" si="86"/>
        <v>6.0338881281040861E-2</v>
      </c>
      <c r="K226" s="13">
        <f t="shared" si="91"/>
        <v>2.971489450401843E-2</v>
      </c>
      <c r="L226" s="13">
        <f t="shared" si="92"/>
        <v>-7.7669894666066996E-2</v>
      </c>
      <c r="M226" s="13">
        <f t="shared" si="93"/>
        <v>0.11642771774342786</v>
      </c>
      <c r="N226" s="13">
        <f t="shared" si="87"/>
        <v>0.24999998788259084</v>
      </c>
      <c r="O226" s="13">
        <f t="shared" si="87"/>
        <v>0.39999996122428877</v>
      </c>
      <c r="P226" s="13">
        <f t="shared" si="87"/>
        <v>0.70079979759076794</v>
      </c>
      <c r="Q226" s="13">
        <f t="shared" si="85"/>
        <v>0.86100039215604907</v>
      </c>
      <c r="R226" s="13">
        <f t="shared" si="84"/>
        <v>-4.8469636637626934E-8</v>
      </c>
      <c r="S226" s="13">
        <f t="shared" si="84"/>
        <v>1.0100976040322118E-2</v>
      </c>
      <c r="T226" s="13">
        <f t="shared" si="84"/>
        <v>4.211606730031292E-8</v>
      </c>
      <c r="U226" s="13">
        <f t="shared" si="84"/>
        <v>0.10526348485793835</v>
      </c>
      <c r="V226" s="14">
        <v>7427330</v>
      </c>
      <c r="W226" s="14">
        <v>5570497</v>
      </c>
      <c r="X226" s="14">
        <v>2269462</v>
      </c>
      <c r="Y226" s="14">
        <v>5364183</v>
      </c>
      <c r="Z226" s="14">
        <f t="shared" si="105"/>
        <v>-625459</v>
      </c>
      <c r="AA226" s="13">
        <f t="shared" si="106"/>
        <v>-7.7669860715337213E-2</v>
      </c>
      <c r="AB226" s="14">
        <f t="shared" si="94"/>
        <v>-469095</v>
      </c>
      <c r="AC226" s="13">
        <f t="shared" si="107"/>
        <v>-7.7669981680881794E-2</v>
      </c>
      <c r="AD226" s="14">
        <f t="shared" si="97"/>
        <v>-191112</v>
      </c>
      <c r="AE226" s="13">
        <f t="shared" si="108"/>
        <v>-7.7669681952259872E-2</v>
      </c>
      <c r="AF226" s="14">
        <f t="shared" si="95"/>
        <v>-451720</v>
      </c>
      <c r="AG226" s="13">
        <f t="shared" si="109"/>
        <v>-7.7669796074659403E-2</v>
      </c>
      <c r="AH226" s="14">
        <f t="shared" si="88"/>
        <v>20631472</v>
      </c>
      <c r="AI226" s="13">
        <f t="shared" si="98"/>
        <v>-7.7669856905524637E-2</v>
      </c>
      <c r="AJ226" s="14">
        <v>390603</v>
      </c>
      <c r="AK226" s="50">
        <f t="shared" si="96"/>
        <v>-3.2480753797223816E-2</v>
      </c>
      <c r="AL226" s="50">
        <v>0.18</v>
      </c>
      <c r="AM226" s="50">
        <f t="shared" si="96"/>
        <v>5.8823529411764497E-2</v>
      </c>
      <c r="AN226" s="14">
        <v>36</v>
      </c>
      <c r="AO226" s="50">
        <f t="shared" si="99"/>
        <v>-7.6923076923076872E-2</v>
      </c>
      <c r="AP226" s="14">
        <v>21</v>
      </c>
      <c r="AQ226" s="50">
        <f t="shared" si="100"/>
        <v>-4.5454545454545414E-2</v>
      </c>
      <c r="AR226" s="14">
        <v>30</v>
      </c>
      <c r="AS226" s="50">
        <f t="shared" si="101"/>
        <v>0.19999999999999996</v>
      </c>
      <c r="AT226" s="14">
        <v>382</v>
      </c>
      <c r="AU226" s="50">
        <f t="shared" si="102"/>
        <v>-1.7994858611825149E-2</v>
      </c>
      <c r="AV226" s="14">
        <v>37</v>
      </c>
      <c r="AW226" s="50">
        <f t="shared" si="103"/>
        <v>2.7777777777777679E-2</v>
      </c>
      <c r="AX226" s="50">
        <v>0.91</v>
      </c>
      <c r="AY226" s="50">
        <f t="shared" ref="AY226:AY289" si="110">(AX226/AX219)-1</f>
        <v>-1.0869565217391353E-2</v>
      </c>
    </row>
    <row r="227" spans="2:51" x14ac:dyDescent="0.3">
      <c r="B227" s="1">
        <v>43690</v>
      </c>
      <c r="C227" s="4">
        <f t="shared" si="89"/>
        <v>3</v>
      </c>
      <c r="D227" s="57">
        <f t="shared" si="90"/>
        <v>13</v>
      </c>
      <c r="E227" s="2">
        <v>20848646</v>
      </c>
      <c r="F227" s="2">
        <v>5316404</v>
      </c>
      <c r="G227" s="2">
        <v>2211624</v>
      </c>
      <c r="H227" s="2">
        <v>1549906</v>
      </c>
      <c r="I227" s="12">
        <v>1334469</v>
      </c>
      <c r="J227" s="13">
        <f t="shared" si="86"/>
        <v>6.4007466000429961E-2</v>
      </c>
      <c r="K227" s="13">
        <f t="shared" si="91"/>
        <v>9.2516029944394562E-2</v>
      </c>
      <c r="L227" s="13">
        <f t="shared" si="92"/>
        <v>-7.6923110980883114E-2</v>
      </c>
      <c r="M227" s="13">
        <f t="shared" si="93"/>
        <v>0.18355907610830524</v>
      </c>
      <c r="N227" s="13">
        <f t="shared" si="87"/>
        <v>0.25499996498573574</v>
      </c>
      <c r="O227" s="13">
        <f t="shared" si="87"/>
        <v>0.41599998796178772</v>
      </c>
      <c r="P227" s="13">
        <f t="shared" si="87"/>
        <v>0.70079995514608273</v>
      </c>
      <c r="Q227" s="13">
        <f t="shared" si="85"/>
        <v>0.86099995741677238</v>
      </c>
      <c r="R227" s="13">
        <f t="shared" si="84"/>
        <v>6.2499885468792149E-2</v>
      </c>
      <c r="S227" s="13">
        <f t="shared" si="84"/>
        <v>6.1224467076987699E-2</v>
      </c>
      <c r="T227" s="13">
        <f t="shared" si="84"/>
        <v>-3.0302527974824911E-2</v>
      </c>
      <c r="U227" s="13">
        <f t="shared" si="84"/>
        <v>8.247414136367559E-2</v>
      </c>
      <c r="V227" s="14">
        <v>7505512</v>
      </c>
      <c r="W227" s="14">
        <v>5629134</v>
      </c>
      <c r="X227" s="14">
        <v>2293351</v>
      </c>
      <c r="Y227" s="14">
        <v>5420648</v>
      </c>
      <c r="Z227" s="14">
        <f t="shared" si="105"/>
        <v>-625460</v>
      </c>
      <c r="AA227" s="13">
        <f t="shared" si="106"/>
        <v>-7.6923152607092926E-2</v>
      </c>
      <c r="AB227" s="14">
        <f t="shared" si="94"/>
        <v>-469095</v>
      </c>
      <c r="AC227" s="13">
        <f t="shared" si="107"/>
        <v>-7.6923152607092926E-2</v>
      </c>
      <c r="AD227" s="14">
        <f t="shared" si="97"/>
        <v>-191112</v>
      </c>
      <c r="AE227" s="13">
        <f t="shared" si="108"/>
        <v>-7.6922860191518283E-2</v>
      </c>
      <c r="AF227" s="14">
        <f t="shared" si="95"/>
        <v>-451720</v>
      </c>
      <c r="AG227" s="13">
        <f t="shared" si="109"/>
        <v>-7.6922972129812028E-2</v>
      </c>
      <c r="AH227" s="14">
        <f t="shared" si="88"/>
        <v>20848645</v>
      </c>
      <c r="AI227" s="13">
        <f t="shared" si="98"/>
        <v>-7.6923073517295992E-2</v>
      </c>
      <c r="AJ227" s="14">
        <v>400629</v>
      </c>
      <c r="AK227" s="50">
        <f t="shared" si="96"/>
        <v>5.9812126645022445E-3</v>
      </c>
      <c r="AL227" s="50">
        <v>0.19</v>
      </c>
      <c r="AM227" s="50">
        <f t="shared" si="96"/>
        <v>0.11764705882352944</v>
      </c>
      <c r="AN227" s="14">
        <v>30</v>
      </c>
      <c r="AO227" s="50">
        <f t="shared" si="99"/>
        <v>-3.2258064516129004E-2</v>
      </c>
      <c r="AP227" s="14">
        <v>19</v>
      </c>
      <c r="AQ227" s="50">
        <f t="shared" si="100"/>
        <v>5.555555555555558E-2</v>
      </c>
      <c r="AR227" s="14">
        <v>25</v>
      </c>
      <c r="AS227" s="50">
        <f t="shared" si="101"/>
        <v>-0.13793103448275867</v>
      </c>
      <c r="AT227" s="14">
        <v>382</v>
      </c>
      <c r="AU227" s="50">
        <f t="shared" si="102"/>
        <v>-4.020100502512558E-2</v>
      </c>
      <c r="AV227" s="14">
        <v>32</v>
      </c>
      <c r="AW227" s="50">
        <f t="shared" si="103"/>
        <v>0</v>
      </c>
      <c r="AX227" s="50">
        <v>0.93</v>
      </c>
      <c r="AY227" s="50">
        <f t="shared" si="110"/>
        <v>-2.1052631578947323E-2</v>
      </c>
    </row>
    <row r="228" spans="2:51" x14ac:dyDescent="0.3">
      <c r="B228" s="1">
        <v>43691</v>
      </c>
      <c r="C228" s="4">
        <f t="shared" si="89"/>
        <v>4</v>
      </c>
      <c r="D228" s="57">
        <f t="shared" si="90"/>
        <v>14</v>
      </c>
      <c r="E228" s="2">
        <v>22586034</v>
      </c>
      <c r="F228" s="2">
        <v>5477113</v>
      </c>
      <c r="G228" s="2">
        <v>2147028</v>
      </c>
      <c r="H228" s="2">
        <v>1551657</v>
      </c>
      <c r="I228" s="12">
        <v>1335977</v>
      </c>
      <c r="J228" s="13">
        <f t="shared" si="86"/>
        <v>5.9150579512985767E-2</v>
      </c>
      <c r="K228" s="13">
        <f t="shared" si="91"/>
        <v>0.12829034045226972</v>
      </c>
      <c r="L228" s="13">
        <f t="shared" si="92"/>
        <v>0</v>
      </c>
      <c r="M228" s="13">
        <f t="shared" si="93"/>
        <v>0.12829034045226972</v>
      </c>
      <c r="N228" s="13">
        <f t="shared" si="87"/>
        <v>0.24249998915258872</v>
      </c>
      <c r="O228" s="13">
        <f t="shared" si="87"/>
        <v>0.39199994595693022</v>
      </c>
      <c r="P228" s="13">
        <f t="shared" si="87"/>
        <v>0.72269993684292888</v>
      </c>
      <c r="Q228" s="13">
        <f t="shared" si="85"/>
        <v>0.86100020816456213</v>
      </c>
      <c r="R228" s="13">
        <f t="shared" si="84"/>
        <v>2.1052600181612036E-2</v>
      </c>
      <c r="S228" s="13">
        <f t="shared" si="84"/>
        <v>-1.0100928482280613E-2</v>
      </c>
      <c r="T228" s="13">
        <f t="shared" si="84"/>
        <v>3.1250306681045892E-2</v>
      </c>
      <c r="U228" s="13">
        <f t="shared" si="84"/>
        <v>8.2474680495928876E-2</v>
      </c>
      <c r="V228" s="14">
        <v>8130972</v>
      </c>
      <c r="W228" s="14">
        <v>6098229</v>
      </c>
      <c r="X228" s="14">
        <v>2484463</v>
      </c>
      <c r="Y228" s="14">
        <v>5872368</v>
      </c>
      <c r="Z228" s="14">
        <f t="shared" si="105"/>
        <v>0</v>
      </c>
      <c r="AA228" s="13">
        <f t="shared" si="106"/>
        <v>0</v>
      </c>
      <c r="AB228" s="14">
        <f t="shared" si="94"/>
        <v>0</v>
      </c>
      <c r="AC228" s="13">
        <f t="shared" si="107"/>
        <v>0</v>
      </c>
      <c r="AD228" s="14">
        <f t="shared" si="97"/>
        <v>0</v>
      </c>
      <c r="AE228" s="13">
        <f t="shared" si="108"/>
        <v>0</v>
      </c>
      <c r="AF228" s="14">
        <f t="shared" si="95"/>
        <v>0</v>
      </c>
      <c r="AG228" s="13">
        <f t="shared" si="109"/>
        <v>0</v>
      </c>
      <c r="AH228" s="14">
        <f t="shared" si="88"/>
        <v>22586032</v>
      </c>
      <c r="AI228" s="13">
        <f t="shared" si="98"/>
        <v>0</v>
      </c>
      <c r="AJ228" s="14">
        <v>398528</v>
      </c>
      <c r="AK228" s="50">
        <f t="shared" si="96"/>
        <v>7.9211726977510555E-3</v>
      </c>
      <c r="AL228" s="50">
        <v>0.17</v>
      </c>
      <c r="AM228" s="50">
        <f t="shared" si="96"/>
        <v>-0.10526315789473684</v>
      </c>
      <c r="AN228" s="14">
        <v>32</v>
      </c>
      <c r="AO228" s="50">
        <f t="shared" si="99"/>
        <v>-5.8823529411764719E-2</v>
      </c>
      <c r="AP228" s="14">
        <v>17</v>
      </c>
      <c r="AQ228" s="50">
        <f t="shared" si="100"/>
        <v>-0.22727272727272729</v>
      </c>
      <c r="AR228" s="14">
        <v>25</v>
      </c>
      <c r="AS228" s="50">
        <f t="shared" si="101"/>
        <v>-0.13793103448275867</v>
      </c>
      <c r="AT228" s="14">
        <v>372</v>
      </c>
      <c r="AU228" s="50">
        <f t="shared" si="102"/>
        <v>1.6393442622950838E-2</v>
      </c>
      <c r="AV228" s="14">
        <v>40</v>
      </c>
      <c r="AW228" s="50">
        <f t="shared" si="103"/>
        <v>8.1081081081081141E-2</v>
      </c>
      <c r="AX228" s="50">
        <v>0.91</v>
      </c>
      <c r="AY228" s="50">
        <f t="shared" si="110"/>
        <v>0</v>
      </c>
    </row>
    <row r="229" spans="2:51" x14ac:dyDescent="0.3">
      <c r="B229" s="1">
        <v>43692</v>
      </c>
      <c r="C229" s="4">
        <f t="shared" si="89"/>
        <v>5</v>
      </c>
      <c r="D229" s="57">
        <f t="shared" si="90"/>
        <v>15</v>
      </c>
      <c r="E229" s="2">
        <v>21934513</v>
      </c>
      <c r="F229" s="2">
        <v>5702973</v>
      </c>
      <c r="G229" s="2">
        <v>2235565</v>
      </c>
      <c r="H229" s="2">
        <v>1615643</v>
      </c>
      <c r="I229" s="12">
        <v>1298330</v>
      </c>
      <c r="J229" s="13">
        <f t="shared" si="86"/>
        <v>5.9191193349038565E-2</v>
      </c>
      <c r="K229" s="13">
        <f t="shared" si="91"/>
        <v>5.2218254669348596E-2</v>
      </c>
      <c r="L229" s="13">
        <f t="shared" si="92"/>
        <v>5.2083334332598819E-2</v>
      </c>
      <c r="M229" s="13">
        <f t="shared" si="93"/>
        <v>1.282411120364646E-4</v>
      </c>
      <c r="N229" s="13">
        <f t="shared" si="87"/>
        <v>0.25999998267570379</v>
      </c>
      <c r="O229" s="13">
        <f t="shared" si="87"/>
        <v>0.39199992705559011</v>
      </c>
      <c r="P229" s="13">
        <f t="shared" si="87"/>
        <v>0.7227000780563303</v>
      </c>
      <c r="Q229" s="13">
        <f t="shared" si="85"/>
        <v>0.8035995575755287</v>
      </c>
      <c r="R229" s="13">
        <f t="shared" si="84"/>
        <v>2.970292418015541E-2</v>
      </c>
      <c r="S229" s="13">
        <f t="shared" si="84"/>
        <v>-4.854360491387133E-2</v>
      </c>
      <c r="T229" s="13">
        <f t="shared" si="84"/>
        <v>3.1250048419311227E-2</v>
      </c>
      <c r="U229" s="13">
        <f t="shared" si="84"/>
        <v>-1.0101027852257527E-2</v>
      </c>
      <c r="V229" s="14">
        <v>7896424</v>
      </c>
      <c r="W229" s="14">
        <v>5922318</v>
      </c>
      <c r="X229" s="14">
        <v>2412796</v>
      </c>
      <c r="Y229" s="14">
        <v>5702973</v>
      </c>
      <c r="Z229" s="14">
        <f t="shared" si="105"/>
        <v>390912</v>
      </c>
      <c r="AA229" s="13">
        <f t="shared" si="106"/>
        <v>5.2083322230382256E-2</v>
      </c>
      <c r="AB229" s="14">
        <f t="shared" si="94"/>
        <v>293184</v>
      </c>
      <c r="AC229" s="13">
        <f t="shared" si="107"/>
        <v>5.2083322230382256E-2</v>
      </c>
      <c r="AD229" s="14">
        <f t="shared" si="97"/>
        <v>119445</v>
      </c>
      <c r="AE229" s="13">
        <f t="shared" si="108"/>
        <v>5.2083174359267348E-2</v>
      </c>
      <c r="AF229" s="14">
        <f t="shared" si="95"/>
        <v>282325</v>
      </c>
      <c r="AG229" s="13">
        <f t="shared" si="109"/>
        <v>5.2083256466754602E-2</v>
      </c>
      <c r="AH229" s="14">
        <f t="shared" si="88"/>
        <v>21934511</v>
      </c>
      <c r="AI229" s="13">
        <f t="shared" si="98"/>
        <v>5.2083288866014987E-2</v>
      </c>
      <c r="AJ229" s="14">
        <v>384154</v>
      </c>
      <c r="AK229" s="50">
        <f t="shared" si="96"/>
        <v>-2.7859389669579349E-2</v>
      </c>
      <c r="AL229" s="50">
        <v>0.17</v>
      </c>
      <c r="AM229" s="50">
        <f t="shared" si="96"/>
        <v>-5.5555555555555469E-2</v>
      </c>
      <c r="AN229" s="14">
        <v>36</v>
      </c>
      <c r="AO229" s="50">
        <f t="shared" si="99"/>
        <v>0.125</v>
      </c>
      <c r="AP229" s="14">
        <v>21</v>
      </c>
      <c r="AQ229" s="50">
        <f t="shared" si="100"/>
        <v>0.23529411764705888</v>
      </c>
      <c r="AR229" s="14">
        <v>28</v>
      </c>
      <c r="AS229" s="50">
        <f t="shared" si="101"/>
        <v>-3.4482758620689613E-2</v>
      </c>
      <c r="AT229" s="14">
        <v>362</v>
      </c>
      <c r="AU229" s="50">
        <f t="shared" si="102"/>
        <v>-1.3623978201634857E-2</v>
      </c>
      <c r="AV229" s="14">
        <v>30</v>
      </c>
      <c r="AW229" s="50">
        <f t="shared" si="103"/>
        <v>-0.18918918918918914</v>
      </c>
      <c r="AX229" s="50">
        <v>0.92</v>
      </c>
      <c r="AY229" s="50">
        <f t="shared" si="110"/>
        <v>0</v>
      </c>
    </row>
    <row r="230" spans="2:51" x14ac:dyDescent="0.3">
      <c r="B230" s="1">
        <v>43693</v>
      </c>
      <c r="C230" s="4">
        <f t="shared" si="89"/>
        <v>6</v>
      </c>
      <c r="D230" s="57">
        <f t="shared" si="90"/>
        <v>16</v>
      </c>
      <c r="E230" s="2">
        <v>21282993</v>
      </c>
      <c r="F230" s="2">
        <v>5480370</v>
      </c>
      <c r="G230" s="2">
        <v>2279834</v>
      </c>
      <c r="H230" s="2">
        <v>1581065</v>
      </c>
      <c r="I230" s="12">
        <v>1257579</v>
      </c>
      <c r="J230" s="13">
        <f t="shared" si="86"/>
        <v>5.9088446817606902E-2</v>
      </c>
      <c r="K230" s="13">
        <f t="shared" si="91"/>
        <v>-4.9304542867056877E-2</v>
      </c>
      <c r="L230" s="13">
        <f t="shared" si="92"/>
        <v>-5.7692333235662363E-2</v>
      </c>
      <c r="M230" s="13">
        <f t="shared" si="93"/>
        <v>8.9013287957289133E-3</v>
      </c>
      <c r="N230" s="13">
        <f t="shared" si="87"/>
        <v>0.2574999672273538</v>
      </c>
      <c r="O230" s="13">
        <f t="shared" si="87"/>
        <v>0.41600001459755453</v>
      </c>
      <c r="P230" s="13">
        <f t="shared" si="87"/>
        <v>0.69350005307403961</v>
      </c>
      <c r="Q230" s="13">
        <f t="shared" si="85"/>
        <v>0.79539993611900839</v>
      </c>
      <c r="R230" s="13">
        <f t="shared" si="84"/>
        <v>4.0403985228002481E-2</v>
      </c>
      <c r="S230" s="13">
        <f t="shared" si="84"/>
        <v>9.4737055742428078E-2</v>
      </c>
      <c r="T230" s="13">
        <f t="shared" si="84"/>
        <v>-5.9405594271985773E-2</v>
      </c>
      <c r="U230" s="13">
        <f t="shared" si="84"/>
        <v>-5.825249826268919E-2</v>
      </c>
      <c r="V230" s="14">
        <v>7661877</v>
      </c>
      <c r="W230" s="14">
        <v>5746408</v>
      </c>
      <c r="X230" s="14">
        <v>2341129</v>
      </c>
      <c r="Y230" s="14">
        <v>5533578</v>
      </c>
      <c r="Z230" s="14">
        <f t="shared" si="105"/>
        <v>-469095</v>
      </c>
      <c r="AA230" s="13">
        <f t="shared" si="106"/>
        <v>-5.7692364455319778E-2</v>
      </c>
      <c r="AB230" s="14">
        <f t="shared" si="94"/>
        <v>-351821</v>
      </c>
      <c r="AC230" s="13">
        <f t="shared" si="107"/>
        <v>-5.7692323459811012E-2</v>
      </c>
      <c r="AD230" s="14">
        <f t="shared" si="97"/>
        <v>-143334</v>
      </c>
      <c r="AE230" s="13">
        <f t="shared" si="108"/>
        <v>-5.769214514363874E-2</v>
      </c>
      <c r="AF230" s="14">
        <f t="shared" si="95"/>
        <v>-338790</v>
      </c>
      <c r="AG230" s="13">
        <f t="shared" si="109"/>
        <v>-5.7692229097359049E-2</v>
      </c>
      <c r="AH230" s="14">
        <f t="shared" si="88"/>
        <v>21282992</v>
      </c>
      <c r="AI230" s="13">
        <f t="shared" si="98"/>
        <v>-5.7692294069183969E-2</v>
      </c>
      <c r="AJ230" s="14">
        <v>405920</v>
      </c>
      <c r="AK230" s="50">
        <f t="shared" si="96"/>
        <v>9.5252306697506395E-3</v>
      </c>
      <c r="AL230" s="50">
        <v>0.19</v>
      </c>
      <c r="AM230" s="50">
        <f t="shared" si="96"/>
        <v>0.11764705882352944</v>
      </c>
      <c r="AN230" s="14">
        <v>35</v>
      </c>
      <c r="AO230" s="50">
        <f t="shared" si="99"/>
        <v>9.375E-2</v>
      </c>
      <c r="AP230" s="14">
        <v>17</v>
      </c>
      <c r="AQ230" s="50">
        <f t="shared" si="100"/>
        <v>-0.19047619047619047</v>
      </c>
      <c r="AR230" s="14">
        <v>29</v>
      </c>
      <c r="AS230" s="50">
        <f t="shared" si="101"/>
        <v>-3.3333333333333326E-2</v>
      </c>
      <c r="AT230" s="14">
        <v>351</v>
      </c>
      <c r="AU230" s="50">
        <f t="shared" si="102"/>
        <v>-5.6657223796033884E-3</v>
      </c>
      <c r="AV230" s="14">
        <v>40</v>
      </c>
      <c r="AW230" s="50">
        <f t="shared" si="103"/>
        <v>0.17647058823529416</v>
      </c>
      <c r="AX230" s="50">
        <v>0.95</v>
      </c>
      <c r="AY230" s="50">
        <f t="shared" si="110"/>
        <v>2.1505376344086002E-2</v>
      </c>
    </row>
    <row r="231" spans="2:51" x14ac:dyDescent="0.3">
      <c r="B231" s="1">
        <v>43694</v>
      </c>
      <c r="C231" s="4">
        <f t="shared" si="89"/>
        <v>7</v>
      </c>
      <c r="D231" s="57">
        <f t="shared" si="90"/>
        <v>17</v>
      </c>
      <c r="E231" s="2">
        <v>46685340</v>
      </c>
      <c r="F231" s="2">
        <v>10098039</v>
      </c>
      <c r="G231" s="2">
        <v>3399000</v>
      </c>
      <c r="H231" s="2">
        <v>2357546</v>
      </c>
      <c r="I231" s="12">
        <v>1857275</v>
      </c>
      <c r="J231" s="13">
        <f t="shared" si="86"/>
        <v>3.9782831184264698E-2</v>
      </c>
      <c r="K231" s="13">
        <f t="shared" si="91"/>
        <v>-1.7757083979647259E-2</v>
      </c>
      <c r="L231" s="13">
        <f t="shared" si="92"/>
        <v>0</v>
      </c>
      <c r="M231" s="13">
        <f t="shared" si="93"/>
        <v>-1.7757083979647148E-2</v>
      </c>
      <c r="N231" s="13">
        <f t="shared" si="87"/>
        <v>0.21629999910035999</v>
      </c>
      <c r="O231" s="13">
        <f t="shared" si="87"/>
        <v>0.33660000718951472</v>
      </c>
      <c r="P231" s="13">
        <f t="shared" si="87"/>
        <v>0.69359988231832892</v>
      </c>
      <c r="Q231" s="13">
        <f t="shared" si="85"/>
        <v>0.78780011079317225</v>
      </c>
      <c r="R231" s="13">
        <f t="shared" si="84"/>
        <v>7.2916724218754281E-2</v>
      </c>
      <c r="S231" s="13">
        <f t="shared" si="84"/>
        <v>-4.8076974138817397E-2</v>
      </c>
      <c r="T231" s="13">
        <f t="shared" si="84"/>
        <v>-9.7088209151628968E-3</v>
      </c>
      <c r="U231" s="13">
        <f t="shared" si="84"/>
        <v>-2.8845900575328431E-2</v>
      </c>
      <c r="V231" s="14">
        <v>16806722</v>
      </c>
      <c r="W231" s="14">
        <v>12605042</v>
      </c>
      <c r="X231" s="14">
        <v>5135387</v>
      </c>
      <c r="Y231" s="14">
        <v>12138188</v>
      </c>
      <c r="Z231" s="14">
        <f t="shared" si="105"/>
        <v>0</v>
      </c>
      <c r="AA231" s="13">
        <f t="shared" si="106"/>
        <v>0</v>
      </c>
      <c r="AB231" s="14">
        <f t="shared" si="94"/>
        <v>0</v>
      </c>
      <c r="AC231" s="13">
        <f t="shared" si="107"/>
        <v>0</v>
      </c>
      <c r="AD231" s="14">
        <f t="shared" si="97"/>
        <v>0</v>
      </c>
      <c r="AE231" s="13">
        <f t="shared" si="108"/>
        <v>0</v>
      </c>
      <c r="AF231" s="14">
        <f t="shared" si="95"/>
        <v>0</v>
      </c>
      <c r="AG231" s="13">
        <f t="shared" si="109"/>
        <v>0</v>
      </c>
      <c r="AH231" s="14">
        <f t="shared" si="88"/>
        <v>46685339</v>
      </c>
      <c r="AI231" s="13">
        <f t="shared" si="98"/>
        <v>0</v>
      </c>
      <c r="AJ231" s="14">
        <v>408856</v>
      </c>
      <c r="AK231" s="50">
        <f t="shared" si="96"/>
        <v>2.5313344802162741E-2</v>
      </c>
      <c r="AL231" s="50">
        <v>0.17</v>
      </c>
      <c r="AM231" s="50">
        <f t="shared" si="96"/>
        <v>-0.10526315789473684</v>
      </c>
      <c r="AN231" s="14">
        <v>35</v>
      </c>
      <c r="AO231" s="50">
        <f t="shared" si="99"/>
        <v>0.16666666666666674</v>
      </c>
      <c r="AP231" s="14">
        <v>17</v>
      </c>
      <c r="AQ231" s="50">
        <f t="shared" si="100"/>
        <v>-0.22727272727272729</v>
      </c>
      <c r="AR231" s="14">
        <v>29</v>
      </c>
      <c r="AS231" s="50">
        <f t="shared" si="101"/>
        <v>7.4074074074074181E-2</v>
      </c>
      <c r="AT231" s="14">
        <v>371</v>
      </c>
      <c r="AU231" s="50">
        <f t="shared" si="102"/>
        <v>5.3977272727272707E-2</v>
      </c>
      <c r="AV231" s="14">
        <v>39</v>
      </c>
      <c r="AW231" s="50">
        <f t="shared" si="103"/>
        <v>0.30000000000000004</v>
      </c>
      <c r="AX231" s="50">
        <v>0.94</v>
      </c>
      <c r="AY231" s="50">
        <f t="shared" si="110"/>
        <v>1.0752688172043001E-2</v>
      </c>
    </row>
    <row r="232" spans="2:51" x14ac:dyDescent="0.3">
      <c r="B232" s="24">
        <v>43695</v>
      </c>
      <c r="C232" s="16">
        <f t="shared" si="89"/>
        <v>1</v>
      </c>
      <c r="D232" s="73">
        <f t="shared" si="90"/>
        <v>18</v>
      </c>
      <c r="E232" s="25">
        <v>45338648</v>
      </c>
      <c r="F232" s="25">
        <v>9521116</v>
      </c>
      <c r="G232" s="25">
        <v>3140064</v>
      </c>
      <c r="H232" s="25">
        <v>2028481</v>
      </c>
      <c r="I232" s="26">
        <v>1582215</v>
      </c>
      <c r="J232" s="22">
        <f t="shared" si="86"/>
        <v>3.4897710227265712E-2</v>
      </c>
      <c r="K232" s="22">
        <f t="shared" si="91"/>
        <v>1.0661671278564273</v>
      </c>
      <c r="L232" s="22">
        <f t="shared" si="92"/>
        <v>3.0612256263673698E-2</v>
      </c>
      <c r="M232" s="22">
        <f t="shared" si="93"/>
        <v>1.0047958049198824</v>
      </c>
      <c r="N232" s="22">
        <f t="shared" si="87"/>
        <v>0.20999999823550097</v>
      </c>
      <c r="O232" s="22">
        <f t="shared" si="87"/>
        <v>0.32979999403431276</v>
      </c>
      <c r="P232" s="22">
        <f t="shared" si="87"/>
        <v>0.64599989044809281</v>
      </c>
      <c r="Q232" s="22">
        <f t="shared" si="85"/>
        <v>0.77999991126364998</v>
      </c>
      <c r="R232" s="22">
        <f t="shared" si="84"/>
        <v>-4.7619048012258913E-2</v>
      </c>
      <c r="S232" s="22">
        <f t="shared" si="84"/>
        <v>1.0416892971213176E-2</v>
      </c>
      <c r="T232" s="22">
        <f t="shared" si="84"/>
        <v>0.97916698064497742</v>
      </c>
      <c r="U232" s="22">
        <f t="shared" si="84"/>
        <v>5.2631613150393664E-2</v>
      </c>
      <c r="V232" s="21">
        <v>16321913</v>
      </c>
      <c r="W232" s="21">
        <v>12241435</v>
      </c>
      <c r="X232" s="21">
        <v>4987251</v>
      </c>
      <c r="Y232" s="21">
        <v>11788048</v>
      </c>
      <c r="Z232" s="21">
        <f t="shared" si="105"/>
        <v>484809</v>
      </c>
      <c r="AA232" s="22">
        <f t="shared" si="106"/>
        <v>3.0612225568513063E-2</v>
      </c>
      <c r="AB232" s="21">
        <f t="shared" si="94"/>
        <v>363607</v>
      </c>
      <c r="AC232" s="22">
        <f t="shared" si="107"/>
        <v>3.0612246616132266E-2</v>
      </c>
      <c r="AD232" s="21">
        <f t="shared" si="97"/>
        <v>148136</v>
      </c>
      <c r="AE232" s="22">
        <f t="shared" si="108"/>
        <v>3.0612209050621786E-2</v>
      </c>
      <c r="AF232" s="21">
        <f t="shared" si="95"/>
        <v>350140</v>
      </c>
      <c r="AG232" s="22">
        <f t="shared" si="109"/>
        <v>3.0612241329445844E-2</v>
      </c>
      <c r="AH232" s="21">
        <f t="shared" si="88"/>
        <v>45338647</v>
      </c>
      <c r="AI232" s="22">
        <f t="shared" si="98"/>
        <v>3.0612233532244737E-2</v>
      </c>
      <c r="AJ232" s="14">
        <v>390612</v>
      </c>
      <c r="AK232" s="50">
        <f t="shared" si="96"/>
        <v>1.8080406594122689E-2</v>
      </c>
      <c r="AL232" s="50">
        <v>0.17</v>
      </c>
      <c r="AM232" s="50">
        <f t="shared" si="96"/>
        <v>-0.10526315789473684</v>
      </c>
      <c r="AN232" s="14">
        <v>38</v>
      </c>
      <c r="AO232" s="50">
        <f t="shared" si="99"/>
        <v>0.11764705882352944</v>
      </c>
      <c r="AP232" s="14">
        <v>20</v>
      </c>
      <c r="AQ232" s="50">
        <f t="shared" si="100"/>
        <v>-0.31034482758620685</v>
      </c>
      <c r="AR232" s="14">
        <v>30</v>
      </c>
      <c r="AS232" s="50">
        <f t="shared" si="101"/>
        <v>0.11111111111111116</v>
      </c>
      <c r="AT232" s="14">
        <v>380</v>
      </c>
      <c r="AU232" s="50">
        <f t="shared" si="102"/>
        <v>-4.0404040404040442E-2</v>
      </c>
      <c r="AV232" s="14">
        <v>40</v>
      </c>
      <c r="AW232" s="50">
        <f t="shared" si="103"/>
        <v>0.29032258064516125</v>
      </c>
      <c r="AX232" s="50">
        <v>0.94</v>
      </c>
      <c r="AY232" s="50">
        <f t="shared" si="110"/>
        <v>-1.0526315789473717E-2</v>
      </c>
    </row>
    <row r="233" spans="2:51" x14ac:dyDescent="0.3">
      <c r="B233" s="1">
        <v>43696</v>
      </c>
      <c r="C233" s="4">
        <f t="shared" si="89"/>
        <v>2</v>
      </c>
      <c r="D233" s="57">
        <f t="shared" si="90"/>
        <v>19</v>
      </c>
      <c r="E233" s="2">
        <v>21065820</v>
      </c>
      <c r="F233" s="2">
        <v>5003132</v>
      </c>
      <c r="G233" s="2">
        <v>2041277</v>
      </c>
      <c r="H233" s="2">
        <v>1534836</v>
      </c>
      <c r="I233" s="12">
        <v>1233394</v>
      </c>
      <c r="J233" s="13">
        <f t="shared" si="86"/>
        <v>5.8549536642770135E-2</v>
      </c>
      <c r="K233" s="13">
        <f t="shared" si="91"/>
        <v>-9.2265921213289248E-3</v>
      </c>
      <c r="L233" s="13">
        <f t="shared" si="92"/>
        <v>2.105264127287465E-2</v>
      </c>
      <c r="M233" s="13">
        <f t="shared" si="93"/>
        <v>-2.9654919022056192E-2</v>
      </c>
      <c r="N233" s="13">
        <f t="shared" si="87"/>
        <v>0.23749998813243445</v>
      </c>
      <c r="O233" s="13">
        <f t="shared" si="87"/>
        <v>0.40799982890717257</v>
      </c>
      <c r="P233" s="13">
        <f t="shared" si="87"/>
        <v>0.75189991363249575</v>
      </c>
      <c r="Q233" s="13">
        <f t="shared" si="85"/>
        <v>0.80359986343817846</v>
      </c>
      <c r="R233" s="13">
        <f t="shared" si="84"/>
        <v>-5.0000001424107432E-2</v>
      </c>
      <c r="S233" s="13">
        <f t="shared" si="84"/>
        <v>1.9999671145963127E-2</v>
      </c>
      <c r="T233" s="13">
        <f t="shared" si="84"/>
        <v>7.2916853311604024E-2</v>
      </c>
      <c r="U233" s="13">
        <f t="shared" si="84"/>
        <v>-6.6667250376196363E-2</v>
      </c>
      <c r="V233" s="14">
        <v>7583695</v>
      </c>
      <c r="W233" s="14">
        <v>5687771</v>
      </c>
      <c r="X233" s="14">
        <v>2317240</v>
      </c>
      <c r="Y233" s="14">
        <v>5477113</v>
      </c>
      <c r="Z233" s="14">
        <f t="shared" si="105"/>
        <v>156365</v>
      </c>
      <c r="AA233" s="13">
        <f t="shared" si="106"/>
        <v>2.1052652837560748E-2</v>
      </c>
      <c r="AB233" s="14">
        <f t="shared" si="94"/>
        <v>117274</v>
      </c>
      <c r="AC233" s="13">
        <f t="shared" si="107"/>
        <v>2.1052699606516345E-2</v>
      </c>
      <c r="AD233" s="14">
        <f t="shared" si="97"/>
        <v>47778</v>
      </c>
      <c r="AE233" s="13">
        <f t="shared" si="108"/>
        <v>2.1052566643548154E-2</v>
      </c>
      <c r="AF233" s="14">
        <f t="shared" si="95"/>
        <v>112930</v>
      </c>
      <c r="AG233" s="13">
        <f t="shared" si="109"/>
        <v>2.1052600181612036E-2</v>
      </c>
      <c r="AH233" s="14">
        <f t="shared" si="88"/>
        <v>21065819</v>
      </c>
      <c r="AI233" s="13">
        <f t="shared" si="98"/>
        <v>2.1052642293288626E-2</v>
      </c>
      <c r="AJ233" s="14">
        <v>408028</v>
      </c>
      <c r="AK233" s="50">
        <f t="shared" si="96"/>
        <v>4.4610512464061891E-2</v>
      </c>
      <c r="AL233" s="50">
        <v>0.18</v>
      </c>
      <c r="AM233" s="50">
        <f t="shared" si="96"/>
        <v>0</v>
      </c>
      <c r="AN233" s="14">
        <v>35</v>
      </c>
      <c r="AO233" s="50">
        <f t="shared" si="99"/>
        <v>-2.777777777777779E-2</v>
      </c>
      <c r="AP233" s="14">
        <v>20</v>
      </c>
      <c r="AQ233" s="50">
        <f t="shared" si="100"/>
        <v>-4.7619047619047672E-2</v>
      </c>
      <c r="AR233" s="14">
        <v>30</v>
      </c>
      <c r="AS233" s="50">
        <f t="shared" si="101"/>
        <v>0</v>
      </c>
      <c r="AT233" s="14">
        <v>388</v>
      </c>
      <c r="AU233" s="50">
        <f t="shared" si="102"/>
        <v>1.5706806282722585E-2</v>
      </c>
      <c r="AV233" s="14">
        <v>32</v>
      </c>
      <c r="AW233" s="50">
        <f t="shared" si="103"/>
        <v>-0.13513513513513509</v>
      </c>
      <c r="AX233" s="50">
        <v>0.93</v>
      </c>
      <c r="AY233" s="50">
        <f t="shared" si="110"/>
        <v>2.19780219780219E-2</v>
      </c>
    </row>
    <row r="234" spans="2:51" x14ac:dyDescent="0.3">
      <c r="B234" s="1">
        <v>43697</v>
      </c>
      <c r="C234" s="4">
        <f t="shared" si="89"/>
        <v>3</v>
      </c>
      <c r="D234" s="57">
        <f t="shared" si="90"/>
        <v>20</v>
      </c>
      <c r="E234" s="2">
        <v>21934513</v>
      </c>
      <c r="F234" s="2">
        <v>5757809</v>
      </c>
      <c r="G234" s="2">
        <v>2303123</v>
      </c>
      <c r="H234" s="2">
        <v>1714906</v>
      </c>
      <c r="I234" s="12">
        <v>1392160</v>
      </c>
      <c r="J234" s="13">
        <f t="shared" si="86"/>
        <v>6.3468926800426345E-2</v>
      </c>
      <c r="K234" s="13">
        <f t="shared" si="91"/>
        <v>4.3231427631514885E-2</v>
      </c>
      <c r="L234" s="13">
        <f t="shared" si="92"/>
        <v>5.2083334332598819E-2</v>
      </c>
      <c r="M234" s="13">
        <f t="shared" si="93"/>
        <v>-8.4136934900688187E-3</v>
      </c>
      <c r="N234" s="13">
        <f t="shared" si="87"/>
        <v>0.26249996979645729</v>
      </c>
      <c r="O234" s="13">
        <f t="shared" si="87"/>
        <v>0.39999989579369516</v>
      </c>
      <c r="P234" s="13">
        <f t="shared" si="87"/>
        <v>0.74460026668137136</v>
      </c>
      <c r="Q234" s="13">
        <f t="shared" si="85"/>
        <v>0.81179959717908734</v>
      </c>
      <c r="R234" s="13">
        <f t="shared" si="84"/>
        <v>2.9411787610014395E-2</v>
      </c>
      <c r="S234" s="13">
        <f t="shared" si="84"/>
        <v>-3.8461761132460137E-2</v>
      </c>
      <c r="T234" s="13">
        <f t="shared" si="84"/>
        <v>6.2500448542635034E-2</v>
      </c>
      <c r="U234" s="13">
        <f t="shared" si="84"/>
        <v>-5.7143278363565919E-2</v>
      </c>
      <c r="V234" s="14">
        <v>7896424</v>
      </c>
      <c r="W234" s="14">
        <v>5922318</v>
      </c>
      <c r="X234" s="14">
        <v>2412796</v>
      </c>
      <c r="Y234" s="14">
        <v>5702973</v>
      </c>
      <c r="Z234" s="14">
        <f t="shared" si="105"/>
        <v>390912</v>
      </c>
      <c r="AA234" s="13">
        <f t="shared" si="106"/>
        <v>5.2083322230382256E-2</v>
      </c>
      <c r="AB234" s="14">
        <f t="shared" si="94"/>
        <v>293184</v>
      </c>
      <c r="AC234" s="13">
        <f t="shared" si="107"/>
        <v>5.2083322230382256E-2</v>
      </c>
      <c r="AD234" s="14">
        <f t="shared" si="97"/>
        <v>119445</v>
      </c>
      <c r="AE234" s="13">
        <f t="shared" si="108"/>
        <v>5.2083174359267348E-2</v>
      </c>
      <c r="AF234" s="14">
        <f t="shared" si="95"/>
        <v>282325</v>
      </c>
      <c r="AG234" s="13">
        <f t="shared" si="109"/>
        <v>5.2083256466754602E-2</v>
      </c>
      <c r="AH234" s="14">
        <f t="shared" si="88"/>
        <v>21934511</v>
      </c>
      <c r="AI234" s="13">
        <f t="shared" si="98"/>
        <v>5.2083288866014987E-2</v>
      </c>
      <c r="AJ234" s="14">
        <v>383876</v>
      </c>
      <c r="AK234" s="50">
        <f t="shared" si="96"/>
        <v>-4.181674317136308E-2</v>
      </c>
      <c r="AL234" s="50">
        <v>0.18</v>
      </c>
      <c r="AM234" s="50">
        <f t="shared" si="96"/>
        <v>-5.2631578947368474E-2</v>
      </c>
      <c r="AN234" s="14">
        <v>35</v>
      </c>
      <c r="AO234" s="50">
        <f t="shared" si="99"/>
        <v>0.16666666666666674</v>
      </c>
      <c r="AP234" s="14">
        <v>22</v>
      </c>
      <c r="AQ234" s="50">
        <f t="shared" si="100"/>
        <v>0.15789473684210531</v>
      </c>
      <c r="AR234" s="14">
        <v>30</v>
      </c>
      <c r="AS234" s="50">
        <f t="shared" si="101"/>
        <v>0.19999999999999996</v>
      </c>
      <c r="AT234" s="14">
        <v>351</v>
      </c>
      <c r="AU234" s="50">
        <f t="shared" si="102"/>
        <v>-8.1151832460732987E-2</v>
      </c>
      <c r="AV234" s="14">
        <v>38</v>
      </c>
      <c r="AW234" s="50">
        <f t="shared" si="103"/>
        <v>0.1875</v>
      </c>
      <c r="AX234" s="50">
        <v>0.92</v>
      </c>
      <c r="AY234" s="50">
        <f t="shared" si="110"/>
        <v>-1.0752688172043001E-2</v>
      </c>
    </row>
    <row r="235" spans="2:51" x14ac:dyDescent="0.3">
      <c r="B235" s="1">
        <v>43698</v>
      </c>
      <c r="C235" s="4">
        <f t="shared" si="89"/>
        <v>4</v>
      </c>
      <c r="D235" s="57">
        <f t="shared" si="90"/>
        <v>21</v>
      </c>
      <c r="E235" s="2">
        <v>22368860</v>
      </c>
      <c r="F235" s="2">
        <v>5592215</v>
      </c>
      <c r="G235" s="2">
        <v>2259254</v>
      </c>
      <c r="H235" s="2">
        <v>1599778</v>
      </c>
      <c r="I235" s="12">
        <v>1351172</v>
      </c>
      <c r="J235" s="13">
        <f t="shared" si="86"/>
        <v>6.0404151127951985E-2</v>
      </c>
      <c r="K235" s="13">
        <f t="shared" si="91"/>
        <v>1.1373698798706755E-2</v>
      </c>
      <c r="L235" s="13">
        <f t="shared" si="92"/>
        <v>-9.6154110101844825E-3</v>
      </c>
      <c r="M235" s="13">
        <f t="shared" si="93"/>
        <v>2.1192888138839239E-2</v>
      </c>
      <c r="N235" s="13">
        <f t="shared" si="87"/>
        <v>0.25</v>
      </c>
      <c r="O235" s="13">
        <f t="shared" si="87"/>
        <v>0.40399984621478252</v>
      </c>
      <c r="P235" s="13">
        <f t="shared" si="87"/>
        <v>0.70810010738057783</v>
      </c>
      <c r="Q235" s="13">
        <f t="shared" si="85"/>
        <v>0.8445996882067387</v>
      </c>
      <c r="R235" s="13">
        <f t="shared" si="84"/>
        <v>3.092788116659273E-2</v>
      </c>
      <c r="S235" s="13">
        <f t="shared" si="84"/>
        <v>3.0611994674026644E-2</v>
      </c>
      <c r="T235" s="13">
        <f t="shared" si="84"/>
        <v>-2.0201785994515942E-2</v>
      </c>
      <c r="U235" s="13">
        <f t="shared" si="84"/>
        <v>-1.9048218342229251E-2</v>
      </c>
      <c r="V235" s="14">
        <v>8052789</v>
      </c>
      <c r="W235" s="14">
        <v>6039592</v>
      </c>
      <c r="X235" s="14">
        <v>2460574</v>
      </c>
      <c r="Y235" s="14">
        <v>5815903</v>
      </c>
      <c r="Z235" s="14">
        <f t="shared" si="105"/>
        <v>-78183</v>
      </c>
      <c r="AA235" s="13">
        <f t="shared" si="106"/>
        <v>-9.6154555691496668E-3</v>
      </c>
      <c r="AB235" s="14">
        <f t="shared" si="94"/>
        <v>-58637</v>
      </c>
      <c r="AC235" s="13">
        <f t="shared" si="107"/>
        <v>-9.6154145736410124E-3</v>
      </c>
      <c r="AD235" s="14">
        <f t="shared" si="97"/>
        <v>-23889</v>
      </c>
      <c r="AE235" s="13">
        <f t="shared" si="108"/>
        <v>-9.615357523939827E-3</v>
      </c>
      <c r="AF235" s="14">
        <f t="shared" si="95"/>
        <v>-56465</v>
      </c>
      <c r="AG235" s="13">
        <f t="shared" si="109"/>
        <v>-9.6153715162264897E-3</v>
      </c>
      <c r="AH235" s="14">
        <f t="shared" si="88"/>
        <v>22368858</v>
      </c>
      <c r="AI235" s="13">
        <f t="shared" si="98"/>
        <v>-9.6154118616319506E-3</v>
      </c>
      <c r="AJ235" s="14">
        <v>390911</v>
      </c>
      <c r="AK235" s="50">
        <f t="shared" si="96"/>
        <v>-1.9112835233659919E-2</v>
      </c>
      <c r="AL235" s="50">
        <v>0.19</v>
      </c>
      <c r="AM235" s="50">
        <f t="shared" si="96"/>
        <v>0.11764705882352944</v>
      </c>
      <c r="AN235" s="14">
        <v>36</v>
      </c>
      <c r="AO235" s="50">
        <f t="shared" si="99"/>
        <v>0.125</v>
      </c>
      <c r="AP235" s="14">
        <v>18</v>
      </c>
      <c r="AQ235" s="50">
        <f t="shared" si="100"/>
        <v>5.8823529411764719E-2</v>
      </c>
      <c r="AR235" s="14">
        <v>28</v>
      </c>
      <c r="AS235" s="50">
        <f t="shared" si="101"/>
        <v>0.12000000000000011</v>
      </c>
      <c r="AT235" s="14">
        <v>382</v>
      </c>
      <c r="AU235" s="50">
        <f t="shared" si="102"/>
        <v>2.6881720430107503E-2</v>
      </c>
      <c r="AV235" s="14">
        <v>32</v>
      </c>
      <c r="AW235" s="50">
        <f t="shared" si="103"/>
        <v>-0.19999999999999996</v>
      </c>
      <c r="AX235" s="50">
        <v>0.93</v>
      </c>
      <c r="AY235" s="50">
        <f t="shared" si="110"/>
        <v>2.19780219780219E-2</v>
      </c>
    </row>
    <row r="236" spans="2:51" x14ac:dyDescent="0.3">
      <c r="B236" s="1">
        <v>43699</v>
      </c>
      <c r="C236" s="4">
        <f t="shared" si="89"/>
        <v>5</v>
      </c>
      <c r="D236" s="57">
        <f t="shared" si="90"/>
        <v>22</v>
      </c>
      <c r="E236" s="2">
        <v>21934513</v>
      </c>
      <c r="F236" s="2">
        <v>5483628</v>
      </c>
      <c r="G236" s="2">
        <v>2193451</v>
      </c>
      <c r="H236" s="2">
        <v>1617231</v>
      </c>
      <c r="I236" s="12">
        <v>1392436</v>
      </c>
      <c r="J236" s="13">
        <f t="shared" si="86"/>
        <v>6.3481509710290804E-2</v>
      </c>
      <c r="K236" s="13">
        <f t="shared" si="91"/>
        <v>7.2482342701778446E-2</v>
      </c>
      <c r="L236" s="13">
        <f t="shared" si="92"/>
        <v>0</v>
      </c>
      <c r="M236" s="13">
        <f t="shared" si="93"/>
        <v>7.2482342701778446E-2</v>
      </c>
      <c r="N236" s="13">
        <f t="shared" si="87"/>
        <v>0.24999998860243672</v>
      </c>
      <c r="O236" s="13">
        <f t="shared" si="87"/>
        <v>0.39999996352779582</v>
      </c>
      <c r="P236" s="13">
        <f t="shared" si="87"/>
        <v>0.7372998074723347</v>
      </c>
      <c r="Q236" s="13">
        <f t="shared" si="85"/>
        <v>0.86100006739915325</v>
      </c>
      <c r="R236" s="13">
        <f t="shared" si="84"/>
        <v>-3.8461518229176206E-2</v>
      </c>
      <c r="S236" s="13">
        <f t="shared" si="84"/>
        <v>2.0408260104270992E-2</v>
      </c>
      <c r="T236" s="13">
        <f t="shared" si="84"/>
        <v>2.0201643613032116E-2</v>
      </c>
      <c r="U236" s="13">
        <f t="shared" si="84"/>
        <v>7.1429245178783685E-2</v>
      </c>
      <c r="V236" s="14">
        <v>7896424</v>
      </c>
      <c r="W236" s="14">
        <v>5922318</v>
      </c>
      <c r="X236" s="14">
        <v>2412796</v>
      </c>
      <c r="Y236" s="14">
        <v>5702973</v>
      </c>
      <c r="Z236" s="14">
        <f t="shared" si="105"/>
        <v>0</v>
      </c>
      <c r="AA236" s="13">
        <f t="shared" si="106"/>
        <v>0</v>
      </c>
      <c r="AB236" s="14">
        <f t="shared" si="94"/>
        <v>0</v>
      </c>
      <c r="AC236" s="13">
        <f t="shared" si="107"/>
        <v>0</v>
      </c>
      <c r="AD236" s="14">
        <f t="shared" si="97"/>
        <v>0</v>
      </c>
      <c r="AE236" s="13">
        <f t="shared" si="108"/>
        <v>0</v>
      </c>
      <c r="AF236" s="14">
        <f t="shared" si="95"/>
        <v>0</v>
      </c>
      <c r="AG236" s="13">
        <f t="shared" si="109"/>
        <v>0</v>
      </c>
      <c r="AH236" s="14">
        <f t="shared" si="88"/>
        <v>21934511</v>
      </c>
      <c r="AI236" s="13">
        <f t="shared" si="98"/>
        <v>0</v>
      </c>
      <c r="AJ236" s="14">
        <v>382072</v>
      </c>
      <c r="AK236" s="50">
        <f t="shared" si="96"/>
        <v>-5.4197014738880389E-3</v>
      </c>
      <c r="AL236" s="50">
        <v>0.19</v>
      </c>
      <c r="AM236" s="50">
        <f t="shared" si="96"/>
        <v>0.11764705882352944</v>
      </c>
      <c r="AN236" s="14">
        <v>36</v>
      </c>
      <c r="AO236" s="50">
        <f t="shared" si="99"/>
        <v>0</v>
      </c>
      <c r="AP236" s="14">
        <v>18</v>
      </c>
      <c r="AQ236" s="50">
        <f t="shared" si="100"/>
        <v>-0.1428571428571429</v>
      </c>
      <c r="AR236" s="14">
        <v>29</v>
      </c>
      <c r="AS236" s="50">
        <f t="shared" si="101"/>
        <v>3.5714285714285809E-2</v>
      </c>
      <c r="AT236" s="14">
        <v>395</v>
      </c>
      <c r="AU236" s="50">
        <f t="shared" si="102"/>
        <v>9.1160220994475072E-2</v>
      </c>
      <c r="AV236" s="14">
        <v>37</v>
      </c>
      <c r="AW236" s="50">
        <f t="shared" si="103"/>
        <v>0.23333333333333339</v>
      </c>
      <c r="AX236" s="50">
        <v>0.95</v>
      </c>
      <c r="AY236" s="50">
        <f t="shared" si="110"/>
        <v>3.2608695652173836E-2</v>
      </c>
    </row>
    <row r="237" spans="2:51" x14ac:dyDescent="0.3">
      <c r="B237" s="1">
        <v>43700</v>
      </c>
      <c r="C237" s="4">
        <f t="shared" si="89"/>
        <v>6</v>
      </c>
      <c r="D237" s="57">
        <f t="shared" si="90"/>
        <v>23</v>
      </c>
      <c r="E237" s="2">
        <v>20848646</v>
      </c>
      <c r="F237" s="2">
        <v>5420648</v>
      </c>
      <c r="G237" s="2">
        <v>2146576</v>
      </c>
      <c r="H237" s="2">
        <v>1519990</v>
      </c>
      <c r="I237" s="12">
        <v>1296248</v>
      </c>
      <c r="J237" s="13">
        <f t="shared" si="86"/>
        <v>6.2174205461592087E-2</v>
      </c>
      <c r="K237" s="13">
        <f t="shared" si="91"/>
        <v>3.0748764093547987E-2</v>
      </c>
      <c r="L237" s="13">
        <f t="shared" si="92"/>
        <v>-2.0408172854259776E-2</v>
      </c>
      <c r="M237" s="13">
        <f t="shared" si="93"/>
        <v>5.2222706978747313E-2</v>
      </c>
      <c r="N237" s="13">
        <f t="shared" si="87"/>
        <v>0.2600000019185898</v>
      </c>
      <c r="O237" s="13">
        <f t="shared" si="87"/>
        <v>0.3959998878362882</v>
      </c>
      <c r="P237" s="13">
        <f t="shared" si="87"/>
        <v>0.70809978309642896</v>
      </c>
      <c r="Q237" s="13">
        <f t="shared" si="85"/>
        <v>0.85280034737070642</v>
      </c>
      <c r="R237" s="13">
        <f t="shared" si="84"/>
        <v>9.7088738229960114E-3</v>
      </c>
      <c r="S237" s="13">
        <f t="shared" si="84"/>
        <v>-4.8077226104462523E-2</v>
      </c>
      <c r="T237" s="13">
        <f t="shared" si="84"/>
        <v>2.1052240670601075E-2</v>
      </c>
      <c r="U237" s="13">
        <f t="shared" si="84"/>
        <v>7.2165471287025218E-2</v>
      </c>
      <c r="V237" s="14">
        <v>7505512</v>
      </c>
      <c r="W237" s="14">
        <v>5629134</v>
      </c>
      <c r="X237" s="14">
        <v>2293351</v>
      </c>
      <c r="Y237" s="14">
        <v>5420648</v>
      </c>
      <c r="Z237" s="14">
        <f t="shared" si="105"/>
        <v>-156365</v>
      </c>
      <c r="AA237" s="13">
        <f t="shared" si="106"/>
        <v>-2.0408184574093213E-2</v>
      </c>
      <c r="AB237" s="14">
        <f t="shared" si="94"/>
        <v>-117274</v>
      </c>
      <c r="AC237" s="13">
        <f t="shared" si="107"/>
        <v>-2.0408227191664796E-2</v>
      </c>
      <c r="AD237" s="14">
        <f t="shared" si="97"/>
        <v>-47778</v>
      </c>
      <c r="AE237" s="13">
        <f t="shared" si="108"/>
        <v>-2.0408102244686255E-2</v>
      </c>
      <c r="AF237" s="14">
        <f t="shared" si="95"/>
        <v>-112930</v>
      </c>
      <c r="AG237" s="13">
        <f t="shared" si="109"/>
        <v>-2.0408133760832503E-2</v>
      </c>
      <c r="AH237" s="14">
        <f t="shared" si="88"/>
        <v>20848645</v>
      </c>
      <c r="AI237" s="13">
        <f t="shared" si="98"/>
        <v>-2.0408173813155628E-2</v>
      </c>
      <c r="AJ237" s="14">
        <v>403634</v>
      </c>
      <c r="AK237" s="50">
        <f t="shared" si="96"/>
        <v>-5.6316515569569958E-3</v>
      </c>
      <c r="AL237" s="50">
        <v>0.19</v>
      </c>
      <c r="AM237" s="50">
        <f t="shared" si="96"/>
        <v>0</v>
      </c>
      <c r="AN237" s="14">
        <v>39</v>
      </c>
      <c r="AO237" s="50">
        <f t="shared" si="99"/>
        <v>0.11428571428571432</v>
      </c>
      <c r="AP237" s="14">
        <v>21</v>
      </c>
      <c r="AQ237" s="50">
        <f t="shared" si="100"/>
        <v>0.23529411764705888</v>
      </c>
      <c r="AR237" s="14">
        <v>27</v>
      </c>
      <c r="AS237" s="50">
        <f t="shared" si="101"/>
        <v>-6.8965517241379337E-2</v>
      </c>
      <c r="AT237" s="14">
        <v>352</v>
      </c>
      <c r="AU237" s="50">
        <f t="shared" si="102"/>
        <v>2.8490028490029129E-3</v>
      </c>
      <c r="AV237" s="14">
        <v>34</v>
      </c>
      <c r="AW237" s="50">
        <f t="shared" si="103"/>
        <v>-0.15000000000000002</v>
      </c>
      <c r="AX237" s="50">
        <v>0.93</v>
      </c>
      <c r="AY237" s="50">
        <f t="shared" si="110"/>
        <v>-2.1052631578947323E-2</v>
      </c>
    </row>
    <row r="238" spans="2:51" x14ac:dyDescent="0.3">
      <c r="B238" s="1">
        <v>43701</v>
      </c>
      <c r="C238" s="4">
        <f t="shared" si="89"/>
        <v>7</v>
      </c>
      <c r="D238" s="57">
        <f t="shared" si="90"/>
        <v>24</v>
      </c>
      <c r="E238" s="2">
        <v>43094160</v>
      </c>
      <c r="F238" s="2">
        <v>9321266</v>
      </c>
      <c r="G238" s="2">
        <v>3264307</v>
      </c>
      <c r="H238" s="2">
        <v>2108742</v>
      </c>
      <c r="I238" s="12">
        <v>1628371</v>
      </c>
      <c r="J238" s="13">
        <f t="shared" si="86"/>
        <v>3.7786349704925212E-2</v>
      </c>
      <c r="K238" s="13">
        <f t="shared" si="91"/>
        <v>-0.12324723048552311</v>
      </c>
      <c r="L238" s="13">
        <f t="shared" si="92"/>
        <v>-7.6923076923076872E-2</v>
      </c>
      <c r="M238" s="13">
        <f t="shared" si="93"/>
        <v>-5.0184499692650153E-2</v>
      </c>
      <c r="N238" s="13">
        <f t="shared" si="87"/>
        <v>0.21629998125035968</v>
      </c>
      <c r="O238" s="13">
        <f t="shared" si="87"/>
        <v>0.35019996210815141</v>
      </c>
      <c r="P238" s="13">
        <f t="shared" si="87"/>
        <v>0.64599990135731722</v>
      </c>
      <c r="Q238" s="13">
        <f t="shared" si="85"/>
        <v>0.77220020277492463</v>
      </c>
      <c r="R238" s="13">
        <f t="shared" si="84"/>
        <v>-8.2524273636863654E-8</v>
      </c>
      <c r="S238" s="13">
        <f t="shared" si="84"/>
        <v>4.0403905609483814E-2</v>
      </c>
      <c r="T238" s="13">
        <f t="shared" si="84"/>
        <v>-6.8627435174744789E-2</v>
      </c>
      <c r="U238" s="13">
        <f t="shared" ref="U238:U301" si="111">(Q238/Q231)-1</f>
        <v>-1.9801860655415893E-2</v>
      </c>
      <c r="V238" s="14">
        <v>15513897</v>
      </c>
      <c r="W238" s="14">
        <v>11635423</v>
      </c>
      <c r="X238" s="14">
        <v>4740357</v>
      </c>
      <c r="Y238" s="14">
        <v>11204481</v>
      </c>
      <c r="Z238" s="14">
        <f t="shared" si="105"/>
        <v>-1292825</v>
      </c>
      <c r="AA238" s="13">
        <f t="shared" si="106"/>
        <v>-7.6923090653846726E-2</v>
      </c>
      <c r="AB238" s="14">
        <f t="shared" si="94"/>
        <v>-969619</v>
      </c>
      <c r="AC238" s="13">
        <f t="shared" si="107"/>
        <v>-7.6923107435897475E-2</v>
      </c>
      <c r="AD238" s="14">
        <f t="shared" si="97"/>
        <v>-395030</v>
      </c>
      <c r="AE238" s="13">
        <f t="shared" si="108"/>
        <v>-7.6923121860144161E-2</v>
      </c>
      <c r="AF238" s="14">
        <f t="shared" si="95"/>
        <v>-933707</v>
      </c>
      <c r="AG238" s="13">
        <f t="shared" si="109"/>
        <v>-7.69230959349122E-2</v>
      </c>
      <c r="AH238" s="14">
        <f t="shared" si="88"/>
        <v>43094158</v>
      </c>
      <c r="AI238" s="13">
        <f t="shared" si="98"/>
        <v>-7.6923099990770072E-2</v>
      </c>
      <c r="AJ238" s="14">
        <v>380313</v>
      </c>
      <c r="AK238" s="50">
        <f t="shared" si="96"/>
        <v>-6.9811865302209064E-2</v>
      </c>
      <c r="AL238" s="50">
        <v>0.19</v>
      </c>
      <c r="AM238" s="50">
        <f t="shared" si="96"/>
        <v>0.11764705882352944</v>
      </c>
      <c r="AN238" s="14">
        <v>36</v>
      </c>
      <c r="AO238" s="50">
        <f t="shared" si="99"/>
        <v>2.857142857142847E-2</v>
      </c>
      <c r="AP238" s="14">
        <v>18</v>
      </c>
      <c r="AQ238" s="50">
        <f t="shared" si="100"/>
        <v>5.8823529411764719E-2</v>
      </c>
      <c r="AR238" s="14">
        <v>29</v>
      </c>
      <c r="AS238" s="50">
        <f t="shared" si="101"/>
        <v>0</v>
      </c>
      <c r="AT238" s="14">
        <v>377</v>
      </c>
      <c r="AU238" s="50">
        <f t="shared" si="102"/>
        <v>1.6172506738544534E-2</v>
      </c>
      <c r="AV238" s="14">
        <v>31</v>
      </c>
      <c r="AW238" s="50">
        <f t="shared" si="103"/>
        <v>-0.20512820512820518</v>
      </c>
      <c r="AX238" s="50">
        <v>0.94</v>
      </c>
      <c r="AY238" s="50">
        <f t="shared" si="110"/>
        <v>0</v>
      </c>
    </row>
    <row r="239" spans="2:51" x14ac:dyDescent="0.3">
      <c r="B239" s="1">
        <v>43702</v>
      </c>
      <c r="C239" s="4">
        <f t="shared" si="89"/>
        <v>1</v>
      </c>
      <c r="D239" s="57">
        <f t="shared" si="90"/>
        <v>25</v>
      </c>
      <c r="E239" s="2">
        <v>44440853</v>
      </c>
      <c r="F239" s="2">
        <v>9332579</v>
      </c>
      <c r="G239" s="2">
        <v>3331730</v>
      </c>
      <c r="H239" s="2">
        <v>2288232</v>
      </c>
      <c r="I239" s="12">
        <v>1784821</v>
      </c>
      <c r="J239" s="13">
        <f t="shared" si="86"/>
        <v>4.0161717868016616E-2</v>
      </c>
      <c r="K239" s="13">
        <f t="shared" si="91"/>
        <v>0.12805212945143363</v>
      </c>
      <c r="L239" s="13">
        <f t="shared" si="92"/>
        <v>-1.9801979979641171E-2</v>
      </c>
      <c r="M239" s="13">
        <f t="shared" si="93"/>
        <v>0.15084106110314699</v>
      </c>
      <c r="N239" s="13">
        <f t="shared" si="87"/>
        <v>0.20999999707476361</v>
      </c>
      <c r="O239" s="13">
        <f t="shared" si="87"/>
        <v>0.35699992467248337</v>
      </c>
      <c r="P239" s="13">
        <f t="shared" si="87"/>
        <v>0.68679995077632339</v>
      </c>
      <c r="Q239" s="13">
        <f t="shared" si="85"/>
        <v>0.78000001748074499</v>
      </c>
      <c r="R239" s="13">
        <f t="shared" ref="R239:U302" si="112">(N239/N232)-1</f>
        <v>-5.5273208232620163E-9</v>
      </c>
      <c r="S239" s="13">
        <f t="shared" si="112"/>
        <v>8.2474017981154724E-2</v>
      </c>
      <c r="T239" s="13">
        <f t="shared" si="112"/>
        <v>6.3157998834844964E-2</v>
      </c>
      <c r="U239" s="13">
        <f t="shared" si="111"/>
        <v>1.3617577843128004E-7</v>
      </c>
      <c r="V239" s="14">
        <v>15998707</v>
      </c>
      <c r="W239" s="14">
        <v>11999030</v>
      </c>
      <c r="X239" s="14">
        <v>4888493</v>
      </c>
      <c r="Y239" s="14">
        <v>11554621</v>
      </c>
      <c r="Z239" s="14">
        <f t="shared" si="105"/>
        <v>-323206</v>
      </c>
      <c r="AA239" s="13">
        <f t="shared" si="106"/>
        <v>-1.9801968065875641E-2</v>
      </c>
      <c r="AB239" s="14">
        <f t="shared" si="94"/>
        <v>-242405</v>
      </c>
      <c r="AC239" s="13">
        <f t="shared" si="107"/>
        <v>-1.9802008506355717E-2</v>
      </c>
      <c r="AD239" s="14">
        <f t="shared" si="97"/>
        <v>-98758</v>
      </c>
      <c r="AE239" s="13">
        <f t="shared" si="108"/>
        <v>-1.980209137258182E-2</v>
      </c>
      <c r="AF239" s="14">
        <f t="shared" si="95"/>
        <v>-233427</v>
      </c>
      <c r="AG239" s="13">
        <f t="shared" si="109"/>
        <v>-1.980200623546835E-2</v>
      </c>
      <c r="AH239" s="14">
        <f t="shared" si="88"/>
        <v>44440851</v>
      </c>
      <c r="AI239" s="13">
        <f t="shared" si="98"/>
        <v>-1.9802002472636637E-2</v>
      </c>
      <c r="AJ239" s="14">
        <v>388418</v>
      </c>
      <c r="AK239" s="50">
        <f t="shared" si="96"/>
        <v>-5.6168269280001404E-3</v>
      </c>
      <c r="AL239" s="50">
        <v>0.19</v>
      </c>
      <c r="AM239" s="50">
        <f t="shared" si="96"/>
        <v>0.11764705882352944</v>
      </c>
      <c r="AN239" s="14">
        <v>31</v>
      </c>
      <c r="AO239" s="50">
        <f t="shared" si="99"/>
        <v>-0.18421052631578949</v>
      </c>
      <c r="AP239" s="14">
        <v>18</v>
      </c>
      <c r="AQ239" s="50">
        <f t="shared" si="100"/>
        <v>-9.9999999999999978E-2</v>
      </c>
      <c r="AR239" s="14">
        <v>27</v>
      </c>
      <c r="AS239" s="50">
        <f t="shared" si="101"/>
        <v>-9.9999999999999978E-2</v>
      </c>
      <c r="AT239" s="14">
        <v>367</v>
      </c>
      <c r="AU239" s="50">
        <f t="shared" si="102"/>
        <v>-3.4210526315789469E-2</v>
      </c>
      <c r="AV239" s="14">
        <v>33</v>
      </c>
      <c r="AW239" s="50">
        <f t="shared" si="103"/>
        <v>-0.17500000000000004</v>
      </c>
      <c r="AX239" s="50">
        <v>0.95</v>
      </c>
      <c r="AY239" s="50">
        <f t="shared" si="110"/>
        <v>1.0638297872340496E-2</v>
      </c>
    </row>
    <row r="240" spans="2:51" x14ac:dyDescent="0.3">
      <c r="B240" s="1">
        <v>43703</v>
      </c>
      <c r="C240" s="4">
        <f t="shared" si="89"/>
        <v>2</v>
      </c>
      <c r="D240" s="57">
        <f t="shared" si="90"/>
        <v>26</v>
      </c>
      <c r="E240" s="2">
        <v>22368860</v>
      </c>
      <c r="F240" s="2">
        <v>5424448</v>
      </c>
      <c r="G240" s="2">
        <v>2169779</v>
      </c>
      <c r="H240" s="2">
        <v>1568099</v>
      </c>
      <c r="I240" s="12">
        <v>1260124</v>
      </c>
      <c r="J240" s="13">
        <f t="shared" si="86"/>
        <v>5.6333849825158724E-2</v>
      </c>
      <c r="K240" s="13">
        <f t="shared" si="91"/>
        <v>2.1671906949441988E-2</v>
      </c>
      <c r="L240" s="13">
        <f t="shared" si="92"/>
        <v>6.1855650527727013E-2</v>
      </c>
      <c r="M240" s="13">
        <f t="shared" si="93"/>
        <v>-3.7842943679128327E-2</v>
      </c>
      <c r="N240" s="13">
        <f t="shared" si="87"/>
        <v>0.24249997541224722</v>
      </c>
      <c r="O240" s="13">
        <f t="shared" si="87"/>
        <v>0.399999963129889</v>
      </c>
      <c r="P240" s="13">
        <f t="shared" si="87"/>
        <v>0.72269986943370734</v>
      </c>
      <c r="Q240" s="13">
        <f t="shared" si="85"/>
        <v>0.80359977271843164</v>
      </c>
      <c r="R240" s="13">
        <f t="shared" si="112"/>
        <v>2.1052579072234234E-2</v>
      </c>
      <c r="S240" s="13">
        <f t="shared" si="112"/>
        <v>-1.9607522382328435E-2</v>
      </c>
      <c r="T240" s="13">
        <f t="shared" si="112"/>
        <v>-3.8835014699922454E-2</v>
      </c>
      <c r="U240" s="13">
        <f t="shared" si="111"/>
        <v>-1.1289169021821976E-7</v>
      </c>
      <c r="V240" s="14">
        <v>8052789</v>
      </c>
      <c r="W240" s="14">
        <v>6039592</v>
      </c>
      <c r="X240" s="14">
        <v>2460574</v>
      </c>
      <c r="Y240" s="14">
        <v>5815903</v>
      </c>
      <c r="Z240" s="14">
        <f t="shared" si="105"/>
        <v>469094</v>
      </c>
      <c r="AA240" s="13">
        <f t="shared" si="106"/>
        <v>6.1855599414269768E-2</v>
      </c>
      <c r="AB240" s="14">
        <f t="shared" si="94"/>
        <v>351821</v>
      </c>
      <c r="AC240" s="13">
        <f t="shared" si="107"/>
        <v>6.1855690040966804E-2</v>
      </c>
      <c r="AD240" s="14">
        <f t="shared" si="97"/>
        <v>143334</v>
      </c>
      <c r="AE240" s="13">
        <f t="shared" si="108"/>
        <v>6.1855483247311493E-2</v>
      </c>
      <c r="AF240" s="14">
        <f t="shared" si="95"/>
        <v>338790</v>
      </c>
      <c r="AG240" s="13">
        <f t="shared" si="109"/>
        <v>6.1855579755246914E-2</v>
      </c>
      <c r="AH240" s="14">
        <f t="shared" si="88"/>
        <v>22368858</v>
      </c>
      <c r="AI240" s="13">
        <f t="shared" si="98"/>
        <v>6.1855605993766494E-2</v>
      </c>
      <c r="AJ240" s="14">
        <v>392670</v>
      </c>
      <c r="AK240" s="50">
        <f t="shared" si="96"/>
        <v>-3.7639573754742361E-2</v>
      </c>
      <c r="AL240" s="50">
        <v>0.17</v>
      </c>
      <c r="AM240" s="50">
        <f t="shared" si="96"/>
        <v>-5.5555555555555469E-2</v>
      </c>
      <c r="AN240" s="14">
        <v>32</v>
      </c>
      <c r="AO240" s="50">
        <f t="shared" si="99"/>
        <v>-8.5714285714285743E-2</v>
      </c>
      <c r="AP240" s="14">
        <v>20</v>
      </c>
      <c r="AQ240" s="50">
        <f t="shared" si="100"/>
        <v>0</v>
      </c>
      <c r="AR240" s="14">
        <v>30</v>
      </c>
      <c r="AS240" s="50">
        <f t="shared" si="101"/>
        <v>0</v>
      </c>
      <c r="AT240" s="14">
        <v>369</v>
      </c>
      <c r="AU240" s="50">
        <f t="shared" si="102"/>
        <v>-4.8969072164948502E-2</v>
      </c>
      <c r="AV240" s="14">
        <v>30</v>
      </c>
      <c r="AW240" s="50">
        <f t="shared" si="103"/>
        <v>-6.25E-2</v>
      </c>
      <c r="AX240" s="50">
        <v>0.94</v>
      </c>
      <c r="AY240" s="50">
        <f t="shared" si="110"/>
        <v>1.0752688172043001E-2</v>
      </c>
    </row>
    <row r="241" spans="2:51" x14ac:dyDescent="0.3">
      <c r="B241" s="1">
        <v>43704</v>
      </c>
      <c r="C241" s="4">
        <f t="shared" si="89"/>
        <v>3</v>
      </c>
      <c r="D241" s="57">
        <f t="shared" si="90"/>
        <v>27</v>
      </c>
      <c r="E241" s="2">
        <v>20848646</v>
      </c>
      <c r="F241" s="2">
        <v>5003675</v>
      </c>
      <c r="G241" s="2">
        <v>1961440</v>
      </c>
      <c r="H241" s="2">
        <v>1446170</v>
      </c>
      <c r="I241" s="12">
        <v>1150283</v>
      </c>
      <c r="J241" s="13">
        <f t="shared" si="86"/>
        <v>5.5173031380551046E-2</v>
      </c>
      <c r="K241" s="13">
        <f t="shared" si="91"/>
        <v>-0.17374224227100332</v>
      </c>
      <c r="L241" s="13">
        <f t="shared" si="92"/>
        <v>-4.9504951397826846E-2</v>
      </c>
      <c r="M241" s="13">
        <f t="shared" si="93"/>
        <v>-0.13070798323030053</v>
      </c>
      <c r="N241" s="13">
        <f t="shared" si="87"/>
        <v>0.23999999808141018</v>
      </c>
      <c r="O241" s="13">
        <f t="shared" si="87"/>
        <v>0.39199988008813524</v>
      </c>
      <c r="P241" s="13">
        <f t="shared" si="87"/>
        <v>0.73730014683089973</v>
      </c>
      <c r="Q241" s="13">
        <f t="shared" si="85"/>
        <v>0.79539957266434791</v>
      </c>
      <c r="R241" s="13">
        <f t="shared" si="112"/>
        <v>-8.571418782445428E-2</v>
      </c>
      <c r="S241" s="13">
        <f t="shared" si="112"/>
        <v>-2.0000044474226653E-2</v>
      </c>
      <c r="T241" s="13">
        <f t="shared" si="112"/>
        <v>-9.8040790167961411E-3</v>
      </c>
      <c r="U241" s="13">
        <f t="shared" si="111"/>
        <v>-2.0202060424429513E-2</v>
      </c>
      <c r="V241" s="14">
        <v>7505512</v>
      </c>
      <c r="W241" s="14">
        <v>5629134</v>
      </c>
      <c r="X241" s="14">
        <v>2293351</v>
      </c>
      <c r="Y241" s="14">
        <v>5420648</v>
      </c>
      <c r="Z241" s="14">
        <f t="shared" si="105"/>
        <v>-390912</v>
      </c>
      <c r="AA241" s="13">
        <f t="shared" si="106"/>
        <v>-4.9504940464189851E-2</v>
      </c>
      <c r="AB241" s="14">
        <f t="shared" si="94"/>
        <v>-293184</v>
      </c>
      <c r="AC241" s="13">
        <f t="shared" si="107"/>
        <v>-4.9504940464189851E-2</v>
      </c>
      <c r="AD241" s="14">
        <f t="shared" si="97"/>
        <v>-119445</v>
      </c>
      <c r="AE241" s="13">
        <f t="shared" si="108"/>
        <v>-4.950480687136416E-2</v>
      </c>
      <c r="AF241" s="14">
        <f t="shared" si="95"/>
        <v>-282325</v>
      </c>
      <c r="AG241" s="13">
        <f t="shared" si="109"/>
        <v>-4.9504881050637994E-2</v>
      </c>
      <c r="AH241" s="14">
        <f t="shared" si="88"/>
        <v>20848645</v>
      </c>
      <c r="AI241" s="13">
        <f t="shared" si="98"/>
        <v>-4.950491032145643E-2</v>
      </c>
      <c r="AJ241" s="14">
        <v>405258</v>
      </c>
      <c r="AK241" s="50">
        <f t="shared" si="96"/>
        <v>5.5700278214840138E-2</v>
      </c>
      <c r="AL241" s="50">
        <v>0.19</v>
      </c>
      <c r="AM241" s="50">
        <f t="shared" si="96"/>
        <v>5.555555555555558E-2</v>
      </c>
      <c r="AN241" s="14">
        <v>39</v>
      </c>
      <c r="AO241" s="50">
        <f t="shared" si="99"/>
        <v>0.11428571428571432</v>
      </c>
      <c r="AP241" s="14">
        <v>22</v>
      </c>
      <c r="AQ241" s="50">
        <f t="shared" si="100"/>
        <v>0</v>
      </c>
      <c r="AR241" s="14">
        <v>29</v>
      </c>
      <c r="AS241" s="50">
        <f t="shared" si="101"/>
        <v>-3.3333333333333326E-2</v>
      </c>
      <c r="AT241" s="14">
        <v>361</v>
      </c>
      <c r="AU241" s="50">
        <f t="shared" si="102"/>
        <v>2.8490028490028463E-2</v>
      </c>
      <c r="AV241" s="14">
        <v>37</v>
      </c>
      <c r="AW241" s="50">
        <f t="shared" si="103"/>
        <v>-2.6315789473684181E-2</v>
      </c>
      <c r="AX241" s="50">
        <v>0.94</v>
      </c>
      <c r="AY241" s="50">
        <f t="shared" si="110"/>
        <v>2.1739130434782483E-2</v>
      </c>
    </row>
    <row r="242" spans="2:51" x14ac:dyDescent="0.3">
      <c r="B242" s="1">
        <v>43705</v>
      </c>
      <c r="C242" s="4">
        <f t="shared" si="89"/>
        <v>4</v>
      </c>
      <c r="D242" s="57">
        <f t="shared" si="90"/>
        <v>28</v>
      </c>
      <c r="E242" s="2">
        <v>21934513</v>
      </c>
      <c r="F242" s="2">
        <v>5593301</v>
      </c>
      <c r="G242" s="2">
        <v>2304440</v>
      </c>
      <c r="H242" s="2">
        <v>1699063</v>
      </c>
      <c r="I242" s="12">
        <v>1421096</v>
      </c>
      <c r="J242" s="13">
        <f t="shared" si="86"/>
        <v>6.4788126365057666E-2</v>
      </c>
      <c r="K242" s="13">
        <f t="shared" si="91"/>
        <v>5.1750628343393723E-2</v>
      </c>
      <c r="L242" s="13">
        <f t="shared" si="92"/>
        <v>-1.9417484842768062E-2</v>
      </c>
      <c r="M242" s="13">
        <f t="shared" si="93"/>
        <v>7.2577383428818587E-2</v>
      </c>
      <c r="N242" s="13">
        <f t="shared" si="87"/>
        <v>0.25500000843419685</v>
      </c>
      <c r="O242" s="13">
        <f t="shared" si="87"/>
        <v>0.41199999785457642</v>
      </c>
      <c r="P242" s="13">
        <f t="shared" si="87"/>
        <v>0.73729973442571728</v>
      </c>
      <c r="Q242" s="13">
        <f t="shared" si="85"/>
        <v>0.83639982743429764</v>
      </c>
      <c r="R242" s="13">
        <f t="shared" si="112"/>
        <v>2.0000033736787381E-2</v>
      </c>
      <c r="S242" s="13">
        <f t="shared" si="112"/>
        <v>1.9802363081942165E-2</v>
      </c>
      <c r="T242" s="13">
        <f t="shared" si="112"/>
        <v>4.1236580450687121E-2</v>
      </c>
      <c r="U242" s="13">
        <f t="shared" si="111"/>
        <v>-9.7085766037293686E-3</v>
      </c>
      <c r="V242" s="14">
        <v>7896424</v>
      </c>
      <c r="W242" s="14">
        <v>5922318</v>
      </c>
      <c r="X242" s="14">
        <v>2412796</v>
      </c>
      <c r="Y242" s="14">
        <v>5702973</v>
      </c>
      <c r="Z242" s="14">
        <f t="shared" si="105"/>
        <v>-156365</v>
      </c>
      <c r="AA242" s="13">
        <f t="shared" si="106"/>
        <v>-1.9417496223979036E-2</v>
      </c>
      <c r="AB242" s="14">
        <f t="shared" si="94"/>
        <v>-117274</v>
      </c>
      <c r="AC242" s="13">
        <f t="shared" si="107"/>
        <v>-1.9417536813745029E-2</v>
      </c>
      <c r="AD242" s="14">
        <f t="shared" si="97"/>
        <v>-47778</v>
      </c>
      <c r="AE242" s="13">
        <f t="shared" si="108"/>
        <v>-1.941742048806494E-2</v>
      </c>
      <c r="AF242" s="14">
        <f t="shared" si="95"/>
        <v>-112930</v>
      </c>
      <c r="AG242" s="13">
        <f t="shared" si="109"/>
        <v>-1.9417449018664823E-2</v>
      </c>
      <c r="AH242" s="14">
        <f t="shared" si="88"/>
        <v>21934511</v>
      </c>
      <c r="AI242" s="13">
        <f t="shared" si="98"/>
        <v>-1.9417486578885645E-2</v>
      </c>
      <c r="AJ242" s="14">
        <v>400562</v>
      </c>
      <c r="AK242" s="50">
        <f t="shared" si="96"/>
        <v>2.4688484079496309E-2</v>
      </c>
      <c r="AL242" s="50">
        <v>0.19</v>
      </c>
      <c r="AM242" s="50">
        <f t="shared" si="96"/>
        <v>0</v>
      </c>
      <c r="AN242" s="14">
        <v>31</v>
      </c>
      <c r="AO242" s="50">
        <f t="shared" si="99"/>
        <v>-0.13888888888888884</v>
      </c>
      <c r="AP242" s="14">
        <v>19</v>
      </c>
      <c r="AQ242" s="50">
        <f t="shared" si="100"/>
        <v>5.555555555555558E-2</v>
      </c>
      <c r="AR242" s="14">
        <v>28</v>
      </c>
      <c r="AS242" s="50">
        <f t="shared" si="101"/>
        <v>0</v>
      </c>
      <c r="AT242" s="14">
        <v>382</v>
      </c>
      <c r="AU242" s="50">
        <f t="shared" si="102"/>
        <v>0</v>
      </c>
      <c r="AV242" s="14">
        <v>40</v>
      </c>
      <c r="AW242" s="50">
        <f t="shared" si="103"/>
        <v>0.25</v>
      </c>
      <c r="AX242" s="50">
        <v>0.95</v>
      </c>
      <c r="AY242" s="50">
        <f t="shared" si="110"/>
        <v>2.1505376344086002E-2</v>
      </c>
    </row>
    <row r="243" spans="2:51" x14ac:dyDescent="0.3">
      <c r="B243" s="1">
        <v>43706</v>
      </c>
      <c r="C243" s="4">
        <f t="shared" si="89"/>
        <v>5</v>
      </c>
      <c r="D243" s="57">
        <f t="shared" si="90"/>
        <v>29</v>
      </c>
      <c r="E243" s="2">
        <v>21282993</v>
      </c>
      <c r="F243" s="2">
        <v>5214333</v>
      </c>
      <c r="G243" s="2">
        <v>2044018</v>
      </c>
      <c r="H243" s="2">
        <v>1566740</v>
      </c>
      <c r="I243" s="12">
        <v>1310421</v>
      </c>
      <c r="J243" s="13">
        <f t="shared" si="86"/>
        <v>6.1571274303383924E-2</v>
      </c>
      <c r="K243" s="13">
        <f t="shared" si="91"/>
        <v>-5.8900373158981778E-2</v>
      </c>
      <c r="L243" s="13">
        <f t="shared" si="92"/>
        <v>-2.970296172064546E-2</v>
      </c>
      <c r="M243" s="13">
        <f t="shared" si="93"/>
        <v>-3.0091209481699188E-2</v>
      </c>
      <c r="N243" s="13">
        <f t="shared" si="87"/>
        <v>0.24499998660902628</v>
      </c>
      <c r="O243" s="13">
        <f t="shared" si="87"/>
        <v>0.39199989720641165</v>
      </c>
      <c r="P243" s="13">
        <f t="shared" si="87"/>
        <v>0.76650009931419394</v>
      </c>
      <c r="Q243" s="13">
        <f t="shared" si="85"/>
        <v>0.83639978554195338</v>
      </c>
      <c r="R243" s="13">
        <f t="shared" si="112"/>
        <v>-2.0000008885447285E-2</v>
      </c>
      <c r="S243" s="13">
        <f t="shared" si="112"/>
        <v>-2.0000167627085896E-2</v>
      </c>
      <c r="T243" s="13">
        <f t="shared" si="112"/>
        <v>3.9604366562858262E-2</v>
      </c>
      <c r="U243" s="13">
        <f t="shared" si="111"/>
        <v>-2.8571753695107893E-2</v>
      </c>
      <c r="V243" s="14">
        <v>7661877</v>
      </c>
      <c r="W243" s="14">
        <v>5746408</v>
      </c>
      <c r="X243" s="14">
        <v>2341129</v>
      </c>
      <c r="Y243" s="14">
        <v>5533578</v>
      </c>
      <c r="Z243" s="14">
        <f t="shared" si="105"/>
        <v>-234547</v>
      </c>
      <c r="AA243" s="13">
        <f t="shared" si="106"/>
        <v>-2.9702938950593283E-2</v>
      </c>
      <c r="AB243" s="14">
        <f t="shared" si="94"/>
        <v>-175910</v>
      </c>
      <c r="AC243" s="13">
        <f t="shared" si="107"/>
        <v>-2.9702896737392348E-2</v>
      </c>
      <c r="AD243" s="14">
        <f t="shared" si="97"/>
        <v>-71667</v>
      </c>
      <c r="AE243" s="13">
        <f t="shared" si="108"/>
        <v>-2.9702884122818518E-2</v>
      </c>
      <c r="AF243" s="14">
        <f t="shared" si="95"/>
        <v>-169395</v>
      </c>
      <c r="AG243" s="13">
        <f t="shared" si="109"/>
        <v>-2.9702928630382819E-2</v>
      </c>
      <c r="AH243" s="14">
        <f t="shared" si="88"/>
        <v>21282992</v>
      </c>
      <c r="AI243" s="13">
        <f t="shared" si="98"/>
        <v>-2.970291883871945E-2</v>
      </c>
      <c r="AJ243" s="14">
        <v>386473</v>
      </c>
      <c r="AK243" s="50">
        <f t="shared" si="96"/>
        <v>1.1518771331058053E-2</v>
      </c>
      <c r="AL243" s="50">
        <v>0.17</v>
      </c>
      <c r="AM243" s="50">
        <f t="shared" si="96"/>
        <v>-0.10526315789473684</v>
      </c>
      <c r="AN243" s="14">
        <v>35</v>
      </c>
      <c r="AO243" s="50">
        <f t="shared" si="99"/>
        <v>-2.777777777777779E-2</v>
      </c>
      <c r="AP243" s="14">
        <v>22</v>
      </c>
      <c r="AQ243" s="50">
        <f t="shared" si="100"/>
        <v>0.22222222222222232</v>
      </c>
      <c r="AR243" s="14">
        <v>29</v>
      </c>
      <c r="AS243" s="50">
        <f t="shared" si="101"/>
        <v>0</v>
      </c>
      <c r="AT243" s="14">
        <v>362</v>
      </c>
      <c r="AU243" s="50">
        <f t="shared" si="102"/>
        <v>-8.3544303797468356E-2</v>
      </c>
      <c r="AV243" s="14">
        <v>31</v>
      </c>
      <c r="AW243" s="50">
        <f t="shared" si="103"/>
        <v>-0.16216216216216217</v>
      </c>
      <c r="AX243" s="50">
        <v>0.92</v>
      </c>
      <c r="AY243" s="50">
        <f t="shared" si="110"/>
        <v>-3.1578947368420929E-2</v>
      </c>
    </row>
    <row r="244" spans="2:51" x14ac:dyDescent="0.3">
      <c r="B244" s="1">
        <v>43707</v>
      </c>
      <c r="C244" s="4">
        <f t="shared" si="89"/>
        <v>6</v>
      </c>
      <c r="D244" s="57">
        <f t="shared" si="90"/>
        <v>30</v>
      </c>
      <c r="E244" s="2">
        <v>21934513</v>
      </c>
      <c r="F244" s="2">
        <v>5319119</v>
      </c>
      <c r="G244" s="2">
        <v>2127647</v>
      </c>
      <c r="H244" s="2">
        <v>1522119</v>
      </c>
      <c r="I244" s="12">
        <v>1210693</v>
      </c>
      <c r="J244" s="13">
        <f t="shared" si="86"/>
        <v>5.5195800335298077E-2</v>
      </c>
      <c r="K244" s="13">
        <f t="shared" si="91"/>
        <v>-6.6002030475649676E-2</v>
      </c>
      <c r="L244" s="13">
        <f t="shared" si="92"/>
        <v>5.2083334332598819E-2</v>
      </c>
      <c r="M244" s="13">
        <f t="shared" si="93"/>
        <v>-0.11223955456262158</v>
      </c>
      <c r="N244" s="13">
        <f t="shared" si="87"/>
        <v>0.24249998164992312</v>
      </c>
      <c r="O244" s="13">
        <f t="shared" si="87"/>
        <v>0.39999988719936513</v>
      </c>
      <c r="P244" s="13">
        <f t="shared" si="87"/>
        <v>0.71540015801493384</v>
      </c>
      <c r="Q244" s="13">
        <f t="shared" si="85"/>
        <v>0.79539970265136961</v>
      </c>
      <c r="R244" s="13">
        <f t="shared" si="112"/>
        <v>-6.7307769767425696E-2</v>
      </c>
      <c r="S244" s="13">
        <f t="shared" si="112"/>
        <v>1.0101011353646161E-2</v>
      </c>
      <c r="T244" s="13">
        <f t="shared" si="112"/>
        <v>1.0309810979719947E-2</v>
      </c>
      <c r="U244" s="13">
        <f t="shared" si="111"/>
        <v>-6.7308420893952947E-2</v>
      </c>
      <c r="V244" s="14">
        <v>7896424</v>
      </c>
      <c r="W244" s="14">
        <v>5922318</v>
      </c>
      <c r="X244" s="14">
        <v>2412796</v>
      </c>
      <c r="Y244" s="14">
        <v>5702973</v>
      </c>
      <c r="Z244" s="14">
        <f t="shared" si="105"/>
        <v>390912</v>
      </c>
      <c r="AA244" s="13">
        <f t="shared" si="106"/>
        <v>5.2083322230382256E-2</v>
      </c>
      <c r="AB244" s="14">
        <f t="shared" si="94"/>
        <v>293184</v>
      </c>
      <c r="AC244" s="13">
        <f t="shared" si="107"/>
        <v>5.2083322230382256E-2</v>
      </c>
      <c r="AD244" s="14">
        <f t="shared" si="97"/>
        <v>119445</v>
      </c>
      <c r="AE244" s="13">
        <f t="shared" si="108"/>
        <v>5.2083174359267348E-2</v>
      </c>
      <c r="AF244" s="14">
        <f t="shared" si="95"/>
        <v>282325</v>
      </c>
      <c r="AG244" s="13">
        <f t="shared" si="109"/>
        <v>5.2083256466754602E-2</v>
      </c>
      <c r="AH244" s="14">
        <f t="shared" si="88"/>
        <v>21934511</v>
      </c>
      <c r="AI244" s="13">
        <f t="shared" si="98"/>
        <v>5.2083288866014987E-2</v>
      </c>
      <c r="AJ244" s="14">
        <v>382326</v>
      </c>
      <c r="AK244" s="50">
        <f t="shared" si="96"/>
        <v>-5.2790399223058504E-2</v>
      </c>
      <c r="AL244" s="50">
        <v>0.19</v>
      </c>
      <c r="AM244" s="50">
        <f t="shared" si="96"/>
        <v>0</v>
      </c>
      <c r="AN244" s="14">
        <v>30</v>
      </c>
      <c r="AO244" s="50">
        <f t="shared" si="99"/>
        <v>-0.23076923076923073</v>
      </c>
      <c r="AP244" s="14">
        <v>20</v>
      </c>
      <c r="AQ244" s="50">
        <f t="shared" si="100"/>
        <v>-4.7619047619047672E-2</v>
      </c>
      <c r="AR244" s="14">
        <v>27</v>
      </c>
      <c r="AS244" s="50">
        <f t="shared" si="101"/>
        <v>0</v>
      </c>
      <c r="AT244" s="14">
        <v>389</v>
      </c>
      <c r="AU244" s="50">
        <f t="shared" si="102"/>
        <v>0.10511363636363646</v>
      </c>
      <c r="AV244" s="14">
        <v>33</v>
      </c>
      <c r="AW244" s="50">
        <f t="shared" si="103"/>
        <v>-2.9411764705882359E-2</v>
      </c>
      <c r="AX244" s="50">
        <v>0.91</v>
      </c>
      <c r="AY244" s="50">
        <f t="shared" si="110"/>
        <v>-2.1505376344086002E-2</v>
      </c>
    </row>
    <row r="245" spans="2:51" x14ac:dyDescent="0.3">
      <c r="B245" s="1">
        <v>43708</v>
      </c>
      <c r="C245" s="4">
        <f t="shared" si="89"/>
        <v>7</v>
      </c>
      <c r="D245" s="57">
        <f t="shared" si="90"/>
        <v>31</v>
      </c>
      <c r="E245" s="2">
        <v>45338648</v>
      </c>
      <c r="F245" s="2">
        <v>9235482</v>
      </c>
      <c r="G245" s="2">
        <v>3265666</v>
      </c>
      <c r="H245" s="2">
        <v>2176240</v>
      </c>
      <c r="I245" s="12">
        <v>1663518</v>
      </c>
      <c r="J245" s="13">
        <f t="shared" si="86"/>
        <v>3.6690948525858115E-2</v>
      </c>
      <c r="K245" s="13">
        <f t="shared" si="91"/>
        <v>2.158414759290106E-2</v>
      </c>
      <c r="L245" s="13">
        <f t="shared" si="92"/>
        <v>5.2083344935833553E-2</v>
      </c>
      <c r="M245" s="13">
        <f t="shared" si="93"/>
        <v>-2.8989335768633939E-2</v>
      </c>
      <c r="N245" s="13">
        <f t="shared" si="87"/>
        <v>0.20369998681919232</v>
      </c>
      <c r="O245" s="13">
        <f t="shared" si="87"/>
        <v>0.35359995287739177</v>
      </c>
      <c r="P245" s="13">
        <f t="shared" si="87"/>
        <v>0.66640005438400618</v>
      </c>
      <c r="Q245" s="13">
        <f t="shared" si="85"/>
        <v>0.76440006616917255</v>
      </c>
      <c r="R245" s="13">
        <f t="shared" si="112"/>
        <v>-5.8252406488113806E-2</v>
      </c>
      <c r="S245" s="13">
        <f t="shared" si="112"/>
        <v>9.7087125560291199E-3</v>
      </c>
      <c r="T245" s="13">
        <f t="shared" si="112"/>
        <v>3.1579189073908553E-2</v>
      </c>
      <c r="U245" s="13">
        <f t="shared" si="111"/>
        <v>-1.0101184353127679E-2</v>
      </c>
      <c r="V245" s="14">
        <v>16321913</v>
      </c>
      <c r="W245" s="14">
        <v>12241435</v>
      </c>
      <c r="X245" s="14">
        <v>4987251</v>
      </c>
      <c r="Y245" s="14">
        <v>11788048</v>
      </c>
      <c r="Z245" s="14">
        <f t="shared" si="105"/>
        <v>808016</v>
      </c>
      <c r="AA245" s="13">
        <f t="shared" si="106"/>
        <v>5.2083367576824857E-2</v>
      </c>
      <c r="AB245" s="14">
        <f t="shared" si="94"/>
        <v>606012</v>
      </c>
      <c r="AC245" s="13">
        <f t="shared" si="107"/>
        <v>5.2083366457755798E-2</v>
      </c>
      <c r="AD245" s="14">
        <f t="shared" si="97"/>
        <v>246894</v>
      </c>
      <c r="AE245" s="13">
        <f t="shared" si="108"/>
        <v>5.2083419033629674E-2</v>
      </c>
      <c r="AF245" s="14">
        <f t="shared" si="95"/>
        <v>583567</v>
      </c>
      <c r="AG245" s="13">
        <f t="shared" si="109"/>
        <v>5.2083358434897642E-2</v>
      </c>
      <c r="AH245" s="14">
        <f t="shared" si="88"/>
        <v>45338647</v>
      </c>
      <c r="AI245" s="13">
        <f t="shared" si="98"/>
        <v>5.2083370558023256E-2</v>
      </c>
      <c r="AJ245" s="14">
        <v>391845</v>
      </c>
      <c r="AK245" s="50">
        <f t="shared" si="96"/>
        <v>3.0322392345252469E-2</v>
      </c>
      <c r="AL245" s="50">
        <v>0.19</v>
      </c>
      <c r="AM245" s="50">
        <f t="shared" si="96"/>
        <v>0</v>
      </c>
      <c r="AN245" s="14">
        <v>38</v>
      </c>
      <c r="AO245" s="50">
        <f t="shared" si="99"/>
        <v>5.555555555555558E-2</v>
      </c>
      <c r="AP245" s="14">
        <v>19</v>
      </c>
      <c r="AQ245" s="50">
        <f t="shared" si="100"/>
        <v>5.555555555555558E-2</v>
      </c>
      <c r="AR245" s="14">
        <v>26</v>
      </c>
      <c r="AS245" s="50">
        <f t="shared" si="101"/>
        <v>-0.10344827586206895</v>
      </c>
      <c r="AT245" s="14">
        <v>372</v>
      </c>
      <c r="AU245" s="50">
        <f t="shared" si="102"/>
        <v>-1.3262599469496039E-2</v>
      </c>
      <c r="AV245" s="14">
        <v>31</v>
      </c>
      <c r="AW245" s="50">
        <f t="shared" si="103"/>
        <v>0</v>
      </c>
      <c r="AX245" s="50">
        <v>0.95</v>
      </c>
      <c r="AY245" s="50">
        <f t="shared" si="110"/>
        <v>1.0638297872340496E-2</v>
      </c>
    </row>
    <row r="246" spans="2:51" x14ac:dyDescent="0.3">
      <c r="B246" s="1">
        <v>43709</v>
      </c>
      <c r="C246" s="4">
        <f t="shared" si="89"/>
        <v>1</v>
      </c>
      <c r="D246" s="57">
        <f t="shared" si="90"/>
        <v>1</v>
      </c>
      <c r="E246" s="2">
        <v>42645263</v>
      </c>
      <c r="F246" s="2">
        <v>9224170</v>
      </c>
      <c r="G246" s="2">
        <v>3261666</v>
      </c>
      <c r="H246" s="2">
        <v>2217933</v>
      </c>
      <c r="I246" s="12">
        <v>1660788</v>
      </c>
      <c r="J246" s="13">
        <f t="shared" si="86"/>
        <v>3.8944255074707827E-2</v>
      </c>
      <c r="K246" s="13">
        <f t="shared" si="91"/>
        <v>-6.9493243300028373E-2</v>
      </c>
      <c r="L246" s="13">
        <f t="shared" si="92"/>
        <v>-4.0404039949458181E-2</v>
      </c>
      <c r="M246" s="13">
        <f t="shared" si="93"/>
        <v>-3.0314011898338933E-2</v>
      </c>
      <c r="N246" s="13">
        <f t="shared" si="87"/>
        <v>0.21629999092748003</v>
      </c>
      <c r="O246" s="13">
        <f t="shared" si="87"/>
        <v>0.3535999444936509</v>
      </c>
      <c r="P246" s="13">
        <f t="shared" si="87"/>
        <v>0.68000003679101417</v>
      </c>
      <c r="Q246" s="13">
        <f t="shared" si="85"/>
        <v>0.74879989611949505</v>
      </c>
      <c r="R246" s="13">
        <f t="shared" si="112"/>
        <v>2.9999971145111548E-2</v>
      </c>
      <c r="S246" s="13">
        <f t="shared" si="112"/>
        <v>-9.5237560118581754E-3</v>
      </c>
      <c r="T246" s="13">
        <f t="shared" si="112"/>
        <v>-9.9008655688209712E-3</v>
      </c>
      <c r="U246" s="13">
        <f t="shared" si="111"/>
        <v>-4.0000154694894152E-2</v>
      </c>
      <c r="V246" s="14">
        <v>15352294</v>
      </c>
      <c r="W246" s="14">
        <v>11514221</v>
      </c>
      <c r="X246" s="14">
        <v>4690978</v>
      </c>
      <c r="Y246" s="14">
        <v>11087768</v>
      </c>
      <c r="Z246" s="14">
        <f t="shared" si="105"/>
        <v>-646413</v>
      </c>
      <c r="AA246" s="13">
        <f t="shared" si="106"/>
        <v>-4.0404077654525472E-2</v>
      </c>
      <c r="AB246" s="14">
        <f t="shared" si="94"/>
        <v>-484809</v>
      </c>
      <c r="AC246" s="13">
        <f t="shared" si="107"/>
        <v>-4.0404015991292619E-2</v>
      </c>
      <c r="AD246" s="14">
        <f t="shared" si="97"/>
        <v>-197515</v>
      </c>
      <c r="AE246" s="13">
        <f t="shared" si="108"/>
        <v>-4.0404067265719767E-2</v>
      </c>
      <c r="AF246" s="14">
        <f t="shared" si="95"/>
        <v>-466853</v>
      </c>
      <c r="AG246" s="13">
        <f t="shared" si="109"/>
        <v>-4.0404008058767094E-2</v>
      </c>
      <c r="AH246" s="14">
        <f t="shared" si="88"/>
        <v>42645261</v>
      </c>
      <c r="AI246" s="13">
        <f t="shared" si="98"/>
        <v>-4.0404041767787002E-2</v>
      </c>
      <c r="AJ246" s="14">
        <v>407821</v>
      </c>
      <c r="AK246" s="50">
        <f t="shared" si="96"/>
        <v>4.9953915626979262E-2</v>
      </c>
      <c r="AL246" s="50">
        <v>0.18</v>
      </c>
      <c r="AM246" s="50">
        <f t="shared" si="96"/>
        <v>-5.2631578947368474E-2</v>
      </c>
      <c r="AN246" s="14">
        <v>35</v>
      </c>
      <c r="AO246" s="50">
        <f t="shared" si="99"/>
        <v>0.12903225806451624</v>
      </c>
      <c r="AP246" s="14">
        <v>22</v>
      </c>
      <c r="AQ246" s="50">
        <f t="shared" si="100"/>
        <v>0.22222222222222232</v>
      </c>
      <c r="AR246" s="14">
        <v>29</v>
      </c>
      <c r="AS246" s="50">
        <f t="shared" si="101"/>
        <v>7.4074074074074181E-2</v>
      </c>
      <c r="AT246" s="14">
        <v>385</v>
      </c>
      <c r="AU246" s="50">
        <f t="shared" si="102"/>
        <v>4.9046321525885617E-2</v>
      </c>
      <c r="AV246" s="14">
        <v>31</v>
      </c>
      <c r="AW246" s="50">
        <f t="shared" si="103"/>
        <v>-6.0606060606060552E-2</v>
      </c>
      <c r="AX246" s="50">
        <v>0.94</v>
      </c>
      <c r="AY246" s="50">
        <f t="shared" si="110"/>
        <v>-1.0526315789473717E-2</v>
      </c>
    </row>
    <row r="247" spans="2:51" x14ac:dyDescent="0.3">
      <c r="B247" s="1">
        <v>43710</v>
      </c>
      <c r="C247" s="4">
        <f t="shared" si="89"/>
        <v>2</v>
      </c>
      <c r="D247" s="57">
        <f t="shared" si="90"/>
        <v>2</v>
      </c>
      <c r="E247" s="2">
        <v>22803207</v>
      </c>
      <c r="F247" s="2">
        <v>5529777</v>
      </c>
      <c r="G247" s="2">
        <v>2278268</v>
      </c>
      <c r="H247" s="2">
        <v>1696398</v>
      </c>
      <c r="I247" s="12">
        <v>1335405</v>
      </c>
      <c r="J247" s="13">
        <f t="shared" si="86"/>
        <v>5.8562157507055915E-2</v>
      </c>
      <c r="K247" s="13">
        <f t="shared" si="91"/>
        <v>5.9740946129111183E-2</v>
      </c>
      <c r="L247" s="13">
        <f t="shared" si="92"/>
        <v>1.9417484842767951E-2</v>
      </c>
      <c r="M247" s="13">
        <f t="shared" si="93"/>
        <v>3.9555395003414651E-2</v>
      </c>
      <c r="N247" s="13">
        <f t="shared" si="87"/>
        <v>0.24249996941219715</v>
      </c>
      <c r="O247" s="13">
        <f t="shared" si="87"/>
        <v>0.41199997757594925</v>
      </c>
      <c r="P247" s="13">
        <f t="shared" si="87"/>
        <v>0.7445998451455228</v>
      </c>
      <c r="Q247" s="13">
        <f t="shared" si="85"/>
        <v>0.78720029144104153</v>
      </c>
      <c r="R247" s="13">
        <f t="shared" si="112"/>
        <v>-2.4742477067185575E-8</v>
      </c>
      <c r="S247" s="13">
        <f t="shared" si="112"/>
        <v>3.0000038880412472E-2</v>
      </c>
      <c r="T247" s="13">
        <f t="shared" si="112"/>
        <v>3.0303002170148252E-2</v>
      </c>
      <c r="U247" s="13">
        <f t="shared" si="111"/>
        <v>-2.0407523538631289E-2</v>
      </c>
      <c r="V247" s="14">
        <v>8209154</v>
      </c>
      <c r="W247" s="14">
        <v>6156866</v>
      </c>
      <c r="X247" s="14">
        <v>2508352</v>
      </c>
      <c r="Y247" s="14">
        <v>5928833</v>
      </c>
      <c r="Z247" s="14">
        <f t="shared" si="105"/>
        <v>156365</v>
      </c>
      <c r="AA247" s="13">
        <f t="shared" si="106"/>
        <v>1.9417496223979036E-2</v>
      </c>
      <c r="AB247" s="14">
        <f t="shared" si="94"/>
        <v>117274</v>
      </c>
      <c r="AC247" s="13">
        <f t="shared" si="107"/>
        <v>1.9417536813745029E-2</v>
      </c>
      <c r="AD247" s="14">
        <f t="shared" si="97"/>
        <v>47778</v>
      </c>
      <c r="AE247" s="13">
        <f t="shared" si="108"/>
        <v>1.9417420488065051E-2</v>
      </c>
      <c r="AF247" s="14">
        <f t="shared" si="95"/>
        <v>112930</v>
      </c>
      <c r="AG247" s="13">
        <f t="shared" si="109"/>
        <v>1.9417449018664934E-2</v>
      </c>
      <c r="AH247" s="14">
        <f t="shared" si="88"/>
        <v>22803205</v>
      </c>
      <c r="AI247" s="13">
        <f t="shared" si="98"/>
        <v>1.9417486578885645E-2</v>
      </c>
      <c r="AJ247" s="14">
        <v>389944</v>
      </c>
      <c r="AK247" s="50">
        <f t="shared" si="96"/>
        <v>-6.9422161102197233E-3</v>
      </c>
      <c r="AL247" s="50">
        <v>0.17</v>
      </c>
      <c r="AM247" s="50">
        <f t="shared" si="96"/>
        <v>0</v>
      </c>
      <c r="AN247" s="14">
        <v>31</v>
      </c>
      <c r="AO247" s="50">
        <f t="shared" si="99"/>
        <v>-3.125E-2</v>
      </c>
      <c r="AP247" s="14">
        <v>22</v>
      </c>
      <c r="AQ247" s="50">
        <f t="shared" si="100"/>
        <v>0.10000000000000009</v>
      </c>
      <c r="AR247" s="14">
        <v>28</v>
      </c>
      <c r="AS247" s="50">
        <f t="shared" si="101"/>
        <v>-6.6666666666666652E-2</v>
      </c>
      <c r="AT247" s="14">
        <v>364</v>
      </c>
      <c r="AU247" s="50">
        <f t="shared" si="102"/>
        <v>-1.3550135501354976E-2</v>
      </c>
      <c r="AV247" s="14">
        <v>32</v>
      </c>
      <c r="AW247" s="50">
        <f t="shared" si="103"/>
        <v>6.6666666666666652E-2</v>
      </c>
      <c r="AX247" s="50">
        <v>0.92</v>
      </c>
      <c r="AY247" s="50">
        <f t="shared" si="110"/>
        <v>-2.1276595744680771E-2</v>
      </c>
    </row>
    <row r="248" spans="2:51" x14ac:dyDescent="0.3">
      <c r="B248" s="1">
        <v>43711</v>
      </c>
      <c r="C248" s="4">
        <f t="shared" si="89"/>
        <v>3</v>
      </c>
      <c r="D248" s="57">
        <f t="shared" si="90"/>
        <v>3</v>
      </c>
      <c r="E248" s="2">
        <v>22586034</v>
      </c>
      <c r="F248" s="2">
        <v>5702973</v>
      </c>
      <c r="G248" s="2">
        <v>2167129</v>
      </c>
      <c r="H248" s="2">
        <v>1502904</v>
      </c>
      <c r="I248" s="12">
        <v>1170762</v>
      </c>
      <c r="J248" s="13">
        <f t="shared" si="86"/>
        <v>5.1835660922143305E-2</v>
      </c>
      <c r="K248" s="13">
        <f t="shared" si="91"/>
        <v>1.7803444891387521E-2</v>
      </c>
      <c r="L248" s="13">
        <f t="shared" si="92"/>
        <v>8.3333373303954517E-2</v>
      </c>
      <c r="M248" s="13">
        <f t="shared" si="93"/>
        <v>-6.048916245671776E-2</v>
      </c>
      <c r="N248" s="13">
        <f t="shared" si="87"/>
        <v>0.25249997409903835</v>
      </c>
      <c r="O248" s="13">
        <f t="shared" si="87"/>
        <v>0.37999987024311704</v>
      </c>
      <c r="P248" s="13">
        <f t="shared" si="87"/>
        <v>0.6935000177654399</v>
      </c>
      <c r="Q248" s="13">
        <f t="shared" si="85"/>
        <v>0.77899985627824531</v>
      </c>
      <c r="R248" s="13">
        <f t="shared" si="112"/>
        <v>5.2083233823143837E-2</v>
      </c>
      <c r="S248" s="13">
        <f t="shared" si="112"/>
        <v>-3.0612279377024709E-2</v>
      </c>
      <c r="T248" s="13">
        <f t="shared" si="112"/>
        <v>-5.9406103815011768E-2</v>
      </c>
      <c r="U248" s="13">
        <f t="shared" si="111"/>
        <v>-2.0618211210710724E-2</v>
      </c>
      <c r="V248" s="14">
        <v>8130972</v>
      </c>
      <c r="W248" s="14">
        <v>6098229</v>
      </c>
      <c r="X248" s="14">
        <v>2484463</v>
      </c>
      <c r="Y248" s="14">
        <v>5872368</v>
      </c>
      <c r="Z248" s="14">
        <f t="shared" si="105"/>
        <v>625460</v>
      </c>
      <c r="AA248" s="13">
        <f t="shared" si="106"/>
        <v>8.3333422156942838E-2</v>
      </c>
      <c r="AB248" s="14">
        <f t="shared" si="94"/>
        <v>469095</v>
      </c>
      <c r="AC248" s="13">
        <f t="shared" si="107"/>
        <v>8.3333422156942838E-2</v>
      </c>
      <c r="AD248" s="14">
        <f t="shared" si="97"/>
        <v>191112</v>
      </c>
      <c r="AE248" s="13">
        <f t="shared" si="108"/>
        <v>8.3333078974827668E-2</v>
      </c>
      <c r="AF248" s="14">
        <f t="shared" si="95"/>
        <v>451720</v>
      </c>
      <c r="AG248" s="13">
        <f t="shared" si="109"/>
        <v>8.3333210346807185E-2</v>
      </c>
      <c r="AH248" s="14">
        <f t="shared" si="88"/>
        <v>22586032</v>
      </c>
      <c r="AI248" s="13">
        <f t="shared" si="98"/>
        <v>8.3333329336271023E-2</v>
      </c>
      <c r="AJ248" s="14">
        <v>402082</v>
      </c>
      <c r="AK248" s="50">
        <f t="shared" si="96"/>
        <v>-7.8369828603013225E-3</v>
      </c>
      <c r="AL248" s="50">
        <v>0.18</v>
      </c>
      <c r="AM248" s="50">
        <f t="shared" si="96"/>
        <v>-5.2631578947368474E-2</v>
      </c>
      <c r="AN248" s="14">
        <v>38</v>
      </c>
      <c r="AO248" s="50">
        <f t="shared" si="99"/>
        <v>-2.5641025641025661E-2</v>
      </c>
      <c r="AP248" s="14">
        <v>17</v>
      </c>
      <c r="AQ248" s="50">
        <f t="shared" si="100"/>
        <v>-0.22727272727272729</v>
      </c>
      <c r="AR248" s="14">
        <v>30</v>
      </c>
      <c r="AS248" s="50">
        <f t="shared" si="101"/>
        <v>3.4482758620689724E-2</v>
      </c>
      <c r="AT248" s="14">
        <v>351</v>
      </c>
      <c r="AU248" s="50">
        <f t="shared" si="102"/>
        <v>-2.7700831024930705E-2</v>
      </c>
      <c r="AV248" s="14">
        <v>32</v>
      </c>
      <c r="AW248" s="50">
        <f t="shared" si="103"/>
        <v>-0.13513513513513509</v>
      </c>
      <c r="AX248" s="50">
        <v>0.95</v>
      </c>
      <c r="AY248" s="50">
        <f t="shared" si="110"/>
        <v>1.0638297872340496E-2</v>
      </c>
    </row>
    <row r="249" spans="2:51" x14ac:dyDescent="0.3">
      <c r="B249" s="1">
        <v>43712</v>
      </c>
      <c r="C249" s="4">
        <f t="shared" si="89"/>
        <v>4</v>
      </c>
      <c r="D249" s="57">
        <f t="shared" si="90"/>
        <v>4</v>
      </c>
      <c r="E249" s="2">
        <v>22368860</v>
      </c>
      <c r="F249" s="2">
        <v>5592215</v>
      </c>
      <c r="G249" s="2">
        <v>2259254</v>
      </c>
      <c r="H249" s="2">
        <v>1566793</v>
      </c>
      <c r="I249" s="12">
        <v>1310465</v>
      </c>
      <c r="J249" s="13">
        <f t="shared" si="86"/>
        <v>5.8584344486039969E-2</v>
      </c>
      <c r="K249" s="13">
        <f t="shared" si="91"/>
        <v>-7.7849068606202554E-2</v>
      </c>
      <c r="L249" s="13">
        <f t="shared" si="92"/>
        <v>1.9801989677181275E-2</v>
      </c>
      <c r="M249" s="13">
        <f t="shared" si="93"/>
        <v>-9.575492033928612E-2</v>
      </c>
      <c r="N249" s="13">
        <f t="shared" si="87"/>
        <v>0.25</v>
      </c>
      <c r="O249" s="13">
        <f t="shared" si="87"/>
        <v>0.40399984621478252</v>
      </c>
      <c r="P249" s="13">
        <f t="shared" si="87"/>
        <v>0.69350015536101739</v>
      </c>
      <c r="Q249" s="13">
        <f t="shared" si="85"/>
        <v>0.83639957543849119</v>
      </c>
      <c r="R249" s="13">
        <f t="shared" si="112"/>
        <v>-1.9607875564000676E-2</v>
      </c>
      <c r="S249" s="13">
        <f t="shared" si="112"/>
        <v>-1.9417843887022834E-2</v>
      </c>
      <c r="T249" s="13">
        <f t="shared" si="112"/>
        <v>-5.9405391077233194E-2</v>
      </c>
      <c r="U249" s="13">
        <f t="shared" si="111"/>
        <v>-3.0128629657788508E-7</v>
      </c>
      <c r="V249" s="14">
        <v>8052789</v>
      </c>
      <c r="W249" s="14">
        <v>6039592</v>
      </c>
      <c r="X249" s="14">
        <v>2460574</v>
      </c>
      <c r="Y249" s="14">
        <v>5815903</v>
      </c>
      <c r="Z249" s="14">
        <f t="shared" si="105"/>
        <v>156365</v>
      </c>
      <c r="AA249" s="13">
        <f t="shared" si="106"/>
        <v>1.9802001513596457E-2</v>
      </c>
      <c r="AB249" s="14">
        <f t="shared" si="94"/>
        <v>117274</v>
      </c>
      <c r="AC249" s="13">
        <f t="shared" si="107"/>
        <v>1.9802043726797613E-2</v>
      </c>
      <c r="AD249" s="14">
        <f t="shared" si="97"/>
        <v>47778</v>
      </c>
      <c r="AE249" s="13">
        <f t="shared" si="108"/>
        <v>1.9801922748545753E-2</v>
      </c>
      <c r="AF249" s="14">
        <f t="shared" si="95"/>
        <v>112930</v>
      </c>
      <c r="AG249" s="13">
        <f t="shared" si="109"/>
        <v>1.9801952420255287E-2</v>
      </c>
      <c r="AH249" s="14">
        <f t="shared" si="88"/>
        <v>22368858</v>
      </c>
      <c r="AI249" s="13">
        <f t="shared" si="98"/>
        <v>1.980199148273698E-2</v>
      </c>
      <c r="AJ249" s="14">
        <v>384229</v>
      </c>
      <c r="AK249" s="50">
        <f t="shared" si="96"/>
        <v>-4.0775210828785546E-2</v>
      </c>
      <c r="AL249" s="50">
        <v>0.19</v>
      </c>
      <c r="AM249" s="50">
        <f t="shared" si="96"/>
        <v>0</v>
      </c>
      <c r="AN249" s="14">
        <v>39</v>
      </c>
      <c r="AO249" s="50">
        <f t="shared" si="99"/>
        <v>0.25806451612903225</v>
      </c>
      <c r="AP249" s="14">
        <v>20</v>
      </c>
      <c r="AQ249" s="50">
        <f t="shared" si="100"/>
        <v>5.2631578947368363E-2</v>
      </c>
      <c r="AR249" s="14">
        <v>26</v>
      </c>
      <c r="AS249" s="50">
        <f t="shared" si="101"/>
        <v>-7.1428571428571397E-2</v>
      </c>
      <c r="AT249" s="14">
        <v>361</v>
      </c>
      <c r="AU249" s="50">
        <f t="shared" si="102"/>
        <v>-5.4973821989528826E-2</v>
      </c>
      <c r="AV249" s="14">
        <v>34</v>
      </c>
      <c r="AW249" s="50">
        <f t="shared" si="103"/>
        <v>-0.15000000000000002</v>
      </c>
      <c r="AX249" s="50">
        <v>0.93</v>
      </c>
      <c r="AY249" s="50">
        <f t="shared" si="110"/>
        <v>-2.1052631578947323E-2</v>
      </c>
    </row>
    <row r="250" spans="2:51" x14ac:dyDescent="0.3">
      <c r="B250" s="1">
        <v>43713</v>
      </c>
      <c r="C250" s="4">
        <f t="shared" si="89"/>
        <v>5</v>
      </c>
      <c r="D250" s="57">
        <f t="shared" si="90"/>
        <v>5</v>
      </c>
      <c r="E250" s="2">
        <v>20631473</v>
      </c>
      <c r="F250" s="2">
        <v>5261025</v>
      </c>
      <c r="G250" s="2">
        <v>2146498</v>
      </c>
      <c r="H250" s="2">
        <v>1598282</v>
      </c>
      <c r="I250" s="12">
        <v>1284380</v>
      </c>
      <c r="J250" s="13">
        <f t="shared" si="86"/>
        <v>6.22534319289757E-2</v>
      </c>
      <c r="K250" s="13">
        <f t="shared" si="91"/>
        <v>-1.9872239532180869E-2</v>
      </c>
      <c r="L250" s="13">
        <f t="shared" si="92"/>
        <v>-3.061223578845329E-2</v>
      </c>
      <c r="M250" s="13">
        <f t="shared" si="93"/>
        <v>1.1079153928673646E-2</v>
      </c>
      <c r="N250" s="13">
        <f t="shared" si="87"/>
        <v>0.25499997019117343</v>
      </c>
      <c r="O250" s="13">
        <f t="shared" si="87"/>
        <v>0.40799996198459426</v>
      </c>
      <c r="P250" s="13">
        <f t="shared" si="87"/>
        <v>0.74459980861850328</v>
      </c>
      <c r="Q250" s="13">
        <f t="shared" si="85"/>
        <v>0.80360036589287742</v>
      </c>
      <c r="R250" s="13">
        <f t="shared" si="112"/>
        <v>4.0816261749863747E-2</v>
      </c>
      <c r="S250" s="13">
        <f t="shared" si="112"/>
        <v>4.0816502484330108E-2</v>
      </c>
      <c r="T250" s="13">
        <f t="shared" si="112"/>
        <v>-2.8571804120163025E-2</v>
      </c>
      <c r="U250" s="13">
        <f t="shared" si="111"/>
        <v>-3.9215002461799098E-2</v>
      </c>
      <c r="V250" s="14">
        <v>7427330</v>
      </c>
      <c r="W250" s="14">
        <v>5570497</v>
      </c>
      <c r="X250" s="14">
        <v>2269462</v>
      </c>
      <c r="Y250" s="14">
        <v>5364183</v>
      </c>
      <c r="Z250" s="14">
        <f t="shared" si="105"/>
        <v>-234547</v>
      </c>
      <c r="AA250" s="13">
        <f t="shared" si="106"/>
        <v>-3.0612211602979222E-2</v>
      </c>
      <c r="AB250" s="14">
        <f t="shared" si="94"/>
        <v>-175911</v>
      </c>
      <c r="AC250" s="13">
        <f t="shared" si="107"/>
        <v>-3.0612340787497194E-2</v>
      </c>
      <c r="AD250" s="14">
        <f t="shared" si="97"/>
        <v>-71667</v>
      </c>
      <c r="AE250" s="13">
        <f t="shared" si="108"/>
        <v>-3.0612153367029271E-2</v>
      </c>
      <c r="AF250" s="14">
        <f t="shared" si="95"/>
        <v>-169395</v>
      </c>
      <c r="AG250" s="13">
        <f t="shared" si="109"/>
        <v>-3.0612200641248699E-2</v>
      </c>
      <c r="AH250" s="14">
        <f t="shared" si="88"/>
        <v>20631472</v>
      </c>
      <c r="AI250" s="13">
        <f t="shared" si="98"/>
        <v>-3.0612237226795957E-2</v>
      </c>
      <c r="AJ250" s="14">
        <v>386978</v>
      </c>
      <c r="AK250" s="50">
        <f t="shared" si="96"/>
        <v>1.3066889536914594E-3</v>
      </c>
      <c r="AL250" s="50">
        <v>0.17</v>
      </c>
      <c r="AM250" s="50">
        <f t="shared" si="96"/>
        <v>0</v>
      </c>
      <c r="AN250" s="14">
        <v>32</v>
      </c>
      <c r="AO250" s="50">
        <f t="shared" si="99"/>
        <v>-8.5714285714285743E-2</v>
      </c>
      <c r="AP250" s="14">
        <v>22</v>
      </c>
      <c r="AQ250" s="50">
        <f t="shared" si="100"/>
        <v>0</v>
      </c>
      <c r="AR250" s="14">
        <v>26</v>
      </c>
      <c r="AS250" s="50">
        <f t="shared" si="101"/>
        <v>-0.10344827586206895</v>
      </c>
      <c r="AT250" s="14">
        <v>368</v>
      </c>
      <c r="AU250" s="50">
        <f t="shared" si="102"/>
        <v>1.6574585635359185E-2</v>
      </c>
      <c r="AV250" s="14">
        <v>31</v>
      </c>
      <c r="AW250" s="50">
        <f t="shared" si="103"/>
        <v>0</v>
      </c>
      <c r="AX250" s="50">
        <v>0.93</v>
      </c>
      <c r="AY250" s="50">
        <f t="shared" si="110"/>
        <v>1.0869565217391353E-2</v>
      </c>
    </row>
    <row r="251" spans="2:51" x14ac:dyDescent="0.3">
      <c r="B251" s="1">
        <v>43714</v>
      </c>
      <c r="C251" s="4">
        <f t="shared" si="89"/>
        <v>6</v>
      </c>
      <c r="D251" s="57">
        <f t="shared" si="90"/>
        <v>6</v>
      </c>
      <c r="E251" s="2">
        <v>20848646</v>
      </c>
      <c r="F251" s="2">
        <v>5264283</v>
      </c>
      <c r="G251" s="2">
        <v>2084656</v>
      </c>
      <c r="H251" s="2">
        <v>1460927</v>
      </c>
      <c r="I251" s="12">
        <v>1233898</v>
      </c>
      <c r="J251" s="13">
        <f t="shared" si="86"/>
        <v>5.9183603577901416E-2</v>
      </c>
      <c r="K251" s="13">
        <f t="shared" si="91"/>
        <v>1.9166708653638898E-2</v>
      </c>
      <c r="L251" s="13">
        <f t="shared" si="92"/>
        <v>-4.9504951397826846E-2</v>
      </c>
      <c r="M251" s="13">
        <f t="shared" si="93"/>
        <v>7.2248309081100803E-2</v>
      </c>
      <c r="N251" s="13">
        <f t="shared" si="87"/>
        <v>0.25249999448405425</v>
      </c>
      <c r="O251" s="13">
        <f t="shared" si="87"/>
        <v>0.3959999870827613</v>
      </c>
      <c r="P251" s="13">
        <f t="shared" si="87"/>
        <v>0.70080003607309793</v>
      </c>
      <c r="Q251" s="13">
        <f t="shared" si="85"/>
        <v>0.84459935369802874</v>
      </c>
      <c r="R251" s="13">
        <f t="shared" si="112"/>
        <v>4.1237169446747934E-2</v>
      </c>
      <c r="S251" s="13">
        <f t="shared" si="112"/>
        <v>-9.9997531114558447E-3</v>
      </c>
      <c r="T251" s="13">
        <f t="shared" si="112"/>
        <v>-2.0408329210253151E-2</v>
      </c>
      <c r="U251" s="13">
        <f t="shared" si="111"/>
        <v>6.1855254512489743E-2</v>
      </c>
      <c r="V251" s="14">
        <v>7505512</v>
      </c>
      <c r="W251" s="14">
        <v>5629134</v>
      </c>
      <c r="X251" s="14">
        <v>2293351</v>
      </c>
      <c r="Y251" s="14">
        <v>5420648</v>
      </c>
      <c r="Z251" s="14">
        <f t="shared" si="105"/>
        <v>-390912</v>
      </c>
      <c r="AA251" s="13">
        <f t="shared" si="106"/>
        <v>-4.9504940464189851E-2</v>
      </c>
      <c r="AB251" s="14">
        <f t="shared" si="94"/>
        <v>-293184</v>
      </c>
      <c r="AC251" s="13">
        <f t="shared" si="107"/>
        <v>-4.9504940464189851E-2</v>
      </c>
      <c r="AD251" s="14">
        <f t="shared" si="97"/>
        <v>-119445</v>
      </c>
      <c r="AE251" s="13">
        <f t="shared" si="108"/>
        <v>-4.950480687136416E-2</v>
      </c>
      <c r="AF251" s="14">
        <f t="shared" si="95"/>
        <v>-282325</v>
      </c>
      <c r="AG251" s="13">
        <f t="shared" si="109"/>
        <v>-4.9504881050637994E-2</v>
      </c>
      <c r="AH251" s="14">
        <f t="shared" si="88"/>
        <v>20848645</v>
      </c>
      <c r="AI251" s="13">
        <f t="shared" si="98"/>
        <v>-4.950491032145643E-2</v>
      </c>
      <c r="AJ251" s="14">
        <v>396745</v>
      </c>
      <c r="AK251" s="50">
        <f t="shared" si="96"/>
        <v>3.7713888147810959E-2</v>
      </c>
      <c r="AL251" s="50">
        <v>0.18</v>
      </c>
      <c r="AM251" s="50">
        <f t="shared" si="96"/>
        <v>-5.2631578947368474E-2</v>
      </c>
      <c r="AN251" s="14">
        <v>33</v>
      </c>
      <c r="AO251" s="50">
        <f t="shared" si="99"/>
        <v>0.10000000000000009</v>
      </c>
      <c r="AP251" s="14">
        <v>17</v>
      </c>
      <c r="AQ251" s="50">
        <f t="shared" si="100"/>
        <v>-0.15000000000000002</v>
      </c>
      <c r="AR251" s="14">
        <v>30</v>
      </c>
      <c r="AS251" s="50">
        <f t="shared" si="101"/>
        <v>0.11111111111111116</v>
      </c>
      <c r="AT251" s="14">
        <v>377</v>
      </c>
      <c r="AU251" s="50">
        <f t="shared" si="102"/>
        <v>-3.0848329048843159E-2</v>
      </c>
      <c r="AV251" s="14">
        <v>34</v>
      </c>
      <c r="AW251" s="50">
        <f t="shared" si="103"/>
        <v>3.0303030303030276E-2</v>
      </c>
      <c r="AX251" s="50">
        <v>0.92</v>
      </c>
      <c r="AY251" s="50">
        <f t="shared" si="110"/>
        <v>1.098901098901095E-2</v>
      </c>
    </row>
    <row r="252" spans="2:51" x14ac:dyDescent="0.3">
      <c r="B252" s="1">
        <v>43715</v>
      </c>
      <c r="C252" s="4">
        <f t="shared" si="89"/>
        <v>7</v>
      </c>
      <c r="D252" s="57">
        <f t="shared" si="90"/>
        <v>7</v>
      </c>
      <c r="E252" s="2">
        <v>46685340</v>
      </c>
      <c r="F252" s="2">
        <v>9313725</v>
      </c>
      <c r="G252" s="2">
        <v>3135000</v>
      </c>
      <c r="H252" s="2">
        <v>2025210</v>
      </c>
      <c r="I252" s="12">
        <v>1500680</v>
      </c>
      <c r="J252" s="13">
        <f t="shared" si="86"/>
        <v>3.2144566152886536E-2</v>
      </c>
      <c r="K252" s="13">
        <f t="shared" si="91"/>
        <v>-9.7887729498568721E-2</v>
      </c>
      <c r="L252" s="13">
        <f t="shared" si="92"/>
        <v>2.9702958941342894E-2</v>
      </c>
      <c r="M252" s="13">
        <f t="shared" si="93"/>
        <v>-0.12391018917833363</v>
      </c>
      <c r="N252" s="13">
        <f t="shared" si="87"/>
        <v>0.19949999293139989</v>
      </c>
      <c r="O252" s="13">
        <f t="shared" si="87"/>
        <v>0.3366000177157904</v>
      </c>
      <c r="P252" s="13">
        <f t="shared" si="87"/>
        <v>0.64600000000000002</v>
      </c>
      <c r="Q252" s="13">
        <f t="shared" si="85"/>
        <v>0.74099969879666805</v>
      </c>
      <c r="R252" s="13">
        <f t="shared" si="112"/>
        <v>-2.0618528029265004E-2</v>
      </c>
      <c r="S252" s="13">
        <f t="shared" si="112"/>
        <v>-4.8076746117372893E-2</v>
      </c>
      <c r="T252" s="13">
        <f t="shared" si="112"/>
        <v>-3.061232400838132E-2</v>
      </c>
      <c r="U252" s="13">
        <f t="shared" si="111"/>
        <v>-3.0612722850452578E-2</v>
      </c>
      <c r="V252" s="14">
        <v>16806722</v>
      </c>
      <c r="W252" s="14">
        <v>12605042</v>
      </c>
      <c r="X252" s="14">
        <v>5135387</v>
      </c>
      <c r="Y252" s="14">
        <v>12138188</v>
      </c>
      <c r="Z252" s="14">
        <f t="shared" si="105"/>
        <v>484809</v>
      </c>
      <c r="AA252" s="13">
        <f t="shared" si="106"/>
        <v>2.9702952098813462E-2</v>
      </c>
      <c r="AB252" s="14">
        <f t="shared" si="94"/>
        <v>363607</v>
      </c>
      <c r="AC252" s="13">
        <f t="shared" si="107"/>
        <v>2.9702971914648879E-2</v>
      </c>
      <c r="AD252" s="14">
        <f t="shared" si="97"/>
        <v>148136</v>
      </c>
      <c r="AE252" s="13">
        <f t="shared" si="108"/>
        <v>2.9702936547609138E-2</v>
      </c>
      <c r="AF252" s="14">
        <f t="shared" si="95"/>
        <v>350140</v>
      </c>
      <c r="AG252" s="13">
        <f t="shared" si="109"/>
        <v>2.9702966937358966E-2</v>
      </c>
      <c r="AH252" s="14">
        <f t="shared" si="88"/>
        <v>46685339</v>
      </c>
      <c r="AI252" s="13">
        <f t="shared" si="98"/>
        <v>2.9702959596478395E-2</v>
      </c>
      <c r="AJ252" s="14">
        <v>407003</v>
      </c>
      <c r="AK252" s="50">
        <f t="shared" si="96"/>
        <v>3.8683663183146422E-2</v>
      </c>
      <c r="AL252" s="50">
        <v>0.17</v>
      </c>
      <c r="AM252" s="50">
        <f t="shared" si="96"/>
        <v>-0.10526315789473684</v>
      </c>
      <c r="AN252" s="14">
        <v>34</v>
      </c>
      <c r="AO252" s="50">
        <f t="shared" si="99"/>
        <v>-0.10526315789473684</v>
      </c>
      <c r="AP252" s="14">
        <v>18</v>
      </c>
      <c r="AQ252" s="50">
        <f t="shared" si="100"/>
        <v>-5.2631578947368474E-2</v>
      </c>
      <c r="AR252" s="14">
        <v>26</v>
      </c>
      <c r="AS252" s="50">
        <f t="shared" si="101"/>
        <v>0</v>
      </c>
      <c r="AT252" s="14">
        <v>385</v>
      </c>
      <c r="AU252" s="50">
        <f t="shared" si="102"/>
        <v>3.4946236559139754E-2</v>
      </c>
      <c r="AV252" s="14">
        <v>37</v>
      </c>
      <c r="AW252" s="50">
        <f t="shared" si="103"/>
        <v>0.19354838709677424</v>
      </c>
      <c r="AX252" s="50">
        <v>0.95</v>
      </c>
      <c r="AY252" s="50">
        <f t="shared" si="110"/>
        <v>0</v>
      </c>
    </row>
    <row r="253" spans="2:51" x14ac:dyDescent="0.3">
      <c r="B253" s="1">
        <v>43716</v>
      </c>
      <c r="C253" s="4">
        <f t="shared" si="89"/>
        <v>1</v>
      </c>
      <c r="D253" s="57">
        <f t="shared" si="90"/>
        <v>8</v>
      </c>
      <c r="E253" s="2">
        <v>43094160</v>
      </c>
      <c r="F253" s="2">
        <v>9230769</v>
      </c>
      <c r="G253" s="2">
        <v>3169846</v>
      </c>
      <c r="H253" s="2">
        <v>2133940</v>
      </c>
      <c r="I253" s="12">
        <v>1697763</v>
      </c>
      <c r="J253" s="13">
        <f t="shared" si="86"/>
        <v>3.9396591092621364E-2</v>
      </c>
      <c r="K253" s="13">
        <f t="shared" si="91"/>
        <v>2.2263527915664216E-2</v>
      </c>
      <c r="L253" s="13">
        <f t="shared" si="92"/>
        <v>1.0526303941424953E-2</v>
      </c>
      <c r="M253" s="13">
        <f t="shared" si="93"/>
        <v>1.1614961360688625E-2</v>
      </c>
      <c r="N253" s="13">
        <f t="shared" si="87"/>
        <v>0.21419999832923997</v>
      </c>
      <c r="O253" s="13">
        <f t="shared" si="87"/>
        <v>0.34339999191833315</v>
      </c>
      <c r="P253" s="13">
        <f t="shared" si="87"/>
        <v>0.67319989677731973</v>
      </c>
      <c r="Q253" s="13">
        <f t="shared" si="85"/>
        <v>0.79560015745522372</v>
      </c>
      <c r="R253" s="13">
        <f t="shared" si="112"/>
        <v>-9.7087040514215461E-3</v>
      </c>
      <c r="S253" s="13">
        <f t="shared" si="112"/>
        <v>-2.884602425468108E-2</v>
      </c>
      <c r="T253" s="13">
        <f t="shared" si="112"/>
        <v>-1.0000205361436421E-2</v>
      </c>
      <c r="U253" s="13">
        <f t="shared" si="111"/>
        <v>6.2500357676679164E-2</v>
      </c>
      <c r="V253" s="14">
        <v>15513897</v>
      </c>
      <c r="W253" s="14">
        <v>11635423</v>
      </c>
      <c r="X253" s="14">
        <v>4740357</v>
      </c>
      <c r="Y253" s="14">
        <v>11204481</v>
      </c>
      <c r="Z253" s="14">
        <f t="shared" si="105"/>
        <v>161603</v>
      </c>
      <c r="AA253" s="13">
        <f t="shared" si="106"/>
        <v>1.052630961861456E-2</v>
      </c>
      <c r="AB253" s="14">
        <f t="shared" si="94"/>
        <v>121202</v>
      </c>
      <c r="AC253" s="13">
        <f t="shared" si="107"/>
        <v>1.052628744923334E-2</v>
      </c>
      <c r="AD253" s="14">
        <f t="shared" si="97"/>
        <v>49379</v>
      </c>
      <c r="AE253" s="13">
        <f t="shared" si="108"/>
        <v>1.0526376376098989E-2</v>
      </c>
      <c r="AF253" s="14">
        <f t="shared" si="95"/>
        <v>116713</v>
      </c>
      <c r="AG253" s="13">
        <f t="shared" si="109"/>
        <v>1.0526284460497415E-2</v>
      </c>
      <c r="AH253" s="14">
        <f t="shared" si="88"/>
        <v>43094158</v>
      </c>
      <c r="AI253" s="13">
        <f t="shared" si="98"/>
        <v>1.0526304435092948E-2</v>
      </c>
      <c r="AJ253" s="14">
        <v>385901</v>
      </c>
      <c r="AK253" s="50">
        <f t="shared" si="96"/>
        <v>-5.374907128372497E-2</v>
      </c>
      <c r="AL253" s="50">
        <v>0.18</v>
      </c>
      <c r="AM253" s="50">
        <f t="shared" si="96"/>
        <v>0</v>
      </c>
      <c r="AN253" s="14">
        <v>35</v>
      </c>
      <c r="AO253" s="50">
        <f t="shared" si="99"/>
        <v>0</v>
      </c>
      <c r="AP253" s="14">
        <v>18</v>
      </c>
      <c r="AQ253" s="50">
        <f t="shared" si="100"/>
        <v>-0.18181818181818177</v>
      </c>
      <c r="AR253" s="14">
        <v>30</v>
      </c>
      <c r="AS253" s="50">
        <f t="shared" si="101"/>
        <v>3.4482758620689724E-2</v>
      </c>
      <c r="AT253" s="14">
        <v>382</v>
      </c>
      <c r="AU253" s="50">
        <f t="shared" si="102"/>
        <v>-7.7922077922077948E-3</v>
      </c>
      <c r="AV253" s="14">
        <v>34</v>
      </c>
      <c r="AW253" s="50">
        <f t="shared" si="103"/>
        <v>9.6774193548387011E-2</v>
      </c>
      <c r="AX253" s="50">
        <v>0.91</v>
      </c>
      <c r="AY253" s="50">
        <f t="shared" si="110"/>
        <v>-3.1914893617021156E-2</v>
      </c>
    </row>
    <row r="254" spans="2:51" x14ac:dyDescent="0.3">
      <c r="B254" s="1">
        <v>43717</v>
      </c>
      <c r="C254" s="4">
        <f t="shared" si="89"/>
        <v>2</v>
      </c>
      <c r="D254" s="57">
        <f t="shared" si="90"/>
        <v>9</v>
      </c>
      <c r="E254" s="2">
        <v>21717340</v>
      </c>
      <c r="F254" s="2">
        <v>5375041</v>
      </c>
      <c r="G254" s="2">
        <v>2257517</v>
      </c>
      <c r="H254" s="2">
        <v>1697427</v>
      </c>
      <c r="I254" s="12">
        <v>1419728</v>
      </c>
      <c r="J254" s="13">
        <f t="shared" si="86"/>
        <v>6.5373015295611708E-2</v>
      </c>
      <c r="K254" s="13">
        <f t="shared" si="91"/>
        <v>6.3144139792796983E-2</v>
      </c>
      <c r="L254" s="13">
        <f t="shared" si="92"/>
        <v>-4.7619047619047672E-2</v>
      </c>
      <c r="M254" s="13">
        <f t="shared" si="93"/>
        <v>0.11630134678243675</v>
      </c>
      <c r="N254" s="13">
        <f t="shared" si="87"/>
        <v>0.24749997006999935</v>
      </c>
      <c r="O254" s="13">
        <f t="shared" si="87"/>
        <v>0.41999995907007964</v>
      </c>
      <c r="P254" s="13">
        <f t="shared" si="87"/>
        <v>0.75189998569224503</v>
      </c>
      <c r="Q254" s="13">
        <f t="shared" si="85"/>
        <v>0.83640003369806182</v>
      </c>
      <c r="R254" s="13">
        <f t="shared" si="112"/>
        <v>2.061856201434531E-2</v>
      </c>
      <c r="S254" s="13">
        <f t="shared" si="112"/>
        <v>1.9417431867834622E-2</v>
      </c>
      <c r="T254" s="13">
        <f t="shared" si="112"/>
        <v>9.8041123622520931E-3</v>
      </c>
      <c r="U254" s="13">
        <f t="shared" si="111"/>
        <v>6.249964944367048E-2</v>
      </c>
      <c r="V254" s="14">
        <v>7818242</v>
      </c>
      <c r="W254" s="14">
        <v>5863681</v>
      </c>
      <c r="X254" s="14">
        <v>2388907</v>
      </c>
      <c r="Y254" s="14">
        <v>5646508</v>
      </c>
      <c r="Z254" s="14">
        <f t="shared" si="105"/>
        <v>-390912</v>
      </c>
      <c r="AA254" s="13">
        <f t="shared" si="106"/>
        <v>-4.7619036017596983E-2</v>
      </c>
      <c r="AB254" s="14">
        <f t="shared" si="94"/>
        <v>-293185</v>
      </c>
      <c r="AC254" s="13">
        <f t="shared" si="107"/>
        <v>-4.7619194570744261E-2</v>
      </c>
      <c r="AD254" s="14">
        <f t="shared" si="97"/>
        <v>-119445</v>
      </c>
      <c r="AE254" s="13">
        <f t="shared" si="108"/>
        <v>-4.7618914729671169E-2</v>
      </c>
      <c r="AF254" s="14">
        <f t="shared" si="95"/>
        <v>-282325</v>
      </c>
      <c r="AG254" s="13">
        <f t="shared" si="109"/>
        <v>-4.7618983364854484E-2</v>
      </c>
      <c r="AH254" s="14">
        <f t="shared" si="88"/>
        <v>21717338</v>
      </c>
      <c r="AI254" s="13">
        <f t="shared" si="98"/>
        <v>-4.7619051795569911E-2</v>
      </c>
      <c r="AJ254" s="14">
        <v>407716</v>
      </c>
      <c r="AK254" s="50">
        <f t="shared" si="96"/>
        <v>4.5575774983074524E-2</v>
      </c>
      <c r="AL254" s="50">
        <v>0.18</v>
      </c>
      <c r="AM254" s="50">
        <f t="shared" si="96"/>
        <v>5.8823529411764497E-2</v>
      </c>
      <c r="AN254" s="14">
        <v>35</v>
      </c>
      <c r="AO254" s="50">
        <f t="shared" si="99"/>
        <v>0.12903225806451624</v>
      </c>
      <c r="AP254" s="14">
        <v>21</v>
      </c>
      <c r="AQ254" s="50">
        <f t="shared" si="100"/>
        <v>-4.5454545454545414E-2</v>
      </c>
      <c r="AR254" s="14">
        <v>26</v>
      </c>
      <c r="AS254" s="50">
        <f t="shared" si="101"/>
        <v>-7.1428571428571397E-2</v>
      </c>
      <c r="AT254" s="14">
        <v>370</v>
      </c>
      <c r="AU254" s="50">
        <f t="shared" si="102"/>
        <v>1.6483516483516425E-2</v>
      </c>
      <c r="AV254" s="14">
        <v>38</v>
      </c>
      <c r="AW254" s="50">
        <f t="shared" si="103"/>
        <v>0.1875</v>
      </c>
      <c r="AX254" s="50">
        <v>0.94</v>
      </c>
      <c r="AY254" s="50">
        <f t="shared" si="110"/>
        <v>2.1739130434782483E-2</v>
      </c>
    </row>
    <row r="255" spans="2:51" x14ac:dyDescent="0.3">
      <c r="B255" s="1">
        <v>43718</v>
      </c>
      <c r="C255" s="4">
        <f t="shared" si="89"/>
        <v>3</v>
      </c>
      <c r="D255" s="57">
        <f t="shared" si="90"/>
        <v>10</v>
      </c>
      <c r="E255" s="2">
        <v>22368860</v>
      </c>
      <c r="F255" s="2">
        <v>5480370</v>
      </c>
      <c r="G255" s="2">
        <v>2126383</v>
      </c>
      <c r="H255" s="2">
        <v>1505692</v>
      </c>
      <c r="I255" s="12">
        <v>1185281</v>
      </c>
      <c r="J255" s="13">
        <f t="shared" si="86"/>
        <v>5.2987993129734817E-2</v>
      </c>
      <c r="K255" s="13">
        <f t="shared" si="91"/>
        <v>1.2401324949050219E-2</v>
      </c>
      <c r="L255" s="13">
        <f t="shared" si="92"/>
        <v>-9.6154110101844825E-3</v>
      </c>
      <c r="M255" s="13">
        <f t="shared" si="93"/>
        <v>2.2230491269751518E-2</v>
      </c>
      <c r="N255" s="13">
        <f t="shared" si="87"/>
        <v>0.24499996870649643</v>
      </c>
      <c r="O255" s="13">
        <f t="shared" si="87"/>
        <v>0.38799989781711819</v>
      </c>
      <c r="P255" s="13">
        <f t="shared" si="87"/>
        <v>0.70810009297478393</v>
      </c>
      <c r="Q255" s="13">
        <f t="shared" si="85"/>
        <v>0.7872001710841261</v>
      </c>
      <c r="R255" s="13">
        <f t="shared" si="112"/>
        <v>-2.9702994700507079E-2</v>
      </c>
      <c r="S255" s="13">
        <f t="shared" si="112"/>
        <v>2.105271133088249E-2</v>
      </c>
      <c r="T255" s="13">
        <f t="shared" si="112"/>
        <v>2.1052739488583772E-2</v>
      </c>
      <c r="U255" s="13">
        <f t="shared" si="111"/>
        <v>1.0526721846982889E-2</v>
      </c>
      <c r="V255" s="14">
        <v>8052789</v>
      </c>
      <c r="W255" s="14">
        <v>6039592</v>
      </c>
      <c r="X255" s="14">
        <v>2460574</v>
      </c>
      <c r="Y255" s="14">
        <v>5815903</v>
      </c>
      <c r="Z255" s="14">
        <f t="shared" si="105"/>
        <v>-78183</v>
      </c>
      <c r="AA255" s="13">
        <f t="shared" si="106"/>
        <v>-9.6154555691496668E-3</v>
      </c>
      <c r="AB255" s="14">
        <f t="shared" si="94"/>
        <v>-58637</v>
      </c>
      <c r="AC255" s="13">
        <f t="shared" si="107"/>
        <v>-9.6154145736410124E-3</v>
      </c>
      <c r="AD255" s="14">
        <f t="shared" si="97"/>
        <v>-23889</v>
      </c>
      <c r="AE255" s="13">
        <f t="shared" si="108"/>
        <v>-9.615357523939827E-3</v>
      </c>
      <c r="AF255" s="14">
        <f t="shared" si="95"/>
        <v>-56465</v>
      </c>
      <c r="AG255" s="13">
        <f t="shared" si="109"/>
        <v>-9.6153715162264897E-3</v>
      </c>
      <c r="AH255" s="14">
        <f t="shared" si="88"/>
        <v>22368858</v>
      </c>
      <c r="AI255" s="13">
        <f t="shared" si="98"/>
        <v>-9.6154118616319506E-3</v>
      </c>
      <c r="AJ255" s="14">
        <v>397777</v>
      </c>
      <c r="AK255" s="50">
        <f t="shared" si="96"/>
        <v>-1.0706771255614478E-2</v>
      </c>
      <c r="AL255" s="50">
        <v>0.18</v>
      </c>
      <c r="AM255" s="50">
        <f t="shared" si="96"/>
        <v>0</v>
      </c>
      <c r="AN255" s="14">
        <v>35</v>
      </c>
      <c r="AO255" s="50">
        <f t="shared" si="99"/>
        <v>-7.8947368421052655E-2</v>
      </c>
      <c r="AP255" s="14">
        <v>18</v>
      </c>
      <c r="AQ255" s="50">
        <f t="shared" si="100"/>
        <v>5.8823529411764719E-2</v>
      </c>
      <c r="AR255" s="14">
        <v>27</v>
      </c>
      <c r="AS255" s="50">
        <f t="shared" si="101"/>
        <v>-9.9999999999999978E-2</v>
      </c>
      <c r="AT255" s="14">
        <v>399</v>
      </c>
      <c r="AU255" s="50">
        <f t="shared" si="102"/>
        <v>0.13675213675213671</v>
      </c>
      <c r="AV255" s="14">
        <v>37</v>
      </c>
      <c r="AW255" s="50">
        <f t="shared" si="103"/>
        <v>0.15625</v>
      </c>
      <c r="AX255" s="50">
        <v>0.91</v>
      </c>
      <c r="AY255" s="50">
        <f t="shared" si="110"/>
        <v>-4.2105263157894646E-2</v>
      </c>
    </row>
    <row r="256" spans="2:51" x14ac:dyDescent="0.3">
      <c r="B256" s="1">
        <v>43719</v>
      </c>
      <c r="C256" s="4">
        <f t="shared" si="89"/>
        <v>4</v>
      </c>
      <c r="D256" s="57">
        <f t="shared" si="90"/>
        <v>11</v>
      </c>
      <c r="E256" s="2">
        <v>21065820</v>
      </c>
      <c r="F256" s="2">
        <v>5055796</v>
      </c>
      <c r="G256" s="2">
        <v>1981872</v>
      </c>
      <c r="H256" s="2">
        <v>1504637</v>
      </c>
      <c r="I256" s="12">
        <v>1246140</v>
      </c>
      <c r="J256" s="13">
        <f t="shared" si="86"/>
        <v>5.9154592605462311E-2</v>
      </c>
      <c r="K256" s="13">
        <f t="shared" si="91"/>
        <v>-4.9085629909993767E-2</v>
      </c>
      <c r="L256" s="13">
        <f t="shared" si="92"/>
        <v>-5.8252409823299045E-2</v>
      </c>
      <c r="M256" s="13">
        <f t="shared" si="93"/>
        <v>9.7337970480873004E-3</v>
      </c>
      <c r="N256" s="13">
        <f t="shared" si="87"/>
        <v>0.2399999620237902</v>
      </c>
      <c r="O256" s="13">
        <f t="shared" si="87"/>
        <v>0.39199999367063071</v>
      </c>
      <c r="P256" s="13">
        <f t="shared" si="87"/>
        <v>0.75919988778286385</v>
      </c>
      <c r="Q256" s="13">
        <f t="shared" si="85"/>
        <v>0.82819975847995231</v>
      </c>
      <c r="R256" s="13">
        <f t="shared" si="112"/>
        <v>-4.0000151904839187E-2</v>
      </c>
      <c r="S256" s="13">
        <f t="shared" si="112"/>
        <v>-2.9702616613799915E-2</v>
      </c>
      <c r="T256" s="13">
        <f t="shared" si="112"/>
        <v>9.4736435044697309E-2</v>
      </c>
      <c r="U256" s="13">
        <f t="shared" si="111"/>
        <v>-9.8037077006406514E-3</v>
      </c>
      <c r="V256" s="14">
        <v>7583695</v>
      </c>
      <c r="W256" s="14">
        <v>5687771</v>
      </c>
      <c r="X256" s="14">
        <v>2317240</v>
      </c>
      <c r="Y256" s="14">
        <v>5477113</v>
      </c>
      <c r="Z256" s="14">
        <f t="shared" si="105"/>
        <v>-469094</v>
      </c>
      <c r="AA256" s="13">
        <f t="shared" si="106"/>
        <v>-5.8252364491358177E-2</v>
      </c>
      <c r="AB256" s="14">
        <f t="shared" si="94"/>
        <v>-351821</v>
      </c>
      <c r="AC256" s="13">
        <f t="shared" si="107"/>
        <v>-5.8252444867136766E-2</v>
      </c>
      <c r="AD256" s="14">
        <f t="shared" si="97"/>
        <v>-143334</v>
      </c>
      <c r="AE256" s="13">
        <f t="shared" si="108"/>
        <v>-5.8252261464194932E-2</v>
      </c>
      <c r="AF256" s="14">
        <f t="shared" si="95"/>
        <v>-338790</v>
      </c>
      <c r="AG256" s="13">
        <f t="shared" si="109"/>
        <v>-5.825234705599458E-2</v>
      </c>
      <c r="AH256" s="14">
        <f t="shared" si="88"/>
        <v>21065819</v>
      </c>
      <c r="AI256" s="13">
        <f t="shared" si="98"/>
        <v>-5.8252370326638991E-2</v>
      </c>
      <c r="AJ256" s="14">
        <v>393437</v>
      </c>
      <c r="AK256" s="50">
        <f t="shared" si="96"/>
        <v>2.3964875113539064E-2</v>
      </c>
      <c r="AL256" s="50">
        <v>0.18</v>
      </c>
      <c r="AM256" s="50">
        <f t="shared" si="96"/>
        <v>-5.2631578947368474E-2</v>
      </c>
      <c r="AN256" s="14">
        <v>40</v>
      </c>
      <c r="AO256" s="50">
        <f t="shared" si="99"/>
        <v>2.564102564102555E-2</v>
      </c>
      <c r="AP256" s="14">
        <v>17</v>
      </c>
      <c r="AQ256" s="50">
        <f t="shared" si="100"/>
        <v>-0.15000000000000002</v>
      </c>
      <c r="AR256" s="14">
        <v>26</v>
      </c>
      <c r="AS256" s="50">
        <f t="shared" si="101"/>
        <v>0</v>
      </c>
      <c r="AT256" s="14">
        <v>387</v>
      </c>
      <c r="AU256" s="50">
        <f t="shared" si="102"/>
        <v>7.2022160664819923E-2</v>
      </c>
      <c r="AV256" s="14">
        <v>31</v>
      </c>
      <c r="AW256" s="50">
        <f t="shared" si="103"/>
        <v>-8.8235294117647078E-2</v>
      </c>
      <c r="AX256" s="50">
        <v>0.94</v>
      </c>
      <c r="AY256" s="50">
        <f t="shared" si="110"/>
        <v>1.0752688172043001E-2</v>
      </c>
    </row>
    <row r="257" spans="2:51" x14ac:dyDescent="0.3">
      <c r="B257" s="1">
        <v>43720</v>
      </c>
      <c r="C257" s="4">
        <f t="shared" si="89"/>
        <v>5</v>
      </c>
      <c r="D257" s="57">
        <f t="shared" si="90"/>
        <v>12</v>
      </c>
      <c r="E257" s="2">
        <v>20848646</v>
      </c>
      <c r="F257" s="2">
        <v>5160040</v>
      </c>
      <c r="G257" s="2">
        <v>2022735</v>
      </c>
      <c r="H257" s="2">
        <v>1535660</v>
      </c>
      <c r="I257" s="12">
        <v>1309611</v>
      </c>
      <c r="J257" s="13">
        <f t="shared" si="86"/>
        <v>6.2815158356087003E-2</v>
      </c>
      <c r="K257" s="13">
        <f t="shared" si="91"/>
        <v>1.9644497734315314E-2</v>
      </c>
      <c r="L257" s="13">
        <f t="shared" si="92"/>
        <v>1.0526296401619062E-2</v>
      </c>
      <c r="M257" s="13">
        <f t="shared" si="93"/>
        <v>9.0232202419324725E-3</v>
      </c>
      <c r="N257" s="13">
        <f t="shared" si="87"/>
        <v>0.24750000551594573</v>
      </c>
      <c r="O257" s="13">
        <f t="shared" si="87"/>
        <v>0.39199986821807581</v>
      </c>
      <c r="P257" s="13">
        <f t="shared" si="87"/>
        <v>0.75919979631538481</v>
      </c>
      <c r="Q257" s="13">
        <f t="shared" si="85"/>
        <v>0.852800098980243</v>
      </c>
      <c r="R257" s="13">
        <f t="shared" si="112"/>
        <v>-2.9411629615505364E-2</v>
      </c>
      <c r="S257" s="13">
        <f t="shared" si="112"/>
        <v>-3.9215919748351813E-2</v>
      </c>
      <c r="T257" s="13">
        <f t="shared" si="112"/>
        <v>1.9607831653851271E-2</v>
      </c>
      <c r="U257" s="13">
        <f t="shared" si="111"/>
        <v>6.1224129773385538E-2</v>
      </c>
      <c r="V257" s="14">
        <v>7505512</v>
      </c>
      <c r="W257" s="14">
        <v>5629134</v>
      </c>
      <c r="X257" s="14">
        <v>2293351</v>
      </c>
      <c r="Y257" s="14">
        <v>5420648</v>
      </c>
      <c r="Z257" s="14">
        <f t="shared" si="105"/>
        <v>78182</v>
      </c>
      <c r="AA257" s="13">
        <f t="shared" si="106"/>
        <v>1.0526259099838065E-2</v>
      </c>
      <c r="AB257" s="14">
        <f t="shared" si="94"/>
        <v>58637</v>
      </c>
      <c r="AC257" s="13">
        <f t="shared" si="107"/>
        <v>1.0526349803258173E-2</v>
      </c>
      <c r="AD257" s="14">
        <f t="shared" si="97"/>
        <v>23889</v>
      </c>
      <c r="AE257" s="13">
        <f t="shared" si="108"/>
        <v>1.0526283321774077E-2</v>
      </c>
      <c r="AF257" s="14">
        <f t="shared" si="95"/>
        <v>56465</v>
      </c>
      <c r="AG257" s="13">
        <f t="shared" si="109"/>
        <v>1.0526300090806018E-2</v>
      </c>
      <c r="AH257" s="14">
        <f t="shared" si="88"/>
        <v>20848645</v>
      </c>
      <c r="AI257" s="13">
        <f t="shared" si="98"/>
        <v>1.0526296911824717E-2</v>
      </c>
      <c r="AJ257" s="14">
        <v>406634</v>
      </c>
      <c r="AK257" s="50">
        <f t="shared" si="96"/>
        <v>5.0793585165048061E-2</v>
      </c>
      <c r="AL257" s="50">
        <v>0.18</v>
      </c>
      <c r="AM257" s="50">
        <f t="shared" si="96"/>
        <v>5.8823529411764497E-2</v>
      </c>
      <c r="AN257" s="14">
        <v>34</v>
      </c>
      <c r="AO257" s="50">
        <f t="shared" si="99"/>
        <v>6.25E-2</v>
      </c>
      <c r="AP257" s="14">
        <v>20</v>
      </c>
      <c r="AQ257" s="50">
        <f t="shared" si="100"/>
        <v>-9.0909090909090939E-2</v>
      </c>
      <c r="AR257" s="14">
        <v>25</v>
      </c>
      <c r="AS257" s="50">
        <f t="shared" si="101"/>
        <v>-3.8461538461538436E-2</v>
      </c>
      <c r="AT257" s="14">
        <v>368</v>
      </c>
      <c r="AU257" s="50">
        <f t="shared" si="102"/>
        <v>0</v>
      </c>
      <c r="AV257" s="14">
        <v>36</v>
      </c>
      <c r="AW257" s="50">
        <f t="shared" si="103"/>
        <v>0.16129032258064524</v>
      </c>
      <c r="AX257" s="50">
        <v>0.91</v>
      </c>
      <c r="AY257" s="50">
        <f t="shared" si="110"/>
        <v>-2.1505376344086002E-2</v>
      </c>
    </row>
    <row r="258" spans="2:51" x14ac:dyDescent="0.3">
      <c r="B258" s="1">
        <v>43721</v>
      </c>
      <c r="C258" s="4">
        <f t="shared" si="89"/>
        <v>6</v>
      </c>
      <c r="D258" s="57">
        <f t="shared" si="90"/>
        <v>13</v>
      </c>
      <c r="E258" s="2">
        <v>22803207</v>
      </c>
      <c r="F258" s="2">
        <v>5985841</v>
      </c>
      <c r="G258" s="2">
        <v>2322506</v>
      </c>
      <c r="H258" s="2">
        <v>1610658</v>
      </c>
      <c r="I258" s="12">
        <v>1360362</v>
      </c>
      <c r="J258" s="13">
        <f t="shared" si="86"/>
        <v>5.9656608826995257E-2</v>
      </c>
      <c r="K258" s="13">
        <f t="shared" si="91"/>
        <v>0.10249145391272219</v>
      </c>
      <c r="L258" s="13">
        <f t="shared" si="92"/>
        <v>9.3750020984576077E-2</v>
      </c>
      <c r="M258" s="13">
        <f t="shared" si="93"/>
        <v>7.9921670952536328E-3</v>
      </c>
      <c r="N258" s="13">
        <f t="shared" si="87"/>
        <v>0.26249996327270986</v>
      </c>
      <c r="O258" s="13">
        <f t="shared" si="87"/>
        <v>0.387999948545242</v>
      </c>
      <c r="P258" s="13">
        <f t="shared" si="87"/>
        <v>0.69350003832067608</v>
      </c>
      <c r="Q258" s="13">
        <f t="shared" si="87"/>
        <v>0.84460015720283266</v>
      </c>
      <c r="R258" s="13">
        <f t="shared" si="112"/>
        <v>3.9603837651913887E-2</v>
      </c>
      <c r="S258" s="13">
        <f t="shared" si="112"/>
        <v>-2.020211817796691E-2</v>
      </c>
      <c r="T258" s="13">
        <f t="shared" si="112"/>
        <v>-1.0416662923316999E-2</v>
      </c>
      <c r="U258" s="13">
        <f t="shared" si="111"/>
        <v>9.5134432731569518E-7</v>
      </c>
      <c r="V258" s="14">
        <v>8209154</v>
      </c>
      <c r="W258" s="14">
        <v>6156866</v>
      </c>
      <c r="X258" s="14">
        <v>2508352</v>
      </c>
      <c r="Y258" s="14">
        <v>5928833</v>
      </c>
      <c r="Z258" s="14">
        <f t="shared" si="105"/>
        <v>703642</v>
      </c>
      <c r="AA258" s="13">
        <f t="shared" si="106"/>
        <v>9.3750033308853453E-2</v>
      </c>
      <c r="AB258" s="14">
        <f t="shared" si="94"/>
        <v>527732</v>
      </c>
      <c r="AC258" s="13">
        <f t="shared" si="107"/>
        <v>9.3750122132463032E-2</v>
      </c>
      <c r="AD258" s="14">
        <f t="shared" si="97"/>
        <v>215001</v>
      </c>
      <c r="AE258" s="13">
        <f t="shared" si="108"/>
        <v>9.3749713846681182E-2</v>
      </c>
      <c r="AF258" s="14">
        <f t="shared" si="95"/>
        <v>508185</v>
      </c>
      <c r="AG258" s="13">
        <f t="shared" si="109"/>
        <v>9.3749861640158194E-2</v>
      </c>
      <c r="AH258" s="14">
        <f t="shared" si="88"/>
        <v>22803205</v>
      </c>
      <c r="AI258" s="13">
        <f t="shared" si="98"/>
        <v>9.3749977516524474E-2</v>
      </c>
      <c r="AJ258" s="14">
        <v>392550</v>
      </c>
      <c r="AK258" s="50">
        <f t="shared" si="96"/>
        <v>-1.0573542199649677E-2</v>
      </c>
      <c r="AL258" s="50">
        <v>0.19</v>
      </c>
      <c r="AM258" s="50">
        <f t="shared" si="96"/>
        <v>5.555555555555558E-2</v>
      </c>
      <c r="AN258" s="14">
        <v>30</v>
      </c>
      <c r="AO258" s="50">
        <f t="shared" si="99"/>
        <v>-9.0909090909090939E-2</v>
      </c>
      <c r="AP258" s="14">
        <v>19</v>
      </c>
      <c r="AQ258" s="50">
        <f t="shared" si="100"/>
        <v>0.11764705882352944</v>
      </c>
      <c r="AR258" s="14">
        <v>29</v>
      </c>
      <c r="AS258" s="50">
        <f t="shared" si="101"/>
        <v>-3.3333333333333326E-2</v>
      </c>
      <c r="AT258" s="14">
        <v>384</v>
      </c>
      <c r="AU258" s="50">
        <f t="shared" si="102"/>
        <v>1.8567639257294433E-2</v>
      </c>
      <c r="AV258" s="14">
        <v>32</v>
      </c>
      <c r="AW258" s="50">
        <f t="shared" si="103"/>
        <v>-5.8823529411764719E-2</v>
      </c>
      <c r="AX258" s="50">
        <v>0.92</v>
      </c>
      <c r="AY258" s="50">
        <f t="shared" si="110"/>
        <v>0</v>
      </c>
    </row>
    <row r="259" spans="2:51" x14ac:dyDescent="0.3">
      <c r="B259" s="24">
        <v>43722</v>
      </c>
      <c r="C259" s="16">
        <f t="shared" si="89"/>
        <v>7</v>
      </c>
      <c r="D259" s="73">
        <f t="shared" si="90"/>
        <v>14</v>
      </c>
      <c r="E259" s="25">
        <v>44440853</v>
      </c>
      <c r="F259" s="25">
        <v>9332579</v>
      </c>
      <c r="G259" s="25">
        <v>1396153</v>
      </c>
      <c r="H259" s="25">
        <v>939890</v>
      </c>
      <c r="I259" s="26">
        <v>696459</v>
      </c>
      <c r="J259" s="22">
        <f t="shared" ref="J259:J322" si="113">I259/E259</f>
        <v>1.5671593882322647E-2</v>
      </c>
      <c r="K259" s="22">
        <f t="shared" si="91"/>
        <v>-0.53590439000986212</v>
      </c>
      <c r="L259" s="22">
        <f t="shared" si="92"/>
        <v>-4.8076912366922908E-2</v>
      </c>
      <c r="M259" s="22">
        <f t="shared" si="93"/>
        <v>-0.51246522327334754</v>
      </c>
      <c r="N259" s="22">
        <f t="shared" ref="N259:Q322" si="114">F259/E259</f>
        <v>0.20999999707476361</v>
      </c>
      <c r="O259" s="22">
        <f t="shared" si="114"/>
        <v>0.14959991230719827</v>
      </c>
      <c r="P259" s="22">
        <f t="shared" si="114"/>
        <v>0.67319985703572605</v>
      </c>
      <c r="Q259" s="22">
        <f t="shared" si="114"/>
        <v>0.74100054261668924</v>
      </c>
      <c r="R259" s="22">
        <f t="shared" si="112"/>
        <v>5.263160158092961E-2</v>
      </c>
      <c r="S259" s="22">
        <f t="shared" si="112"/>
        <v>-0.55555583947261233</v>
      </c>
      <c r="T259" s="22">
        <f t="shared" si="112"/>
        <v>4.2105041850968972E-2</v>
      </c>
      <c r="U259" s="22">
        <f t="shared" si="111"/>
        <v>1.1387589260447584E-6</v>
      </c>
      <c r="V259" s="21">
        <v>15998707</v>
      </c>
      <c r="W259" s="21">
        <v>11999030</v>
      </c>
      <c r="X259" s="21">
        <v>4888493</v>
      </c>
      <c r="Y259" s="21">
        <v>11554621</v>
      </c>
      <c r="Z259" s="21">
        <f t="shared" si="105"/>
        <v>-808015</v>
      </c>
      <c r="AA259" s="22">
        <f t="shared" si="106"/>
        <v>-4.8076894471152709E-2</v>
      </c>
      <c r="AB259" s="21">
        <f t="shared" si="94"/>
        <v>-606012</v>
      </c>
      <c r="AC259" s="22">
        <f t="shared" si="107"/>
        <v>-4.8076952064102563E-2</v>
      </c>
      <c r="AD259" s="21">
        <f t="shared" si="97"/>
        <v>-246894</v>
      </c>
      <c r="AE259" s="22">
        <f t="shared" si="108"/>
        <v>-4.8076999844412938E-2</v>
      </c>
      <c r="AF259" s="21">
        <f t="shared" si="95"/>
        <v>-583567</v>
      </c>
      <c r="AG259" s="22">
        <f t="shared" si="109"/>
        <v>-4.8076945257397585E-2</v>
      </c>
      <c r="AH259" s="21">
        <f t="shared" ref="AH259:AH322" si="115">SUM(V259:Y259)</f>
        <v>44440851</v>
      </c>
      <c r="AI259" s="22">
        <f t="shared" si="98"/>
        <v>-4.8076934816731254E-2</v>
      </c>
      <c r="AJ259" s="14">
        <v>406604</v>
      </c>
      <c r="AK259" s="50">
        <f t="shared" si="96"/>
        <v>-9.803367542745578E-4</v>
      </c>
      <c r="AL259" s="50">
        <v>0.17</v>
      </c>
      <c r="AM259" s="50">
        <f t="shared" si="96"/>
        <v>0</v>
      </c>
      <c r="AN259" s="14">
        <v>64</v>
      </c>
      <c r="AO259" s="50">
        <f t="shared" si="99"/>
        <v>0.88235294117647056</v>
      </c>
      <c r="AP259" s="14">
        <v>22</v>
      </c>
      <c r="AQ259" s="50">
        <f t="shared" si="100"/>
        <v>0.22222222222222232</v>
      </c>
      <c r="AR259" s="14">
        <v>30</v>
      </c>
      <c r="AS259" s="50">
        <f t="shared" si="101"/>
        <v>0.15384615384615374</v>
      </c>
      <c r="AT259" s="14">
        <v>378</v>
      </c>
      <c r="AU259" s="50">
        <f t="shared" si="102"/>
        <v>-1.8181818181818188E-2</v>
      </c>
      <c r="AV259" s="14">
        <v>35</v>
      </c>
      <c r="AW259" s="50">
        <f t="shared" si="103"/>
        <v>-5.4054054054054057E-2</v>
      </c>
      <c r="AX259" s="50">
        <v>0.93</v>
      </c>
      <c r="AY259" s="50">
        <f t="shared" si="110"/>
        <v>-2.1052631578947323E-2</v>
      </c>
    </row>
    <row r="260" spans="2:51" x14ac:dyDescent="0.3">
      <c r="B260" s="1">
        <v>43723</v>
      </c>
      <c r="C260" s="4">
        <f t="shared" ref="C260:C323" si="116">WEEKDAY(B260,1)</f>
        <v>1</v>
      </c>
      <c r="D260" s="57">
        <f t="shared" ref="D260:D323" si="117">DAY(B260)</f>
        <v>15</v>
      </c>
      <c r="E260" s="2">
        <v>46236443</v>
      </c>
      <c r="F260" s="2">
        <v>9515460</v>
      </c>
      <c r="G260" s="2">
        <v>3364666</v>
      </c>
      <c r="H260" s="2">
        <v>2333732</v>
      </c>
      <c r="I260" s="12">
        <v>1856717</v>
      </c>
      <c r="J260" s="13">
        <f t="shared" si="113"/>
        <v>4.0157003426928843E-2</v>
      </c>
      <c r="K260" s="13">
        <f t="shared" si="91"/>
        <v>9.3625553154356611E-2</v>
      </c>
      <c r="L260" s="13">
        <f t="shared" si="92"/>
        <v>7.2916678269166812E-2</v>
      </c>
      <c r="M260" s="13">
        <f t="shared" si="93"/>
        <v>1.9301475412422109E-2</v>
      </c>
      <c r="N260" s="13">
        <f t="shared" si="114"/>
        <v>0.20580000066181561</v>
      </c>
      <c r="O260" s="13">
        <f t="shared" si="114"/>
        <v>0.35359993105955989</v>
      </c>
      <c r="P260" s="13">
        <f t="shared" si="114"/>
        <v>0.69359989966314639</v>
      </c>
      <c r="Q260" s="13">
        <f t="shared" si="114"/>
        <v>0.79559992321311956</v>
      </c>
      <c r="R260" s="13">
        <f t="shared" si="112"/>
        <v>-3.9215675690683183E-2</v>
      </c>
      <c r="S260" s="13">
        <f t="shared" si="112"/>
        <v>2.9702793771912761E-2</v>
      </c>
      <c r="T260" s="13">
        <f t="shared" si="112"/>
        <v>3.0303039236166951E-2</v>
      </c>
      <c r="U260" s="13">
        <f t="shared" si="111"/>
        <v>-2.9442189264372587E-7</v>
      </c>
      <c r="V260" s="14">
        <v>16645119</v>
      </c>
      <c r="W260" s="14">
        <v>12483839</v>
      </c>
      <c r="X260" s="14">
        <v>5086008</v>
      </c>
      <c r="Y260" s="14">
        <v>12021475</v>
      </c>
      <c r="Z260" s="14">
        <f t="shared" si="105"/>
        <v>1131222</v>
      </c>
      <c r="AA260" s="13">
        <f t="shared" si="106"/>
        <v>7.2916688824220088E-2</v>
      </c>
      <c r="AB260" s="14">
        <f t="shared" si="94"/>
        <v>848416</v>
      </c>
      <c r="AC260" s="13">
        <f t="shared" si="107"/>
        <v>7.2916644285300203E-2</v>
      </c>
      <c r="AD260" s="14">
        <f t="shared" si="97"/>
        <v>345651</v>
      </c>
      <c r="AE260" s="13">
        <f t="shared" si="108"/>
        <v>7.2916660074336281E-2</v>
      </c>
      <c r="AF260" s="14">
        <f t="shared" si="95"/>
        <v>816994</v>
      </c>
      <c r="AG260" s="13">
        <f t="shared" si="109"/>
        <v>7.291671965885782E-2</v>
      </c>
      <c r="AH260" s="14">
        <f t="shared" si="115"/>
        <v>46236441</v>
      </c>
      <c r="AI260" s="13">
        <f t="shared" si="98"/>
        <v>7.2916681653230064E-2</v>
      </c>
      <c r="AJ260" s="14">
        <v>393532</v>
      </c>
      <c r="AK260" s="50">
        <f t="shared" si="96"/>
        <v>1.9774501750448925E-2</v>
      </c>
      <c r="AL260" s="50">
        <v>0.19</v>
      </c>
      <c r="AM260" s="50">
        <f t="shared" si="96"/>
        <v>5.555555555555558E-2</v>
      </c>
      <c r="AN260" s="14">
        <v>31</v>
      </c>
      <c r="AO260" s="50">
        <f t="shared" si="99"/>
        <v>-0.11428571428571432</v>
      </c>
      <c r="AP260" s="14">
        <v>18</v>
      </c>
      <c r="AQ260" s="50">
        <f t="shared" si="100"/>
        <v>0</v>
      </c>
      <c r="AR260" s="14">
        <v>29</v>
      </c>
      <c r="AS260" s="50">
        <f t="shared" si="101"/>
        <v>-3.3333333333333326E-2</v>
      </c>
      <c r="AT260" s="14">
        <v>385</v>
      </c>
      <c r="AU260" s="50">
        <f t="shared" si="102"/>
        <v>7.8534031413612926E-3</v>
      </c>
      <c r="AV260" s="14">
        <v>38</v>
      </c>
      <c r="AW260" s="50">
        <f t="shared" si="103"/>
        <v>0.11764705882352944</v>
      </c>
      <c r="AX260" s="50">
        <v>0.94</v>
      </c>
      <c r="AY260" s="50">
        <f t="shared" si="110"/>
        <v>3.296703296703285E-2</v>
      </c>
    </row>
    <row r="261" spans="2:51" x14ac:dyDescent="0.3">
      <c r="B261" s="1">
        <v>43724</v>
      </c>
      <c r="C261" s="4">
        <f t="shared" si="116"/>
        <v>2</v>
      </c>
      <c r="D261" s="57">
        <f t="shared" si="117"/>
        <v>16</v>
      </c>
      <c r="E261" s="2">
        <v>20631473</v>
      </c>
      <c r="F261" s="2">
        <v>5106289</v>
      </c>
      <c r="G261" s="2">
        <v>1960815</v>
      </c>
      <c r="H261" s="2">
        <v>1445709</v>
      </c>
      <c r="I261" s="12">
        <v>1161771</v>
      </c>
      <c r="J261" s="13">
        <f t="shared" si="113"/>
        <v>5.631061824814932E-2</v>
      </c>
      <c r="K261" s="13">
        <f t="shared" si="91"/>
        <v>-0.18169466263960421</v>
      </c>
      <c r="L261" s="13">
        <f t="shared" si="92"/>
        <v>-5.0000000000000044E-2</v>
      </c>
      <c r="M261" s="13">
        <f t="shared" si="93"/>
        <v>-0.1386259606732676</v>
      </c>
      <c r="N261" s="13">
        <f t="shared" si="114"/>
        <v>0.24749997249348119</v>
      </c>
      <c r="O261" s="13">
        <f t="shared" si="114"/>
        <v>0.38400000470008649</v>
      </c>
      <c r="P261" s="13">
        <f t="shared" si="114"/>
        <v>0.73730005125419784</v>
      </c>
      <c r="Q261" s="13">
        <f t="shared" si="114"/>
        <v>0.80359947956331457</v>
      </c>
      <c r="R261" s="13">
        <f t="shared" si="112"/>
        <v>9.7918468888735788E-9</v>
      </c>
      <c r="S261" s="13">
        <f t="shared" si="112"/>
        <v>-8.571418542444742E-2</v>
      </c>
      <c r="T261" s="13">
        <f t="shared" si="112"/>
        <v>-1.9417388902602029E-2</v>
      </c>
      <c r="U261" s="13">
        <f t="shared" si="111"/>
        <v>-3.9216347218116177E-2</v>
      </c>
      <c r="V261" s="14">
        <v>7427330</v>
      </c>
      <c r="W261" s="14">
        <v>5570497</v>
      </c>
      <c r="X261" s="14">
        <v>2269462</v>
      </c>
      <c r="Y261" s="14">
        <v>5364183</v>
      </c>
      <c r="Z261" s="14">
        <f t="shared" si="105"/>
        <v>-390912</v>
      </c>
      <c r="AA261" s="13">
        <f t="shared" si="106"/>
        <v>-4.9999987209400798E-2</v>
      </c>
      <c r="AB261" s="14">
        <f t="shared" si="94"/>
        <v>-293184</v>
      </c>
      <c r="AC261" s="13">
        <f t="shared" si="107"/>
        <v>-4.9999991472933103E-2</v>
      </c>
      <c r="AD261" s="14">
        <f t="shared" si="97"/>
        <v>-119445</v>
      </c>
      <c r="AE261" s="13">
        <f t="shared" si="108"/>
        <v>-4.9999853489482882E-2</v>
      </c>
      <c r="AF261" s="14">
        <f t="shared" si="95"/>
        <v>-282325</v>
      </c>
      <c r="AG261" s="13">
        <f t="shared" si="109"/>
        <v>-4.9999929159756817E-2</v>
      </c>
      <c r="AH261" s="14">
        <f t="shared" si="115"/>
        <v>20631472</v>
      </c>
      <c r="AI261" s="13">
        <f t="shared" si="98"/>
        <v>-4.9999958558456847E-2</v>
      </c>
      <c r="AJ261" s="14">
        <v>398745</v>
      </c>
      <c r="AK261" s="50">
        <f t="shared" si="96"/>
        <v>-2.2003060954193576E-2</v>
      </c>
      <c r="AL261" s="50">
        <v>0.19</v>
      </c>
      <c r="AM261" s="50">
        <f t="shared" si="96"/>
        <v>5.555555555555558E-2</v>
      </c>
      <c r="AN261" s="14">
        <v>33</v>
      </c>
      <c r="AO261" s="50">
        <f t="shared" si="99"/>
        <v>-5.7142857142857162E-2</v>
      </c>
      <c r="AP261" s="14">
        <v>21</v>
      </c>
      <c r="AQ261" s="50">
        <f t="shared" si="100"/>
        <v>0</v>
      </c>
      <c r="AR261" s="14">
        <v>25</v>
      </c>
      <c r="AS261" s="50">
        <f t="shared" si="101"/>
        <v>-3.8461538461538436E-2</v>
      </c>
      <c r="AT261" s="14">
        <v>367</v>
      </c>
      <c r="AU261" s="50">
        <f t="shared" si="102"/>
        <v>-8.1081081081081363E-3</v>
      </c>
      <c r="AV261" s="14">
        <v>32</v>
      </c>
      <c r="AW261" s="50">
        <f t="shared" si="103"/>
        <v>-0.15789473684210531</v>
      </c>
      <c r="AX261" s="50">
        <v>0.95</v>
      </c>
      <c r="AY261" s="50">
        <f t="shared" si="110"/>
        <v>1.0638297872340496E-2</v>
      </c>
    </row>
    <row r="262" spans="2:51" x14ac:dyDescent="0.3">
      <c r="B262" s="1">
        <v>43725</v>
      </c>
      <c r="C262" s="4">
        <f t="shared" si="116"/>
        <v>3</v>
      </c>
      <c r="D262" s="57">
        <f t="shared" si="117"/>
        <v>17</v>
      </c>
      <c r="E262" s="2">
        <v>22368860</v>
      </c>
      <c r="F262" s="2">
        <v>5312604</v>
      </c>
      <c r="G262" s="2">
        <v>2188793</v>
      </c>
      <c r="H262" s="2">
        <v>1581840</v>
      </c>
      <c r="I262" s="12">
        <v>1361964</v>
      </c>
      <c r="J262" s="13">
        <f t="shared" si="113"/>
        <v>6.0886607542807281E-2</v>
      </c>
      <c r="K262" s="13">
        <f t="shared" si="91"/>
        <v>0.14906423033862848</v>
      </c>
      <c r="L262" s="13">
        <f t="shared" si="92"/>
        <v>0</v>
      </c>
      <c r="M262" s="13">
        <f t="shared" si="93"/>
        <v>0.1490642303386287</v>
      </c>
      <c r="N262" s="13">
        <f t="shared" si="114"/>
        <v>0.23749998882374873</v>
      </c>
      <c r="O262" s="13">
        <f t="shared" si="114"/>
        <v>0.41200002861120461</v>
      </c>
      <c r="P262" s="13">
        <f t="shared" si="114"/>
        <v>0.72269967968647564</v>
      </c>
      <c r="Q262" s="13">
        <f t="shared" si="114"/>
        <v>0.86099984827795484</v>
      </c>
      <c r="R262" s="13">
        <f t="shared" si="112"/>
        <v>-3.0612166696774024E-2</v>
      </c>
      <c r="S262" s="13">
        <f t="shared" si="112"/>
        <v>6.1856023491528855E-2</v>
      </c>
      <c r="T262" s="13">
        <f t="shared" si="112"/>
        <v>2.0617970335744085E-2</v>
      </c>
      <c r="U262" s="13">
        <f t="shared" si="111"/>
        <v>9.3749569556358603E-2</v>
      </c>
      <c r="V262" s="14">
        <v>8052789</v>
      </c>
      <c r="W262" s="14">
        <v>6039592</v>
      </c>
      <c r="X262" s="14">
        <v>2460574</v>
      </c>
      <c r="Y262" s="14">
        <v>5815903</v>
      </c>
      <c r="Z262" s="14">
        <f t="shared" si="105"/>
        <v>0</v>
      </c>
      <c r="AA262" s="13">
        <f t="shared" si="106"/>
        <v>0</v>
      </c>
      <c r="AB262" s="14">
        <f t="shared" si="94"/>
        <v>0</v>
      </c>
      <c r="AC262" s="13">
        <f t="shared" si="107"/>
        <v>0</v>
      </c>
      <c r="AD262" s="14">
        <f t="shared" si="97"/>
        <v>0</v>
      </c>
      <c r="AE262" s="13">
        <f t="shared" si="108"/>
        <v>0</v>
      </c>
      <c r="AF262" s="14">
        <f t="shared" si="95"/>
        <v>0</v>
      </c>
      <c r="AG262" s="13">
        <f t="shared" si="109"/>
        <v>0</v>
      </c>
      <c r="AH262" s="14">
        <f t="shared" si="115"/>
        <v>22368858</v>
      </c>
      <c r="AI262" s="13">
        <f t="shared" si="98"/>
        <v>0</v>
      </c>
      <c r="AJ262" s="14">
        <v>388146</v>
      </c>
      <c r="AK262" s="50">
        <f t="shared" si="96"/>
        <v>-2.4212058515198254E-2</v>
      </c>
      <c r="AL262" s="50">
        <v>0.17</v>
      </c>
      <c r="AM262" s="50">
        <f t="shared" si="96"/>
        <v>-5.5555555555555469E-2</v>
      </c>
      <c r="AN262" s="14">
        <v>32</v>
      </c>
      <c r="AO262" s="50">
        <f t="shared" si="99"/>
        <v>-8.5714285714285743E-2</v>
      </c>
      <c r="AP262" s="14">
        <v>18</v>
      </c>
      <c r="AQ262" s="50">
        <f t="shared" si="100"/>
        <v>0</v>
      </c>
      <c r="AR262" s="14">
        <v>29</v>
      </c>
      <c r="AS262" s="50">
        <f t="shared" si="101"/>
        <v>7.4074074074074181E-2</v>
      </c>
      <c r="AT262" s="14">
        <v>382</v>
      </c>
      <c r="AU262" s="50">
        <f t="shared" si="102"/>
        <v>-4.260651629072687E-2</v>
      </c>
      <c r="AV262" s="14">
        <v>30</v>
      </c>
      <c r="AW262" s="50">
        <f t="shared" si="103"/>
        <v>-0.18918918918918914</v>
      </c>
      <c r="AX262" s="50">
        <v>0.94</v>
      </c>
      <c r="AY262" s="50">
        <f t="shared" si="110"/>
        <v>3.296703296703285E-2</v>
      </c>
    </row>
    <row r="263" spans="2:51" x14ac:dyDescent="0.3">
      <c r="B263" s="1">
        <v>43726</v>
      </c>
      <c r="C263" s="4">
        <f t="shared" si="116"/>
        <v>4</v>
      </c>
      <c r="D263" s="57">
        <f t="shared" si="117"/>
        <v>18</v>
      </c>
      <c r="E263" s="2">
        <v>21500167</v>
      </c>
      <c r="F263" s="2">
        <v>5643793</v>
      </c>
      <c r="G263" s="2">
        <v>2144641</v>
      </c>
      <c r="H263" s="2">
        <v>1502964</v>
      </c>
      <c r="I263" s="12">
        <v>1195458</v>
      </c>
      <c r="J263" s="13">
        <f t="shared" si="113"/>
        <v>5.5602265787051797E-2</v>
      </c>
      <c r="K263" s="13">
        <f t="shared" si="91"/>
        <v>-4.0671192642881215E-2</v>
      </c>
      <c r="L263" s="13">
        <f t="shared" si="92"/>
        <v>2.0618565999329652E-2</v>
      </c>
      <c r="M263" s="13">
        <f t="shared" si="93"/>
        <v>-6.0051581152846811E-2</v>
      </c>
      <c r="N263" s="13">
        <f t="shared" si="114"/>
        <v>0.26249996104681417</v>
      </c>
      <c r="O263" s="13">
        <f t="shared" si="114"/>
        <v>0.37999993975682667</v>
      </c>
      <c r="P263" s="13">
        <f t="shared" si="114"/>
        <v>0.70079980752023296</v>
      </c>
      <c r="Q263" s="13">
        <f t="shared" si="114"/>
        <v>0.79540028902887894</v>
      </c>
      <c r="R263" s="13">
        <f t="shared" si="112"/>
        <v>9.3750010763725244E-2</v>
      </c>
      <c r="S263" s="13">
        <f t="shared" si="112"/>
        <v>-3.0612382927451831E-2</v>
      </c>
      <c r="T263" s="13">
        <f t="shared" si="112"/>
        <v>-7.6923194013081453E-2</v>
      </c>
      <c r="U263" s="13">
        <f t="shared" si="111"/>
        <v>-3.9603331340342773E-2</v>
      </c>
      <c r="V263" s="14">
        <v>7740060</v>
      </c>
      <c r="W263" s="14">
        <v>5805045</v>
      </c>
      <c r="X263" s="14">
        <v>2365018</v>
      </c>
      <c r="Y263" s="14">
        <v>5590043</v>
      </c>
      <c r="Z263" s="14">
        <f t="shared" si="105"/>
        <v>156365</v>
      </c>
      <c r="AA263" s="13">
        <f t="shared" si="106"/>
        <v>2.0618577092037516E-2</v>
      </c>
      <c r="AB263" s="14">
        <f t="shared" si="94"/>
        <v>117274</v>
      </c>
      <c r="AC263" s="13">
        <f t="shared" si="107"/>
        <v>2.0618621952255056E-2</v>
      </c>
      <c r="AD263" s="14">
        <f t="shared" si="97"/>
        <v>47778</v>
      </c>
      <c r="AE263" s="13">
        <f t="shared" si="108"/>
        <v>2.0618494415770572E-2</v>
      </c>
      <c r="AF263" s="14">
        <f t="shared" si="95"/>
        <v>112930</v>
      </c>
      <c r="AG263" s="13">
        <f t="shared" si="109"/>
        <v>2.0618526585082231E-2</v>
      </c>
      <c r="AH263" s="14">
        <f t="shared" si="115"/>
        <v>21500166</v>
      </c>
      <c r="AI263" s="13">
        <f t="shared" si="98"/>
        <v>2.0618566978098496E-2</v>
      </c>
      <c r="AJ263" s="14">
        <v>406545</v>
      </c>
      <c r="AK263" s="50">
        <f t="shared" si="96"/>
        <v>3.3316642817020181E-2</v>
      </c>
      <c r="AL263" s="50">
        <v>0.18</v>
      </c>
      <c r="AM263" s="50">
        <f t="shared" si="96"/>
        <v>0</v>
      </c>
      <c r="AN263" s="14">
        <v>32</v>
      </c>
      <c r="AO263" s="50">
        <f t="shared" si="99"/>
        <v>-0.19999999999999996</v>
      </c>
      <c r="AP263" s="14">
        <v>20</v>
      </c>
      <c r="AQ263" s="50">
        <f t="shared" si="100"/>
        <v>0.17647058823529416</v>
      </c>
      <c r="AR263" s="14">
        <v>28</v>
      </c>
      <c r="AS263" s="50">
        <f t="shared" si="101"/>
        <v>7.6923076923076872E-2</v>
      </c>
      <c r="AT263" s="14">
        <v>377</v>
      </c>
      <c r="AU263" s="50">
        <f t="shared" si="102"/>
        <v>-2.5839793281653756E-2</v>
      </c>
      <c r="AV263" s="14">
        <v>35</v>
      </c>
      <c r="AW263" s="50">
        <f t="shared" si="103"/>
        <v>0.12903225806451624</v>
      </c>
      <c r="AX263" s="50">
        <v>0.93</v>
      </c>
      <c r="AY263" s="50">
        <f t="shared" si="110"/>
        <v>-1.0638297872340274E-2</v>
      </c>
    </row>
    <row r="264" spans="2:51" x14ac:dyDescent="0.3">
      <c r="B264" s="1">
        <v>43727</v>
      </c>
      <c r="C264" s="4">
        <f t="shared" si="116"/>
        <v>5</v>
      </c>
      <c r="D264" s="57">
        <f t="shared" si="117"/>
        <v>19</v>
      </c>
      <c r="E264" s="2">
        <v>21282993</v>
      </c>
      <c r="F264" s="2">
        <v>5054710</v>
      </c>
      <c r="G264" s="2">
        <v>2062322</v>
      </c>
      <c r="H264" s="2">
        <v>1535605</v>
      </c>
      <c r="I264" s="12">
        <v>1259196</v>
      </c>
      <c r="J264" s="13">
        <f t="shared" si="113"/>
        <v>5.9164422973780051E-2</v>
      </c>
      <c r="K264" s="13">
        <f t="shared" si="91"/>
        <v>-3.849616412812662E-2</v>
      </c>
      <c r="L264" s="13">
        <f t="shared" si="92"/>
        <v>2.0833343325988629E-2</v>
      </c>
      <c r="M264" s="13">
        <f t="shared" si="93"/>
        <v>-5.8118700610633511E-2</v>
      </c>
      <c r="N264" s="13">
        <f t="shared" si="114"/>
        <v>0.2374999606493316</v>
      </c>
      <c r="O264" s="13">
        <f t="shared" si="114"/>
        <v>0.4080000633072916</v>
      </c>
      <c r="P264" s="13">
        <f t="shared" si="114"/>
        <v>0.74460001881374493</v>
      </c>
      <c r="Q264" s="13">
        <f t="shared" si="114"/>
        <v>0.81999993487908673</v>
      </c>
      <c r="R264" s="13">
        <f t="shared" si="112"/>
        <v>-4.0404220782814693E-2</v>
      </c>
      <c r="S264" s="13">
        <f t="shared" si="112"/>
        <v>4.0816837928921545E-2</v>
      </c>
      <c r="T264" s="13">
        <f t="shared" si="112"/>
        <v>-1.9230481320591464E-2</v>
      </c>
      <c r="U264" s="13">
        <f t="shared" si="111"/>
        <v>-3.8461726423786646E-2</v>
      </c>
      <c r="V264" s="14">
        <v>7661877</v>
      </c>
      <c r="W264" s="14">
        <v>5746408</v>
      </c>
      <c r="X264" s="14">
        <v>2341129</v>
      </c>
      <c r="Y264" s="14">
        <v>5533578</v>
      </c>
      <c r="Z264" s="14">
        <f t="shared" si="105"/>
        <v>156365</v>
      </c>
      <c r="AA264" s="13">
        <f t="shared" si="106"/>
        <v>2.0833355539235709E-2</v>
      </c>
      <c r="AB264" s="14">
        <f t="shared" si="94"/>
        <v>117274</v>
      </c>
      <c r="AC264" s="13">
        <f t="shared" si="107"/>
        <v>2.0833399951040388E-2</v>
      </c>
      <c r="AD264" s="14">
        <f t="shared" si="97"/>
        <v>47778</v>
      </c>
      <c r="AE264" s="13">
        <f t="shared" si="108"/>
        <v>2.0833269743706806E-2</v>
      </c>
      <c r="AF264" s="14">
        <f t="shared" si="95"/>
        <v>112930</v>
      </c>
      <c r="AG264" s="13">
        <f t="shared" si="109"/>
        <v>2.0833302586701796E-2</v>
      </c>
      <c r="AH264" s="14">
        <f t="shared" si="115"/>
        <v>21282992</v>
      </c>
      <c r="AI264" s="13">
        <f t="shared" si="98"/>
        <v>2.0833344325254632E-2</v>
      </c>
      <c r="AJ264" s="14">
        <v>406600</v>
      </c>
      <c r="AK264" s="50">
        <f t="shared" si="96"/>
        <v>-8.3613273853200276E-5</v>
      </c>
      <c r="AL264" s="50">
        <v>0.19</v>
      </c>
      <c r="AM264" s="50">
        <f t="shared" si="96"/>
        <v>5.555555555555558E-2</v>
      </c>
      <c r="AN264" s="14">
        <v>33</v>
      </c>
      <c r="AO264" s="50">
        <f t="shared" si="99"/>
        <v>-2.9411764705882359E-2</v>
      </c>
      <c r="AP264" s="14">
        <v>21</v>
      </c>
      <c r="AQ264" s="50">
        <f t="shared" si="100"/>
        <v>5.0000000000000044E-2</v>
      </c>
      <c r="AR264" s="14">
        <v>30</v>
      </c>
      <c r="AS264" s="50">
        <f t="shared" si="101"/>
        <v>0.19999999999999996</v>
      </c>
      <c r="AT264" s="14">
        <v>351</v>
      </c>
      <c r="AU264" s="50">
        <f t="shared" si="102"/>
        <v>-4.6195652173913082E-2</v>
      </c>
      <c r="AV264" s="14">
        <v>34</v>
      </c>
      <c r="AW264" s="50">
        <f t="shared" si="103"/>
        <v>-5.555555555555558E-2</v>
      </c>
      <c r="AX264" s="50">
        <v>0.95</v>
      </c>
      <c r="AY264" s="50">
        <f t="shared" si="110"/>
        <v>4.39560439560438E-2</v>
      </c>
    </row>
    <row r="265" spans="2:51" x14ac:dyDescent="0.3">
      <c r="B265" s="1">
        <v>43728</v>
      </c>
      <c r="C265" s="4">
        <f t="shared" si="116"/>
        <v>6</v>
      </c>
      <c r="D265" s="57">
        <f t="shared" si="117"/>
        <v>20</v>
      </c>
      <c r="E265" s="2">
        <v>21282993</v>
      </c>
      <c r="F265" s="2">
        <v>5107918</v>
      </c>
      <c r="G265" s="2">
        <v>2043167</v>
      </c>
      <c r="H265" s="2">
        <v>1506427</v>
      </c>
      <c r="I265" s="12">
        <v>1235270</v>
      </c>
      <c r="J265" s="13">
        <f t="shared" si="113"/>
        <v>5.8040238983304654E-2</v>
      </c>
      <c r="K265" s="13">
        <f t="shared" si="91"/>
        <v>-9.1954935524514836E-2</v>
      </c>
      <c r="L265" s="13">
        <f t="shared" si="92"/>
        <v>-6.6666675437362821E-2</v>
      </c>
      <c r="M265" s="13">
        <f t="shared" si="93"/>
        <v>-2.7094564633703744E-2</v>
      </c>
      <c r="N265" s="13">
        <f t="shared" si="114"/>
        <v>0.23999998496452074</v>
      </c>
      <c r="O265" s="13">
        <f t="shared" si="114"/>
        <v>0.39999996084510364</v>
      </c>
      <c r="P265" s="13">
        <f t="shared" si="114"/>
        <v>0.73729998575740507</v>
      </c>
      <c r="Q265" s="13">
        <f t="shared" si="114"/>
        <v>0.8199999070648627</v>
      </c>
      <c r="R265" s="13">
        <f t="shared" si="112"/>
        <v>-8.5714215071390321E-2</v>
      </c>
      <c r="S265" s="13">
        <f t="shared" si="112"/>
        <v>3.0927870853731276E-2</v>
      </c>
      <c r="T265" s="13">
        <f t="shared" si="112"/>
        <v>6.3157815452745236E-2</v>
      </c>
      <c r="U265" s="13">
        <f t="shared" si="111"/>
        <v>-2.9126504332466219E-2</v>
      </c>
      <c r="V265" s="14">
        <v>7661877</v>
      </c>
      <c r="W265" s="14">
        <v>5746408</v>
      </c>
      <c r="X265" s="14">
        <v>2341129</v>
      </c>
      <c r="Y265" s="14">
        <v>5533578</v>
      </c>
      <c r="Z265" s="14">
        <f t="shared" si="105"/>
        <v>-547277</v>
      </c>
      <c r="AA265" s="13">
        <f t="shared" si="106"/>
        <v>-6.6666674787682179E-2</v>
      </c>
      <c r="AB265" s="14">
        <f t="shared" si="94"/>
        <v>-410458</v>
      </c>
      <c r="AC265" s="13">
        <f t="shared" si="107"/>
        <v>-6.6666709978745686E-2</v>
      </c>
      <c r="AD265" s="14">
        <f t="shared" si="97"/>
        <v>-167223</v>
      </c>
      <c r="AE265" s="13">
        <f t="shared" si="108"/>
        <v>-6.666648062153957E-2</v>
      </c>
      <c r="AF265" s="14">
        <f t="shared" si="95"/>
        <v>-395255</v>
      </c>
      <c r="AG265" s="13">
        <f t="shared" si="109"/>
        <v>-6.6666576710796233E-2</v>
      </c>
      <c r="AH265" s="14">
        <f t="shared" si="115"/>
        <v>21282992</v>
      </c>
      <c r="AI265" s="13">
        <f t="shared" si="98"/>
        <v>-6.6666637431010201E-2</v>
      </c>
      <c r="AJ265" s="14">
        <v>407858</v>
      </c>
      <c r="AK265" s="50">
        <f t="shared" si="96"/>
        <v>3.8996306203031406E-2</v>
      </c>
      <c r="AL265" s="50">
        <v>0.19</v>
      </c>
      <c r="AM265" s="50">
        <f t="shared" si="96"/>
        <v>0</v>
      </c>
      <c r="AN265" s="14">
        <v>39</v>
      </c>
      <c r="AO265" s="50">
        <f t="shared" si="99"/>
        <v>0.30000000000000004</v>
      </c>
      <c r="AP265" s="14">
        <v>21</v>
      </c>
      <c r="AQ265" s="50">
        <f t="shared" si="100"/>
        <v>0.10526315789473695</v>
      </c>
      <c r="AR265" s="14">
        <v>27</v>
      </c>
      <c r="AS265" s="50">
        <f t="shared" si="101"/>
        <v>-6.8965517241379337E-2</v>
      </c>
      <c r="AT265" s="14">
        <v>383</v>
      </c>
      <c r="AU265" s="50">
        <f t="shared" si="102"/>
        <v>-2.6041666666666297E-3</v>
      </c>
      <c r="AV265" s="14">
        <v>35</v>
      </c>
      <c r="AW265" s="50">
        <f t="shared" si="103"/>
        <v>9.375E-2</v>
      </c>
      <c r="AX265" s="50">
        <v>0.93</v>
      </c>
      <c r="AY265" s="50">
        <f t="shared" si="110"/>
        <v>1.0869565217391353E-2</v>
      </c>
    </row>
    <row r="266" spans="2:51" x14ac:dyDescent="0.3">
      <c r="B266" s="24">
        <v>43729</v>
      </c>
      <c r="C266" s="16">
        <f t="shared" si="116"/>
        <v>7</v>
      </c>
      <c r="D266" s="73">
        <f t="shared" si="117"/>
        <v>21</v>
      </c>
      <c r="E266" s="25">
        <v>43991955</v>
      </c>
      <c r="F266" s="25">
        <v>8868778</v>
      </c>
      <c r="G266" s="25">
        <v>3045538</v>
      </c>
      <c r="H266" s="25">
        <v>1967417</v>
      </c>
      <c r="I266" s="26">
        <v>1473202</v>
      </c>
      <c r="J266" s="22">
        <f t="shared" si="113"/>
        <v>3.3487986610279082E-2</v>
      </c>
      <c r="K266" s="22">
        <f t="shared" ref="K266:K329" si="118">(I266/I259)-1</f>
        <v>1.1152745531323451</v>
      </c>
      <c r="L266" s="22">
        <f t="shared" ref="L266:L329" si="119">(E266/E259)-1</f>
        <v>-1.0101021238273722E-2</v>
      </c>
      <c r="M266" s="22">
        <f t="shared" si="93"/>
        <v>1.1368590113895878</v>
      </c>
      <c r="N266" s="22">
        <f t="shared" si="114"/>
        <v>0.2015999970903771</v>
      </c>
      <c r="O266" s="22">
        <f t="shared" si="114"/>
        <v>0.34339995882183544</v>
      </c>
      <c r="P266" s="22">
        <f t="shared" si="114"/>
        <v>0.6459998200646323</v>
      </c>
      <c r="Q266" s="22">
        <f t="shared" si="114"/>
        <v>0.74880007644541036</v>
      </c>
      <c r="R266" s="22">
        <f t="shared" si="112"/>
        <v>-4.0000000482837916E-2</v>
      </c>
      <c r="S266" s="22">
        <f t="shared" si="112"/>
        <v>1.2954556157538075</v>
      </c>
      <c r="T266" s="22">
        <f t="shared" si="112"/>
        <v>-4.0404103902907162E-2</v>
      </c>
      <c r="U266" s="22">
        <f t="shared" si="111"/>
        <v>1.0525678970731533E-2</v>
      </c>
      <c r="V266" s="21">
        <v>15837104</v>
      </c>
      <c r="W266" s="21">
        <v>11877828</v>
      </c>
      <c r="X266" s="21">
        <v>4839115</v>
      </c>
      <c r="Y266" s="21">
        <v>11437908</v>
      </c>
      <c r="Z266" s="21">
        <f t="shared" si="105"/>
        <v>-161603</v>
      </c>
      <c r="AA266" s="22">
        <f t="shared" si="106"/>
        <v>-1.0101003787368557E-2</v>
      </c>
      <c r="AB266" s="21">
        <f t="shared" si="94"/>
        <v>-121202</v>
      </c>
      <c r="AC266" s="22">
        <f t="shared" si="107"/>
        <v>-1.010098316280561E-2</v>
      </c>
      <c r="AD266" s="21">
        <f t="shared" si="97"/>
        <v>-49378</v>
      </c>
      <c r="AE266" s="22">
        <f t="shared" si="108"/>
        <v>-1.0100863394915338E-2</v>
      </c>
      <c r="AF266" s="21">
        <f t="shared" si="95"/>
        <v>-116713</v>
      </c>
      <c r="AG266" s="22">
        <f t="shared" si="109"/>
        <v>-1.0100980378326518E-2</v>
      </c>
      <c r="AH266" s="21">
        <f t="shared" si="115"/>
        <v>43991955</v>
      </c>
      <c r="AI266" s="22">
        <f t="shared" si="98"/>
        <v>-1.0100976689217722E-2</v>
      </c>
      <c r="AJ266" s="14">
        <v>388449</v>
      </c>
      <c r="AK266" s="50">
        <f t="shared" si="96"/>
        <v>-4.4650323164553196E-2</v>
      </c>
      <c r="AL266" s="50">
        <v>0.17</v>
      </c>
      <c r="AM266" s="50">
        <f t="shared" si="96"/>
        <v>0</v>
      </c>
      <c r="AN266" s="14">
        <v>37</v>
      </c>
      <c r="AO266" s="50">
        <f t="shared" si="99"/>
        <v>-0.421875</v>
      </c>
      <c r="AP266" s="14">
        <v>20</v>
      </c>
      <c r="AQ266" s="50">
        <f t="shared" si="100"/>
        <v>-9.0909090909090939E-2</v>
      </c>
      <c r="AR266" s="14">
        <v>25</v>
      </c>
      <c r="AS266" s="50">
        <f t="shared" si="101"/>
        <v>-0.16666666666666663</v>
      </c>
      <c r="AT266" s="14">
        <v>372</v>
      </c>
      <c r="AU266" s="50">
        <f t="shared" si="102"/>
        <v>-1.5873015873015928E-2</v>
      </c>
      <c r="AV266" s="14">
        <v>31</v>
      </c>
      <c r="AW266" s="50">
        <f t="shared" si="103"/>
        <v>-0.11428571428571432</v>
      </c>
      <c r="AX266" s="50">
        <v>0.91</v>
      </c>
      <c r="AY266" s="50">
        <f t="shared" si="110"/>
        <v>-2.1505376344086002E-2</v>
      </c>
    </row>
    <row r="267" spans="2:51" x14ac:dyDescent="0.3">
      <c r="B267" s="1">
        <v>43730</v>
      </c>
      <c r="C267" s="4">
        <f t="shared" si="116"/>
        <v>1</v>
      </c>
      <c r="D267" s="57">
        <f t="shared" si="117"/>
        <v>22</v>
      </c>
      <c r="E267" s="2">
        <v>45787545</v>
      </c>
      <c r="F267" s="2">
        <v>9423076</v>
      </c>
      <c r="G267" s="2">
        <v>3364038</v>
      </c>
      <c r="H267" s="2">
        <v>2401923</v>
      </c>
      <c r="I267" s="12">
        <v>1892235</v>
      </c>
      <c r="J267" s="13">
        <f t="shared" si="113"/>
        <v>4.1326413110814308E-2</v>
      </c>
      <c r="K267" s="13">
        <f t="shared" si="118"/>
        <v>1.9129463456197149E-2</v>
      </c>
      <c r="L267" s="13">
        <f t="shared" si="119"/>
        <v>-9.7087485730682488E-3</v>
      </c>
      <c r="M267" s="13">
        <f t="shared" ref="M267:M330" si="120">(J267/J260)-1</f>
        <v>2.9120939913092947E-2</v>
      </c>
      <c r="N267" s="13">
        <f t="shared" si="114"/>
        <v>0.20579998337975972</v>
      </c>
      <c r="O267" s="13">
        <f t="shared" si="114"/>
        <v>0.35699998599183536</v>
      </c>
      <c r="P267" s="13">
        <f t="shared" si="114"/>
        <v>0.71399996076144201</v>
      </c>
      <c r="Q267" s="13">
        <f t="shared" si="114"/>
        <v>0.78780002522978465</v>
      </c>
      <c r="R267" s="13">
        <f t="shared" si="112"/>
        <v>-8.3975004061542791E-8</v>
      </c>
      <c r="S267" s="13">
        <f t="shared" si="112"/>
        <v>9.6155418415586613E-3</v>
      </c>
      <c r="T267" s="13">
        <f t="shared" si="112"/>
        <v>2.9411857049291834E-2</v>
      </c>
      <c r="U267" s="13">
        <f t="shared" si="111"/>
        <v>-9.8037942887603258E-3</v>
      </c>
      <c r="V267" s="14">
        <v>16483516</v>
      </c>
      <c r="W267" s="14">
        <v>12362637</v>
      </c>
      <c r="X267" s="14">
        <v>5036630</v>
      </c>
      <c r="Y267" s="14">
        <v>11904761</v>
      </c>
      <c r="Z267" s="14">
        <f t="shared" si="105"/>
        <v>-161603</v>
      </c>
      <c r="AA267" s="13">
        <f t="shared" si="106"/>
        <v>-9.7087320312939651E-3</v>
      </c>
      <c r="AB267" s="14">
        <f t="shared" ref="AB267:AB330" si="121">W267-W260</f>
        <v>-121202</v>
      </c>
      <c r="AC267" s="13">
        <f t="shared" si="107"/>
        <v>-9.7087121998289394E-3</v>
      </c>
      <c r="AD267" s="14">
        <f t="shared" si="97"/>
        <v>-49378</v>
      </c>
      <c r="AE267" s="13">
        <f t="shared" si="108"/>
        <v>-9.7085966046455141E-3</v>
      </c>
      <c r="AF267" s="14">
        <f t="shared" ref="AF267:AF330" si="122">Y267-Y260</f>
        <v>-116714</v>
      </c>
      <c r="AG267" s="13">
        <f t="shared" si="109"/>
        <v>-9.708791974362585E-3</v>
      </c>
      <c r="AH267" s="14">
        <f t="shared" si="115"/>
        <v>45787544</v>
      </c>
      <c r="AI267" s="13">
        <f t="shared" si="98"/>
        <v>-9.7087273650668937E-3</v>
      </c>
      <c r="AJ267" s="14">
        <v>401959</v>
      </c>
      <c r="AK267" s="50">
        <f t="shared" ref="AK267:AM330" si="123">(AJ267/AJ260)-1</f>
        <v>2.1413760507404733E-2</v>
      </c>
      <c r="AL267" s="50">
        <v>0.19</v>
      </c>
      <c r="AM267" s="50">
        <f t="shared" si="123"/>
        <v>0</v>
      </c>
      <c r="AN267" s="14">
        <v>31</v>
      </c>
      <c r="AO267" s="50">
        <f t="shared" si="99"/>
        <v>0</v>
      </c>
      <c r="AP267" s="14">
        <v>20</v>
      </c>
      <c r="AQ267" s="50">
        <f t="shared" si="100"/>
        <v>0.11111111111111116</v>
      </c>
      <c r="AR267" s="14">
        <v>25</v>
      </c>
      <c r="AS267" s="50">
        <f t="shared" si="101"/>
        <v>-0.13793103448275867</v>
      </c>
      <c r="AT267" s="14">
        <v>366</v>
      </c>
      <c r="AU267" s="50">
        <f t="shared" si="102"/>
        <v>-4.9350649350649367E-2</v>
      </c>
      <c r="AV267" s="14">
        <v>31</v>
      </c>
      <c r="AW267" s="50">
        <f t="shared" si="103"/>
        <v>-0.18421052631578949</v>
      </c>
      <c r="AX267" s="50">
        <v>0.95</v>
      </c>
      <c r="AY267" s="50">
        <f t="shared" si="110"/>
        <v>1.0638297872340496E-2</v>
      </c>
    </row>
    <row r="268" spans="2:51" x14ac:dyDescent="0.3">
      <c r="B268" s="1">
        <v>43731</v>
      </c>
      <c r="C268" s="4">
        <f t="shared" si="116"/>
        <v>2</v>
      </c>
      <c r="D268" s="57">
        <f t="shared" si="117"/>
        <v>23</v>
      </c>
      <c r="E268" s="2">
        <v>20848646</v>
      </c>
      <c r="F268" s="2">
        <v>5264283</v>
      </c>
      <c r="G268" s="2">
        <v>2189941</v>
      </c>
      <c r="H268" s="2">
        <v>1518724</v>
      </c>
      <c r="I268" s="12">
        <v>1220447</v>
      </c>
      <c r="J268" s="13">
        <f t="shared" si="113"/>
        <v>5.8538429785799997E-2</v>
      </c>
      <c r="K268" s="13">
        <f t="shared" si="118"/>
        <v>5.0505650425083815E-2</v>
      </c>
      <c r="L268" s="13">
        <f t="shared" si="119"/>
        <v>1.0526296401619062E-2</v>
      </c>
      <c r="M268" s="13">
        <f t="shared" si="120"/>
        <v>3.9562903178103515E-2</v>
      </c>
      <c r="N268" s="13">
        <f t="shared" si="114"/>
        <v>0.25249999448405425</v>
      </c>
      <c r="O268" s="13">
        <f t="shared" si="114"/>
        <v>0.41599986170956232</v>
      </c>
      <c r="P268" s="13">
        <f t="shared" si="114"/>
        <v>0.69349996187111895</v>
      </c>
      <c r="Q268" s="13">
        <f t="shared" si="114"/>
        <v>0.80360025916493061</v>
      </c>
      <c r="R268" s="13">
        <f t="shared" si="112"/>
        <v>2.0202111298031511E-2</v>
      </c>
      <c r="S268" s="13">
        <f t="shared" si="112"/>
        <v>8.3332959942197249E-2</v>
      </c>
      <c r="T268" s="13">
        <f t="shared" si="112"/>
        <v>-5.9406057694654901E-2</v>
      </c>
      <c r="U268" s="13">
        <f t="shared" si="111"/>
        <v>9.7013703448389776E-7</v>
      </c>
      <c r="V268" s="14">
        <v>7505512</v>
      </c>
      <c r="W268" s="14">
        <v>5629134</v>
      </c>
      <c r="X268" s="14">
        <v>2293351</v>
      </c>
      <c r="Y268" s="14">
        <v>5420648</v>
      </c>
      <c r="Z268" s="14">
        <f t="shared" si="105"/>
        <v>78182</v>
      </c>
      <c r="AA268" s="13">
        <f t="shared" si="106"/>
        <v>1.0526259099838065E-2</v>
      </c>
      <c r="AB268" s="14">
        <f t="shared" si="121"/>
        <v>58637</v>
      </c>
      <c r="AC268" s="13">
        <f t="shared" si="107"/>
        <v>1.0526349803258173E-2</v>
      </c>
      <c r="AD268" s="14">
        <f t="shared" ref="AD268:AD331" si="124">X268-X261</f>
        <v>23889</v>
      </c>
      <c r="AE268" s="13">
        <f t="shared" si="108"/>
        <v>1.0526283321774077E-2</v>
      </c>
      <c r="AF268" s="14">
        <f t="shared" si="122"/>
        <v>56465</v>
      </c>
      <c r="AG268" s="13">
        <f t="shared" si="109"/>
        <v>1.0526300090806018E-2</v>
      </c>
      <c r="AH268" s="14">
        <f t="shared" si="115"/>
        <v>20848645</v>
      </c>
      <c r="AI268" s="13">
        <f t="shared" ref="AI268:AI331" si="125">(AH268/AH261)-1</f>
        <v>1.0526296911824717E-2</v>
      </c>
      <c r="AJ268" s="14">
        <v>405567</v>
      </c>
      <c r="AK268" s="50">
        <f t="shared" si="123"/>
        <v>1.7108678478727102E-2</v>
      </c>
      <c r="AL268" s="50">
        <v>0.19</v>
      </c>
      <c r="AM268" s="50">
        <f t="shared" si="123"/>
        <v>0</v>
      </c>
      <c r="AN268" s="14">
        <v>35</v>
      </c>
      <c r="AO268" s="50">
        <f t="shared" ref="AO268:AO331" si="126">(AN268/AN261)-1</f>
        <v>6.0606060606060552E-2</v>
      </c>
      <c r="AP268" s="14">
        <v>22</v>
      </c>
      <c r="AQ268" s="50">
        <f t="shared" ref="AQ268:AQ331" si="127">(AP268/AP261)-1</f>
        <v>4.7619047619047672E-2</v>
      </c>
      <c r="AR268" s="14">
        <v>27</v>
      </c>
      <c r="AS268" s="50">
        <f t="shared" ref="AS268:AS331" si="128">(AR268/AR261)-1</f>
        <v>8.0000000000000071E-2</v>
      </c>
      <c r="AT268" s="14">
        <v>359</v>
      </c>
      <c r="AU268" s="50">
        <f t="shared" ref="AU268:AU331" si="129">(AT268/AT261)-1</f>
        <v>-2.1798365122615793E-2</v>
      </c>
      <c r="AV268" s="14">
        <v>31</v>
      </c>
      <c r="AW268" s="50">
        <f t="shared" ref="AW268:AW331" si="130">(AV268/AV261)-1</f>
        <v>-3.125E-2</v>
      </c>
      <c r="AX268" s="50">
        <v>0.91</v>
      </c>
      <c r="AY268" s="50">
        <f t="shared" si="110"/>
        <v>-4.2105263157894646E-2</v>
      </c>
    </row>
    <row r="269" spans="2:51" x14ac:dyDescent="0.3">
      <c r="B269" s="1">
        <v>43732</v>
      </c>
      <c r="C269" s="4">
        <f t="shared" si="116"/>
        <v>3</v>
      </c>
      <c r="D269" s="57">
        <f t="shared" si="117"/>
        <v>24</v>
      </c>
      <c r="E269" s="2">
        <v>21934513</v>
      </c>
      <c r="F269" s="2">
        <v>5702973</v>
      </c>
      <c r="G269" s="2">
        <v>2235565</v>
      </c>
      <c r="H269" s="2">
        <v>1615643</v>
      </c>
      <c r="I269" s="12">
        <v>1338075</v>
      </c>
      <c r="J269" s="13">
        <f t="shared" si="113"/>
        <v>6.1003177959775085E-2</v>
      </c>
      <c r="K269" s="13">
        <f t="shared" si="118"/>
        <v>-1.7540111192366314E-2</v>
      </c>
      <c r="L269" s="13">
        <f t="shared" si="119"/>
        <v>-1.9417484842768062E-2</v>
      </c>
      <c r="M269" s="13">
        <f t="shared" si="120"/>
        <v>1.9145493840471151E-3</v>
      </c>
      <c r="N269" s="13">
        <f t="shared" si="114"/>
        <v>0.25999998267570379</v>
      </c>
      <c r="O269" s="13">
        <f t="shared" si="114"/>
        <v>0.39199992705559011</v>
      </c>
      <c r="P269" s="13">
        <f t="shared" si="114"/>
        <v>0.7227000780563303</v>
      </c>
      <c r="Q269" s="13">
        <f t="shared" si="114"/>
        <v>0.82819967034796671</v>
      </c>
      <c r="R269" s="13">
        <f t="shared" si="112"/>
        <v>9.4736820676873945E-2</v>
      </c>
      <c r="S269" s="13">
        <f t="shared" si="112"/>
        <v>-4.8543932443480875E-2</v>
      </c>
      <c r="T269" s="13">
        <f t="shared" si="112"/>
        <v>5.5122461772860731E-7</v>
      </c>
      <c r="U269" s="13">
        <f t="shared" si="111"/>
        <v>-3.8095451463307728E-2</v>
      </c>
      <c r="V269" s="14">
        <v>7896424</v>
      </c>
      <c r="W269" s="14">
        <v>5922318</v>
      </c>
      <c r="X269" s="14">
        <v>2412796</v>
      </c>
      <c r="Y269" s="14">
        <v>5702973</v>
      </c>
      <c r="Z269" s="14">
        <f t="shared" ref="Z269:Z332" si="131">V269-V262</f>
        <v>-156365</v>
      </c>
      <c r="AA269" s="13">
        <f t="shared" si="106"/>
        <v>-1.9417496223979036E-2</v>
      </c>
      <c r="AB269" s="14">
        <f t="shared" si="121"/>
        <v>-117274</v>
      </c>
      <c r="AC269" s="13">
        <f t="shared" si="107"/>
        <v>-1.9417536813745029E-2</v>
      </c>
      <c r="AD269" s="14">
        <f t="shared" si="124"/>
        <v>-47778</v>
      </c>
      <c r="AE269" s="13">
        <f t="shared" si="108"/>
        <v>-1.941742048806494E-2</v>
      </c>
      <c r="AF269" s="14">
        <f t="shared" si="122"/>
        <v>-112930</v>
      </c>
      <c r="AG269" s="13">
        <f t="shared" si="109"/>
        <v>-1.9417449018664823E-2</v>
      </c>
      <c r="AH269" s="14">
        <f t="shared" si="115"/>
        <v>21934511</v>
      </c>
      <c r="AI269" s="13">
        <f t="shared" si="125"/>
        <v>-1.9417486578885645E-2</v>
      </c>
      <c r="AJ269" s="14">
        <v>388298</v>
      </c>
      <c r="AK269" s="50">
        <f t="shared" si="123"/>
        <v>3.9160522071601811E-4</v>
      </c>
      <c r="AL269" s="50">
        <v>0.19</v>
      </c>
      <c r="AM269" s="50">
        <f t="shared" si="123"/>
        <v>0.11764705882352944</v>
      </c>
      <c r="AN269" s="14">
        <v>38</v>
      </c>
      <c r="AO269" s="50">
        <f t="shared" si="126"/>
        <v>0.1875</v>
      </c>
      <c r="AP269" s="14">
        <v>17</v>
      </c>
      <c r="AQ269" s="50">
        <f t="shared" si="127"/>
        <v>-5.555555555555558E-2</v>
      </c>
      <c r="AR269" s="14">
        <v>30</v>
      </c>
      <c r="AS269" s="50">
        <f t="shared" si="128"/>
        <v>3.4482758620689724E-2</v>
      </c>
      <c r="AT269" s="14">
        <v>398</v>
      </c>
      <c r="AU269" s="50">
        <f t="shared" si="129"/>
        <v>4.1884816753926746E-2</v>
      </c>
      <c r="AV269" s="14">
        <v>35</v>
      </c>
      <c r="AW269" s="50">
        <f t="shared" si="130"/>
        <v>0.16666666666666674</v>
      </c>
      <c r="AX269" s="50">
        <v>0.95</v>
      </c>
      <c r="AY269" s="50">
        <f t="shared" si="110"/>
        <v>1.0638297872340496E-2</v>
      </c>
    </row>
    <row r="270" spans="2:51" x14ac:dyDescent="0.3">
      <c r="B270" s="1">
        <v>43733</v>
      </c>
      <c r="C270" s="4">
        <f t="shared" si="116"/>
        <v>4</v>
      </c>
      <c r="D270" s="57">
        <f t="shared" si="117"/>
        <v>25</v>
      </c>
      <c r="E270" s="2">
        <v>21282993</v>
      </c>
      <c r="F270" s="2">
        <v>5586785</v>
      </c>
      <c r="G270" s="2">
        <v>2279408</v>
      </c>
      <c r="H270" s="2">
        <v>1747166</v>
      </c>
      <c r="I270" s="12">
        <v>1404023</v>
      </c>
      <c r="J270" s="13">
        <f t="shared" si="113"/>
        <v>6.5969245960847703E-2</v>
      </c>
      <c r="K270" s="13">
        <f t="shared" si="118"/>
        <v>0.17446451485539427</v>
      </c>
      <c r="L270" s="13">
        <f t="shared" si="119"/>
        <v>-1.0101037819845726E-2</v>
      </c>
      <c r="M270" s="13">
        <f t="shared" si="120"/>
        <v>0.18644887986219594</v>
      </c>
      <c r="N270" s="13">
        <f t="shared" si="114"/>
        <v>0.26249996887185933</v>
      </c>
      <c r="O270" s="13">
        <f t="shared" si="114"/>
        <v>0.40799994988172983</v>
      </c>
      <c r="P270" s="13">
        <f t="shared" si="114"/>
        <v>0.76649989821918674</v>
      </c>
      <c r="Q270" s="13">
        <f t="shared" si="114"/>
        <v>0.80360023031583716</v>
      </c>
      <c r="R270" s="13">
        <f t="shared" si="112"/>
        <v>2.9809700263783157E-8</v>
      </c>
      <c r="S270" s="13">
        <f t="shared" si="112"/>
        <v>7.3684248852305734E-2</v>
      </c>
      <c r="T270" s="13">
        <f t="shared" si="112"/>
        <v>9.3750155171178351E-2</v>
      </c>
      <c r="U270" s="13">
        <f t="shared" si="111"/>
        <v>1.0309200788661599E-2</v>
      </c>
      <c r="V270" s="14">
        <v>7661877</v>
      </c>
      <c r="W270" s="14">
        <v>5746408</v>
      </c>
      <c r="X270" s="14">
        <v>2341129</v>
      </c>
      <c r="Y270" s="14">
        <v>5533578</v>
      </c>
      <c r="Z270" s="14">
        <f t="shared" si="131"/>
        <v>-78183</v>
      </c>
      <c r="AA270" s="13">
        <f t="shared" ref="AA270:AA333" si="132">(V270/V263)-1</f>
        <v>-1.0101084487717182E-2</v>
      </c>
      <c r="AB270" s="14">
        <f t="shared" si="121"/>
        <v>-58637</v>
      </c>
      <c r="AC270" s="13">
        <f t="shared" ref="AC270:AC333" si="133">(W270/W263)-1</f>
        <v>-1.0101041421728851E-2</v>
      </c>
      <c r="AD270" s="14">
        <f t="shared" si="124"/>
        <v>-23889</v>
      </c>
      <c r="AE270" s="13">
        <f t="shared" ref="AE270:AE333" si="134">(X270/X263)-1</f>
        <v>-1.0100980203956111E-2</v>
      </c>
      <c r="AF270" s="14">
        <f t="shared" si="122"/>
        <v>-56465</v>
      </c>
      <c r="AG270" s="13">
        <f t="shared" ref="AG270:AG333" si="135">(Y270/Y263)-1</f>
        <v>-1.0100995645292876E-2</v>
      </c>
      <c r="AH270" s="14">
        <f t="shared" si="115"/>
        <v>21282992</v>
      </c>
      <c r="AI270" s="13">
        <f t="shared" si="125"/>
        <v>-1.0101038289657804E-2</v>
      </c>
      <c r="AJ270" s="14">
        <v>391681</v>
      </c>
      <c r="AK270" s="50">
        <f t="shared" si="123"/>
        <v>-3.6561758230946095E-2</v>
      </c>
      <c r="AL270" s="50">
        <v>0.17</v>
      </c>
      <c r="AM270" s="50">
        <f t="shared" si="123"/>
        <v>-5.5555555555555469E-2</v>
      </c>
      <c r="AN270" s="14">
        <v>32</v>
      </c>
      <c r="AO270" s="50">
        <f t="shared" si="126"/>
        <v>0</v>
      </c>
      <c r="AP270" s="14">
        <v>21</v>
      </c>
      <c r="AQ270" s="50">
        <f t="shared" si="127"/>
        <v>5.0000000000000044E-2</v>
      </c>
      <c r="AR270" s="14">
        <v>28</v>
      </c>
      <c r="AS270" s="50">
        <f t="shared" si="128"/>
        <v>0</v>
      </c>
      <c r="AT270" s="14">
        <v>388</v>
      </c>
      <c r="AU270" s="50">
        <f t="shared" si="129"/>
        <v>2.917771883289122E-2</v>
      </c>
      <c r="AV270" s="14">
        <v>37</v>
      </c>
      <c r="AW270" s="50">
        <f t="shared" si="130"/>
        <v>5.7142857142857162E-2</v>
      </c>
      <c r="AX270" s="50">
        <v>0.91</v>
      </c>
      <c r="AY270" s="50">
        <f t="shared" si="110"/>
        <v>-2.1505376344086002E-2</v>
      </c>
    </row>
    <row r="271" spans="2:51" x14ac:dyDescent="0.3">
      <c r="B271" s="1">
        <v>43734</v>
      </c>
      <c r="C271" s="4">
        <f t="shared" si="116"/>
        <v>5</v>
      </c>
      <c r="D271" s="57">
        <f t="shared" si="117"/>
        <v>26</v>
      </c>
      <c r="E271" s="2">
        <v>22368860</v>
      </c>
      <c r="F271" s="2">
        <v>5424448</v>
      </c>
      <c r="G271" s="2">
        <v>2213175</v>
      </c>
      <c r="H271" s="2">
        <v>1647930</v>
      </c>
      <c r="I271" s="12">
        <v>1337789</v>
      </c>
      <c r="J271" s="13">
        <f t="shared" si="113"/>
        <v>5.9805864044926743E-2</v>
      </c>
      <c r="K271" s="13">
        <f t="shared" si="118"/>
        <v>6.2415223682413146E-2</v>
      </c>
      <c r="L271" s="13">
        <f t="shared" si="119"/>
        <v>5.1020408642713067E-2</v>
      </c>
      <c r="M271" s="13">
        <f t="shared" si="120"/>
        <v>1.0841668673604143E-2</v>
      </c>
      <c r="N271" s="13">
        <f t="shared" si="114"/>
        <v>0.24249997541224722</v>
      </c>
      <c r="O271" s="13">
        <f t="shared" si="114"/>
        <v>0.40800003981971988</v>
      </c>
      <c r="P271" s="13">
        <f t="shared" si="114"/>
        <v>0.74459995255684708</v>
      </c>
      <c r="Q271" s="13">
        <f t="shared" si="114"/>
        <v>0.81179965168423418</v>
      </c>
      <c r="R271" s="13">
        <f t="shared" si="112"/>
        <v>2.1052697226750849E-2</v>
      </c>
      <c r="S271" s="13">
        <f t="shared" si="112"/>
        <v>-5.7567568823024828E-8</v>
      </c>
      <c r="T271" s="13">
        <f t="shared" si="112"/>
        <v>-8.8983207358062089E-8</v>
      </c>
      <c r="U271" s="13">
        <f t="shared" si="111"/>
        <v>-1.0000346153761219E-2</v>
      </c>
      <c r="V271" s="14">
        <v>8052789</v>
      </c>
      <c r="W271" s="14">
        <v>6039592</v>
      </c>
      <c r="X271" s="14">
        <v>2460574</v>
      </c>
      <c r="Y271" s="14">
        <v>5815903</v>
      </c>
      <c r="Z271" s="14">
        <f t="shared" si="131"/>
        <v>390912</v>
      </c>
      <c r="AA271" s="13">
        <f t="shared" si="132"/>
        <v>5.1020396177072547E-2</v>
      </c>
      <c r="AB271" s="14">
        <f t="shared" si="121"/>
        <v>293184</v>
      </c>
      <c r="AC271" s="13">
        <f t="shared" si="133"/>
        <v>5.1020393957407872E-2</v>
      </c>
      <c r="AD271" s="14">
        <f t="shared" si="124"/>
        <v>119445</v>
      </c>
      <c r="AE271" s="13">
        <f t="shared" si="134"/>
        <v>5.1020255611715637E-2</v>
      </c>
      <c r="AF271" s="14">
        <f t="shared" si="122"/>
        <v>282325</v>
      </c>
      <c r="AG271" s="13">
        <f t="shared" si="135"/>
        <v>5.1020334402081202E-2</v>
      </c>
      <c r="AH271" s="14">
        <f t="shared" si="115"/>
        <v>22368858</v>
      </c>
      <c r="AI271" s="13">
        <f t="shared" si="125"/>
        <v>5.1020364054076506E-2</v>
      </c>
      <c r="AJ271" s="14">
        <v>400929</v>
      </c>
      <c r="AK271" s="50">
        <f t="shared" si="123"/>
        <v>-1.3947368421052597E-2</v>
      </c>
      <c r="AL271" s="50">
        <v>0.19</v>
      </c>
      <c r="AM271" s="50">
        <f t="shared" si="123"/>
        <v>0</v>
      </c>
      <c r="AN271" s="14">
        <v>30</v>
      </c>
      <c r="AO271" s="50">
        <f t="shared" si="126"/>
        <v>-9.0909090909090939E-2</v>
      </c>
      <c r="AP271" s="14">
        <v>18</v>
      </c>
      <c r="AQ271" s="50">
        <f t="shared" si="127"/>
        <v>-0.1428571428571429</v>
      </c>
      <c r="AR271" s="14">
        <v>28</v>
      </c>
      <c r="AS271" s="50">
        <f t="shared" si="128"/>
        <v>-6.6666666666666652E-2</v>
      </c>
      <c r="AT271" s="14">
        <v>394</v>
      </c>
      <c r="AU271" s="50">
        <f t="shared" si="129"/>
        <v>0.12250712250712259</v>
      </c>
      <c r="AV271" s="14">
        <v>35</v>
      </c>
      <c r="AW271" s="50">
        <f t="shared" si="130"/>
        <v>2.9411764705882248E-2</v>
      </c>
      <c r="AX271" s="50">
        <v>0.91</v>
      </c>
      <c r="AY271" s="50">
        <f t="shared" si="110"/>
        <v>-4.2105263157894646E-2</v>
      </c>
    </row>
    <row r="272" spans="2:51" x14ac:dyDescent="0.3">
      <c r="B272" s="1">
        <v>43735</v>
      </c>
      <c r="C272" s="4">
        <f t="shared" si="116"/>
        <v>6</v>
      </c>
      <c r="D272" s="57">
        <f t="shared" si="117"/>
        <v>27</v>
      </c>
      <c r="E272" s="2">
        <v>20848646</v>
      </c>
      <c r="F272" s="2">
        <v>5055796</v>
      </c>
      <c r="G272" s="2">
        <v>1961649</v>
      </c>
      <c r="H272" s="2">
        <v>1474964</v>
      </c>
      <c r="I272" s="12">
        <v>1197375</v>
      </c>
      <c r="J272" s="13">
        <f t="shared" si="113"/>
        <v>5.7431787176970631E-2</v>
      </c>
      <c r="K272" s="13">
        <f t="shared" si="118"/>
        <v>-3.0677503703643749E-2</v>
      </c>
      <c r="L272" s="13">
        <f t="shared" si="119"/>
        <v>-2.0408172854259776E-2</v>
      </c>
      <c r="M272" s="13">
        <f t="shared" si="120"/>
        <v>-1.0483275344697396E-2</v>
      </c>
      <c r="N272" s="13">
        <f t="shared" si="114"/>
        <v>0.24249996858309167</v>
      </c>
      <c r="O272" s="13">
        <f t="shared" si="114"/>
        <v>0.38800003006450418</v>
      </c>
      <c r="P272" s="13">
        <f t="shared" si="114"/>
        <v>0.75190005959272022</v>
      </c>
      <c r="Q272" s="13">
        <f t="shared" si="114"/>
        <v>0.81179947442785039</v>
      </c>
      <c r="R272" s="13">
        <f t="shared" si="112"/>
        <v>1.0416599063289622E-2</v>
      </c>
      <c r="S272" s="13">
        <f t="shared" si="112"/>
        <v>-2.9999829888099239E-2</v>
      </c>
      <c r="T272" s="13">
        <f t="shared" si="112"/>
        <v>1.9802080723380078E-2</v>
      </c>
      <c r="U272" s="13">
        <f t="shared" si="111"/>
        <v>-1.0000528739527836E-2</v>
      </c>
      <c r="V272" s="14">
        <v>7505512</v>
      </c>
      <c r="W272" s="14">
        <v>5629134</v>
      </c>
      <c r="X272" s="14">
        <v>2293351</v>
      </c>
      <c r="Y272" s="14">
        <v>5420648</v>
      </c>
      <c r="Z272" s="14">
        <f t="shared" si="131"/>
        <v>-156365</v>
      </c>
      <c r="AA272" s="13">
        <f t="shared" si="132"/>
        <v>-2.0408184574093213E-2</v>
      </c>
      <c r="AB272" s="14">
        <f t="shared" si="121"/>
        <v>-117274</v>
      </c>
      <c r="AC272" s="13">
        <f t="shared" si="133"/>
        <v>-2.0408227191664796E-2</v>
      </c>
      <c r="AD272" s="14">
        <f t="shared" si="124"/>
        <v>-47778</v>
      </c>
      <c r="AE272" s="13">
        <f t="shared" si="134"/>
        <v>-2.0408102244686255E-2</v>
      </c>
      <c r="AF272" s="14">
        <f t="shared" si="122"/>
        <v>-112930</v>
      </c>
      <c r="AG272" s="13">
        <f t="shared" si="135"/>
        <v>-2.0408133760832503E-2</v>
      </c>
      <c r="AH272" s="14">
        <f t="shared" si="115"/>
        <v>20848645</v>
      </c>
      <c r="AI272" s="13">
        <f t="shared" si="125"/>
        <v>-2.0408173813155628E-2</v>
      </c>
      <c r="AJ272" s="14">
        <v>400010</v>
      </c>
      <c r="AK272" s="50">
        <f t="shared" si="123"/>
        <v>-1.9241991085132581E-2</v>
      </c>
      <c r="AL272" s="50">
        <v>0.19</v>
      </c>
      <c r="AM272" s="50">
        <f t="shared" si="123"/>
        <v>0</v>
      </c>
      <c r="AN272" s="14">
        <v>37</v>
      </c>
      <c r="AO272" s="50">
        <f t="shared" si="126"/>
        <v>-5.1282051282051322E-2</v>
      </c>
      <c r="AP272" s="14">
        <v>21</v>
      </c>
      <c r="AQ272" s="50">
        <f t="shared" si="127"/>
        <v>0</v>
      </c>
      <c r="AR272" s="14">
        <v>29</v>
      </c>
      <c r="AS272" s="50">
        <f t="shared" si="128"/>
        <v>7.4074074074074181E-2</v>
      </c>
      <c r="AT272" s="14">
        <v>393</v>
      </c>
      <c r="AU272" s="50">
        <f t="shared" si="129"/>
        <v>2.6109660574412441E-2</v>
      </c>
      <c r="AV272" s="14">
        <v>38</v>
      </c>
      <c r="AW272" s="50">
        <f t="shared" si="130"/>
        <v>8.5714285714285632E-2</v>
      </c>
      <c r="AX272" s="50">
        <v>0.92</v>
      </c>
      <c r="AY272" s="50">
        <f t="shared" si="110"/>
        <v>-1.0752688172043001E-2</v>
      </c>
    </row>
    <row r="273" spans="2:51" x14ac:dyDescent="0.3">
      <c r="B273" s="1">
        <v>43736</v>
      </c>
      <c r="C273" s="4">
        <f t="shared" si="116"/>
        <v>7</v>
      </c>
      <c r="D273" s="57">
        <f t="shared" si="117"/>
        <v>28</v>
      </c>
      <c r="E273" s="2">
        <v>43991955</v>
      </c>
      <c r="F273" s="2">
        <v>9238310</v>
      </c>
      <c r="G273" s="2">
        <v>3141025</v>
      </c>
      <c r="H273" s="2">
        <v>2135897</v>
      </c>
      <c r="I273" s="12">
        <v>1582700</v>
      </c>
      <c r="J273" s="13">
        <f t="shared" si="113"/>
        <v>3.5977032618804958E-2</v>
      </c>
      <c r="K273" s="13">
        <f t="shared" si="118"/>
        <v>7.4326534989770598E-2</v>
      </c>
      <c r="L273" s="13">
        <f t="shared" si="119"/>
        <v>0</v>
      </c>
      <c r="M273" s="13">
        <f t="shared" si="120"/>
        <v>7.4326534989770598E-2</v>
      </c>
      <c r="N273" s="13">
        <f t="shared" si="114"/>
        <v>0.20999998749771406</v>
      </c>
      <c r="O273" s="13">
        <f t="shared" si="114"/>
        <v>0.33999995670203748</v>
      </c>
      <c r="P273" s="13">
        <f t="shared" si="114"/>
        <v>0.68</v>
      </c>
      <c r="Q273" s="13">
        <f t="shared" si="114"/>
        <v>0.74100015122452068</v>
      </c>
      <c r="R273" s="13">
        <f t="shared" si="112"/>
        <v>4.1666619685372552E-2</v>
      </c>
      <c r="S273" s="13">
        <f t="shared" si="112"/>
        <v>-9.9009974592395578E-3</v>
      </c>
      <c r="T273" s="13">
        <f t="shared" si="112"/>
        <v>5.2631872145051162E-2</v>
      </c>
      <c r="U273" s="13">
        <f t="shared" si="111"/>
        <v>-1.0416565737968786E-2</v>
      </c>
      <c r="V273" s="14">
        <v>15837104</v>
      </c>
      <c r="W273" s="14">
        <v>11877828</v>
      </c>
      <c r="X273" s="14">
        <v>4839115</v>
      </c>
      <c r="Y273" s="14">
        <v>11437908</v>
      </c>
      <c r="Z273" s="14">
        <f t="shared" si="131"/>
        <v>0</v>
      </c>
      <c r="AA273" s="13">
        <f t="shared" si="132"/>
        <v>0</v>
      </c>
      <c r="AB273" s="14">
        <f t="shared" si="121"/>
        <v>0</v>
      </c>
      <c r="AC273" s="13">
        <f t="shared" si="133"/>
        <v>0</v>
      </c>
      <c r="AD273" s="14">
        <f t="shared" si="124"/>
        <v>0</v>
      </c>
      <c r="AE273" s="13">
        <f t="shared" si="134"/>
        <v>0</v>
      </c>
      <c r="AF273" s="14">
        <f t="shared" si="122"/>
        <v>0</v>
      </c>
      <c r="AG273" s="13">
        <f t="shared" si="135"/>
        <v>0</v>
      </c>
      <c r="AH273" s="14">
        <f t="shared" si="115"/>
        <v>43991955</v>
      </c>
      <c r="AI273" s="13">
        <f t="shared" si="125"/>
        <v>0</v>
      </c>
      <c r="AJ273" s="14">
        <v>406277</v>
      </c>
      <c r="AK273" s="50">
        <f t="shared" si="123"/>
        <v>4.5895342760568392E-2</v>
      </c>
      <c r="AL273" s="50">
        <v>0.19</v>
      </c>
      <c r="AM273" s="50">
        <f t="shared" si="123"/>
        <v>0.11764705882352944</v>
      </c>
      <c r="AN273" s="14">
        <v>38</v>
      </c>
      <c r="AO273" s="50">
        <f t="shared" si="126"/>
        <v>2.7027027027026973E-2</v>
      </c>
      <c r="AP273" s="14">
        <v>17</v>
      </c>
      <c r="AQ273" s="50">
        <f t="shared" si="127"/>
        <v>-0.15000000000000002</v>
      </c>
      <c r="AR273" s="14">
        <v>30</v>
      </c>
      <c r="AS273" s="50">
        <f t="shared" si="128"/>
        <v>0.19999999999999996</v>
      </c>
      <c r="AT273" s="14">
        <v>397</v>
      </c>
      <c r="AU273" s="50">
        <f t="shared" si="129"/>
        <v>6.7204301075268758E-2</v>
      </c>
      <c r="AV273" s="14">
        <v>36</v>
      </c>
      <c r="AW273" s="50">
        <f t="shared" si="130"/>
        <v>0.16129032258064524</v>
      </c>
      <c r="AX273" s="50">
        <v>0.94</v>
      </c>
      <c r="AY273" s="50">
        <f t="shared" si="110"/>
        <v>3.296703296703285E-2</v>
      </c>
    </row>
    <row r="274" spans="2:51" x14ac:dyDescent="0.3">
      <c r="B274" s="1">
        <v>43737</v>
      </c>
      <c r="C274" s="4">
        <f t="shared" si="116"/>
        <v>1</v>
      </c>
      <c r="D274" s="57">
        <f t="shared" si="117"/>
        <v>29</v>
      </c>
      <c r="E274" s="2">
        <v>42645263</v>
      </c>
      <c r="F274" s="2">
        <v>8865950</v>
      </c>
      <c r="G274" s="2">
        <v>2984278</v>
      </c>
      <c r="H274" s="2">
        <v>1948137</v>
      </c>
      <c r="I274" s="12">
        <v>1565133</v>
      </c>
      <c r="J274" s="13">
        <f t="shared" si="113"/>
        <v>3.6701215795057938E-2</v>
      </c>
      <c r="K274" s="13">
        <f t="shared" si="118"/>
        <v>-0.17286542104971103</v>
      </c>
      <c r="L274" s="13">
        <f t="shared" si="119"/>
        <v>-6.8627440060392009E-2</v>
      </c>
      <c r="M274" s="13">
        <f t="shared" si="120"/>
        <v>-0.11191867301316905</v>
      </c>
      <c r="N274" s="13">
        <f t="shared" si="114"/>
        <v>0.20789999583306593</v>
      </c>
      <c r="O274" s="13">
        <f t="shared" si="114"/>
        <v>0.33659991315087495</v>
      </c>
      <c r="P274" s="13">
        <f t="shared" si="114"/>
        <v>0.65280010776475916</v>
      </c>
      <c r="Q274" s="13">
        <f t="shared" si="114"/>
        <v>0.80339986356195692</v>
      </c>
      <c r="R274" s="13">
        <f t="shared" si="112"/>
        <v>1.0204142968423424E-2</v>
      </c>
      <c r="S274" s="13">
        <f t="shared" si="112"/>
        <v>-5.7143063421372098E-2</v>
      </c>
      <c r="T274" s="13">
        <f t="shared" si="112"/>
        <v>-8.5714084537787061E-2</v>
      </c>
      <c r="U274" s="13">
        <f t="shared" si="111"/>
        <v>1.9801774349552881E-2</v>
      </c>
      <c r="V274" s="14">
        <v>15352294</v>
      </c>
      <c r="W274" s="14">
        <v>11514221</v>
      </c>
      <c r="X274" s="14">
        <v>4690978</v>
      </c>
      <c r="Y274" s="14">
        <v>11087768</v>
      </c>
      <c r="Z274" s="14">
        <f t="shared" si="131"/>
        <v>-1131222</v>
      </c>
      <c r="AA274" s="13">
        <f t="shared" si="132"/>
        <v>-6.8627470013072456E-2</v>
      </c>
      <c r="AB274" s="14">
        <f t="shared" si="121"/>
        <v>-848416</v>
      </c>
      <c r="AC274" s="13">
        <f t="shared" si="133"/>
        <v>-6.8627429568626774E-2</v>
      </c>
      <c r="AD274" s="14">
        <f t="shared" si="124"/>
        <v>-345652</v>
      </c>
      <c r="AE274" s="13">
        <f t="shared" si="134"/>
        <v>-6.8627633953655565E-2</v>
      </c>
      <c r="AF274" s="14">
        <f t="shared" si="122"/>
        <v>-816993</v>
      </c>
      <c r="AG274" s="13">
        <f t="shared" si="135"/>
        <v>-6.8627417215683661E-2</v>
      </c>
      <c r="AH274" s="14">
        <f t="shared" si="115"/>
        <v>42645261</v>
      </c>
      <c r="AI274" s="13">
        <f t="shared" si="125"/>
        <v>-6.8627463399216215E-2</v>
      </c>
      <c r="AJ274" s="14">
        <v>400829</v>
      </c>
      <c r="AK274" s="50">
        <f t="shared" si="123"/>
        <v>-2.8112319913224937E-3</v>
      </c>
      <c r="AL274" s="50">
        <v>0.18</v>
      </c>
      <c r="AM274" s="50">
        <f t="shared" si="123"/>
        <v>-5.2631578947368474E-2</v>
      </c>
      <c r="AN274" s="14">
        <v>30</v>
      </c>
      <c r="AO274" s="50">
        <f t="shared" si="126"/>
        <v>-3.2258064516129004E-2</v>
      </c>
      <c r="AP274" s="14">
        <v>22</v>
      </c>
      <c r="AQ274" s="50">
        <f t="shared" si="127"/>
        <v>0.10000000000000009</v>
      </c>
      <c r="AR274" s="14">
        <v>28</v>
      </c>
      <c r="AS274" s="50">
        <f t="shared" si="128"/>
        <v>0.12000000000000011</v>
      </c>
      <c r="AT274" s="14">
        <v>360</v>
      </c>
      <c r="AU274" s="50">
        <f t="shared" si="129"/>
        <v>-1.6393442622950838E-2</v>
      </c>
      <c r="AV274" s="14">
        <v>39</v>
      </c>
      <c r="AW274" s="50">
        <f t="shared" si="130"/>
        <v>0.25806451612903225</v>
      </c>
      <c r="AX274" s="50">
        <v>0.91</v>
      </c>
      <c r="AY274" s="50">
        <f t="shared" si="110"/>
        <v>-4.2105263157894646E-2</v>
      </c>
    </row>
    <row r="275" spans="2:51" x14ac:dyDescent="0.3">
      <c r="B275" s="1">
        <v>43738</v>
      </c>
      <c r="C275" s="4">
        <f t="shared" si="116"/>
        <v>2</v>
      </c>
      <c r="D275" s="57">
        <f t="shared" si="117"/>
        <v>30</v>
      </c>
      <c r="E275" s="2">
        <v>21717340</v>
      </c>
      <c r="F275" s="2">
        <v>5375041</v>
      </c>
      <c r="G275" s="2">
        <v>2150016</v>
      </c>
      <c r="H275" s="2">
        <v>1553817</v>
      </c>
      <c r="I275" s="12">
        <v>1235906</v>
      </c>
      <c r="J275" s="13">
        <f t="shared" si="113"/>
        <v>5.6908719023600493E-2</v>
      </c>
      <c r="K275" s="13">
        <f t="shared" si="118"/>
        <v>1.2666670490402376E-2</v>
      </c>
      <c r="L275" s="13">
        <f t="shared" si="119"/>
        <v>4.1666686651977258E-2</v>
      </c>
      <c r="M275" s="13">
        <f t="shared" si="120"/>
        <v>-2.7840014980976324E-2</v>
      </c>
      <c r="N275" s="13">
        <f t="shared" si="114"/>
        <v>0.24749997006999935</v>
      </c>
      <c r="O275" s="13">
        <f t="shared" si="114"/>
        <v>0.39999992558196301</v>
      </c>
      <c r="P275" s="13">
        <f t="shared" si="114"/>
        <v>0.72270020316127881</v>
      </c>
      <c r="Q275" s="13">
        <f t="shared" si="114"/>
        <v>0.79539997309850519</v>
      </c>
      <c r="R275" s="13">
        <f t="shared" si="112"/>
        <v>-1.9802077319929001E-2</v>
      </c>
      <c r="S275" s="13">
        <f t="shared" si="112"/>
        <v>-3.8461397707795331E-2</v>
      </c>
      <c r="T275" s="13">
        <f t="shared" si="112"/>
        <v>4.2105613403893072E-2</v>
      </c>
      <c r="U275" s="13">
        <f t="shared" si="111"/>
        <v>-1.0204434322789835E-2</v>
      </c>
      <c r="V275" s="14">
        <v>7818242</v>
      </c>
      <c r="W275" s="14">
        <v>5863681</v>
      </c>
      <c r="X275" s="14">
        <v>2388907</v>
      </c>
      <c r="Y275" s="14">
        <v>5646508</v>
      </c>
      <c r="Z275" s="14">
        <f t="shared" si="131"/>
        <v>312730</v>
      </c>
      <c r="AA275" s="13">
        <f t="shared" si="132"/>
        <v>4.1666711078471419E-2</v>
      </c>
      <c r="AB275" s="14">
        <f t="shared" si="121"/>
        <v>234547</v>
      </c>
      <c r="AC275" s="13">
        <f t="shared" si="133"/>
        <v>4.166662225486184E-2</v>
      </c>
      <c r="AD275" s="14">
        <f t="shared" si="124"/>
        <v>95556</v>
      </c>
      <c r="AE275" s="13">
        <f t="shared" si="134"/>
        <v>4.1666539487413834E-2</v>
      </c>
      <c r="AF275" s="14">
        <f t="shared" si="122"/>
        <v>225860</v>
      </c>
      <c r="AG275" s="13">
        <f t="shared" si="135"/>
        <v>4.1666605173403592E-2</v>
      </c>
      <c r="AH275" s="14">
        <f t="shared" si="115"/>
        <v>21717338</v>
      </c>
      <c r="AI275" s="13">
        <f t="shared" si="125"/>
        <v>4.1666640685761536E-2</v>
      </c>
      <c r="AJ275" s="14">
        <v>392169</v>
      </c>
      <c r="AK275" s="50">
        <f t="shared" si="123"/>
        <v>-3.3035232156462424E-2</v>
      </c>
      <c r="AL275" s="50">
        <v>0.18</v>
      </c>
      <c r="AM275" s="50">
        <f t="shared" si="123"/>
        <v>-5.2631578947368474E-2</v>
      </c>
      <c r="AN275" s="14">
        <v>32</v>
      </c>
      <c r="AO275" s="50">
        <f t="shared" si="126"/>
        <v>-8.5714285714285743E-2</v>
      </c>
      <c r="AP275" s="14">
        <v>18</v>
      </c>
      <c r="AQ275" s="50">
        <f t="shared" si="127"/>
        <v>-0.18181818181818177</v>
      </c>
      <c r="AR275" s="14">
        <v>28</v>
      </c>
      <c r="AS275" s="50">
        <f t="shared" si="128"/>
        <v>3.7037037037036979E-2</v>
      </c>
      <c r="AT275" s="14">
        <v>359</v>
      </c>
      <c r="AU275" s="50">
        <f t="shared" si="129"/>
        <v>0</v>
      </c>
      <c r="AV275" s="14">
        <v>34</v>
      </c>
      <c r="AW275" s="50">
        <f t="shared" si="130"/>
        <v>9.6774193548387011E-2</v>
      </c>
      <c r="AX275" s="50">
        <v>0.91</v>
      </c>
      <c r="AY275" s="50">
        <f t="shared" si="110"/>
        <v>0</v>
      </c>
    </row>
    <row r="276" spans="2:51" x14ac:dyDescent="0.3">
      <c r="B276" s="1">
        <v>43739</v>
      </c>
      <c r="C276" s="4">
        <f t="shared" si="116"/>
        <v>3</v>
      </c>
      <c r="D276" s="57">
        <f t="shared" si="117"/>
        <v>1</v>
      </c>
      <c r="E276" s="2">
        <v>21934513</v>
      </c>
      <c r="F276" s="2">
        <v>5319119</v>
      </c>
      <c r="G276" s="2">
        <v>2085094</v>
      </c>
      <c r="H276" s="2">
        <v>1476455</v>
      </c>
      <c r="I276" s="12">
        <v>1174372</v>
      </c>
      <c r="J276" s="13">
        <f t="shared" si="113"/>
        <v>5.3539916751285978E-2</v>
      </c>
      <c r="K276" s="13">
        <f t="shared" si="118"/>
        <v>-0.12234217065560604</v>
      </c>
      <c r="L276" s="13">
        <f t="shared" si="119"/>
        <v>0</v>
      </c>
      <c r="M276" s="13">
        <f t="shared" si="120"/>
        <v>-0.12234217065560604</v>
      </c>
      <c r="N276" s="13">
        <f t="shared" si="114"/>
        <v>0.24249998164992312</v>
      </c>
      <c r="O276" s="13">
        <f t="shared" si="114"/>
        <v>0.3919998781753144</v>
      </c>
      <c r="P276" s="13">
        <f t="shared" si="114"/>
        <v>0.70809997055288632</v>
      </c>
      <c r="Q276" s="13">
        <f t="shared" si="114"/>
        <v>0.79539979206951783</v>
      </c>
      <c r="R276" s="13">
        <f t="shared" si="112"/>
        <v>-6.730770073784309E-2</v>
      </c>
      <c r="S276" s="13">
        <f t="shared" si="112"/>
        <v>-1.2469460408670585E-7</v>
      </c>
      <c r="T276" s="13">
        <f t="shared" si="112"/>
        <v>-2.0202166772570918E-2</v>
      </c>
      <c r="U276" s="13">
        <f t="shared" si="111"/>
        <v>-3.9603829188519346E-2</v>
      </c>
      <c r="V276" s="14">
        <v>7896424</v>
      </c>
      <c r="W276" s="14">
        <v>5922318</v>
      </c>
      <c r="X276" s="14">
        <v>2412796</v>
      </c>
      <c r="Y276" s="14">
        <v>5702973</v>
      </c>
      <c r="Z276" s="14">
        <f t="shared" si="131"/>
        <v>0</v>
      </c>
      <c r="AA276" s="13">
        <f t="shared" si="132"/>
        <v>0</v>
      </c>
      <c r="AB276" s="14">
        <f t="shared" si="121"/>
        <v>0</v>
      </c>
      <c r="AC276" s="13">
        <f t="shared" si="133"/>
        <v>0</v>
      </c>
      <c r="AD276" s="14">
        <f t="shared" si="124"/>
        <v>0</v>
      </c>
      <c r="AE276" s="13">
        <f t="shared" si="134"/>
        <v>0</v>
      </c>
      <c r="AF276" s="14">
        <f t="shared" si="122"/>
        <v>0</v>
      </c>
      <c r="AG276" s="13">
        <f t="shared" si="135"/>
        <v>0</v>
      </c>
      <c r="AH276" s="14">
        <f t="shared" si="115"/>
        <v>21934511</v>
      </c>
      <c r="AI276" s="13">
        <f t="shared" si="125"/>
        <v>0</v>
      </c>
      <c r="AJ276" s="14">
        <v>383376</v>
      </c>
      <c r="AK276" s="50">
        <f t="shared" si="123"/>
        <v>-1.2675831449041719E-2</v>
      </c>
      <c r="AL276" s="50">
        <v>0.17</v>
      </c>
      <c r="AM276" s="50">
        <f t="shared" si="123"/>
        <v>-0.10526315789473684</v>
      </c>
      <c r="AN276" s="14">
        <v>30</v>
      </c>
      <c r="AO276" s="50">
        <f t="shared" si="126"/>
        <v>-0.21052631578947367</v>
      </c>
      <c r="AP276" s="14">
        <v>21</v>
      </c>
      <c r="AQ276" s="50">
        <f t="shared" si="127"/>
        <v>0.23529411764705888</v>
      </c>
      <c r="AR276" s="14">
        <v>25</v>
      </c>
      <c r="AS276" s="50">
        <f t="shared" si="128"/>
        <v>-0.16666666666666663</v>
      </c>
      <c r="AT276" s="14">
        <v>394</v>
      </c>
      <c r="AU276" s="50">
        <f t="shared" si="129"/>
        <v>-1.0050251256281451E-2</v>
      </c>
      <c r="AV276" s="14">
        <v>35</v>
      </c>
      <c r="AW276" s="50">
        <f t="shared" si="130"/>
        <v>0</v>
      </c>
      <c r="AX276" s="50">
        <v>0.92</v>
      </c>
      <c r="AY276" s="50">
        <f t="shared" si="110"/>
        <v>-3.1578947368420929E-2</v>
      </c>
    </row>
    <row r="277" spans="2:51" x14ac:dyDescent="0.3">
      <c r="B277" s="1">
        <v>43740</v>
      </c>
      <c r="C277" s="4">
        <f t="shared" si="116"/>
        <v>4</v>
      </c>
      <c r="D277" s="57">
        <f t="shared" si="117"/>
        <v>2</v>
      </c>
      <c r="E277" s="2">
        <v>21500167</v>
      </c>
      <c r="F277" s="2">
        <v>5267540</v>
      </c>
      <c r="G277" s="2">
        <v>2085946</v>
      </c>
      <c r="H277" s="2">
        <v>1461831</v>
      </c>
      <c r="I277" s="12">
        <v>1150753</v>
      </c>
      <c r="J277" s="13">
        <f t="shared" si="113"/>
        <v>5.3522979612204875E-2</v>
      </c>
      <c r="K277" s="13">
        <f t="shared" si="118"/>
        <v>-0.18038878280484005</v>
      </c>
      <c r="L277" s="13">
        <f t="shared" si="119"/>
        <v>1.0204109920066262E-2</v>
      </c>
      <c r="M277" s="13">
        <f t="shared" si="120"/>
        <v>-0.18866770670729816</v>
      </c>
      <c r="N277" s="13">
        <f t="shared" si="114"/>
        <v>0.24499995744219102</v>
      </c>
      <c r="O277" s="13">
        <f t="shared" si="114"/>
        <v>0.39600003037471004</v>
      </c>
      <c r="P277" s="13">
        <f t="shared" si="114"/>
        <v>0.700800020710028</v>
      </c>
      <c r="Q277" s="13">
        <f t="shared" si="114"/>
        <v>0.7871997515444672</v>
      </c>
      <c r="R277" s="13">
        <f t="shared" si="112"/>
        <v>-6.6666718113825851E-2</v>
      </c>
      <c r="S277" s="13">
        <f t="shared" si="112"/>
        <v>-2.9411571032051054E-2</v>
      </c>
      <c r="T277" s="13">
        <f t="shared" si="112"/>
        <v>-8.5714137290558767E-2</v>
      </c>
      <c r="U277" s="13">
        <f t="shared" si="111"/>
        <v>-2.0408753199242069E-2</v>
      </c>
      <c r="V277" s="14">
        <v>7740060</v>
      </c>
      <c r="W277" s="14">
        <v>5805045</v>
      </c>
      <c r="X277" s="14">
        <v>2365018</v>
      </c>
      <c r="Y277" s="14">
        <v>5590043</v>
      </c>
      <c r="Z277" s="14">
        <f t="shared" si="131"/>
        <v>78183</v>
      </c>
      <c r="AA277" s="13">
        <f t="shared" si="132"/>
        <v>1.0204157545207204E-2</v>
      </c>
      <c r="AB277" s="14">
        <f t="shared" si="121"/>
        <v>58637</v>
      </c>
      <c r="AC277" s="13">
        <f t="shared" si="133"/>
        <v>1.0204113595832398E-2</v>
      </c>
      <c r="AD277" s="14">
        <f t="shared" si="124"/>
        <v>23889</v>
      </c>
      <c r="AE277" s="13">
        <f t="shared" si="134"/>
        <v>1.0204051122343127E-2</v>
      </c>
      <c r="AF277" s="14">
        <f t="shared" si="122"/>
        <v>56465</v>
      </c>
      <c r="AG277" s="13">
        <f t="shared" si="135"/>
        <v>1.0204066880416196E-2</v>
      </c>
      <c r="AH277" s="14">
        <f t="shared" si="115"/>
        <v>21500166</v>
      </c>
      <c r="AI277" s="13">
        <f t="shared" si="125"/>
        <v>1.0204110399515187E-2</v>
      </c>
      <c r="AJ277" s="14">
        <v>384903</v>
      </c>
      <c r="AK277" s="50">
        <f t="shared" si="123"/>
        <v>-1.7304898629241672E-2</v>
      </c>
      <c r="AL277" s="50">
        <v>0.19</v>
      </c>
      <c r="AM277" s="50">
        <f t="shared" si="123"/>
        <v>0.11764705882352944</v>
      </c>
      <c r="AN277" s="14">
        <v>34</v>
      </c>
      <c r="AO277" s="50">
        <f t="shared" si="126"/>
        <v>6.25E-2</v>
      </c>
      <c r="AP277" s="14">
        <v>19</v>
      </c>
      <c r="AQ277" s="50">
        <f t="shared" si="127"/>
        <v>-9.5238095238095233E-2</v>
      </c>
      <c r="AR277" s="14">
        <v>26</v>
      </c>
      <c r="AS277" s="50">
        <f t="shared" si="128"/>
        <v>-7.1428571428571397E-2</v>
      </c>
      <c r="AT277" s="14">
        <v>380</v>
      </c>
      <c r="AU277" s="50">
        <f t="shared" si="129"/>
        <v>-2.0618556701030966E-2</v>
      </c>
      <c r="AV277" s="14">
        <v>30</v>
      </c>
      <c r="AW277" s="50">
        <f t="shared" si="130"/>
        <v>-0.18918918918918914</v>
      </c>
      <c r="AX277" s="50">
        <v>0.94</v>
      </c>
      <c r="AY277" s="50">
        <f t="shared" si="110"/>
        <v>3.296703296703285E-2</v>
      </c>
    </row>
    <row r="278" spans="2:51" x14ac:dyDescent="0.3">
      <c r="B278" s="1">
        <v>43741</v>
      </c>
      <c r="C278" s="4">
        <f t="shared" si="116"/>
        <v>5</v>
      </c>
      <c r="D278" s="57">
        <f t="shared" si="117"/>
        <v>3</v>
      </c>
      <c r="E278" s="2">
        <v>21282993</v>
      </c>
      <c r="F278" s="2">
        <v>5480370</v>
      </c>
      <c r="G278" s="2">
        <v>2126383</v>
      </c>
      <c r="H278" s="2">
        <v>1567782</v>
      </c>
      <c r="I278" s="12">
        <v>1311293</v>
      </c>
      <c r="J278" s="13">
        <f t="shared" si="113"/>
        <v>6.161224598438763E-2</v>
      </c>
      <c r="K278" s="13">
        <f t="shared" si="118"/>
        <v>-1.9805813921328408E-2</v>
      </c>
      <c r="L278" s="13">
        <f t="shared" si="119"/>
        <v>-4.8543689754417474E-2</v>
      </c>
      <c r="M278" s="13">
        <f t="shared" si="120"/>
        <v>3.0204094001616832E-2</v>
      </c>
      <c r="N278" s="13">
        <f t="shared" si="114"/>
        <v>0.2574999672273538</v>
      </c>
      <c r="O278" s="13">
        <f t="shared" si="114"/>
        <v>0.38799989781711819</v>
      </c>
      <c r="P278" s="13">
        <f t="shared" si="114"/>
        <v>0.73729991257454564</v>
      </c>
      <c r="Q278" s="13">
        <f t="shared" si="114"/>
        <v>0.83640008623647932</v>
      </c>
      <c r="R278" s="13">
        <f t="shared" si="112"/>
        <v>6.1855642622671514E-2</v>
      </c>
      <c r="S278" s="13">
        <f t="shared" si="112"/>
        <v>-4.9019951104512183E-2</v>
      </c>
      <c r="T278" s="13">
        <f t="shared" si="112"/>
        <v>-9.80397588964943E-3</v>
      </c>
      <c r="U278" s="13">
        <f t="shared" si="111"/>
        <v>3.0303578599974568E-2</v>
      </c>
      <c r="V278" s="14">
        <v>7661877</v>
      </c>
      <c r="W278" s="14">
        <v>5746408</v>
      </c>
      <c r="X278" s="14">
        <v>2341129</v>
      </c>
      <c r="Y278" s="14">
        <v>5533578</v>
      </c>
      <c r="Z278" s="14">
        <f t="shared" si="131"/>
        <v>-390912</v>
      </c>
      <c r="AA278" s="13">
        <f t="shared" si="132"/>
        <v>-4.8543678469658125E-2</v>
      </c>
      <c r="AB278" s="14">
        <f t="shared" si="121"/>
        <v>-293184</v>
      </c>
      <c r="AC278" s="13">
        <f t="shared" si="133"/>
        <v>-4.8543676460264251E-2</v>
      </c>
      <c r="AD278" s="14">
        <f t="shared" si="124"/>
        <v>-119445</v>
      </c>
      <c r="AE278" s="13">
        <f t="shared" si="134"/>
        <v>-4.8543551220162406E-2</v>
      </c>
      <c r="AF278" s="14">
        <f t="shared" si="122"/>
        <v>-282325</v>
      </c>
      <c r="AG278" s="13">
        <f t="shared" si="135"/>
        <v>-4.8543622546662113E-2</v>
      </c>
      <c r="AH278" s="14">
        <f t="shared" si="115"/>
        <v>21282992</v>
      </c>
      <c r="AI278" s="13">
        <f t="shared" si="125"/>
        <v>-4.8543649389700683E-2</v>
      </c>
      <c r="AJ278" s="14">
        <v>381179</v>
      </c>
      <c r="AK278" s="50">
        <f t="shared" si="123"/>
        <v>-4.9260592274442572E-2</v>
      </c>
      <c r="AL278" s="50">
        <v>0.17</v>
      </c>
      <c r="AM278" s="50">
        <f t="shared" si="123"/>
        <v>-0.10526315789473684</v>
      </c>
      <c r="AN278" s="14">
        <v>37</v>
      </c>
      <c r="AO278" s="50">
        <f t="shared" si="126"/>
        <v>0.23333333333333339</v>
      </c>
      <c r="AP278" s="14">
        <v>18</v>
      </c>
      <c r="AQ278" s="50">
        <f t="shared" si="127"/>
        <v>0</v>
      </c>
      <c r="AR278" s="14">
        <v>28</v>
      </c>
      <c r="AS278" s="50">
        <f t="shared" si="128"/>
        <v>0</v>
      </c>
      <c r="AT278" s="14">
        <v>387</v>
      </c>
      <c r="AU278" s="50">
        <f t="shared" si="129"/>
        <v>-1.7766497461928932E-2</v>
      </c>
      <c r="AV278" s="14">
        <v>33</v>
      </c>
      <c r="AW278" s="50">
        <f t="shared" si="130"/>
        <v>-5.7142857142857162E-2</v>
      </c>
      <c r="AX278" s="50">
        <v>0.93</v>
      </c>
      <c r="AY278" s="50">
        <f t="shared" si="110"/>
        <v>2.19780219780219E-2</v>
      </c>
    </row>
    <row r="279" spans="2:51" x14ac:dyDescent="0.3">
      <c r="B279" s="1">
        <v>43742</v>
      </c>
      <c r="C279" s="4">
        <f t="shared" si="116"/>
        <v>6</v>
      </c>
      <c r="D279" s="57">
        <f t="shared" si="117"/>
        <v>4</v>
      </c>
      <c r="E279" s="2">
        <v>21065820</v>
      </c>
      <c r="F279" s="2">
        <v>5213790</v>
      </c>
      <c r="G279" s="2">
        <v>2064661</v>
      </c>
      <c r="H279" s="2">
        <v>1431842</v>
      </c>
      <c r="I279" s="12">
        <v>1127146</v>
      </c>
      <c r="J279" s="13">
        <f t="shared" si="113"/>
        <v>5.3505916218784741E-2</v>
      </c>
      <c r="K279" s="13">
        <f t="shared" si="118"/>
        <v>-5.8652468942478331E-2</v>
      </c>
      <c r="L279" s="13">
        <f t="shared" si="119"/>
        <v>1.0416695645367069E-2</v>
      </c>
      <c r="M279" s="13">
        <f t="shared" si="120"/>
        <v>-6.835710938419326E-2</v>
      </c>
      <c r="N279" s="13">
        <f t="shared" si="114"/>
        <v>0.247499978638382</v>
      </c>
      <c r="O279" s="13">
        <f t="shared" si="114"/>
        <v>0.39600003068784895</v>
      </c>
      <c r="P279" s="13">
        <f t="shared" si="114"/>
        <v>0.69349980456840132</v>
      </c>
      <c r="Q279" s="13">
        <f t="shared" si="114"/>
        <v>0.78719998435581584</v>
      </c>
      <c r="R279" s="13">
        <f t="shared" si="112"/>
        <v>2.0618600837373213E-2</v>
      </c>
      <c r="S279" s="13">
        <f t="shared" si="112"/>
        <v>2.0618556709943503E-2</v>
      </c>
      <c r="T279" s="13">
        <f t="shared" si="112"/>
        <v>-7.7670235929961806E-2</v>
      </c>
      <c r="U279" s="13">
        <f t="shared" si="111"/>
        <v>-3.0302421776476351E-2</v>
      </c>
      <c r="V279" s="14">
        <v>7583695</v>
      </c>
      <c r="W279" s="14">
        <v>5687771</v>
      </c>
      <c r="X279" s="14">
        <v>2317240</v>
      </c>
      <c r="Y279" s="14">
        <v>5477113</v>
      </c>
      <c r="Z279" s="14">
        <f t="shared" si="131"/>
        <v>78183</v>
      </c>
      <c r="AA279" s="13">
        <f t="shared" si="132"/>
        <v>1.0416744387324872E-2</v>
      </c>
      <c r="AB279" s="14">
        <f t="shared" si="121"/>
        <v>58637</v>
      </c>
      <c r="AC279" s="13">
        <f t="shared" si="133"/>
        <v>1.0416699975520194E-2</v>
      </c>
      <c r="AD279" s="14">
        <f t="shared" si="124"/>
        <v>23889</v>
      </c>
      <c r="AE279" s="13">
        <f t="shared" si="134"/>
        <v>1.0416634871853514E-2</v>
      </c>
      <c r="AF279" s="14">
        <f t="shared" si="122"/>
        <v>56465</v>
      </c>
      <c r="AG279" s="13">
        <f t="shared" si="135"/>
        <v>1.0416651293351009E-2</v>
      </c>
      <c r="AH279" s="14">
        <f t="shared" si="115"/>
        <v>21065819</v>
      </c>
      <c r="AI279" s="13">
        <f t="shared" si="125"/>
        <v>1.0416696145001181E-2</v>
      </c>
      <c r="AJ279" s="14">
        <v>389368</v>
      </c>
      <c r="AK279" s="50">
        <f t="shared" si="123"/>
        <v>-2.6604334891627723E-2</v>
      </c>
      <c r="AL279" s="50">
        <v>0.19</v>
      </c>
      <c r="AM279" s="50">
        <f t="shared" si="123"/>
        <v>0</v>
      </c>
      <c r="AN279" s="14">
        <v>34</v>
      </c>
      <c r="AO279" s="50">
        <f t="shared" si="126"/>
        <v>-8.108108108108103E-2</v>
      </c>
      <c r="AP279" s="14">
        <v>22</v>
      </c>
      <c r="AQ279" s="50">
        <f t="shared" si="127"/>
        <v>4.7619047619047672E-2</v>
      </c>
      <c r="AR279" s="14">
        <v>29</v>
      </c>
      <c r="AS279" s="50">
        <f t="shared" si="128"/>
        <v>0</v>
      </c>
      <c r="AT279" s="14">
        <v>357</v>
      </c>
      <c r="AU279" s="50">
        <f t="shared" si="129"/>
        <v>-9.1603053435114545E-2</v>
      </c>
      <c r="AV279" s="14">
        <v>40</v>
      </c>
      <c r="AW279" s="50">
        <f t="shared" si="130"/>
        <v>5.2631578947368363E-2</v>
      </c>
      <c r="AX279" s="50">
        <v>0.94</v>
      </c>
      <c r="AY279" s="50">
        <f t="shared" si="110"/>
        <v>2.1739130434782483E-2</v>
      </c>
    </row>
    <row r="280" spans="2:51" x14ac:dyDescent="0.3">
      <c r="B280" s="1">
        <v>43743</v>
      </c>
      <c r="C280" s="4">
        <f t="shared" si="116"/>
        <v>7</v>
      </c>
      <c r="D280" s="57">
        <f t="shared" si="117"/>
        <v>5</v>
      </c>
      <c r="E280" s="2">
        <v>46236443</v>
      </c>
      <c r="F280" s="2">
        <v>9612556</v>
      </c>
      <c r="G280" s="2">
        <v>3235586</v>
      </c>
      <c r="H280" s="2">
        <v>2178196</v>
      </c>
      <c r="I280" s="12">
        <v>1648023</v>
      </c>
      <c r="J280" s="13">
        <f t="shared" si="113"/>
        <v>3.5643377670726097E-2</v>
      </c>
      <c r="K280" s="13">
        <f t="shared" si="118"/>
        <v>4.1273140835281552E-2</v>
      </c>
      <c r="L280" s="13">
        <f t="shared" si="119"/>
        <v>5.1020419528979843E-2</v>
      </c>
      <c r="M280" s="13">
        <f t="shared" si="120"/>
        <v>-9.2741097247820425E-3</v>
      </c>
      <c r="N280" s="13">
        <f t="shared" si="114"/>
        <v>0.20789998919250774</v>
      </c>
      <c r="O280" s="13">
        <f t="shared" si="114"/>
        <v>0.33659996363090111</v>
      </c>
      <c r="P280" s="13">
        <f t="shared" si="114"/>
        <v>0.67319984695198953</v>
      </c>
      <c r="Q280" s="13">
        <f t="shared" si="114"/>
        <v>0.75659995702866045</v>
      </c>
      <c r="R280" s="13">
        <f t="shared" si="112"/>
        <v>-9.9999925249004695E-3</v>
      </c>
      <c r="S280" s="13">
        <f t="shared" si="112"/>
        <v>-9.9999808944563062E-3</v>
      </c>
      <c r="T280" s="13">
        <f t="shared" si="112"/>
        <v>-1.0000225070603719E-2</v>
      </c>
      <c r="U280" s="13">
        <f t="shared" si="111"/>
        <v>2.1052365209859536E-2</v>
      </c>
      <c r="V280" s="14">
        <v>16645119</v>
      </c>
      <c r="W280" s="14">
        <v>12483839</v>
      </c>
      <c r="X280" s="14">
        <v>5086008</v>
      </c>
      <c r="Y280" s="14">
        <v>12021475</v>
      </c>
      <c r="Z280" s="14">
        <f t="shared" si="131"/>
        <v>808015</v>
      </c>
      <c r="AA280" s="13">
        <f t="shared" si="132"/>
        <v>5.1020375947521623E-2</v>
      </c>
      <c r="AB280" s="14">
        <f t="shared" si="121"/>
        <v>606011</v>
      </c>
      <c r="AC280" s="13">
        <f t="shared" si="133"/>
        <v>5.1020354899902642E-2</v>
      </c>
      <c r="AD280" s="14">
        <f t="shared" si="124"/>
        <v>246893</v>
      </c>
      <c r="AE280" s="13">
        <f t="shared" si="134"/>
        <v>5.1020279534584212E-2</v>
      </c>
      <c r="AF280" s="14">
        <f t="shared" si="122"/>
        <v>583567</v>
      </c>
      <c r="AG280" s="13">
        <f t="shared" si="135"/>
        <v>5.102043135860157E-2</v>
      </c>
      <c r="AH280" s="14">
        <f t="shared" si="115"/>
        <v>46236441</v>
      </c>
      <c r="AI280" s="13">
        <f t="shared" si="125"/>
        <v>5.1020374066121921E-2</v>
      </c>
      <c r="AJ280" s="14">
        <v>409180</v>
      </c>
      <c r="AK280" s="50">
        <f t="shared" si="123"/>
        <v>7.1453712614792941E-3</v>
      </c>
      <c r="AL280" s="50">
        <v>0.19</v>
      </c>
      <c r="AM280" s="50">
        <f t="shared" si="123"/>
        <v>0</v>
      </c>
      <c r="AN280" s="14">
        <v>32</v>
      </c>
      <c r="AO280" s="50">
        <f t="shared" si="126"/>
        <v>-0.15789473684210531</v>
      </c>
      <c r="AP280" s="14">
        <v>21</v>
      </c>
      <c r="AQ280" s="50">
        <f t="shared" si="127"/>
        <v>0.23529411764705888</v>
      </c>
      <c r="AR280" s="14">
        <v>29</v>
      </c>
      <c r="AS280" s="50">
        <f t="shared" si="128"/>
        <v>-3.3333333333333326E-2</v>
      </c>
      <c r="AT280" s="14">
        <v>382</v>
      </c>
      <c r="AU280" s="50">
        <f t="shared" si="129"/>
        <v>-3.7783375314861423E-2</v>
      </c>
      <c r="AV280" s="14">
        <v>39</v>
      </c>
      <c r="AW280" s="50">
        <f t="shared" si="130"/>
        <v>8.3333333333333259E-2</v>
      </c>
      <c r="AX280" s="50">
        <v>0.95</v>
      </c>
      <c r="AY280" s="50">
        <f t="shared" si="110"/>
        <v>1.0638297872340496E-2</v>
      </c>
    </row>
    <row r="281" spans="2:51" x14ac:dyDescent="0.3">
      <c r="B281" s="1">
        <v>43744</v>
      </c>
      <c r="C281" s="4">
        <f t="shared" si="116"/>
        <v>1</v>
      </c>
      <c r="D281" s="57">
        <f t="shared" si="117"/>
        <v>6</v>
      </c>
      <c r="E281" s="2">
        <v>43543058</v>
      </c>
      <c r="F281" s="2">
        <v>9144042</v>
      </c>
      <c r="G281" s="2">
        <v>3140064</v>
      </c>
      <c r="H281" s="2">
        <v>2135243</v>
      </c>
      <c r="I281" s="12">
        <v>1698799</v>
      </c>
      <c r="J281" s="13">
        <f t="shared" si="113"/>
        <v>3.9014232762430233E-2</v>
      </c>
      <c r="K281" s="13">
        <f t="shared" si="118"/>
        <v>8.5402326831010456E-2</v>
      </c>
      <c r="L281" s="13">
        <f t="shared" si="119"/>
        <v>2.1052631332113103E-2</v>
      </c>
      <c r="M281" s="13">
        <f t="shared" si="120"/>
        <v>6.3022897668794764E-2</v>
      </c>
      <c r="N281" s="13">
        <f t="shared" si="114"/>
        <v>0.2099999958661608</v>
      </c>
      <c r="O281" s="13">
        <f t="shared" si="114"/>
        <v>0.34339999750657313</v>
      </c>
      <c r="P281" s="13">
        <f t="shared" si="114"/>
        <v>0.67999983439827982</v>
      </c>
      <c r="Q281" s="13">
        <f t="shared" si="114"/>
        <v>0.79559984507618098</v>
      </c>
      <c r="R281" s="13">
        <f t="shared" si="112"/>
        <v>1.0101010462650883E-2</v>
      </c>
      <c r="S281" s="13">
        <f t="shared" si="112"/>
        <v>2.02022760256928E-2</v>
      </c>
      <c r="T281" s="13">
        <f t="shared" si="112"/>
        <v>4.1666241028444073E-2</v>
      </c>
      <c r="U281" s="13">
        <f t="shared" si="111"/>
        <v>-9.7087625223057916E-3</v>
      </c>
      <c r="V281" s="14">
        <v>15675500</v>
      </c>
      <c r="W281" s="14">
        <v>11756625</v>
      </c>
      <c r="X281" s="14">
        <v>4789736</v>
      </c>
      <c r="Y281" s="14">
        <v>11321195</v>
      </c>
      <c r="Z281" s="14">
        <f t="shared" si="131"/>
        <v>323206</v>
      </c>
      <c r="AA281" s="13">
        <f t="shared" si="132"/>
        <v>2.1052619237229342E-2</v>
      </c>
      <c r="AB281" s="14">
        <f t="shared" si="121"/>
        <v>242404</v>
      </c>
      <c r="AC281" s="13">
        <f t="shared" si="133"/>
        <v>2.1052574898466903E-2</v>
      </c>
      <c r="AD281" s="14">
        <f t="shared" si="124"/>
        <v>98758</v>
      </c>
      <c r="AE281" s="13">
        <f t="shared" si="134"/>
        <v>2.1052752752197978E-2</v>
      </c>
      <c r="AF281" s="14">
        <f t="shared" si="122"/>
        <v>233427</v>
      </c>
      <c r="AG281" s="13">
        <f t="shared" si="135"/>
        <v>2.105265911047205E-2</v>
      </c>
      <c r="AH281" s="14">
        <f t="shared" si="115"/>
        <v>43543056</v>
      </c>
      <c r="AI281" s="13">
        <f t="shared" si="125"/>
        <v>2.1052632319450426E-2</v>
      </c>
      <c r="AJ281" s="14">
        <v>382705</v>
      </c>
      <c r="AK281" s="50">
        <f t="shared" si="123"/>
        <v>-4.521628924054899E-2</v>
      </c>
      <c r="AL281" s="50">
        <v>0.17</v>
      </c>
      <c r="AM281" s="50">
        <f t="shared" si="123"/>
        <v>-5.5555555555555469E-2</v>
      </c>
      <c r="AN281" s="14">
        <v>31</v>
      </c>
      <c r="AO281" s="50">
        <f t="shared" si="126"/>
        <v>3.3333333333333437E-2</v>
      </c>
      <c r="AP281" s="14">
        <v>19</v>
      </c>
      <c r="AQ281" s="50">
        <f t="shared" si="127"/>
        <v>-0.13636363636363635</v>
      </c>
      <c r="AR281" s="14">
        <v>30</v>
      </c>
      <c r="AS281" s="50">
        <f t="shared" si="128"/>
        <v>7.1428571428571397E-2</v>
      </c>
      <c r="AT281" s="14">
        <v>372</v>
      </c>
      <c r="AU281" s="50">
        <f t="shared" si="129"/>
        <v>3.3333333333333437E-2</v>
      </c>
      <c r="AV281" s="14">
        <v>31</v>
      </c>
      <c r="AW281" s="50">
        <f t="shared" si="130"/>
        <v>-0.20512820512820518</v>
      </c>
      <c r="AX281" s="50">
        <v>0.94</v>
      </c>
      <c r="AY281" s="50">
        <f t="shared" si="110"/>
        <v>3.296703296703285E-2</v>
      </c>
    </row>
    <row r="282" spans="2:51" x14ac:dyDescent="0.3">
      <c r="B282" s="1">
        <v>43745</v>
      </c>
      <c r="C282" s="4">
        <f t="shared" si="116"/>
        <v>2</v>
      </c>
      <c r="D282" s="57">
        <f t="shared" si="117"/>
        <v>7</v>
      </c>
      <c r="E282" s="2">
        <v>21500167</v>
      </c>
      <c r="F282" s="2">
        <v>5643793</v>
      </c>
      <c r="G282" s="2">
        <v>2234942</v>
      </c>
      <c r="H282" s="2">
        <v>1631507</v>
      </c>
      <c r="I282" s="12">
        <v>1377971</v>
      </c>
      <c r="J282" s="13">
        <f t="shared" si="113"/>
        <v>6.4091176594116686E-2</v>
      </c>
      <c r="K282" s="13">
        <f t="shared" si="118"/>
        <v>0.11494806239309452</v>
      </c>
      <c r="L282" s="13">
        <f t="shared" si="119"/>
        <v>-9.9999815815380311E-3</v>
      </c>
      <c r="M282" s="13">
        <f t="shared" si="120"/>
        <v>0.12621014308084444</v>
      </c>
      <c r="N282" s="13">
        <f t="shared" si="114"/>
        <v>0.26249996104681417</v>
      </c>
      <c r="O282" s="13">
        <f t="shared" si="114"/>
        <v>0.39599999503879751</v>
      </c>
      <c r="P282" s="13">
        <f t="shared" si="114"/>
        <v>0.72999970469032305</v>
      </c>
      <c r="Q282" s="13">
        <f t="shared" si="114"/>
        <v>0.84460011510830169</v>
      </c>
      <c r="R282" s="13">
        <f t="shared" si="112"/>
        <v>6.0606031477791422E-2</v>
      </c>
      <c r="S282" s="13">
        <f t="shared" si="112"/>
        <v>-9.9998282183326737E-3</v>
      </c>
      <c r="T282" s="13">
        <f t="shared" si="112"/>
        <v>1.0100317527398373E-2</v>
      </c>
      <c r="U282" s="13">
        <f t="shared" si="111"/>
        <v>6.1855850733984585E-2</v>
      </c>
      <c r="V282" s="14">
        <v>7740060</v>
      </c>
      <c r="W282" s="14">
        <v>5805045</v>
      </c>
      <c r="X282" s="14">
        <v>2365018</v>
      </c>
      <c r="Y282" s="14">
        <v>5590043</v>
      </c>
      <c r="Z282" s="14">
        <f t="shared" si="131"/>
        <v>-78182</v>
      </c>
      <c r="AA282" s="13">
        <f t="shared" si="132"/>
        <v>-9.9999462794833072E-3</v>
      </c>
      <c r="AB282" s="14">
        <f t="shared" si="121"/>
        <v>-58636</v>
      </c>
      <c r="AC282" s="13">
        <f t="shared" si="133"/>
        <v>-9.9998618615166901E-3</v>
      </c>
      <c r="AD282" s="14">
        <f t="shared" si="124"/>
        <v>-23889</v>
      </c>
      <c r="AE282" s="13">
        <f t="shared" si="134"/>
        <v>-9.9999706978965985E-3</v>
      </c>
      <c r="AF282" s="14">
        <f t="shared" si="122"/>
        <v>-56465</v>
      </c>
      <c r="AG282" s="13">
        <f t="shared" si="135"/>
        <v>-9.9999858319513857E-3</v>
      </c>
      <c r="AH282" s="14">
        <f t="shared" si="115"/>
        <v>21500166</v>
      </c>
      <c r="AI282" s="13">
        <f t="shared" si="125"/>
        <v>-9.9999364563004844E-3</v>
      </c>
      <c r="AJ282" s="14">
        <v>402657</v>
      </c>
      <c r="AK282" s="50">
        <f t="shared" si="123"/>
        <v>2.6743572286437756E-2</v>
      </c>
      <c r="AL282" s="50">
        <v>0.18</v>
      </c>
      <c r="AM282" s="50">
        <f t="shared" si="123"/>
        <v>0</v>
      </c>
      <c r="AN282" s="14">
        <v>30</v>
      </c>
      <c r="AO282" s="50">
        <f t="shared" si="126"/>
        <v>-6.25E-2</v>
      </c>
      <c r="AP282" s="14">
        <v>19</v>
      </c>
      <c r="AQ282" s="50">
        <f t="shared" si="127"/>
        <v>5.555555555555558E-2</v>
      </c>
      <c r="AR282" s="14">
        <v>26</v>
      </c>
      <c r="AS282" s="50">
        <f t="shared" si="128"/>
        <v>-7.1428571428571397E-2</v>
      </c>
      <c r="AT282" s="14">
        <v>388</v>
      </c>
      <c r="AU282" s="50">
        <f t="shared" si="129"/>
        <v>8.0779944289693484E-2</v>
      </c>
      <c r="AV282" s="14">
        <v>32</v>
      </c>
      <c r="AW282" s="50">
        <f t="shared" si="130"/>
        <v>-5.8823529411764719E-2</v>
      </c>
      <c r="AX282" s="50">
        <v>0.91</v>
      </c>
      <c r="AY282" s="50">
        <f t="shared" si="110"/>
        <v>0</v>
      </c>
    </row>
    <row r="283" spans="2:51" x14ac:dyDescent="0.3">
      <c r="B283" s="1">
        <v>43746</v>
      </c>
      <c r="C283" s="4">
        <f t="shared" si="116"/>
        <v>3</v>
      </c>
      <c r="D283" s="57">
        <f t="shared" si="117"/>
        <v>8</v>
      </c>
      <c r="E283" s="2">
        <v>22368860</v>
      </c>
      <c r="F283" s="2">
        <v>5536293</v>
      </c>
      <c r="G283" s="2">
        <v>2303097</v>
      </c>
      <c r="H283" s="2">
        <v>1630823</v>
      </c>
      <c r="I283" s="12">
        <v>1270411</v>
      </c>
      <c r="J283" s="13">
        <f t="shared" si="113"/>
        <v>5.6793730212447123E-2</v>
      </c>
      <c r="K283" s="13">
        <f t="shared" si="118"/>
        <v>8.1779027429128126E-2</v>
      </c>
      <c r="L283" s="13">
        <f t="shared" si="119"/>
        <v>1.9801989677181275E-2</v>
      </c>
      <c r="M283" s="13">
        <f t="shared" si="120"/>
        <v>6.077359956079853E-2</v>
      </c>
      <c r="N283" s="13">
        <f t="shared" si="114"/>
        <v>0.24750000670575076</v>
      </c>
      <c r="O283" s="13">
        <f t="shared" si="114"/>
        <v>0.41599983960386488</v>
      </c>
      <c r="P283" s="13">
        <f t="shared" si="114"/>
        <v>0.70810000620903069</v>
      </c>
      <c r="Q283" s="13">
        <f t="shared" si="114"/>
        <v>0.77899992825708242</v>
      </c>
      <c r="R283" s="13">
        <f t="shared" si="112"/>
        <v>2.0618661584254294E-2</v>
      </c>
      <c r="S283" s="13">
        <f t="shared" si="112"/>
        <v>6.122441042651805E-2</v>
      </c>
      <c r="T283" s="13">
        <f t="shared" si="112"/>
        <v>5.0354675762420698E-8</v>
      </c>
      <c r="U283" s="13">
        <f t="shared" si="111"/>
        <v>-2.0618390872048531E-2</v>
      </c>
      <c r="V283" s="14">
        <v>8052789</v>
      </c>
      <c r="W283" s="14">
        <v>6039592</v>
      </c>
      <c r="X283" s="14">
        <v>2460574</v>
      </c>
      <c r="Y283" s="14">
        <v>5815903</v>
      </c>
      <c r="Z283" s="14">
        <f t="shared" si="131"/>
        <v>156365</v>
      </c>
      <c r="AA283" s="13">
        <f t="shared" si="132"/>
        <v>1.9802001513596457E-2</v>
      </c>
      <c r="AB283" s="14">
        <f t="shared" si="121"/>
        <v>117274</v>
      </c>
      <c r="AC283" s="13">
        <f t="shared" si="133"/>
        <v>1.9802043726797613E-2</v>
      </c>
      <c r="AD283" s="14">
        <f t="shared" si="124"/>
        <v>47778</v>
      </c>
      <c r="AE283" s="13">
        <f t="shared" si="134"/>
        <v>1.9801922748545753E-2</v>
      </c>
      <c r="AF283" s="14">
        <f t="shared" si="122"/>
        <v>112930</v>
      </c>
      <c r="AG283" s="13">
        <f t="shared" si="135"/>
        <v>1.9801952420255287E-2</v>
      </c>
      <c r="AH283" s="14">
        <f t="shared" si="115"/>
        <v>22368858</v>
      </c>
      <c r="AI283" s="13">
        <f t="shared" si="125"/>
        <v>1.980199148273698E-2</v>
      </c>
      <c r="AJ283" s="14">
        <v>386505</v>
      </c>
      <c r="AK283" s="50">
        <f t="shared" si="123"/>
        <v>8.161700262927285E-3</v>
      </c>
      <c r="AL283" s="50">
        <v>0.19</v>
      </c>
      <c r="AM283" s="50">
        <f t="shared" si="123"/>
        <v>0.11764705882352944</v>
      </c>
      <c r="AN283" s="14">
        <v>38</v>
      </c>
      <c r="AO283" s="50">
        <f t="shared" si="126"/>
        <v>0.26666666666666661</v>
      </c>
      <c r="AP283" s="14">
        <v>18</v>
      </c>
      <c r="AQ283" s="50">
        <f t="shared" si="127"/>
        <v>-0.1428571428571429</v>
      </c>
      <c r="AR283" s="14">
        <v>29</v>
      </c>
      <c r="AS283" s="50">
        <f t="shared" si="128"/>
        <v>0.15999999999999992</v>
      </c>
      <c r="AT283" s="14">
        <v>387</v>
      </c>
      <c r="AU283" s="50">
        <f t="shared" si="129"/>
        <v>-1.7766497461928932E-2</v>
      </c>
      <c r="AV283" s="14">
        <v>39</v>
      </c>
      <c r="AW283" s="50">
        <f t="shared" si="130"/>
        <v>0.11428571428571432</v>
      </c>
      <c r="AX283" s="50">
        <v>0.95</v>
      </c>
      <c r="AY283" s="50">
        <f t="shared" si="110"/>
        <v>3.2608695652173836E-2</v>
      </c>
    </row>
    <row r="284" spans="2:51" x14ac:dyDescent="0.3">
      <c r="B284" s="24">
        <v>43747</v>
      </c>
      <c r="C284" s="16">
        <f t="shared" si="116"/>
        <v>4</v>
      </c>
      <c r="D284" s="73">
        <f t="shared" si="117"/>
        <v>9</v>
      </c>
      <c r="E284" s="25">
        <v>20631473</v>
      </c>
      <c r="F284" s="25">
        <v>5415761</v>
      </c>
      <c r="G284" s="25">
        <v>2166304</v>
      </c>
      <c r="H284" s="25">
        <v>1660472</v>
      </c>
      <c r="I284" s="26">
        <v>1402435</v>
      </c>
      <c r="J284" s="22">
        <f t="shared" si="113"/>
        <v>6.7975514884468013E-2</v>
      </c>
      <c r="K284" s="22">
        <f t="shared" si="118"/>
        <v>0.21871070507745793</v>
      </c>
      <c r="L284" s="22">
        <f t="shared" si="119"/>
        <v>-4.0404058256849784E-2</v>
      </c>
      <c r="M284" s="22">
        <f t="shared" si="120"/>
        <v>0.27002486365627365</v>
      </c>
      <c r="N284" s="22">
        <f t="shared" si="114"/>
        <v>0.2624999678888657</v>
      </c>
      <c r="O284" s="22">
        <f>G284/F284</f>
        <v>0.39999992614149699</v>
      </c>
      <c r="P284" s="22">
        <f t="shared" si="114"/>
        <v>0.76649999261414836</v>
      </c>
      <c r="Q284" s="22">
        <f t="shared" si="114"/>
        <v>0.84460021006075381</v>
      </c>
      <c r="R284" s="22">
        <f t="shared" si="112"/>
        <v>7.1428626475593893E-2</v>
      </c>
      <c r="S284" s="22">
        <f t="shared" si="112"/>
        <v>1.0100746111059822E-2</v>
      </c>
      <c r="T284" s="22">
        <f t="shared" si="112"/>
        <v>9.3749957138350659E-2</v>
      </c>
      <c r="U284" s="22">
        <f t="shared" si="111"/>
        <v>7.2917272145561984E-2</v>
      </c>
      <c r="V284" s="21">
        <v>7427330</v>
      </c>
      <c r="W284" s="21">
        <v>5570497</v>
      </c>
      <c r="X284" s="21">
        <v>2269462</v>
      </c>
      <c r="Y284" s="21">
        <v>5364183</v>
      </c>
      <c r="Z284" s="21">
        <f t="shared" si="131"/>
        <v>-312730</v>
      </c>
      <c r="AA284" s="22">
        <f t="shared" si="132"/>
        <v>-4.0404079554938854E-2</v>
      </c>
      <c r="AB284" s="21">
        <f t="shared" si="121"/>
        <v>-234548</v>
      </c>
      <c r="AC284" s="22">
        <f t="shared" si="133"/>
        <v>-4.0404165686915405E-2</v>
      </c>
      <c r="AD284" s="21">
        <f t="shared" si="124"/>
        <v>-95556</v>
      </c>
      <c r="AE284" s="22">
        <f t="shared" si="134"/>
        <v>-4.0403920815824668E-2</v>
      </c>
      <c r="AF284" s="21">
        <f t="shared" si="122"/>
        <v>-225860</v>
      </c>
      <c r="AG284" s="22">
        <f t="shared" si="135"/>
        <v>-4.0403982581171505E-2</v>
      </c>
      <c r="AH284" s="21">
        <f t="shared" si="115"/>
        <v>20631472</v>
      </c>
      <c r="AI284" s="22">
        <f t="shared" si="125"/>
        <v>-4.0404060136093878E-2</v>
      </c>
      <c r="AJ284" s="14">
        <v>382253</v>
      </c>
      <c r="AK284" s="50">
        <f t="shared" si="123"/>
        <v>-6.8848515080423001E-3</v>
      </c>
      <c r="AL284" s="50">
        <v>0.19</v>
      </c>
      <c r="AM284" s="50">
        <f t="shared" si="123"/>
        <v>0</v>
      </c>
      <c r="AN284" s="14">
        <v>34</v>
      </c>
      <c r="AO284" s="50">
        <f t="shared" si="126"/>
        <v>0</v>
      </c>
      <c r="AP284" s="14">
        <v>19</v>
      </c>
      <c r="AQ284" s="50">
        <f t="shared" si="127"/>
        <v>0</v>
      </c>
      <c r="AR284" s="14">
        <v>29</v>
      </c>
      <c r="AS284" s="50">
        <f t="shared" si="128"/>
        <v>0.11538461538461542</v>
      </c>
      <c r="AT284" s="14">
        <v>366</v>
      </c>
      <c r="AU284" s="50">
        <f t="shared" si="129"/>
        <v>-3.6842105263157898E-2</v>
      </c>
      <c r="AV284" s="14">
        <v>34</v>
      </c>
      <c r="AW284" s="50">
        <f t="shared" si="130"/>
        <v>0.1333333333333333</v>
      </c>
      <c r="AX284" s="50">
        <v>0.91</v>
      </c>
      <c r="AY284" s="50">
        <f t="shared" si="110"/>
        <v>-3.1914893617021156E-2</v>
      </c>
    </row>
    <row r="285" spans="2:51" x14ac:dyDescent="0.3">
      <c r="B285" s="1">
        <v>43748</v>
      </c>
      <c r="C285" s="4">
        <f t="shared" si="116"/>
        <v>5</v>
      </c>
      <c r="D285" s="57">
        <f t="shared" si="117"/>
        <v>10</v>
      </c>
      <c r="E285" s="2">
        <v>21282993</v>
      </c>
      <c r="F285" s="2">
        <v>5267540</v>
      </c>
      <c r="G285" s="2">
        <v>2022735</v>
      </c>
      <c r="H285" s="2">
        <v>1402767</v>
      </c>
      <c r="I285" s="12">
        <v>1127263</v>
      </c>
      <c r="J285" s="13">
        <f t="shared" si="113"/>
        <v>5.2965435829443727E-2</v>
      </c>
      <c r="K285" s="13">
        <f t="shared" si="118"/>
        <v>-0.14034239487284683</v>
      </c>
      <c r="L285" s="13">
        <f t="shared" si="119"/>
        <v>0</v>
      </c>
      <c r="M285" s="13">
        <f t="shared" si="120"/>
        <v>-0.14034239487284683</v>
      </c>
      <c r="N285" s="13">
        <f t="shared" si="114"/>
        <v>0.2474999639383427</v>
      </c>
      <c r="O285" s="13">
        <f t="shared" si="114"/>
        <v>0.38399993165690244</v>
      </c>
      <c r="P285" s="13">
        <f t="shared" si="114"/>
        <v>0.69350013719048709</v>
      </c>
      <c r="Q285" s="13">
        <f t="shared" si="114"/>
        <v>0.80359959993355989</v>
      </c>
      <c r="R285" s="13">
        <f t="shared" si="112"/>
        <v>-3.8834969171789524E-2</v>
      </c>
      <c r="S285" s="13">
        <f t="shared" si="112"/>
        <v>-1.030919384958473E-2</v>
      </c>
      <c r="T285" s="13">
        <f t="shared" si="112"/>
        <v>-5.940564299148765E-2</v>
      </c>
      <c r="U285" s="13">
        <f t="shared" si="111"/>
        <v>-3.9216263655005856E-2</v>
      </c>
      <c r="V285" s="14">
        <v>7661877</v>
      </c>
      <c r="W285" s="14">
        <v>5746408</v>
      </c>
      <c r="X285" s="14">
        <v>2341129</v>
      </c>
      <c r="Y285" s="14">
        <v>5533578</v>
      </c>
      <c r="Z285" s="14">
        <f t="shared" si="131"/>
        <v>0</v>
      </c>
      <c r="AA285" s="13">
        <f t="shared" si="132"/>
        <v>0</v>
      </c>
      <c r="AB285" s="14">
        <f t="shared" si="121"/>
        <v>0</v>
      </c>
      <c r="AC285" s="13">
        <f t="shared" si="133"/>
        <v>0</v>
      </c>
      <c r="AD285" s="14">
        <f t="shared" si="124"/>
        <v>0</v>
      </c>
      <c r="AE285" s="13">
        <f t="shared" si="134"/>
        <v>0</v>
      </c>
      <c r="AF285" s="14">
        <f t="shared" si="122"/>
        <v>0</v>
      </c>
      <c r="AG285" s="13">
        <f t="shared" si="135"/>
        <v>0</v>
      </c>
      <c r="AH285" s="14">
        <f t="shared" si="115"/>
        <v>21282992</v>
      </c>
      <c r="AI285" s="13">
        <f t="shared" si="125"/>
        <v>0</v>
      </c>
      <c r="AJ285" s="14">
        <v>408424</v>
      </c>
      <c r="AK285" s="50">
        <f t="shared" si="123"/>
        <v>7.1475605948911225E-2</v>
      </c>
      <c r="AL285" s="50">
        <v>0.17</v>
      </c>
      <c r="AM285" s="50">
        <f t="shared" si="123"/>
        <v>0</v>
      </c>
      <c r="AN285" s="14">
        <v>33</v>
      </c>
      <c r="AO285" s="50">
        <f t="shared" si="126"/>
        <v>-0.10810810810810811</v>
      </c>
      <c r="AP285" s="14">
        <v>22</v>
      </c>
      <c r="AQ285" s="50">
        <f t="shared" si="127"/>
        <v>0.22222222222222232</v>
      </c>
      <c r="AR285" s="14">
        <v>29</v>
      </c>
      <c r="AS285" s="50">
        <f t="shared" si="128"/>
        <v>3.5714285714285809E-2</v>
      </c>
      <c r="AT285" s="14">
        <v>368</v>
      </c>
      <c r="AU285" s="50">
        <f t="shared" si="129"/>
        <v>-4.9095607235142169E-2</v>
      </c>
      <c r="AV285" s="14">
        <v>30</v>
      </c>
      <c r="AW285" s="50">
        <f t="shared" si="130"/>
        <v>-9.0909090909090939E-2</v>
      </c>
      <c r="AX285" s="50">
        <v>0.93</v>
      </c>
      <c r="AY285" s="50">
        <f t="shared" si="110"/>
        <v>0</v>
      </c>
    </row>
    <row r="286" spans="2:51" x14ac:dyDescent="0.3">
      <c r="B286" s="1">
        <v>43749</v>
      </c>
      <c r="C286" s="4">
        <f t="shared" si="116"/>
        <v>6</v>
      </c>
      <c r="D286" s="57">
        <f t="shared" si="117"/>
        <v>11</v>
      </c>
      <c r="E286" s="2">
        <v>21282993</v>
      </c>
      <c r="F286" s="2">
        <v>5267540</v>
      </c>
      <c r="G286" s="2">
        <v>2043805</v>
      </c>
      <c r="H286" s="2">
        <v>1536737</v>
      </c>
      <c r="I286" s="12">
        <v>1234922</v>
      </c>
      <c r="J286" s="13">
        <f t="shared" si="113"/>
        <v>5.8023887899601341E-2</v>
      </c>
      <c r="K286" s="13">
        <f t="shared" si="118"/>
        <v>9.5618491304586994E-2</v>
      </c>
      <c r="L286" s="13">
        <f t="shared" si="119"/>
        <v>1.0309259264533743E-2</v>
      </c>
      <c r="M286" s="13">
        <f t="shared" si="120"/>
        <v>8.443873126744883E-2</v>
      </c>
      <c r="N286" s="13">
        <f t="shared" si="114"/>
        <v>0.2474999639383427</v>
      </c>
      <c r="O286" s="13">
        <f t="shared" si="114"/>
        <v>0.38799990128219247</v>
      </c>
      <c r="P286" s="13">
        <f t="shared" si="114"/>
        <v>0.75190001003031115</v>
      </c>
      <c r="Q286" s="13">
        <f t="shared" si="114"/>
        <v>0.80360009552708112</v>
      </c>
      <c r="R286" s="13">
        <f t="shared" si="112"/>
        <v>-5.9394103302246037E-8</v>
      </c>
      <c r="S286" s="13">
        <f t="shared" si="112"/>
        <v>-2.0202345418408929E-2</v>
      </c>
      <c r="T286" s="13">
        <f t="shared" si="112"/>
        <v>8.4210846314881183E-2</v>
      </c>
      <c r="U286" s="13">
        <f t="shared" si="111"/>
        <v>2.0833474971021282E-2</v>
      </c>
      <c r="V286" s="14">
        <v>7661877</v>
      </c>
      <c r="W286" s="14">
        <v>5746408</v>
      </c>
      <c r="X286" s="14">
        <v>2341129</v>
      </c>
      <c r="Y286" s="14">
        <v>5533578</v>
      </c>
      <c r="Z286" s="14">
        <f t="shared" si="131"/>
        <v>78182</v>
      </c>
      <c r="AA286" s="13">
        <f t="shared" si="132"/>
        <v>1.0309222615097369E-2</v>
      </c>
      <c r="AB286" s="14">
        <f t="shared" si="121"/>
        <v>58637</v>
      </c>
      <c r="AC286" s="13">
        <f t="shared" si="133"/>
        <v>1.0309310976127639E-2</v>
      </c>
      <c r="AD286" s="14">
        <f t="shared" si="124"/>
        <v>23889</v>
      </c>
      <c r="AE286" s="13">
        <f t="shared" si="134"/>
        <v>1.0309247207885175E-2</v>
      </c>
      <c r="AF286" s="14">
        <f t="shared" si="122"/>
        <v>56465</v>
      </c>
      <c r="AG286" s="13">
        <f t="shared" si="135"/>
        <v>1.0309263292541226E-2</v>
      </c>
      <c r="AH286" s="14">
        <f t="shared" si="115"/>
        <v>21282992</v>
      </c>
      <c r="AI286" s="13">
        <f t="shared" si="125"/>
        <v>1.0309259753916944E-2</v>
      </c>
      <c r="AJ286" s="14">
        <v>388464</v>
      </c>
      <c r="AK286" s="50">
        <f t="shared" si="123"/>
        <v>-2.3217110805202612E-3</v>
      </c>
      <c r="AL286" s="50">
        <v>0.18</v>
      </c>
      <c r="AM286" s="50">
        <f t="shared" si="123"/>
        <v>-5.2631578947368474E-2</v>
      </c>
      <c r="AN286" s="14">
        <v>31</v>
      </c>
      <c r="AO286" s="50">
        <f t="shared" si="126"/>
        <v>-8.8235294117647078E-2</v>
      </c>
      <c r="AP286" s="14">
        <v>19</v>
      </c>
      <c r="AQ286" s="50">
        <f t="shared" si="127"/>
        <v>-0.13636363636363635</v>
      </c>
      <c r="AR286" s="14">
        <v>25</v>
      </c>
      <c r="AS286" s="50">
        <f t="shared" si="128"/>
        <v>-0.13793103448275867</v>
      </c>
      <c r="AT286" s="14">
        <v>384</v>
      </c>
      <c r="AU286" s="50">
        <f t="shared" si="129"/>
        <v>7.5630252100840289E-2</v>
      </c>
      <c r="AV286" s="14">
        <v>30</v>
      </c>
      <c r="AW286" s="50">
        <f t="shared" si="130"/>
        <v>-0.25</v>
      </c>
      <c r="AX286" s="50">
        <v>0.95</v>
      </c>
      <c r="AY286" s="50">
        <f t="shared" si="110"/>
        <v>1.0638297872340496E-2</v>
      </c>
    </row>
    <row r="287" spans="2:51" x14ac:dyDescent="0.3">
      <c r="B287" s="1">
        <v>43750</v>
      </c>
      <c r="C287" s="4">
        <f t="shared" si="116"/>
        <v>7</v>
      </c>
      <c r="D287" s="57">
        <f t="shared" si="117"/>
        <v>12</v>
      </c>
      <c r="E287" s="2">
        <v>45338648</v>
      </c>
      <c r="F287" s="2">
        <v>9045060</v>
      </c>
      <c r="G287" s="2">
        <v>2983060</v>
      </c>
      <c r="H287" s="2">
        <v>2028481</v>
      </c>
      <c r="I287" s="12">
        <v>1645504</v>
      </c>
      <c r="J287" s="13">
        <f t="shared" si="113"/>
        <v>3.6293627458851445E-2</v>
      </c>
      <c r="K287" s="13">
        <f t="shared" si="118"/>
        <v>-1.5284980852815488E-3</v>
      </c>
      <c r="L287" s="13">
        <f t="shared" si="119"/>
        <v>-1.9417475518175187E-2</v>
      </c>
      <c r="M287" s="13">
        <f t="shared" si="120"/>
        <v>1.824321460587619E-2</v>
      </c>
      <c r="N287" s="13">
        <f t="shared" si="114"/>
        <v>0.19949999391247838</v>
      </c>
      <c r="O287" s="13">
        <f t="shared" si="114"/>
        <v>0.3297999128806221</v>
      </c>
      <c r="P287" s="13">
        <f t="shared" si="114"/>
        <v>0.68000006704524885</v>
      </c>
      <c r="Q287" s="13">
        <f t="shared" si="114"/>
        <v>0.81120010490608485</v>
      </c>
      <c r="R287" s="13">
        <f t="shared" si="112"/>
        <v>-4.0404019801325131E-2</v>
      </c>
      <c r="S287" s="13">
        <f t="shared" si="112"/>
        <v>-2.0202173158092251E-2</v>
      </c>
      <c r="T287" s="13">
        <f t="shared" si="112"/>
        <v>1.0101339333406401E-2</v>
      </c>
      <c r="U287" s="13">
        <f t="shared" si="111"/>
        <v>7.216514800219076E-2</v>
      </c>
      <c r="V287" s="14">
        <v>16321913</v>
      </c>
      <c r="W287" s="14">
        <v>12241435</v>
      </c>
      <c r="X287" s="14">
        <v>4987251</v>
      </c>
      <c r="Y287" s="14">
        <v>11788048</v>
      </c>
      <c r="Z287" s="14">
        <f t="shared" si="131"/>
        <v>-323206</v>
      </c>
      <c r="AA287" s="13">
        <f t="shared" si="132"/>
        <v>-1.941746406258793E-2</v>
      </c>
      <c r="AB287" s="14">
        <f t="shared" si="121"/>
        <v>-242404</v>
      </c>
      <c r="AC287" s="13">
        <f t="shared" si="133"/>
        <v>-1.9417424399657879E-2</v>
      </c>
      <c r="AD287" s="14">
        <f t="shared" si="124"/>
        <v>-98757</v>
      </c>
      <c r="AE287" s="13">
        <f t="shared" si="134"/>
        <v>-1.9417389827149356E-2</v>
      </c>
      <c r="AF287" s="14">
        <f t="shared" si="122"/>
        <v>-233427</v>
      </c>
      <c r="AG287" s="13">
        <f t="shared" si="135"/>
        <v>-1.9417500764257301E-2</v>
      </c>
      <c r="AH287" s="14">
        <f t="shared" si="115"/>
        <v>45338647</v>
      </c>
      <c r="AI287" s="13">
        <f t="shared" si="125"/>
        <v>-1.9417454730133787E-2</v>
      </c>
      <c r="AJ287" s="14">
        <v>387248</v>
      </c>
      <c r="AK287" s="50">
        <f t="shared" si="123"/>
        <v>-5.3599882692213718E-2</v>
      </c>
      <c r="AL287" s="50">
        <v>0.17</v>
      </c>
      <c r="AM287" s="50">
        <f t="shared" si="123"/>
        <v>-0.10526315789473684</v>
      </c>
      <c r="AN287" s="14">
        <v>33</v>
      </c>
      <c r="AO287" s="50">
        <f t="shared" si="126"/>
        <v>3.125E-2</v>
      </c>
      <c r="AP287" s="14">
        <v>17</v>
      </c>
      <c r="AQ287" s="50">
        <f t="shared" si="127"/>
        <v>-0.19047619047619047</v>
      </c>
      <c r="AR287" s="14">
        <v>27</v>
      </c>
      <c r="AS287" s="50">
        <f t="shared" si="128"/>
        <v>-6.8965517241379337E-2</v>
      </c>
      <c r="AT287" s="14">
        <v>360</v>
      </c>
      <c r="AU287" s="50">
        <f t="shared" si="129"/>
        <v>-5.759162303664922E-2</v>
      </c>
      <c r="AV287" s="14">
        <v>39</v>
      </c>
      <c r="AW287" s="50">
        <f t="shared" si="130"/>
        <v>0</v>
      </c>
      <c r="AX287" s="50">
        <v>0.95</v>
      </c>
      <c r="AY287" s="50">
        <f t="shared" si="110"/>
        <v>0</v>
      </c>
    </row>
    <row r="288" spans="2:51" x14ac:dyDescent="0.3">
      <c r="B288" s="1">
        <v>43751</v>
      </c>
      <c r="C288" s="4">
        <f t="shared" si="116"/>
        <v>1</v>
      </c>
      <c r="D288" s="57">
        <f t="shared" si="117"/>
        <v>13</v>
      </c>
      <c r="E288" s="2">
        <v>43543058</v>
      </c>
      <c r="F288" s="2">
        <v>9509803</v>
      </c>
      <c r="G288" s="2">
        <v>3104000</v>
      </c>
      <c r="H288" s="2">
        <v>2089612</v>
      </c>
      <c r="I288" s="12">
        <v>1678794</v>
      </c>
      <c r="J288" s="13">
        <f t="shared" si="113"/>
        <v>3.8554802467020116E-2</v>
      </c>
      <c r="K288" s="13">
        <f t="shared" si="118"/>
        <v>-1.1775966432756357E-2</v>
      </c>
      <c r="L288" s="13">
        <f t="shared" si="119"/>
        <v>0</v>
      </c>
      <c r="M288" s="13">
        <f t="shared" si="120"/>
        <v>-1.1775966432756246E-2</v>
      </c>
      <c r="N288" s="13">
        <f t="shared" si="114"/>
        <v>0.21839998008408137</v>
      </c>
      <c r="O288" s="13">
        <f t="shared" si="114"/>
        <v>0.32640003163051851</v>
      </c>
      <c r="P288" s="13">
        <f t="shared" si="114"/>
        <v>0.67319974226804125</v>
      </c>
      <c r="Q288" s="13">
        <f t="shared" si="114"/>
        <v>0.80339986562098609</v>
      </c>
      <c r="R288" s="13">
        <f t="shared" si="112"/>
        <v>3.9999925634637279E-2</v>
      </c>
      <c r="S288" s="13">
        <f t="shared" si="112"/>
        <v>-4.9504851483667345E-2</v>
      </c>
      <c r="T288" s="13">
        <f t="shared" si="112"/>
        <v>-1.0000137920997965E-2</v>
      </c>
      <c r="U288" s="13">
        <f t="shared" si="111"/>
        <v>9.8039493007420209E-3</v>
      </c>
      <c r="V288" s="14">
        <v>15675500</v>
      </c>
      <c r="W288" s="14">
        <v>11756625</v>
      </c>
      <c r="X288" s="14">
        <v>4789736</v>
      </c>
      <c r="Y288" s="14">
        <v>11321195</v>
      </c>
      <c r="Z288" s="14">
        <f t="shared" si="131"/>
        <v>0</v>
      </c>
      <c r="AA288" s="13">
        <f t="shared" si="132"/>
        <v>0</v>
      </c>
      <c r="AB288" s="14">
        <f t="shared" si="121"/>
        <v>0</v>
      </c>
      <c r="AC288" s="13">
        <f t="shared" si="133"/>
        <v>0</v>
      </c>
      <c r="AD288" s="14">
        <f t="shared" si="124"/>
        <v>0</v>
      </c>
      <c r="AE288" s="13">
        <f t="shared" si="134"/>
        <v>0</v>
      </c>
      <c r="AF288" s="14">
        <f t="shared" si="122"/>
        <v>0</v>
      </c>
      <c r="AG288" s="13">
        <f t="shared" si="135"/>
        <v>0</v>
      </c>
      <c r="AH288" s="14">
        <f t="shared" si="115"/>
        <v>43543056</v>
      </c>
      <c r="AI288" s="13">
        <f t="shared" si="125"/>
        <v>0</v>
      </c>
      <c r="AJ288" s="14">
        <v>404505</v>
      </c>
      <c r="AK288" s="50">
        <f t="shared" si="123"/>
        <v>5.6962934897636597E-2</v>
      </c>
      <c r="AL288" s="50">
        <v>0.19</v>
      </c>
      <c r="AM288" s="50">
        <f t="shared" si="123"/>
        <v>0.11764705882352944</v>
      </c>
      <c r="AN288" s="14">
        <v>32</v>
      </c>
      <c r="AO288" s="50">
        <f t="shared" si="126"/>
        <v>3.2258064516129004E-2</v>
      </c>
      <c r="AP288" s="14">
        <v>21</v>
      </c>
      <c r="AQ288" s="50">
        <f t="shared" si="127"/>
        <v>0.10526315789473695</v>
      </c>
      <c r="AR288" s="14">
        <v>27</v>
      </c>
      <c r="AS288" s="50">
        <f t="shared" si="128"/>
        <v>-9.9999999999999978E-2</v>
      </c>
      <c r="AT288" s="14">
        <v>387</v>
      </c>
      <c r="AU288" s="50">
        <f t="shared" si="129"/>
        <v>4.0322580645161255E-2</v>
      </c>
      <c r="AV288" s="14">
        <v>36</v>
      </c>
      <c r="AW288" s="50">
        <f t="shared" si="130"/>
        <v>0.16129032258064524</v>
      </c>
      <c r="AX288" s="50">
        <v>0.95</v>
      </c>
      <c r="AY288" s="50">
        <f t="shared" si="110"/>
        <v>1.0638297872340496E-2</v>
      </c>
    </row>
    <row r="289" spans="2:51" x14ac:dyDescent="0.3">
      <c r="B289" s="1">
        <v>43752</v>
      </c>
      <c r="C289" s="4">
        <f t="shared" si="116"/>
        <v>2</v>
      </c>
      <c r="D289" s="57">
        <f t="shared" si="117"/>
        <v>14</v>
      </c>
      <c r="E289" s="2">
        <v>20848646</v>
      </c>
      <c r="F289" s="2">
        <v>5107918</v>
      </c>
      <c r="G289" s="2">
        <v>1981872</v>
      </c>
      <c r="H289" s="2">
        <v>1403363</v>
      </c>
      <c r="I289" s="12">
        <v>1104728</v>
      </c>
      <c r="J289" s="13">
        <f t="shared" si="113"/>
        <v>5.2987997398008482E-2</v>
      </c>
      <c r="K289" s="13">
        <f t="shared" si="118"/>
        <v>-0.19829372316253391</v>
      </c>
      <c r="L289" s="13">
        <f t="shared" si="119"/>
        <v>-3.0303066948270674E-2</v>
      </c>
      <c r="M289" s="13">
        <f t="shared" si="120"/>
        <v>-0.17324037076778254</v>
      </c>
      <c r="N289" s="13">
        <f t="shared" si="114"/>
        <v>0.2449999870495187</v>
      </c>
      <c r="O289" s="13">
        <f t="shared" si="114"/>
        <v>0.38799996397749531</v>
      </c>
      <c r="P289" s="13">
        <f t="shared" si="114"/>
        <v>0.70809971582423081</v>
      </c>
      <c r="Q289" s="13">
        <f t="shared" si="114"/>
        <v>0.78720046060783988</v>
      </c>
      <c r="R289" s="13">
        <f t="shared" si="112"/>
        <v>-6.6666577501603985E-2</v>
      </c>
      <c r="S289" s="13">
        <f t="shared" si="112"/>
        <v>-2.020209889274982E-2</v>
      </c>
      <c r="T289" s="13">
        <f t="shared" si="112"/>
        <v>-2.999999688408439E-2</v>
      </c>
      <c r="U289" s="13">
        <f t="shared" si="111"/>
        <v>-6.796074671751795E-2</v>
      </c>
      <c r="V289" s="14">
        <v>7505512</v>
      </c>
      <c r="W289" s="14">
        <v>5629134</v>
      </c>
      <c r="X289" s="14">
        <v>2293351</v>
      </c>
      <c r="Y289" s="14">
        <v>5420648</v>
      </c>
      <c r="Z289" s="14">
        <f t="shared" si="131"/>
        <v>-234548</v>
      </c>
      <c r="AA289" s="13">
        <f t="shared" si="132"/>
        <v>-3.0303124265186554E-2</v>
      </c>
      <c r="AB289" s="14">
        <f t="shared" si="121"/>
        <v>-175911</v>
      </c>
      <c r="AC289" s="13">
        <f t="shared" si="133"/>
        <v>-3.0303124265186554E-2</v>
      </c>
      <c r="AD289" s="14">
        <f t="shared" si="124"/>
        <v>-71667</v>
      </c>
      <c r="AE289" s="13">
        <f t="shared" si="134"/>
        <v>-3.0302940611868445E-2</v>
      </c>
      <c r="AF289" s="14">
        <f t="shared" si="122"/>
        <v>-169395</v>
      </c>
      <c r="AG289" s="13">
        <f t="shared" si="135"/>
        <v>-3.0302986935878629E-2</v>
      </c>
      <c r="AH289" s="14">
        <f t="shared" si="115"/>
        <v>20848645</v>
      </c>
      <c r="AI289" s="13">
        <f t="shared" si="125"/>
        <v>-3.0303068357704799E-2</v>
      </c>
      <c r="AJ289" s="14">
        <v>401477</v>
      </c>
      <c r="AK289" s="50">
        <f t="shared" si="123"/>
        <v>-2.9305339283807186E-3</v>
      </c>
      <c r="AL289" s="50">
        <v>0.18</v>
      </c>
      <c r="AM289" s="50">
        <f t="shared" si="123"/>
        <v>0</v>
      </c>
      <c r="AN289" s="14">
        <v>31</v>
      </c>
      <c r="AO289" s="50">
        <f t="shared" si="126"/>
        <v>3.3333333333333437E-2</v>
      </c>
      <c r="AP289" s="14">
        <v>21</v>
      </c>
      <c r="AQ289" s="50">
        <f t="shared" si="127"/>
        <v>0.10526315789473695</v>
      </c>
      <c r="AR289" s="14">
        <v>25</v>
      </c>
      <c r="AS289" s="50">
        <f t="shared" si="128"/>
        <v>-3.8461538461538436E-2</v>
      </c>
      <c r="AT289" s="14">
        <v>362</v>
      </c>
      <c r="AU289" s="50">
        <f t="shared" si="129"/>
        <v>-6.7010309278350499E-2</v>
      </c>
      <c r="AV289" s="14">
        <v>36</v>
      </c>
      <c r="AW289" s="50">
        <f t="shared" si="130"/>
        <v>0.125</v>
      </c>
      <c r="AX289" s="50">
        <v>0.93</v>
      </c>
      <c r="AY289" s="50">
        <f t="shared" si="110"/>
        <v>2.19780219780219E-2</v>
      </c>
    </row>
    <row r="290" spans="2:51" x14ac:dyDescent="0.3">
      <c r="B290" s="1">
        <v>43753</v>
      </c>
      <c r="C290" s="4">
        <f t="shared" si="116"/>
        <v>3</v>
      </c>
      <c r="D290" s="57">
        <f t="shared" si="117"/>
        <v>15</v>
      </c>
      <c r="E290" s="2">
        <v>21934513</v>
      </c>
      <c r="F290" s="2">
        <v>5209447</v>
      </c>
      <c r="G290" s="2">
        <v>2000427</v>
      </c>
      <c r="H290" s="2">
        <v>1416502</v>
      </c>
      <c r="I290" s="12">
        <v>1126686</v>
      </c>
      <c r="J290" s="13">
        <f t="shared" si="113"/>
        <v>5.1365899940427215E-2</v>
      </c>
      <c r="K290" s="13">
        <f t="shared" si="118"/>
        <v>-0.11313267910935909</v>
      </c>
      <c r="L290" s="13">
        <f t="shared" si="119"/>
        <v>-1.9417484842768062E-2</v>
      </c>
      <c r="M290" s="13">
        <f t="shared" si="120"/>
        <v>-9.557094157605317E-2</v>
      </c>
      <c r="N290" s="13">
        <f t="shared" si="114"/>
        <v>0.23750000740841615</v>
      </c>
      <c r="O290" s="13">
        <f t="shared" si="114"/>
        <v>0.38399987561059745</v>
      </c>
      <c r="P290" s="13">
        <f t="shared" si="114"/>
        <v>0.70809982068828303</v>
      </c>
      <c r="Q290" s="13">
        <f t="shared" si="114"/>
        <v>0.79540021828419583</v>
      </c>
      <c r="R290" s="13">
        <f t="shared" si="112"/>
        <v>-4.0404036470283677E-2</v>
      </c>
      <c r="S290" s="13">
        <f t="shared" si="112"/>
        <v>-7.69230200274581E-2</v>
      </c>
      <c r="T290" s="13">
        <f t="shared" si="112"/>
        <v>-2.6199794667114418E-7</v>
      </c>
      <c r="U290" s="13">
        <f t="shared" si="111"/>
        <v>2.1053005824797744E-2</v>
      </c>
      <c r="V290" s="14">
        <v>7896424</v>
      </c>
      <c r="W290" s="14">
        <v>5922318</v>
      </c>
      <c r="X290" s="14">
        <v>2412796</v>
      </c>
      <c r="Y290" s="14">
        <v>5702973</v>
      </c>
      <c r="Z290" s="14">
        <f t="shared" si="131"/>
        <v>-156365</v>
      </c>
      <c r="AA290" s="13">
        <f t="shared" si="132"/>
        <v>-1.9417496223979036E-2</v>
      </c>
      <c r="AB290" s="14">
        <f t="shared" si="121"/>
        <v>-117274</v>
      </c>
      <c r="AC290" s="13">
        <f t="shared" si="133"/>
        <v>-1.9417536813745029E-2</v>
      </c>
      <c r="AD290" s="14">
        <f t="shared" si="124"/>
        <v>-47778</v>
      </c>
      <c r="AE290" s="13">
        <f t="shared" si="134"/>
        <v>-1.941742048806494E-2</v>
      </c>
      <c r="AF290" s="14">
        <f t="shared" si="122"/>
        <v>-112930</v>
      </c>
      <c r="AG290" s="13">
        <f t="shared" si="135"/>
        <v>-1.9417449018664823E-2</v>
      </c>
      <c r="AH290" s="14">
        <f t="shared" si="115"/>
        <v>21934511</v>
      </c>
      <c r="AI290" s="13">
        <f t="shared" si="125"/>
        <v>-1.9417486578885645E-2</v>
      </c>
      <c r="AJ290" s="14">
        <v>402669</v>
      </c>
      <c r="AK290" s="50">
        <f t="shared" si="123"/>
        <v>4.1820933752474199E-2</v>
      </c>
      <c r="AL290" s="50">
        <v>0.19</v>
      </c>
      <c r="AM290" s="50">
        <f t="shared" si="123"/>
        <v>0</v>
      </c>
      <c r="AN290" s="14">
        <v>35</v>
      </c>
      <c r="AO290" s="50">
        <f t="shared" si="126"/>
        <v>-7.8947368421052655E-2</v>
      </c>
      <c r="AP290" s="14">
        <v>17</v>
      </c>
      <c r="AQ290" s="50">
        <f t="shared" si="127"/>
        <v>-5.555555555555558E-2</v>
      </c>
      <c r="AR290" s="14">
        <v>25</v>
      </c>
      <c r="AS290" s="50">
        <f t="shared" si="128"/>
        <v>-0.13793103448275867</v>
      </c>
      <c r="AT290" s="14">
        <v>394</v>
      </c>
      <c r="AU290" s="50">
        <f t="shared" si="129"/>
        <v>1.8087855297157729E-2</v>
      </c>
      <c r="AV290" s="14">
        <v>32</v>
      </c>
      <c r="AW290" s="50">
        <f t="shared" si="130"/>
        <v>-0.17948717948717952</v>
      </c>
      <c r="AX290" s="50">
        <v>0.91</v>
      </c>
      <c r="AY290" s="50">
        <f t="shared" ref="AY290:AY353" si="136">(AX290/AX283)-1</f>
        <v>-4.2105263157894646E-2</v>
      </c>
    </row>
    <row r="291" spans="2:51" x14ac:dyDescent="0.3">
      <c r="B291" s="1">
        <v>43754</v>
      </c>
      <c r="C291" s="4">
        <f t="shared" si="116"/>
        <v>4</v>
      </c>
      <c r="D291" s="57">
        <f t="shared" si="117"/>
        <v>16</v>
      </c>
      <c r="E291" s="2">
        <v>20631473</v>
      </c>
      <c r="F291" s="2">
        <v>5364183</v>
      </c>
      <c r="G291" s="2">
        <v>2252956</v>
      </c>
      <c r="H291" s="2">
        <v>1644658</v>
      </c>
      <c r="I291" s="12">
        <v>1308161</v>
      </c>
      <c r="J291" s="13">
        <f t="shared" si="113"/>
        <v>6.3406088358305773E-2</v>
      </c>
      <c r="K291" s="13">
        <f t="shared" si="118"/>
        <v>-6.7221653766484701E-2</v>
      </c>
      <c r="L291" s="13">
        <f t="shared" si="119"/>
        <v>0</v>
      </c>
      <c r="M291" s="13">
        <f t="shared" si="120"/>
        <v>-6.7221653766484812E-2</v>
      </c>
      <c r="N291" s="13">
        <f t="shared" si="114"/>
        <v>0.26000000096939274</v>
      </c>
      <c r="O291" s="13">
        <f t="shared" si="114"/>
        <v>0.41999983967735627</v>
      </c>
      <c r="P291" s="13">
        <f t="shared" si="114"/>
        <v>0.73000005326335715</v>
      </c>
      <c r="Q291" s="13">
        <f t="shared" si="114"/>
        <v>0.79540001629518109</v>
      </c>
      <c r="R291" s="13">
        <f t="shared" si="112"/>
        <v>-9.5236846677686504E-3</v>
      </c>
      <c r="S291" s="13">
        <f t="shared" si="112"/>
        <v>4.9999793071922927E-2</v>
      </c>
      <c r="T291" s="13">
        <f t="shared" si="112"/>
        <v>-4.7618968953030416E-2</v>
      </c>
      <c r="U291" s="13">
        <f t="shared" si="111"/>
        <v>-5.8252642113401421E-2</v>
      </c>
      <c r="V291" s="14">
        <v>7427330</v>
      </c>
      <c r="W291" s="14">
        <v>5570497</v>
      </c>
      <c r="X291" s="14">
        <v>2269462</v>
      </c>
      <c r="Y291" s="14">
        <v>5364183</v>
      </c>
      <c r="Z291" s="14">
        <f t="shared" si="131"/>
        <v>0</v>
      </c>
      <c r="AA291" s="13">
        <f t="shared" si="132"/>
        <v>0</v>
      </c>
      <c r="AB291" s="14">
        <f t="shared" si="121"/>
        <v>0</v>
      </c>
      <c r="AC291" s="13">
        <f t="shared" si="133"/>
        <v>0</v>
      </c>
      <c r="AD291" s="14">
        <f t="shared" si="124"/>
        <v>0</v>
      </c>
      <c r="AE291" s="13">
        <f t="shared" si="134"/>
        <v>0</v>
      </c>
      <c r="AF291" s="14">
        <f t="shared" si="122"/>
        <v>0</v>
      </c>
      <c r="AG291" s="13">
        <f t="shared" si="135"/>
        <v>0</v>
      </c>
      <c r="AH291" s="14">
        <f t="shared" si="115"/>
        <v>20631472</v>
      </c>
      <c r="AI291" s="13">
        <f t="shared" si="125"/>
        <v>0</v>
      </c>
      <c r="AJ291" s="14">
        <v>401441</v>
      </c>
      <c r="AK291" s="50">
        <f t="shared" si="123"/>
        <v>5.0197120755101965E-2</v>
      </c>
      <c r="AL291" s="50">
        <v>0.19</v>
      </c>
      <c r="AM291" s="50">
        <f t="shared" si="123"/>
        <v>0</v>
      </c>
      <c r="AN291" s="14">
        <v>38</v>
      </c>
      <c r="AO291" s="50">
        <f t="shared" si="126"/>
        <v>0.11764705882352944</v>
      </c>
      <c r="AP291" s="14">
        <v>22</v>
      </c>
      <c r="AQ291" s="50">
        <f t="shared" si="127"/>
        <v>0.15789473684210531</v>
      </c>
      <c r="AR291" s="14">
        <v>26</v>
      </c>
      <c r="AS291" s="50">
        <f t="shared" si="128"/>
        <v>-0.10344827586206895</v>
      </c>
      <c r="AT291" s="14">
        <v>371</v>
      </c>
      <c r="AU291" s="50">
        <f t="shared" si="129"/>
        <v>1.3661202185792254E-2</v>
      </c>
      <c r="AV291" s="14">
        <v>31</v>
      </c>
      <c r="AW291" s="50">
        <f t="shared" si="130"/>
        <v>-8.8235294117647078E-2</v>
      </c>
      <c r="AX291" s="50">
        <v>0.95</v>
      </c>
      <c r="AY291" s="50">
        <f t="shared" si="136"/>
        <v>4.39560439560438E-2</v>
      </c>
    </row>
    <row r="292" spans="2:51" x14ac:dyDescent="0.3">
      <c r="B292" s="1">
        <v>43755</v>
      </c>
      <c r="C292" s="4">
        <f t="shared" si="116"/>
        <v>5</v>
      </c>
      <c r="D292" s="57">
        <f t="shared" si="117"/>
        <v>17</v>
      </c>
      <c r="E292" s="2">
        <v>22151687</v>
      </c>
      <c r="F292" s="2">
        <v>5648680</v>
      </c>
      <c r="G292" s="2">
        <v>2146498</v>
      </c>
      <c r="H292" s="2">
        <v>1504266</v>
      </c>
      <c r="I292" s="12">
        <v>1196493</v>
      </c>
      <c r="J292" s="13">
        <f t="shared" si="113"/>
        <v>5.4013628849125576E-2</v>
      </c>
      <c r="K292" s="13">
        <f t="shared" si="118"/>
        <v>6.1414239622874067E-2</v>
      </c>
      <c r="L292" s="13">
        <f t="shared" si="119"/>
        <v>4.0816345708519552E-2</v>
      </c>
      <c r="M292" s="13">
        <f t="shared" si="120"/>
        <v>1.9790133004043975E-2</v>
      </c>
      <c r="N292" s="13">
        <f t="shared" si="114"/>
        <v>0.25499999164849158</v>
      </c>
      <c r="O292" s="13">
        <f t="shared" si="114"/>
        <v>0.37999992918699588</v>
      </c>
      <c r="P292" s="13">
        <f t="shared" si="114"/>
        <v>0.70080009392042297</v>
      </c>
      <c r="Q292" s="13">
        <f t="shared" si="114"/>
        <v>0.79539988273350593</v>
      </c>
      <c r="R292" s="13">
        <f t="shared" si="112"/>
        <v>3.0303146678507309E-2</v>
      </c>
      <c r="S292" s="13">
        <f t="shared" si="112"/>
        <v>-1.0416674952641647E-2</v>
      </c>
      <c r="T292" s="13">
        <f t="shared" si="112"/>
        <v>1.0526251313387691E-2</v>
      </c>
      <c r="U292" s="13">
        <f t="shared" si="111"/>
        <v>-1.0203734796199404E-2</v>
      </c>
      <c r="V292" s="14">
        <v>7974607</v>
      </c>
      <c r="W292" s="14">
        <v>5980955</v>
      </c>
      <c r="X292" s="14">
        <v>2436685</v>
      </c>
      <c r="Y292" s="14">
        <v>5759438</v>
      </c>
      <c r="Z292" s="14">
        <f t="shared" si="131"/>
        <v>312730</v>
      </c>
      <c r="AA292" s="13">
        <f t="shared" si="132"/>
        <v>4.0816369148186427E-2</v>
      </c>
      <c r="AB292" s="14">
        <f t="shared" si="121"/>
        <v>234547</v>
      </c>
      <c r="AC292" s="13">
        <f t="shared" si="133"/>
        <v>4.0816280361575474E-2</v>
      </c>
      <c r="AD292" s="14">
        <f t="shared" si="124"/>
        <v>95556</v>
      </c>
      <c r="AE292" s="13">
        <f t="shared" si="134"/>
        <v>4.081620448937251E-2</v>
      </c>
      <c r="AF292" s="14">
        <f t="shared" si="122"/>
        <v>225860</v>
      </c>
      <c r="AG292" s="13">
        <f t="shared" si="135"/>
        <v>4.0816267521665006E-2</v>
      </c>
      <c r="AH292" s="14">
        <f t="shared" si="115"/>
        <v>22151685</v>
      </c>
      <c r="AI292" s="13">
        <f t="shared" si="125"/>
        <v>4.0816300640436287E-2</v>
      </c>
      <c r="AJ292" s="14">
        <v>404247</v>
      </c>
      <c r="AK292" s="50">
        <f t="shared" si="123"/>
        <v>-1.0227116917712942E-2</v>
      </c>
      <c r="AL292" s="50">
        <v>0.17</v>
      </c>
      <c r="AM292" s="50">
        <f t="shared" si="123"/>
        <v>0</v>
      </c>
      <c r="AN292" s="14">
        <v>37</v>
      </c>
      <c r="AO292" s="50">
        <f t="shared" si="126"/>
        <v>0.1212121212121211</v>
      </c>
      <c r="AP292" s="14">
        <v>18</v>
      </c>
      <c r="AQ292" s="50">
        <f t="shared" si="127"/>
        <v>-0.18181818181818177</v>
      </c>
      <c r="AR292" s="14">
        <v>27</v>
      </c>
      <c r="AS292" s="50">
        <f t="shared" si="128"/>
        <v>-6.8965517241379337E-2</v>
      </c>
      <c r="AT292" s="14">
        <v>365</v>
      </c>
      <c r="AU292" s="50">
        <f t="shared" si="129"/>
        <v>-8.152173913043459E-3</v>
      </c>
      <c r="AV292" s="14">
        <v>34</v>
      </c>
      <c r="AW292" s="50">
        <f t="shared" si="130"/>
        <v>0.1333333333333333</v>
      </c>
      <c r="AX292" s="50">
        <v>0.92</v>
      </c>
      <c r="AY292" s="50">
        <f t="shared" si="136"/>
        <v>-1.0752688172043001E-2</v>
      </c>
    </row>
    <row r="293" spans="2:51" x14ac:dyDescent="0.3">
      <c r="B293" s="1">
        <v>43756</v>
      </c>
      <c r="C293" s="4">
        <f t="shared" si="116"/>
        <v>6</v>
      </c>
      <c r="D293" s="57">
        <f t="shared" si="117"/>
        <v>18</v>
      </c>
      <c r="E293" s="2">
        <v>20848646</v>
      </c>
      <c r="F293" s="2">
        <v>5316404</v>
      </c>
      <c r="G293" s="2">
        <v>2190358</v>
      </c>
      <c r="H293" s="2">
        <v>1566982</v>
      </c>
      <c r="I293" s="12">
        <v>1323473</v>
      </c>
      <c r="J293" s="13">
        <f t="shared" si="113"/>
        <v>6.3480045658600562E-2</v>
      </c>
      <c r="K293" s="13">
        <f t="shared" si="118"/>
        <v>7.1705743358689844E-2</v>
      </c>
      <c r="L293" s="13">
        <f t="shared" si="119"/>
        <v>-2.0408172854259776E-2</v>
      </c>
      <c r="M293" s="13">
        <f t="shared" si="120"/>
        <v>9.4032957054515309E-2</v>
      </c>
      <c r="N293" s="13">
        <f t="shared" si="114"/>
        <v>0.25499996498573574</v>
      </c>
      <c r="O293" s="13">
        <f t="shared" si="114"/>
        <v>0.41199991573251393</v>
      </c>
      <c r="P293" s="13">
        <f t="shared" si="114"/>
        <v>0.7153999483189506</v>
      </c>
      <c r="Q293" s="13">
        <f t="shared" si="114"/>
        <v>0.84460000178687433</v>
      </c>
      <c r="R293" s="13">
        <f t="shared" si="112"/>
        <v>3.0303038950185268E-2</v>
      </c>
      <c r="S293" s="13">
        <f t="shared" si="112"/>
        <v>6.1855723083976466E-2</v>
      </c>
      <c r="T293" s="13">
        <f t="shared" si="112"/>
        <v>-4.8543770746710235E-2</v>
      </c>
      <c r="U293" s="13">
        <f t="shared" si="111"/>
        <v>5.1020285447952007E-2</v>
      </c>
      <c r="V293" s="14">
        <v>7505512</v>
      </c>
      <c r="W293" s="14">
        <v>5629134</v>
      </c>
      <c r="X293" s="14">
        <v>2293351</v>
      </c>
      <c r="Y293" s="14">
        <v>5420648</v>
      </c>
      <c r="Z293" s="14">
        <f t="shared" si="131"/>
        <v>-156365</v>
      </c>
      <c r="AA293" s="13">
        <f t="shared" si="132"/>
        <v>-2.0408184574093213E-2</v>
      </c>
      <c r="AB293" s="14">
        <f t="shared" si="121"/>
        <v>-117274</v>
      </c>
      <c r="AC293" s="13">
        <f t="shared" si="133"/>
        <v>-2.0408227191664796E-2</v>
      </c>
      <c r="AD293" s="14">
        <f t="shared" si="124"/>
        <v>-47778</v>
      </c>
      <c r="AE293" s="13">
        <f t="shared" si="134"/>
        <v>-2.0408102244686255E-2</v>
      </c>
      <c r="AF293" s="14">
        <f t="shared" si="122"/>
        <v>-112930</v>
      </c>
      <c r="AG293" s="13">
        <f t="shared" si="135"/>
        <v>-2.0408133760832503E-2</v>
      </c>
      <c r="AH293" s="14">
        <f t="shared" si="115"/>
        <v>20848645</v>
      </c>
      <c r="AI293" s="13">
        <f t="shared" si="125"/>
        <v>-2.0408173813155628E-2</v>
      </c>
      <c r="AJ293" s="14">
        <v>384464</v>
      </c>
      <c r="AK293" s="50">
        <f t="shared" si="123"/>
        <v>-1.029696445487871E-2</v>
      </c>
      <c r="AL293" s="50">
        <v>0.18</v>
      </c>
      <c r="AM293" s="50">
        <f t="shared" si="123"/>
        <v>0</v>
      </c>
      <c r="AN293" s="14">
        <v>35</v>
      </c>
      <c r="AO293" s="50">
        <f t="shared" si="126"/>
        <v>0.12903225806451624</v>
      </c>
      <c r="AP293" s="14">
        <v>20</v>
      </c>
      <c r="AQ293" s="50">
        <f t="shared" si="127"/>
        <v>5.2631578947368363E-2</v>
      </c>
      <c r="AR293" s="14">
        <v>30</v>
      </c>
      <c r="AS293" s="50">
        <f t="shared" si="128"/>
        <v>0.19999999999999996</v>
      </c>
      <c r="AT293" s="14">
        <v>383</v>
      </c>
      <c r="AU293" s="50">
        <f t="shared" si="129"/>
        <v>-2.6041666666666297E-3</v>
      </c>
      <c r="AV293" s="14">
        <v>39</v>
      </c>
      <c r="AW293" s="50">
        <f t="shared" si="130"/>
        <v>0.30000000000000004</v>
      </c>
      <c r="AX293" s="50">
        <v>0.94</v>
      </c>
      <c r="AY293" s="50">
        <f t="shared" si="136"/>
        <v>-1.0526315789473717E-2</v>
      </c>
    </row>
    <row r="294" spans="2:51" x14ac:dyDescent="0.3">
      <c r="B294" s="1">
        <v>43757</v>
      </c>
      <c r="C294" s="4">
        <f t="shared" si="116"/>
        <v>7</v>
      </c>
      <c r="D294" s="57">
        <f t="shared" si="117"/>
        <v>19</v>
      </c>
      <c r="E294" s="2">
        <v>46236443</v>
      </c>
      <c r="F294" s="2">
        <v>9418363</v>
      </c>
      <c r="G294" s="2">
        <v>3202243</v>
      </c>
      <c r="H294" s="2">
        <v>2221076</v>
      </c>
      <c r="I294" s="12">
        <v>1697790</v>
      </c>
      <c r="J294" s="13">
        <f t="shared" si="113"/>
        <v>3.671973642090072E-2</v>
      </c>
      <c r="K294" s="13">
        <f t="shared" si="118"/>
        <v>3.177506709190614E-2</v>
      </c>
      <c r="L294" s="13">
        <f t="shared" si="119"/>
        <v>1.9801979979641171E-2</v>
      </c>
      <c r="M294" s="13">
        <f t="shared" si="120"/>
        <v>1.1740599986385547E-2</v>
      </c>
      <c r="N294" s="13">
        <f t="shared" si="114"/>
        <v>0.2036999905031622</v>
      </c>
      <c r="O294" s="13">
        <f t="shared" si="114"/>
        <v>0.33999995540626327</v>
      </c>
      <c r="P294" s="13">
        <f t="shared" si="114"/>
        <v>0.69360007969413939</v>
      </c>
      <c r="Q294" s="13">
        <f t="shared" si="114"/>
        <v>0.76439977740518561</v>
      </c>
      <c r="R294" s="13">
        <f t="shared" si="112"/>
        <v>2.1052615132040486E-2</v>
      </c>
      <c r="S294" s="13">
        <f t="shared" si="112"/>
        <v>3.0927972165151196E-2</v>
      </c>
      <c r="T294" s="13">
        <f t="shared" si="112"/>
        <v>2.0000016629388995E-2</v>
      </c>
      <c r="U294" s="13">
        <f t="shared" si="111"/>
        <v>-5.7692703955354419E-2</v>
      </c>
      <c r="V294" s="14">
        <v>16645119</v>
      </c>
      <c r="W294" s="14">
        <v>12483839</v>
      </c>
      <c r="X294" s="14">
        <v>5086008</v>
      </c>
      <c r="Y294" s="14">
        <v>12021475</v>
      </c>
      <c r="Z294" s="14">
        <f t="shared" si="131"/>
        <v>323206</v>
      </c>
      <c r="AA294" s="13">
        <f t="shared" si="132"/>
        <v>1.9801968065875641E-2</v>
      </c>
      <c r="AB294" s="14">
        <f t="shared" si="121"/>
        <v>242404</v>
      </c>
      <c r="AC294" s="13">
        <f t="shared" si="133"/>
        <v>1.9801926816586546E-2</v>
      </c>
      <c r="AD294" s="14">
        <f t="shared" si="124"/>
        <v>98757</v>
      </c>
      <c r="AE294" s="13">
        <f t="shared" si="134"/>
        <v>1.9801890861318228E-2</v>
      </c>
      <c r="AF294" s="14">
        <f t="shared" si="122"/>
        <v>233427</v>
      </c>
      <c r="AG294" s="13">
        <f t="shared" si="135"/>
        <v>1.9802006235468239E-2</v>
      </c>
      <c r="AH294" s="14">
        <f t="shared" si="115"/>
        <v>46236441</v>
      </c>
      <c r="AI294" s="13">
        <f t="shared" si="125"/>
        <v>1.9801958360160077E-2</v>
      </c>
      <c r="AJ294" s="14">
        <v>383538</v>
      </c>
      <c r="AK294" s="50">
        <f t="shared" si="123"/>
        <v>-9.5804239143907344E-3</v>
      </c>
      <c r="AL294" s="50">
        <v>0.19</v>
      </c>
      <c r="AM294" s="50">
        <f t="shared" si="123"/>
        <v>0.11764705882352944</v>
      </c>
      <c r="AN294" s="14">
        <v>34</v>
      </c>
      <c r="AO294" s="50">
        <f t="shared" si="126"/>
        <v>3.0303030303030276E-2</v>
      </c>
      <c r="AP294" s="14">
        <v>19</v>
      </c>
      <c r="AQ294" s="50">
        <f t="shared" si="127"/>
        <v>0.11764705882352944</v>
      </c>
      <c r="AR294" s="14">
        <v>27</v>
      </c>
      <c r="AS294" s="50">
        <f t="shared" si="128"/>
        <v>0</v>
      </c>
      <c r="AT294" s="14">
        <v>386</v>
      </c>
      <c r="AU294" s="50">
        <f t="shared" si="129"/>
        <v>7.2222222222222188E-2</v>
      </c>
      <c r="AV294" s="14">
        <v>35</v>
      </c>
      <c r="AW294" s="50">
        <f t="shared" si="130"/>
        <v>-0.10256410256410253</v>
      </c>
      <c r="AX294" s="50">
        <v>0.92</v>
      </c>
      <c r="AY294" s="50">
        <f t="shared" si="136"/>
        <v>-3.1578947368420929E-2</v>
      </c>
    </row>
    <row r="295" spans="2:51" x14ac:dyDescent="0.3">
      <c r="B295" s="1">
        <v>43758</v>
      </c>
      <c r="C295" s="4">
        <f t="shared" si="116"/>
        <v>1</v>
      </c>
      <c r="D295" s="57">
        <f t="shared" si="117"/>
        <v>20</v>
      </c>
      <c r="E295" s="2">
        <v>43094160</v>
      </c>
      <c r="F295" s="2">
        <v>9140271</v>
      </c>
      <c r="G295" s="2">
        <v>3169846</v>
      </c>
      <c r="H295" s="2">
        <v>2069275</v>
      </c>
      <c r="I295" s="12">
        <v>1694736</v>
      </c>
      <c r="J295" s="13">
        <f t="shared" si="113"/>
        <v>3.9326349556413211E-2</v>
      </c>
      <c r="K295" s="13">
        <f t="shared" si="118"/>
        <v>9.4961025593371939E-3</v>
      </c>
      <c r="L295" s="13">
        <f t="shared" si="119"/>
        <v>-1.0309289715021874E-2</v>
      </c>
      <c r="M295" s="13">
        <f t="shared" si="120"/>
        <v>2.0011698673675582E-2</v>
      </c>
      <c r="N295" s="13">
        <f t="shared" si="114"/>
        <v>0.21209999220311987</v>
      </c>
      <c r="O295" s="13">
        <f t="shared" si="114"/>
        <v>0.34680000188178228</v>
      </c>
      <c r="P295" s="13">
        <f t="shared" si="114"/>
        <v>0.65279985210637992</v>
      </c>
      <c r="Q295" s="13">
        <f t="shared" si="114"/>
        <v>0.81899989126626471</v>
      </c>
      <c r="R295" s="13">
        <f t="shared" si="112"/>
        <v>-2.8846100986529732E-2</v>
      </c>
      <c r="S295" s="13">
        <f t="shared" si="112"/>
        <v>6.249990280134643E-2</v>
      </c>
      <c r="T295" s="13">
        <f t="shared" si="112"/>
        <v>-3.03028787458135E-2</v>
      </c>
      <c r="U295" s="13">
        <f t="shared" si="111"/>
        <v>1.9417510896918788E-2</v>
      </c>
      <c r="V295" s="14">
        <v>15513897</v>
      </c>
      <c r="W295" s="14">
        <v>11635423</v>
      </c>
      <c r="X295" s="14">
        <v>4740357</v>
      </c>
      <c r="Y295" s="14">
        <v>11204481</v>
      </c>
      <c r="Z295" s="14">
        <f t="shared" si="131"/>
        <v>-161603</v>
      </c>
      <c r="AA295" s="13">
        <f t="shared" si="132"/>
        <v>-1.0309272431501371E-2</v>
      </c>
      <c r="AB295" s="14">
        <f t="shared" si="121"/>
        <v>-121202</v>
      </c>
      <c r="AC295" s="13">
        <f t="shared" si="133"/>
        <v>-1.0309251166895295E-2</v>
      </c>
      <c r="AD295" s="14">
        <f t="shared" si="124"/>
        <v>-49379</v>
      </c>
      <c r="AE295" s="13">
        <f t="shared" si="134"/>
        <v>-1.0309336464473184E-2</v>
      </c>
      <c r="AF295" s="14">
        <f t="shared" si="122"/>
        <v>-116714</v>
      </c>
      <c r="AG295" s="13">
        <f t="shared" si="135"/>
        <v>-1.0309335719418278E-2</v>
      </c>
      <c r="AH295" s="14">
        <f t="shared" si="115"/>
        <v>43094158</v>
      </c>
      <c r="AI295" s="13">
        <f t="shared" si="125"/>
        <v>-1.0309290188543541E-2</v>
      </c>
      <c r="AJ295" s="14">
        <v>392178</v>
      </c>
      <c r="AK295" s="50">
        <f t="shared" si="123"/>
        <v>-3.0474283383394529E-2</v>
      </c>
      <c r="AL295" s="50">
        <v>0.19</v>
      </c>
      <c r="AM295" s="50">
        <f t="shared" si="123"/>
        <v>0</v>
      </c>
      <c r="AN295" s="14">
        <v>38</v>
      </c>
      <c r="AO295" s="50">
        <f t="shared" si="126"/>
        <v>0.1875</v>
      </c>
      <c r="AP295" s="14">
        <v>22</v>
      </c>
      <c r="AQ295" s="50">
        <f t="shared" si="127"/>
        <v>4.7619047619047672E-2</v>
      </c>
      <c r="AR295" s="14">
        <v>25</v>
      </c>
      <c r="AS295" s="50">
        <f t="shared" si="128"/>
        <v>-7.407407407407407E-2</v>
      </c>
      <c r="AT295" s="14">
        <v>361</v>
      </c>
      <c r="AU295" s="50">
        <f t="shared" si="129"/>
        <v>-6.7183462532299787E-2</v>
      </c>
      <c r="AV295" s="14">
        <v>33</v>
      </c>
      <c r="AW295" s="50">
        <f t="shared" si="130"/>
        <v>-8.333333333333337E-2</v>
      </c>
      <c r="AX295" s="50">
        <v>0.94</v>
      </c>
      <c r="AY295" s="50">
        <f t="shared" si="136"/>
        <v>-1.0526315789473717E-2</v>
      </c>
    </row>
    <row r="296" spans="2:51" x14ac:dyDescent="0.3">
      <c r="B296" s="24">
        <v>43759</v>
      </c>
      <c r="C296" s="16">
        <f t="shared" si="116"/>
        <v>2</v>
      </c>
      <c r="D296" s="73">
        <f t="shared" si="117"/>
        <v>21</v>
      </c>
      <c r="E296" s="25">
        <v>22803207</v>
      </c>
      <c r="F296" s="25">
        <v>5700801</v>
      </c>
      <c r="G296" s="25">
        <v>2371533</v>
      </c>
      <c r="H296" s="25">
        <v>1748531</v>
      </c>
      <c r="I296" s="26">
        <v>1462471</v>
      </c>
      <c r="J296" s="22">
        <f t="shared" si="113"/>
        <v>6.4134443896422116E-2</v>
      </c>
      <c r="K296" s="22">
        <f t="shared" si="118"/>
        <v>0.32382903302894461</v>
      </c>
      <c r="L296" s="22">
        <f t="shared" si="119"/>
        <v>9.3750020984576077E-2</v>
      </c>
      <c r="M296" s="22">
        <f t="shared" si="120"/>
        <v>0.21035794983323086</v>
      </c>
      <c r="N296" s="22">
        <f t="shared" si="114"/>
        <v>0.24999996710988942</v>
      </c>
      <c r="O296" s="22">
        <f t="shared" si="114"/>
        <v>0.4159999621105876</v>
      </c>
      <c r="P296" s="22">
        <f t="shared" si="114"/>
        <v>0.73729988155340875</v>
      </c>
      <c r="Q296" s="22">
        <f t="shared" si="114"/>
        <v>0.83639981218519999</v>
      </c>
      <c r="R296" s="22">
        <f t="shared" si="112"/>
        <v>2.0408082957817264E-2</v>
      </c>
      <c r="S296" s="22">
        <f t="shared" si="112"/>
        <v>7.2164950341893075E-2</v>
      </c>
      <c r="T296" s="22">
        <f t="shared" si="112"/>
        <v>4.1237363999205634E-2</v>
      </c>
      <c r="U296" s="22">
        <f t="shared" si="111"/>
        <v>6.2499139722772323E-2</v>
      </c>
      <c r="V296" s="21">
        <v>8209154</v>
      </c>
      <c r="W296" s="21">
        <v>6156866</v>
      </c>
      <c r="X296" s="21">
        <v>2508352</v>
      </c>
      <c r="Y296" s="21">
        <v>5928833</v>
      </c>
      <c r="Z296" s="21">
        <f t="shared" si="131"/>
        <v>703642</v>
      </c>
      <c r="AA296" s="22">
        <f t="shared" si="132"/>
        <v>9.3750033308853453E-2</v>
      </c>
      <c r="AB296" s="21">
        <f t="shared" si="121"/>
        <v>527732</v>
      </c>
      <c r="AC296" s="22">
        <f t="shared" si="133"/>
        <v>9.3750122132463032E-2</v>
      </c>
      <c r="AD296" s="21">
        <f t="shared" si="124"/>
        <v>215001</v>
      </c>
      <c r="AE296" s="22">
        <f t="shared" si="134"/>
        <v>9.3749713846681182E-2</v>
      </c>
      <c r="AF296" s="21">
        <f t="shared" si="122"/>
        <v>508185</v>
      </c>
      <c r="AG296" s="22">
        <f t="shared" si="135"/>
        <v>9.3749861640158194E-2</v>
      </c>
      <c r="AH296" s="21">
        <f t="shared" si="115"/>
        <v>22803205</v>
      </c>
      <c r="AI296" s="22">
        <f t="shared" si="125"/>
        <v>9.3749977516524474E-2</v>
      </c>
      <c r="AJ296" s="14">
        <v>383369</v>
      </c>
      <c r="AK296" s="50">
        <f t="shared" si="123"/>
        <v>-4.5103455490600908E-2</v>
      </c>
      <c r="AL296" s="50">
        <v>0.19</v>
      </c>
      <c r="AM296" s="50">
        <f t="shared" si="123"/>
        <v>5.555555555555558E-2</v>
      </c>
      <c r="AN296" s="14">
        <v>31</v>
      </c>
      <c r="AO296" s="50">
        <f t="shared" si="126"/>
        <v>0</v>
      </c>
      <c r="AP296" s="14">
        <v>22</v>
      </c>
      <c r="AQ296" s="50">
        <f t="shared" si="127"/>
        <v>4.7619047619047672E-2</v>
      </c>
      <c r="AR296" s="14">
        <v>30</v>
      </c>
      <c r="AS296" s="50">
        <f t="shared" si="128"/>
        <v>0.19999999999999996</v>
      </c>
      <c r="AT296" s="14">
        <v>368</v>
      </c>
      <c r="AU296" s="50">
        <f t="shared" si="129"/>
        <v>1.6574585635359185E-2</v>
      </c>
      <c r="AV296" s="14">
        <v>36</v>
      </c>
      <c r="AW296" s="50">
        <f t="shared" si="130"/>
        <v>0</v>
      </c>
      <c r="AX296" s="50">
        <v>0.92</v>
      </c>
      <c r="AY296" s="50">
        <f t="shared" si="136"/>
        <v>-1.0752688172043001E-2</v>
      </c>
    </row>
    <row r="297" spans="2:51" x14ac:dyDescent="0.3">
      <c r="B297" s="24">
        <v>43760</v>
      </c>
      <c r="C297" s="16">
        <f t="shared" si="116"/>
        <v>3</v>
      </c>
      <c r="D297" s="73">
        <f t="shared" si="117"/>
        <v>22</v>
      </c>
      <c r="E297" s="25">
        <v>21717340</v>
      </c>
      <c r="F297" s="25">
        <v>5429335</v>
      </c>
      <c r="G297" s="25">
        <v>2106582</v>
      </c>
      <c r="H297" s="25">
        <v>1568560</v>
      </c>
      <c r="I297" s="26">
        <v>1350531</v>
      </c>
      <c r="J297" s="22">
        <f t="shared" si="113"/>
        <v>6.2186759520272743E-2</v>
      </c>
      <c r="K297" s="22">
        <f t="shared" si="118"/>
        <v>0.19867558485682779</v>
      </c>
      <c r="L297" s="22">
        <f t="shared" si="119"/>
        <v>-9.9009720434640736E-3</v>
      </c>
      <c r="M297" s="22">
        <f t="shared" si="120"/>
        <v>0.21066231862763574</v>
      </c>
      <c r="N297" s="22">
        <f t="shared" si="114"/>
        <v>0.25</v>
      </c>
      <c r="O297" s="22">
        <f t="shared" si="114"/>
        <v>0.38800000368369236</v>
      </c>
      <c r="P297" s="22">
        <f t="shared" si="114"/>
        <v>0.74459954561464969</v>
      </c>
      <c r="Q297" s="22">
        <f t="shared" si="114"/>
        <v>0.86100053552302747</v>
      </c>
      <c r="R297" s="22">
        <f t="shared" si="112"/>
        <v>5.2631546112283933E-2</v>
      </c>
      <c r="S297" s="22">
        <f t="shared" si="112"/>
        <v>1.0417003564739069E-2</v>
      </c>
      <c r="T297" s="22">
        <f t="shared" si="112"/>
        <v>5.1546016338329892E-2</v>
      </c>
      <c r="U297" s="22">
        <f t="shared" si="111"/>
        <v>8.2474603012231862E-2</v>
      </c>
      <c r="V297" s="21">
        <v>7818242</v>
      </c>
      <c r="W297" s="21">
        <v>5863681</v>
      </c>
      <c r="X297" s="21">
        <v>2388907</v>
      </c>
      <c r="Y297" s="21">
        <v>5646508</v>
      </c>
      <c r="Z297" s="21">
        <f t="shared" si="131"/>
        <v>-78182</v>
      </c>
      <c r="AA297" s="22">
        <f t="shared" si="132"/>
        <v>-9.9009374369968262E-3</v>
      </c>
      <c r="AB297" s="21">
        <f t="shared" si="121"/>
        <v>-58637</v>
      </c>
      <c r="AC297" s="22">
        <f t="shared" si="133"/>
        <v>-9.9010218633988067E-3</v>
      </c>
      <c r="AD297" s="21">
        <f t="shared" si="124"/>
        <v>-23889</v>
      </c>
      <c r="AE297" s="22">
        <f t="shared" si="134"/>
        <v>-9.9009613742728764E-3</v>
      </c>
      <c r="AF297" s="21">
        <f t="shared" si="122"/>
        <v>-56465</v>
      </c>
      <c r="AG297" s="22">
        <f t="shared" si="135"/>
        <v>-9.9009762101276433E-3</v>
      </c>
      <c r="AH297" s="21">
        <f t="shared" si="115"/>
        <v>21717338</v>
      </c>
      <c r="AI297" s="22">
        <f t="shared" si="125"/>
        <v>-9.9009729462398166E-3</v>
      </c>
      <c r="AJ297" s="14">
        <v>399709</v>
      </c>
      <c r="AK297" s="50">
        <f t="shared" si="123"/>
        <v>-7.3509507809143004E-3</v>
      </c>
      <c r="AL297" s="50">
        <v>0.18</v>
      </c>
      <c r="AM297" s="50">
        <f t="shared" si="123"/>
        <v>-5.2631578947368474E-2</v>
      </c>
      <c r="AN297" s="14">
        <v>37</v>
      </c>
      <c r="AO297" s="50">
        <f t="shared" si="126"/>
        <v>5.7142857142857162E-2</v>
      </c>
      <c r="AP297" s="14">
        <v>19</v>
      </c>
      <c r="AQ297" s="50">
        <f t="shared" si="127"/>
        <v>0.11764705882352944</v>
      </c>
      <c r="AR297" s="14">
        <v>29</v>
      </c>
      <c r="AS297" s="50">
        <f t="shared" si="128"/>
        <v>0.15999999999999992</v>
      </c>
      <c r="AT297" s="14">
        <v>376</v>
      </c>
      <c r="AU297" s="50">
        <f t="shared" si="129"/>
        <v>-4.5685279187817285E-2</v>
      </c>
      <c r="AV297" s="14">
        <v>32</v>
      </c>
      <c r="AW297" s="50">
        <f t="shared" si="130"/>
        <v>0</v>
      </c>
      <c r="AX297" s="50">
        <v>0.94</v>
      </c>
      <c r="AY297" s="50">
        <f t="shared" si="136"/>
        <v>3.296703296703285E-2</v>
      </c>
    </row>
    <row r="298" spans="2:51" x14ac:dyDescent="0.3">
      <c r="B298" s="1">
        <v>43761</v>
      </c>
      <c r="C298" s="4">
        <f t="shared" si="116"/>
        <v>4</v>
      </c>
      <c r="D298" s="57">
        <f t="shared" si="117"/>
        <v>23</v>
      </c>
      <c r="E298" s="2">
        <v>21717340</v>
      </c>
      <c r="F298" s="2">
        <v>5320748</v>
      </c>
      <c r="G298" s="2">
        <v>2085733</v>
      </c>
      <c r="H298" s="2">
        <v>1568262</v>
      </c>
      <c r="I298" s="12">
        <v>1324554</v>
      </c>
      <c r="J298" s="13">
        <f t="shared" si="113"/>
        <v>6.0990618556416208E-2</v>
      </c>
      <c r="K298" s="13">
        <f t="shared" si="118"/>
        <v>1.2531332152540875E-2</v>
      </c>
      <c r="L298" s="13">
        <f t="shared" si="119"/>
        <v>5.2631578947368363E-2</v>
      </c>
      <c r="M298" s="13">
        <f t="shared" si="120"/>
        <v>-3.8095234455086113E-2</v>
      </c>
      <c r="N298" s="13">
        <f t="shared" si="114"/>
        <v>0.24499998618615354</v>
      </c>
      <c r="O298" s="13">
        <f t="shared" si="114"/>
        <v>0.39199995940420407</v>
      </c>
      <c r="P298" s="13">
        <f t="shared" si="114"/>
        <v>0.75189969185892924</v>
      </c>
      <c r="Q298" s="13">
        <f t="shared" si="114"/>
        <v>0.84459994567234298</v>
      </c>
      <c r="R298" s="13">
        <f t="shared" si="112"/>
        <v>-5.7692364335817814E-2</v>
      </c>
      <c r="S298" s="13">
        <f t="shared" si="112"/>
        <v>-6.6666407050682941E-2</v>
      </c>
      <c r="T298" s="13">
        <f t="shared" si="112"/>
        <v>2.9999502736572481E-2</v>
      </c>
      <c r="U298" s="13">
        <f t="shared" si="111"/>
        <v>6.1855580046786596E-2</v>
      </c>
      <c r="V298" s="14">
        <v>7818242</v>
      </c>
      <c r="W298" s="14">
        <v>5863681</v>
      </c>
      <c r="X298" s="14">
        <v>2388907</v>
      </c>
      <c r="Y298" s="14">
        <v>5646508</v>
      </c>
      <c r="Z298" s="14">
        <f t="shared" si="131"/>
        <v>390912</v>
      </c>
      <c r="AA298" s="13">
        <f t="shared" si="132"/>
        <v>5.2631564774959561E-2</v>
      </c>
      <c r="AB298" s="14">
        <f t="shared" si="121"/>
        <v>293184</v>
      </c>
      <c r="AC298" s="13">
        <f t="shared" si="133"/>
        <v>5.2631569499094866E-2</v>
      </c>
      <c r="AD298" s="14">
        <f t="shared" si="124"/>
        <v>119445</v>
      </c>
      <c r="AE298" s="13">
        <f t="shared" si="134"/>
        <v>5.2631416608870385E-2</v>
      </c>
      <c r="AF298" s="14">
        <f t="shared" si="122"/>
        <v>282325</v>
      </c>
      <c r="AG298" s="13">
        <f t="shared" si="135"/>
        <v>5.2631500454030089E-2</v>
      </c>
      <c r="AH298" s="14">
        <f t="shared" si="115"/>
        <v>21717338</v>
      </c>
      <c r="AI298" s="13">
        <f t="shared" si="125"/>
        <v>5.2631533028763E-2</v>
      </c>
      <c r="AJ298" s="14">
        <v>394443</v>
      </c>
      <c r="AK298" s="50">
        <f t="shared" si="123"/>
        <v>-1.7432200497706996E-2</v>
      </c>
      <c r="AL298" s="50">
        <v>0.18</v>
      </c>
      <c r="AM298" s="50">
        <f t="shared" si="123"/>
        <v>-5.2631578947368474E-2</v>
      </c>
      <c r="AN298" s="14">
        <v>37</v>
      </c>
      <c r="AO298" s="50">
        <f t="shared" si="126"/>
        <v>-2.6315789473684181E-2</v>
      </c>
      <c r="AP298" s="14">
        <v>18</v>
      </c>
      <c r="AQ298" s="50">
        <f t="shared" si="127"/>
        <v>-0.18181818181818177</v>
      </c>
      <c r="AR298" s="14">
        <v>30</v>
      </c>
      <c r="AS298" s="50">
        <f t="shared" si="128"/>
        <v>0.15384615384615374</v>
      </c>
      <c r="AT298" s="14">
        <v>369</v>
      </c>
      <c r="AU298" s="50">
        <f t="shared" si="129"/>
        <v>-5.3908355795148077E-3</v>
      </c>
      <c r="AV298" s="14">
        <v>33</v>
      </c>
      <c r="AW298" s="50">
        <f t="shared" si="130"/>
        <v>6.4516129032258007E-2</v>
      </c>
      <c r="AX298" s="50">
        <v>0.95</v>
      </c>
      <c r="AY298" s="50">
        <f t="shared" si="136"/>
        <v>0</v>
      </c>
    </row>
    <row r="299" spans="2:51" x14ac:dyDescent="0.3">
      <c r="B299" s="1">
        <v>43762</v>
      </c>
      <c r="C299" s="4">
        <f t="shared" si="116"/>
        <v>5</v>
      </c>
      <c r="D299" s="57">
        <f t="shared" si="117"/>
        <v>24</v>
      </c>
      <c r="E299" s="2">
        <v>21065820</v>
      </c>
      <c r="F299" s="2">
        <v>5319119</v>
      </c>
      <c r="G299" s="2">
        <v>2234030</v>
      </c>
      <c r="H299" s="2">
        <v>1663458</v>
      </c>
      <c r="I299" s="12">
        <v>1309474</v>
      </c>
      <c r="J299" s="13">
        <f t="shared" si="113"/>
        <v>6.2161074195070498E-2</v>
      </c>
      <c r="K299" s="13">
        <f t="shared" si="118"/>
        <v>9.4426795643601791E-2</v>
      </c>
      <c r="L299" s="13">
        <f t="shared" si="119"/>
        <v>-4.9019607400555998E-2</v>
      </c>
      <c r="M299" s="13">
        <f t="shared" si="120"/>
        <v>0.15084054746076969</v>
      </c>
      <c r="N299" s="13">
        <f t="shared" si="114"/>
        <v>0.25249997389135576</v>
      </c>
      <c r="O299" s="13">
        <f t="shared" si="114"/>
        <v>0.42000000376002117</v>
      </c>
      <c r="P299" s="13">
        <f t="shared" si="114"/>
        <v>0.74459966965528668</v>
      </c>
      <c r="Q299" s="13">
        <f t="shared" si="114"/>
        <v>0.7871999172807489</v>
      </c>
      <c r="R299" s="13">
        <f t="shared" si="112"/>
        <v>-9.8039915255448973E-3</v>
      </c>
      <c r="S299" s="13">
        <f t="shared" si="112"/>
        <v>0.10526337375537098</v>
      </c>
      <c r="T299" s="13">
        <f t="shared" si="112"/>
        <v>6.2499386222738096E-2</v>
      </c>
      <c r="U299" s="13">
        <f t="shared" si="111"/>
        <v>-1.0309236436616853E-2</v>
      </c>
      <c r="V299" s="14">
        <v>7583695</v>
      </c>
      <c r="W299" s="14">
        <v>5687771</v>
      </c>
      <c r="X299" s="14">
        <v>2317240</v>
      </c>
      <c r="Y299" s="14">
        <v>5477113</v>
      </c>
      <c r="Z299" s="14">
        <f t="shared" si="131"/>
        <v>-390912</v>
      </c>
      <c r="AA299" s="13">
        <f t="shared" si="132"/>
        <v>-4.9019594319820392E-2</v>
      </c>
      <c r="AB299" s="14">
        <f t="shared" si="121"/>
        <v>-293184</v>
      </c>
      <c r="AC299" s="13">
        <f t="shared" si="133"/>
        <v>-4.9019596368807372E-2</v>
      </c>
      <c r="AD299" s="14">
        <f t="shared" si="124"/>
        <v>-119445</v>
      </c>
      <c r="AE299" s="13">
        <f t="shared" si="134"/>
        <v>-4.9019467021793939E-2</v>
      </c>
      <c r="AF299" s="14">
        <f t="shared" si="122"/>
        <v>-282325</v>
      </c>
      <c r="AG299" s="13">
        <f t="shared" si="135"/>
        <v>-4.9019539753705099E-2</v>
      </c>
      <c r="AH299" s="14">
        <f t="shared" si="115"/>
        <v>21065819</v>
      </c>
      <c r="AI299" s="13">
        <f t="shared" si="125"/>
        <v>-4.9019566683076277E-2</v>
      </c>
      <c r="AJ299" s="14">
        <v>389066</v>
      </c>
      <c r="AK299" s="50">
        <f t="shared" si="123"/>
        <v>-3.755377281711425E-2</v>
      </c>
      <c r="AL299" s="50">
        <v>0.18</v>
      </c>
      <c r="AM299" s="50">
        <f t="shared" si="123"/>
        <v>5.8823529411764497E-2</v>
      </c>
      <c r="AN299" s="14">
        <v>38</v>
      </c>
      <c r="AO299" s="50">
        <f t="shared" si="126"/>
        <v>2.7027027027026973E-2</v>
      </c>
      <c r="AP299" s="14">
        <v>21</v>
      </c>
      <c r="AQ299" s="50">
        <f t="shared" si="127"/>
        <v>0.16666666666666674</v>
      </c>
      <c r="AR299" s="14">
        <v>27</v>
      </c>
      <c r="AS299" s="50">
        <f t="shared" si="128"/>
        <v>0</v>
      </c>
      <c r="AT299" s="14">
        <v>398</v>
      </c>
      <c r="AU299" s="50">
        <f t="shared" si="129"/>
        <v>9.0410958904109551E-2</v>
      </c>
      <c r="AV299" s="14">
        <v>31</v>
      </c>
      <c r="AW299" s="50">
        <f t="shared" si="130"/>
        <v>-8.8235294117647078E-2</v>
      </c>
      <c r="AX299" s="50">
        <v>0.91</v>
      </c>
      <c r="AY299" s="50">
        <f t="shared" si="136"/>
        <v>-1.0869565217391353E-2</v>
      </c>
    </row>
    <row r="300" spans="2:51" x14ac:dyDescent="0.3">
      <c r="B300" s="1">
        <v>43763</v>
      </c>
      <c r="C300" s="4">
        <f t="shared" si="116"/>
        <v>6</v>
      </c>
      <c r="D300" s="57">
        <f t="shared" si="117"/>
        <v>25</v>
      </c>
      <c r="E300" s="2">
        <v>21500167</v>
      </c>
      <c r="F300" s="2">
        <v>5321291</v>
      </c>
      <c r="G300" s="2">
        <v>2107231</v>
      </c>
      <c r="H300" s="2">
        <v>1507513</v>
      </c>
      <c r="I300" s="12">
        <v>1186714</v>
      </c>
      <c r="J300" s="13">
        <f t="shared" si="113"/>
        <v>5.5195571271609192E-2</v>
      </c>
      <c r="K300" s="13">
        <f t="shared" si="118"/>
        <v>-0.10333342652249045</v>
      </c>
      <c r="L300" s="13">
        <f t="shared" si="119"/>
        <v>3.1250038971355698E-2</v>
      </c>
      <c r="M300" s="13">
        <f t="shared" si="120"/>
        <v>-0.13050517372885584</v>
      </c>
      <c r="N300" s="13">
        <f t="shared" si="114"/>
        <v>0.24749998453500385</v>
      </c>
      <c r="O300" s="13">
        <f t="shared" si="114"/>
        <v>0.39599995564986018</v>
      </c>
      <c r="P300" s="13">
        <f t="shared" si="114"/>
        <v>0.71539997276046152</v>
      </c>
      <c r="Q300" s="13">
        <f t="shared" si="114"/>
        <v>0.78719984504279561</v>
      </c>
      <c r="R300" s="13">
        <f t="shared" si="112"/>
        <v>-2.9411692080629992E-2</v>
      </c>
      <c r="S300" s="13">
        <f t="shared" si="112"/>
        <v>-3.8834862512548529E-2</v>
      </c>
      <c r="T300" s="13">
        <f t="shared" si="112"/>
        <v>3.4164820750248737E-8</v>
      </c>
      <c r="U300" s="13">
        <f t="shared" si="111"/>
        <v>-6.7961350488562999E-2</v>
      </c>
      <c r="V300" s="14">
        <v>7740060</v>
      </c>
      <c r="W300" s="14">
        <v>5805045</v>
      </c>
      <c r="X300" s="14">
        <v>2365018</v>
      </c>
      <c r="Y300" s="14">
        <v>5590043</v>
      </c>
      <c r="Z300" s="14">
        <f t="shared" si="131"/>
        <v>234548</v>
      </c>
      <c r="AA300" s="13">
        <f t="shared" si="132"/>
        <v>3.1250099926560582E-2</v>
      </c>
      <c r="AB300" s="14">
        <f t="shared" si="121"/>
        <v>175911</v>
      </c>
      <c r="AC300" s="13">
        <f t="shared" si="133"/>
        <v>3.1250099926560582E-2</v>
      </c>
      <c r="AD300" s="14">
        <f t="shared" si="124"/>
        <v>71667</v>
      </c>
      <c r="AE300" s="13">
        <f t="shared" si="134"/>
        <v>3.124990461556032E-2</v>
      </c>
      <c r="AF300" s="14">
        <f t="shared" si="122"/>
        <v>169395</v>
      </c>
      <c r="AG300" s="13">
        <f t="shared" si="135"/>
        <v>3.1249953880052805E-2</v>
      </c>
      <c r="AH300" s="14">
        <f t="shared" si="115"/>
        <v>21500166</v>
      </c>
      <c r="AI300" s="13">
        <f t="shared" si="125"/>
        <v>3.1250040470256035E-2</v>
      </c>
      <c r="AJ300" s="14">
        <v>393573</v>
      </c>
      <c r="AK300" s="50">
        <f t="shared" si="123"/>
        <v>2.3692725456739838E-2</v>
      </c>
      <c r="AL300" s="50">
        <v>0.19</v>
      </c>
      <c r="AM300" s="50">
        <f t="shared" si="123"/>
        <v>5.555555555555558E-2</v>
      </c>
      <c r="AN300" s="14">
        <v>37</v>
      </c>
      <c r="AO300" s="50">
        <f t="shared" si="126"/>
        <v>5.7142857142857162E-2</v>
      </c>
      <c r="AP300" s="14">
        <v>20</v>
      </c>
      <c r="AQ300" s="50">
        <f t="shared" si="127"/>
        <v>0</v>
      </c>
      <c r="AR300" s="14">
        <v>28</v>
      </c>
      <c r="AS300" s="50">
        <f t="shared" si="128"/>
        <v>-6.6666666666666652E-2</v>
      </c>
      <c r="AT300" s="14">
        <v>375</v>
      </c>
      <c r="AU300" s="50">
        <f t="shared" si="129"/>
        <v>-2.0887728459530019E-2</v>
      </c>
      <c r="AV300" s="14">
        <v>39</v>
      </c>
      <c r="AW300" s="50">
        <f t="shared" si="130"/>
        <v>0</v>
      </c>
      <c r="AX300" s="50">
        <v>0.93</v>
      </c>
      <c r="AY300" s="50">
        <f t="shared" si="136"/>
        <v>-1.0638297872340274E-2</v>
      </c>
    </row>
    <row r="301" spans="2:51" x14ac:dyDescent="0.3">
      <c r="B301" s="1">
        <v>43764</v>
      </c>
      <c r="C301" s="4">
        <f t="shared" si="116"/>
        <v>7</v>
      </c>
      <c r="D301" s="57">
        <f t="shared" si="117"/>
        <v>26</v>
      </c>
      <c r="E301" s="2">
        <v>43991955</v>
      </c>
      <c r="F301" s="2">
        <v>9330693</v>
      </c>
      <c r="G301" s="2">
        <v>3204160</v>
      </c>
      <c r="H301" s="2">
        <v>2069887</v>
      </c>
      <c r="I301" s="12">
        <v>1582222</v>
      </c>
      <c r="J301" s="13">
        <f t="shared" si="113"/>
        <v>3.5966166995760933E-2</v>
      </c>
      <c r="K301" s="13">
        <f t="shared" si="118"/>
        <v>-6.8069667037737314E-2</v>
      </c>
      <c r="L301" s="13">
        <f t="shared" si="119"/>
        <v>-4.8543699609418511E-2</v>
      </c>
      <c r="M301" s="13">
        <f t="shared" si="120"/>
        <v>-2.0522190478220792E-2</v>
      </c>
      <c r="N301" s="13">
        <f t="shared" si="114"/>
        <v>0.2120999850995483</v>
      </c>
      <c r="O301" s="13">
        <f t="shared" si="114"/>
        <v>0.34340000255072156</v>
      </c>
      <c r="P301" s="13">
        <f t="shared" si="114"/>
        <v>0.64599988764606009</v>
      </c>
      <c r="Q301" s="13">
        <f t="shared" si="114"/>
        <v>0.76440018223217021</v>
      </c>
      <c r="R301" s="13">
        <f t="shared" si="112"/>
        <v>4.1237088797290378E-2</v>
      </c>
      <c r="S301" s="13">
        <f t="shared" si="112"/>
        <v>1.0000139971770405E-2</v>
      </c>
      <c r="T301" s="13">
        <f t="shared" si="112"/>
        <v>-6.8627719981044111E-2</v>
      </c>
      <c r="U301" s="13">
        <f t="shared" si="111"/>
        <v>5.2960112828515093E-7</v>
      </c>
      <c r="V301" s="14">
        <v>15837104</v>
      </c>
      <c r="W301" s="14">
        <v>11877828</v>
      </c>
      <c r="X301" s="14">
        <v>4839115</v>
      </c>
      <c r="Y301" s="14">
        <v>11437908</v>
      </c>
      <c r="Z301" s="14">
        <f t="shared" si="131"/>
        <v>-808015</v>
      </c>
      <c r="AA301" s="13">
        <f t="shared" si="132"/>
        <v>-4.8543660156469937E-2</v>
      </c>
      <c r="AB301" s="14">
        <f t="shared" si="121"/>
        <v>-606011</v>
      </c>
      <c r="AC301" s="13">
        <f t="shared" si="133"/>
        <v>-4.8543641102708923E-2</v>
      </c>
      <c r="AD301" s="14">
        <f t="shared" si="124"/>
        <v>-246893</v>
      </c>
      <c r="AE301" s="13">
        <f t="shared" si="134"/>
        <v>-4.8543572876802443E-2</v>
      </c>
      <c r="AF301" s="14">
        <f t="shared" si="122"/>
        <v>-583567</v>
      </c>
      <c r="AG301" s="13">
        <f t="shared" si="135"/>
        <v>-4.8543710318409317E-2</v>
      </c>
      <c r="AH301" s="14">
        <f t="shared" si="115"/>
        <v>43991955</v>
      </c>
      <c r="AI301" s="13">
        <f t="shared" si="125"/>
        <v>-4.8543658453296556E-2</v>
      </c>
      <c r="AJ301" s="14">
        <v>382825</v>
      </c>
      <c r="AK301" s="50">
        <f t="shared" si="123"/>
        <v>-1.8590074516736665E-3</v>
      </c>
      <c r="AL301" s="50">
        <v>0.17</v>
      </c>
      <c r="AM301" s="50">
        <f t="shared" si="123"/>
        <v>-0.10526315789473684</v>
      </c>
      <c r="AN301" s="14">
        <v>36</v>
      </c>
      <c r="AO301" s="50">
        <f t="shared" si="126"/>
        <v>5.8823529411764719E-2</v>
      </c>
      <c r="AP301" s="14">
        <v>20</v>
      </c>
      <c r="AQ301" s="50">
        <f t="shared" si="127"/>
        <v>5.2631578947368363E-2</v>
      </c>
      <c r="AR301" s="14">
        <v>28</v>
      </c>
      <c r="AS301" s="50">
        <f t="shared" si="128"/>
        <v>3.7037037037036979E-2</v>
      </c>
      <c r="AT301" s="14">
        <v>359</v>
      </c>
      <c r="AU301" s="50">
        <f t="shared" si="129"/>
        <v>-6.9948186528497436E-2</v>
      </c>
      <c r="AV301" s="14">
        <v>40</v>
      </c>
      <c r="AW301" s="50">
        <f t="shared" si="130"/>
        <v>0.14285714285714279</v>
      </c>
      <c r="AX301" s="50">
        <v>0.92</v>
      </c>
      <c r="AY301" s="50">
        <f t="shared" si="136"/>
        <v>0</v>
      </c>
    </row>
    <row r="302" spans="2:51" x14ac:dyDescent="0.3">
      <c r="B302" s="1">
        <v>43765</v>
      </c>
      <c r="C302" s="4">
        <f t="shared" si="116"/>
        <v>1</v>
      </c>
      <c r="D302" s="57">
        <f t="shared" si="117"/>
        <v>27</v>
      </c>
      <c r="E302" s="2">
        <v>43094160</v>
      </c>
      <c r="F302" s="2">
        <v>9321266</v>
      </c>
      <c r="G302" s="2">
        <v>3137538</v>
      </c>
      <c r="H302" s="2">
        <v>2154861</v>
      </c>
      <c r="I302" s="12">
        <v>1613560</v>
      </c>
      <c r="J302" s="13">
        <f t="shared" si="113"/>
        <v>3.7442660444013759E-2</v>
      </c>
      <c r="K302" s="13">
        <f t="shared" si="118"/>
        <v>-4.7898905788276158E-2</v>
      </c>
      <c r="L302" s="13">
        <f t="shared" si="119"/>
        <v>0</v>
      </c>
      <c r="M302" s="13">
        <f t="shared" si="120"/>
        <v>-4.7898905788276158E-2</v>
      </c>
      <c r="N302" s="13">
        <f t="shared" si="114"/>
        <v>0.21629998125035968</v>
      </c>
      <c r="O302" s="13">
        <f t="shared" si="114"/>
        <v>0.33659998545261982</v>
      </c>
      <c r="P302" s="13">
        <f t="shared" si="114"/>
        <v>0.68679996863782999</v>
      </c>
      <c r="Q302" s="13">
        <f t="shared" si="114"/>
        <v>0.74880003861037903</v>
      </c>
      <c r="R302" s="13">
        <f t="shared" si="112"/>
        <v>1.9801929286341613E-2</v>
      </c>
      <c r="S302" s="13">
        <f t="shared" si="112"/>
        <v>-2.9411811919884179E-2</v>
      </c>
      <c r="T302" s="13">
        <f t="shared" si="112"/>
        <v>5.2083523643184693E-2</v>
      </c>
      <c r="U302" s="13">
        <f t="shared" si="112"/>
        <v>-8.5714117186693306E-2</v>
      </c>
      <c r="V302" s="14">
        <v>15513897</v>
      </c>
      <c r="W302" s="14">
        <v>11635423</v>
      </c>
      <c r="X302" s="14">
        <v>4740357</v>
      </c>
      <c r="Y302" s="14">
        <v>11204481</v>
      </c>
      <c r="Z302" s="14">
        <f t="shared" si="131"/>
        <v>0</v>
      </c>
      <c r="AA302" s="13">
        <f t="shared" si="132"/>
        <v>0</v>
      </c>
      <c r="AB302" s="14">
        <f t="shared" si="121"/>
        <v>0</v>
      </c>
      <c r="AC302" s="13">
        <f t="shared" si="133"/>
        <v>0</v>
      </c>
      <c r="AD302" s="14">
        <f t="shared" si="124"/>
        <v>0</v>
      </c>
      <c r="AE302" s="13">
        <f t="shared" si="134"/>
        <v>0</v>
      </c>
      <c r="AF302" s="14">
        <f t="shared" si="122"/>
        <v>0</v>
      </c>
      <c r="AG302" s="13">
        <f t="shared" si="135"/>
        <v>0</v>
      </c>
      <c r="AH302" s="14">
        <f t="shared" si="115"/>
        <v>43094158</v>
      </c>
      <c r="AI302" s="13">
        <f t="shared" si="125"/>
        <v>0</v>
      </c>
      <c r="AJ302" s="14">
        <v>382944</v>
      </c>
      <c r="AK302" s="50">
        <f t="shared" si="123"/>
        <v>-2.3545430901274367E-2</v>
      </c>
      <c r="AL302" s="50">
        <v>0.18</v>
      </c>
      <c r="AM302" s="50">
        <f t="shared" si="123"/>
        <v>-5.2631578947368474E-2</v>
      </c>
      <c r="AN302" s="14">
        <v>33</v>
      </c>
      <c r="AO302" s="50">
        <f t="shared" si="126"/>
        <v>-0.13157894736842102</v>
      </c>
      <c r="AP302" s="14">
        <v>17</v>
      </c>
      <c r="AQ302" s="50">
        <f t="shared" si="127"/>
        <v>-0.22727272727272729</v>
      </c>
      <c r="AR302" s="14">
        <v>27</v>
      </c>
      <c r="AS302" s="50">
        <f t="shared" si="128"/>
        <v>8.0000000000000071E-2</v>
      </c>
      <c r="AT302" s="14">
        <v>366</v>
      </c>
      <c r="AU302" s="50">
        <f t="shared" si="129"/>
        <v>1.3850415512465464E-2</v>
      </c>
      <c r="AV302" s="14">
        <v>35</v>
      </c>
      <c r="AW302" s="50">
        <f t="shared" si="130"/>
        <v>6.0606060606060552E-2</v>
      </c>
      <c r="AX302" s="50">
        <v>0.95</v>
      </c>
      <c r="AY302" s="50">
        <f t="shared" si="136"/>
        <v>1.0638297872340496E-2</v>
      </c>
    </row>
    <row r="303" spans="2:51" x14ac:dyDescent="0.3">
      <c r="B303" s="1">
        <v>43766</v>
      </c>
      <c r="C303" s="4">
        <f t="shared" si="116"/>
        <v>2</v>
      </c>
      <c r="D303" s="57">
        <f t="shared" si="117"/>
        <v>28</v>
      </c>
      <c r="E303" s="2">
        <v>21065820</v>
      </c>
      <c r="F303" s="2">
        <v>5424448</v>
      </c>
      <c r="G303" s="2">
        <v>2104686</v>
      </c>
      <c r="H303" s="2">
        <v>1490328</v>
      </c>
      <c r="I303" s="12">
        <v>1222069</v>
      </c>
      <c r="J303" s="13">
        <f t="shared" si="113"/>
        <v>5.8011935922741197E-2</v>
      </c>
      <c r="K303" s="13">
        <f t="shared" si="118"/>
        <v>-0.16438069541208</v>
      </c>
      <c r="L303" s="13">
        <f t="shared" si="119"/>
        <v>-7.6190467419780084E-2</v>
      </c>
      <c r="M303" s="13">
        <f t="shared" si="120"/>
        <v>-9.5463647951307462E-2</v>
      </c>
      <c r="N303" s="13">
        <f t="shared" si="114"/>
        <v>0.25749996914432954</v>
      </c>
      <c r="O303" s="13">
        <f t="shared" si="114"/>
        <v>0.3880000324456977</v>
      </c>
      <c r="P303" s="13">
        <f t="shared" si="114"/>
        <v>0.70809992559460178</v>
      </c>
      <c r="Q303" s="13">
        <f t="shared" si="114"/>
        <v>0.82000002683972928</v>
      </c>
      <c r="R303" s="13">
        <f t="shared" ref="R303:U366" si="137">(N303/N296)-1</f>
        <v>3.0000012084575367E-2</v>
      </c>
      <c r="S303" s="13">
        <f t="shared" si="137"/>
        <v>-6.7307529363299645E-2</v>
      </c>
      <c r="T303" s="13">
        <f t="shared" si="137"/>
        <v>-3.9603907025301477E-2</v>
      </c>
      <c r="U303" s="13">
        <f t="shared" si="137"/>
        <v>-1.9607590899170857E-2</v>
      </c>
      <c r="V303" s="14">
        <v>7583695</v>
      </c>
      <c r="W303" s="14">
        <v>5687771</v>
      </c>
      <c r="X303" s="14">
        <v>2317240</v>
      </c>
      <c r="Y303" s="14">
        <v>5477113</v>
      </c>
      <c r="Z303" s="14">
        <f t="shared" si="131"/>
        <v>-625459</v>
      </c>
      <c r="AA303" s="13">
        <f t="shared" si="132"/>
        <v>-7.6190433265108659E-2</v>
      </c>
      <c r="AB303" s="14">
        <f t="shared" si="121"/>
        <v>-469095</v>
      </c>
      <c r="AC303" s="13">
        <f t="shared" si="133"/>
        <v>-7.6190548892894561E-2</v>
      </c>
      <c r="AD303" s="14">
        <f t="shared" si="124"/>
        <v>-191112</v>
      </c>
      <c r="AE303" s="13">
        <f t="shared" si="134"/>
        <v>-7.6190263567473826E-2</v>
      </c>
      <c r="AF303" s="14">
        <f t="shared" si="122"/>
        <v>-451720</v>
      </c>
      <c r="AG303" s="13">
        <f t="shared" si="135"/>
        <v>-7.6190373383767107E-2</v>
      </c>
      <c r="AH303" s="14">
        <f t="shared" si="115"/>
        <v>21065819</v>
      </c>
      <c r="AI303" s="13">
        <f t="shared" si="125"/>
        <v>-7.6190430248730401E-2</v>
      </c>
      <c r="AJ303" s="14">
        <v>403354</v>
      </c>
      <c r="AK303" s="50">
        <f t="shared" si="123"/>
        <v>5.212993225847673E-2</v>
      </c>
      <c r="AL303" s="50">
        <v>0.19</v>
      </c>
      <c r="AM303" s="50">
        <f t="shared" si="123"/>
        <v>0</v>
      </c>
      <c r="AN303" s="14">
        <v>31</v>
      </c>
      <c r="AO303" s="50">
        <f t="shared" si="126"/>
        <v>0</v>
      </c>
      <c r="AP303" s="14">
        <v>20</v>
      </c>
      <c r="AQ303" s="50">
        <f t="shared" si="127"/>
        <v>-9.0909090909090939E-2</v>
      </c>
      <c r="AR303" s="14">
        <v>28</v>
      </c>
      <c r="AS303" s="50">
        <f t="shared" si="128"/>
        <v>-6.6666666666666652E-2</v>
      </c>
      <c r="AT303" s="14">
        <v>395</v>
      </c>
      <c r="AU303" s="50">
        <f t="shared" si="129"/>
        <v>7.3369565217391353E-2</v>
      </c>
      <c r="AV303" s="14">
        <v>31</v>
      </c>
      <c r="AW303" s="50">
        <f t="shared" si="130"/>
        <v>-0.13888888888888884</v>
      </c>
      <c r="AX303" s="50">
        <v>0.94</v>
      </c>
      <c r="AY303" s="50">
        <f t="shared" si="136"/>
        <v>2.1739130434782483E-2</v>
      </c>
    </row>
    <row r="304" spans="2:51" x14ac:dyDescent="0.3">
      <c r="B304" s="1">
        <v>43767</v>
      </c>
      <c r="C304" s="4">
        <f t="shared" si="116"/>
        <v>3</v>
      </c>
      <c r="D304" s="57">
        <f t="shared" si="117"/>
        <v>29</v>
      </c>
      <c r="E304" s="2">
        <v>22151687</v>
      </c>
      <c r="F304" s="2">
        <v>5261025</v>
      </c>
      <c r="G304" s="2">
        <v>2020233</v>
      </c>
      <c r="H304" s="2">
        <v>1430527</v>
      </c>
      <c r="I304" s="12">
        <v>1173032</v>
      </c>
      <c r="J304" s="13">
        <f t="shared" si="113"/>
        <v>5.2954522154452614E-2</v>
      </c>
      <c r="K304" s="13">
        <f t="shared" si="118"/>
        <v>-0.13142904531624966</v>
      </c>
      <c r="L304" s="13">
        <f t="shared" si="119"/>
        <v>2.0000009209230951E-2</v>
      </c>
      <c r="M304" s="13">
        <f t="shared" si="120"/>
        <v>-0.14845985603752898</v>
      </c>
      <c r="N304" s="13">
        <f t="shared" si="114"/>
        <v>0.23749997009257129</v>
      </c>
      <c r="O304" s="13">
        <f t="shared" si="114"/>
        <v>0.38399988595378276</v>
      </c>
      <c r="P304" s="13">
        <f t="shared" si="114"/>
        <v>0.70810000628640357</v>
      </c>
      <c r="Q304" s="13">
        <f t="shared" si="114"/>
        <v>0.81999990213396878</v>
      </c>
      <c r="R304" s="13">
        <f t="shared" si="137"/>
        <v>-5.0000119629714845E-2</v>
      </c>
      <c r="S304" s="13">
        <f t="shared" si="137"/>
        <v>-1.0309581680237767E-2</v>
      </c>
      <c r="T304" s="13">
        <f t="shared" si="137"/>
        <v>-4.9019019073019421E-2</v>
      </c>
      <c r="U304" s="13">
        <f t="shared" si="137"/>
        <v>-4.7619753644116192E-2</v>
      </c>
      <c r="V304" s="14">
        <v>7974607</v>
      </c>
      <c r="W304" s="14">
        <v>5980955</v>
      </c>
      <c r="X304" s="14">
        <v>2436685</v>
      </c>
      <c r="Y304" s="14">
        <v>5759438</v>
      </c>
      <c r="Z304" s="14">
        <f t="shared" si="131"/>
        <v>156365</v>
      </c>
      <c r="AA304" s="13">
        <f t="shared" si="132"/>
        <v>2.0000020464958856E-2</v>
      </c>
      <c r="AB304" s="14">
        <f t="shared" si="121"/>
        <v>117274</v>
      </c>
      <c r="AC304" s="13">
        <f t="shared" si="133"/>
        <v>2.0000064805708151E-2</v>
      </c>
      <c r="AD304" s="14">
        <f t="shared" si="124"/>
        <v>47778</v>
      </c>
      <c r="AE304" s="13">
        <f t="shared" si="134"/>
        <v>1.9999941395793197E-2</v>
      </c>
      <c r="AF304" s="14">
        <f t="shared" si="122"/>
        <v>112930</v>
      </c>
      <c r="AG304" s="13">
        <f t="shared" si="135"/>
        <v>1.9999971663902771E-2</v>
      </c>
      <c r="AH304" s="14">
        <f t="shared" si="115"/>
        <v>22151685</v>
      </c>
      <c r="AI304" s="13">
        <f t="shared" si="125"/>
        <v>2.000001105107807E-2</v>
      </c>
      <c r="AJ304" s="14">
        <v>396314</v>
      </c>
      <c r="AK304" s="50">
        <f t="shared" si="123"/>
        <v>-8.4936791515827226E-3</v>
      </c>
      <c r="AL304" s="50">
        <v>0.18</v>
      </c>
      <c r="AM304" s="50">
        <f t="shared" si="123"/>
        <v>0</v>
      </c>
      <c r="AN304" s="14">
        <v>32</v>
      </c>
      <c r="AO304" s="50">
        <f t="shared" si="126"/>
        <v>-0.13513513513513509</v>
      </c>
      <c r="AP304" s="14">
        <v>22</v>
      </c>
      <c r="AQ304" s="50">
        <f t="shared" si="127"/>
        <v>0.15789473684210531</v>
      </c>
      <c r="AR304" s="14">
        <v>26</v>
      </c>
      <c r="AS304" s="50">
        <f t="shared" si="128"/>
        <v>-0.10344827586206895</v>
      </c>
      <c r="AT304" s="14">
        <v>382</v>
      </c>
      <c r="AU304" s="50">
        <f t="shared" si="129"/>
        <v>1.5957446808510634E-2</v>
      </c>
      <c r="AV304" s="14">
        <v>30</v>
      </c>
      <c r="AW304" s="50">
        <f t="shared" si="130"/>
        <v>-6.25E-2</v>
      </c>
      <c r="AX304" s="50">
        <v>0.93</v>
      </c>
      <c r="AY304" s="50">
        <f t="shared" si="136"/>
        <v>-1.0638297872340274E-2</v>
      </c>
    </row>
    <row r="305" spans="2:51" x14ac:dyDescent="0.3">
      <c r="B305" s="1">
        <v>43768</v>
      </c>
      <c r="C305" s="4">
        <f t="shared" si="116"/>
        <v>4</v>
      </c>
      <c r="D305" s="57">
        <f t="shared" si="117"/>
        <v>30</v>
      </c>
      <c r="E305" s="2">
        <v>21500167</v>
      </c>
      <c r="F305" s="2">
        <v>5643793</v>
      </c>
      <c r="G305" s="2">
        <v>2325243</v>
      </c>
      <c r="H305" s="2">
        <v>1629530</v>
      </c>
      <c r="I305" s="12">
        <v>1376301</v>
      </c>
      <c r="J305" s="13">
        <f t="shared" si="113"/>
        <v>6.4013502778838882E-2</v>
      </c>
      <c r="K305" s="13">
        <f t="shared" si="118"/>
        <v>3.906748988716191E-2</v>
      </c>
      <c r="L305" s="13">
        <f t="shared" si="119"/>
        <v>-9.9999815815380311E-3</v>
      </c>
      <c r="M305" s="13">
        <f t="shared" si="120"/>
        <v>4.9563101571539425E-2</v>
      </c>
      <c r="N305" s="13">
        <f t="shared" si="114"/>
        <v>0.26249996104681417</v>
      </c>
      <c r="O305" s="13">
        <f t="shared" si="114"/>
        <v>0.41200005032076831</v>
      </c>
      <c r="P305" s="13">
        <f t="shared" si="114"/>
        <v>0.70079987338957694</v>
      </c>
      <c r="Q305" s="13">
        <f t="shared" si="114"/>
        <v>0.84459997668039255</v>
      </c>
      <c r="R305" s="13">
        <f t="shared" si="137"/>
        <v>7.1428472846377877E-2</v>
      </c>
      <c r="S305" s="13">
        <f t="shared" si="137"/>
        <v>5.1020645377010121E-2</v>
      </c>
      <c r="T305" s="13">
        <f t="shared" si="137"/>
        <v>-6.7960951470824149E-2</v>
      </c>
      <c r="U305" s="13">
        <f t="shared" si="137"/>
        <v>3.6713298179336107E-8</v>
      </c>
      <c r="V305" s="14">
        <v>7740060</v>
      </c>
      <c r="W305" s="14">
        <v>5805045</v>
      </c>
      <c r="X305" s="14">
        <v>2365018</v>
      </c>
      <c r="Y305" s="14">
        <v>5590043</v>
      </c>
      <c r="Z305" s="14">
        <f t="shared" si="131"/>
        <v>-78182</v>
      </c>
      <c r="AA305" s="13">
        <f t="shared" si="132"/>
        <v>-9.9999462794833072E-3</v>
      </c>
      <c r="AB305" s="14">
        <f t="shared" si="121"/>
        <v>-58636</v>
      </c>
      <c r="AC305" s="13">
        <f t="shared" si="133"/>
        <v>-9.9998618615166901E-3</v>
      </c>
      <c r="AD305" s="14">
        <f t="shared" si="124"/>
        <v>-23889</v>
      </c>
      <c r="AE305" s="13">
        <f t="shared" si="134"/>
        <v>-9.9999706978965985E-3</v>
      </c>
      <c r="AF305" s="14">
        <f t="shared" si="122"/>
        <v>-56465</v>
      </c>
      <c r="AG305" s="13">
        <f t="shared" si="135"/>
        <v>-9.9999858319513857E-3</v>
      </c>
      <c r="AH305" s="14">
        <f t="shared" si="115"/>
        <v>21500166</v>
      </c>
      <c r="AI305" s="13">
        <f t="shared" si="125"/>
        <v>-9.9999364563004844E-3</v>
      </c>
      <c r="AJ305" s="14">
        <v>396097</v>
      </c>
      <c r="AK305" s="50">
        <f t="shared" si="123"/>
        <v>4.1932547922005625E-3</v>
      </c>
      <c r="AL305" s="50">
        <v>0.17</v>
      </c>
      <c r="AM305" s="50">
        <f t="shared" si="123"/>
        <v>-5.5555555555555469E-2</v>
      </c>
      <c r="AN305" s="14">
        <v>34</v>
      </c>
      <c r="AO305" s="50">
        <f t="shared" si="126"/>
        <v>-8.108108108108103E-2</v>
      </c>
      <c r="AP305" s="14">
        <v>21</v>
      </c>
      <c r="AQ305" s="50">
        <f t="shared" si="127"/>
        <v>0.16666666666666674</v>
      </c>
      <c r="AR305" s="14">
        <v>30</v>
      </c>
      <c r="AS305" s="50">
        <f t="shared" si="128"/>
        <v>0</v>
      </c>
      <c r="AT305" s="14">
        <v>394</v>
      </c>
      <c r="AU305" s="50">
        <f t="shared" si="129"/>
        <v>6.7750677506775103E-2</v>
      </c>
      <c r="AV305" s="14">
        <v>37</v>
      </c>
      <c r="AW305" s="50">
        <f t="shared" si="130"/>
        <v>0.1212121212121211</v>
      </c>
      <c r="AX305" s="50">
        <v>0.91</v>
      </c>
      <c r="AY305" s="50">
        <f t="shared" si="136"/>
        <v>-4.2105263157894646E-2</v>
      </c>
    </row>
    <row r="306" spans="2:51" x14ac:dyDescent="0.3">
      <c r="B306" s="1">
        <v>43769</v>
      </c>
      <c r="C306" s="4">
        <f t="shared" si="116"/>
        <v>5</v>
      </c>
      <c r="D306" s="57">
        <f t="shared" si="117"/>
        <v>31</v>
      </c>
      <c r="E306" s="2">
        <v>20631473</v>
      </c>
      <c r="F306" s="2">
        <v>5003132</v>
      </c>
      <c r="G306" s="2">
        <v>1921202</v>
      </c>
      <c r="H306" s="2">
        <v>1332354</v>
      </c>
      <c r="I306" s="12">
        <v>1070679</v>
      </c>
      <c r="J306" s="13">
        <f t="shared" si="113"/>
        <v>5.1895422105828315E-2</v>
      </c>
      <c r="K306" s="13">
        <f t="shared" si="118"/>
        <v>-0.18235948174610572</v>
      </c>
      <c r="L306" s="13">
        <f t="shared" si="119"/>
        <v>-2.0618565999329763E-2</v>
      </c>
      <c r="M306" s="13">
        <f t="shared" si="120"/>
        <v>-0.16514598922513912</v>
      </c>
      <c r="N306" s="13">
        <f t="shared" si="114"/>
        <v>0.24249999018489857</v>
      </c>
      <c r="O306" s="13">
        <f t="shared" si="114"/>
        <v>0.38399986248613871</v>
      </c>
      <c r="P306" s="13">
        <f t="shared" si="114"/>
        <v>0.6935002149695868</v>
      </c>
      <c r="Q306" s="13">
        <f t="shared" si="114"/>
        <v>0.80359949382821683</v>
      </c>
      <c r="R306" s="13">
        <f t="shared" si="137"/>
        <v>-3.9603899962223021E-2</v>
      </c>
      <c r="S306" s="13">
        <f t="shared" si="137"/>
        <v>-8.5714621313318307E-2</v>
      </c>
      <c r="T306" s="13">
        <f t="shared" si="137"/>
        <v>-6.8626749068202542E-2</v>
      </c>
      <c r="U306" s="13">
        <f t="shared" si="137"/>
        <v>2.0832797600027098E-2</v>
      </c>
      <c r="V306" s="14">
        <v>7427330</v>
      </c>
      <c r="W306" s="14">
        <v>5570497</v>
      </c>
      <c r="X306" s="14">
        <v>2269462</v>
      </c>
      <c r="Y306" s="14">
        <v>5364183</v>
      </c>
      <c r="Z306" s="14">
        <f t="shared" si="131"/>
        <v>-156365</v>
      </c>
      <c r="AA306" s="13">
        <f t="shared" si="132"/>
        <v>-2.0618577092037627E-2</v>
      </c>
      <c r="AB306" s="14">
        <f t="shared" si="121"/>
        <v>-117274</v>
      </c>
      <c r="AC306" s="13">
        <f t="shared" si="133"/>
        <v>-2.0618621952255056E-2</v>
      </c>
      <c r="AD306" s="14">
        <f t="shared" si="124"/>
        <v>-47778</v>
      </c>
      <c r="AE306" s="13">
        <f t="shared" si="134"/>
        <v>-2.0618494415770461E-2</v>
      </c>
      <c r="AF306" s="14">
        <f t="shared" si="122"/>
        <v>-112930</v>
      </c>
      <c r="AG306" s="13">
        <f t="shared" si="135"/>
        <v>-2.0618526585082342E-2</v>
      </c>
      <c r="AH306" s="14">
        <f t="shared" si="115"/>
        <v>20631472</v>
      </c>
      <c r="AI306" s="13">
        <f t="shared" si="125"/>
        <v>-2.0618566978098496E-2</v>
      </c>
      <c r="AJ306" s="14">
        <v>392878</v>
      </c>
      <c r="AK306" s="50">
        <f t="shared" si="123"/>
        <v>9.7978235055233842E-3</v>
      </c>
      <c r="AL306" s="50">
        <v>0.17</v>
      </c>
      <c r="AM306" s="50">
        <f t="shared" si="123"/>
        <v>-5.5555555555555469E-2</v>
      </c>
      <c r="AN306" s="14">
        <v>40</v>
      </c>
      <c r="AO306" s="50">
        <f t="shared" si="126"/>
        <v>5.2631578947368363E-2</v>
      </c>
      <c r="AP306" s="14">
        <v>22</v>
      </c>
      <c r="AQ306" s="50">
        <f t="shared" si="127"/>
        <v>4.7619047619047672E-2</v>
      </c>
      <c r="AR306" s="14">
        <v>29</v>
      </c>
      <c r="AS306" s="50">
        <f t="shared" si="128"/>
        <v>7.4074074074074181E-2</v>
      </c>
      <c r="AT306" s="14">
        <v>363</v>
      </c>
      <c r="AU306" s="50">
        <f t="shared" si="129"/>
        <v>-8.7939698492462304E-2</v>
      </c>
      <c r="AV306" s="14">
        <v>34</v>
      </c>
      <c r="AW306" s="50">
        <f t="shared" si="130"/>
        <v>9.6774193548387011E-2</v>
      </c>
      <c r="AX306" s="50">
        <v>0.95</v>
      </c>
      <c r="AY306" s="50">
        <f t="shared" si="136"/>
        <v>4.39560439560438E-2</v>
      </c>
    </row>
    <row r="307" spans="2:51" x14ac:dyDescent="0.3">
      <c r="B307" s="1">
        <v>43770</v>
      </c>
      <c r="C307" s="4">
        <f t="shared" si="116"/>
        <v>6</v>
      </c>
      <c r="D307" s="57">
        <f t="shared" si="117"/>
        <v>1</v>
      </c>
      <c r="E307" s="2">
        <v>21065820</v>
      </c>
      <c r="F307" s="2">
        <v>5055796</v>
      </c>
      <c r="G307" s="2">
        <v>2103211</v>
      </c>
      <c r="H307" s="2">
        <v>1581404</v>
      </c>
      <c r="I307" s="12">
        <v>1270816</v>
      </c>
      <c r="J307" s="13">
        <f t="shared" si="113"/>
        <v>6.0325968796847214E-2</v>
      </c>
      <c r="K307" s="13">
        <f t="shared" si="118"/>
        <v>7.0869645087190403E-2</v>
      </c>
      <c r="L307" s="13">
        <f t="shared" si="119"/>
        <v>-2.0202029128424948E-2</v>
      </c>
      <c r="M307" s="13">
        <f t="shared" si="120"/>
        <v>9.2949441541099409E-2</v>
      </c>
      <c r="N307" s="13">
        <f t="shared" si="114"/>
        <v>0.2399999620237902</v>
      </c>
      <c r="O307" s="13">
        <f t="shared" si="114"/>
        <v>0.41599997310018044</v>
      </c>
      <c r="P307" s="13">
        <f t="shared" si="114"/>
        <v>0.75189983315986841</v>
      </c>
      <c r="Q307" s="13">
        <f t="shared" si="114"/>
        <v>0.80359983913029187</v>
      </c>
      <c r="R307" s="13">
        <f t="shared" si="137"/>
        <v>-3.0303123150914435E-2</v>
      </c>
      <c r="S307" s="13">
        <f t="shared" si="137"/>
        <v>5.050510022784982E-2</v>
      </c>
      <c r="T307" s="13">
        <f t="shared" si="137"/>
        <v>5.1020214969491162E-2</v>
      </c>
      <c r="U307" s="13">
        <f t="shared" si="137"/>
        <v>2.0833329923489297E-2</v>
      </c>
      <c r="V307" s="14">
        <v>7583695</v>
      </c>
      <c r="W307" s="14">
        <v>5687771</v>
      </c>
      <c r="X307" s="14">
        <v>2317240</v>
      </c>
      <c r="Y307" s="14">
        <v>5477113</v>
      </c>
      <c r="Z307" s="14">
        <f t="shared" si="131"/>
        <v>-156365</v>
      </c>
      <c r="AA307" s="13">
        <f t="shared" si="132"/>
        <v>-2.0202039777469372E-2</v>
      </c>
      <c r="AB307" s="14">
        <f t="shared" si="121"/>
        <v>-117274</v>
      </c>
      <c r="AC307" s="13">
        <f t="shared" si="133"/>
        <v>-2.0202082843457703E-2</v>
      </c>
      <c r="AD307" s="14">
        <f t="shared" si="124"/>
        <v>-47778</v>
      </c>
      <c r="AE307" s="13">
        <f t="shared" si="134"/>
        <v>-2.0201960407912334E-2</v>
      </c>
      <c r="AF307" s="14">
        <f t="shared" si="122"/>
        <v>-112930</v>
      </c>
      <c r="AG307" s="13">
        <f t="shared" si="135"/>
        <v>-2.0201991290585752E-2</v>
      </c>
      <c r="AH307" s="14">
        <f t="shared" si="115"/>
        <v>21065819</v>
      </c>
      <c r="AI307" s="13">
        <f t="shared" si="125"/>
        <v>-2.0202030068046883E-2</v>
      </c>
      <c r="AJ307" s="14">
        <v>404865</v>
      </c>
      <c r="AK307" s="50">
        <f t="shared" si="123"/>
        <v>2.8690992522352854E-2</v>
      </c>
      <c r="AL307" s="50">
        <v>0.19</v>
      </c>
      <c r="AM307" s="50">
        <f t="shared" si="123"/>
        <v>0</v>
      </c>
      <c r="AN307" s="14">
        <v>33</v>
      </c>
      <c r="AO307" s="50">
        <f t="shared" si="126"/>
        <v>-0.10810810810810811</v>
      </c>
      <c r="AP307" s="14">
        <v>20</v>
      </c>
      <c r="AQ307" s="50">
        <f t="shared" si="127"/>
        <v>0</v>
      </c>
      <c r="AR307" s="14">
        <v>26</v>
      </c>
      <c r="AS307" s="50">
        <f t="shared" si="128"/>
        <v>-7.1428571428571397E-2</v>
      </c>
      <c r="AT307" s="14">
        <v>355</v>
      </c>
      <c r="AU307" s="50">
        <f t="shared" si="129"/>
        <v>-5.3333333333333344E-2</v>
      </c>
      <c r="AV307" s="14">
        <v>31</v>
      </c>
      <c r="AW307" s="50">
        <f t="shared" si="130"/>
        <v>-0.20512820512820518</v>
      </c>
      <c r="AX307" s="50">
        <v>0.91</v>
      </c>
      <c r="AY307" s="50">
        <f t="shared" si="136"/>
        <v>-2.1505376344086002E-2</v>
      </c>
    </row>
    <row r="308" spans="2:51" x14ac:dyDescent="0.3">
      <c r="B308" s="1">
        <v>43771</v>
      </c>
      <c r="C308" s="4">
        <f t="shared" si="116"/>
        <v>7</v>
      </c>
      <c r="D308" s="57">
        <f t="shared" si="117"/>
        <v>2</v>
      </c>
      <c r="E308" s="2">
        <v>42645263</v>
      </c>
      <c r="F308" s="2">
        <v>9134615</v>
      </c>
      <c r="G308" s="2">
        <v>2981538</v>
      </c>
      <c r="H308" s="2">
        <v>1926073</v>
      </c>
      <c r="I308" s="12">
        <v>1457267</v>
      </c>
      <c r="J308" s="13">
        <f t="shared" si="113"/>
        <v>3.4171837561419192E-2</v>
      </c>
      <c r="K308" s="13">
        <f t="shared" si="118"/>
        <v>-7.8974379069435274E-2</v>
      </c>
      <c r="L308" s="13">
        <f t="shared" si="119"/>
        <v>-3.0612233532244737E-2</v>
      </c>
      <c r="M308" s="13">
        <f t="shared" si="120"/>
        <v>-4.9889370600798899E-2</v>
      </c>
      <c r="N308" s="13">
        <f t="shared" si="114"/>
        <v>0.2141999921538765</v>
      </c>
      <c r="O308" s="13">
        <f t="shared" si="114"/>
        <v>0.32639996321684056</v>
      </c>
      <c r="P308" s="13">
        <f t="shared" si="114"/>
        <v>0.64599981620224189</v>
      </c>
      <c r="Q308" s="13">
        <f t="shared" si="114"/>
        <v>0.75660008732794659</v>
      </c>
      <c r="R308" s="13">
        <f t="shared" si="137"/>
        <v>9.901024054021379E-3</v>
      </c>
      <c r="S308" s="13">
        <f t="shared" si="137"/>
        <v>-4.9505064669794319E-2</v>
      </c>
      <c r="T308" s="13">
        <f t="shared" si="137"/>
        <v>-1.1059416504810571E-7</v>
      </c>
      <c r="U308" s="13">
        <f t="shared" si="137"/>
        <v>-1.0204203355166808E-2</v>
      </c>
      <c r="V308" s="14">
        <v>15352294</v>
      </c>
      <c r="W308" s="14">
        <v>11514221</v>
      </c>
      <c r="X308" s="14">
        <v>4690978</v>
      </c>
      <c r="Y308" s="14">
        <v>11087768</v>
      </c>
      <c r="Z308" s="14">
        <f t="shared" si="131"/>
        <v>-484810</v>
      </c>
      <c r="AA308" s="13">
        <f t="shared" si="132"/>
        <v>-3.061228871137045E-2</v>
      </c>
      <c r="AB308" s="14">
        <f t="shared" si="121"/>
        <v>-363607</v>
      </c>
      <c r="AC308" s="13">
        <f t="shared" si="133"/>
        <v>-3.0612246616132155E-2</v>
      </c>
      <c r="AD308" s="14">
        <f t="shared" si="124"/>
        <v>-148137</v>
      </c>
      <c r="AE308" s="13">
        <f t="shared" si="134"/>
        <v>-3.061241569997819E-2</v>
      </c>
      <c r="AF308" s="14">
        <f t="shared" si="122"/>
        <v>-350140</v>
      </c>
      <c r="AG308" s="13">
        <f t="shared" si="135"/>
        <v>-3.0612241329445955E-2</v>
      </c>
      <c r="AH308" s="14">
        <f t="shared" si="115"/>
        <v>42645261</v>
      </c>
      <c r="AI308" s="13">
        <f t="shared" si="125"/>
        <v>-3.061227899510266E-2</v>
      </c>
      <c r="AJ308" s="14">
        <v>404425</v>
      </c>
      <c r="AK308" s="50">
        <f t="shared" si="123"/>
        <v>5.6422647423757688E-2</v>
      </c>
      <c r="AL308" s="50">
        <v>0.18</v>
      </c>
      <c r="AM308" s="50">
        <f t="shared" si="123"/>
        <v>5.8823529411764497E-2</v>
      </c>
      <c r="AN308" s="14">
        <v>33</v>
      </c>
      <c r="AO308" s="50">
        <f t="shared" si="126"/>
        <v>-8.333333333333337E-2</v>
      </c>
      <c r="AP308" s="14">
        <v>19</v>
      </c>
      <c r="AQ308" s="50">
        <f t="shared" si="127"/>
        <v>-5.0000000000000044E-2</v>
      </c>
      <c r="AR308" s="14">
        <v>30</v>
      </c>
      <c r="AS308" s="50">
        <f t="shared" si="128"/>
        <v>7.1428571428571397E-2</v>
      </c>
      <c r="AT308" s="14">
        <v>399</v>
      </c>
      <c r="AU308" s="50">
        <f t="shared" si="129"/>
        <v>0.11142061281337057</v>
      </c>
      <c r="AV308" s="14">
        <v>36</v>
      </c>
      <c r="AW308" s="50">
        <f t="shared" si="130"/>
        <v>-9.9999999999999978E-2</v>
      </c>
      <c r="AX308" s="50">
        <v>0.91</v>
      </c>
      <c r="AY308" s="50">
        <f t="shared" si="136"/>
        <v>-1.0869565217391353E-2</v>
      </c>
    </row>
    <row r="309" spans="2:51" x14ac:dyDescent="0.3">
      <c r="B309" s="1">
        <v>43772</v>
      </c>
      <c r="C309" s="4">
        <f t="shared" si="116"/>
        <v>1</v>
      </c>
      <c r="D309" s="57">
        <f t="shared" si="117"/>
        <v>3</v>
      </c>
      <c r="E309" s="2">
        <v>45787545</v>
      </c>
      <c r="F309" s="2">
        <v>9711538</v>
      </c>
      <c r="G309" s="2">
        <v>3268903</v>
      </c>
      <c r="H309" s="2">
        <v>2156168</v>
      </c>
      <c r="I309" s="12">
        <v>1648175</v>
      </c>
      <c r="J309" s="13">
        <f t="shared" si="113"/>
        <v>3.5996142619133656E-2</v>
      </c>
      <c r="K309" s="13">
        <f t="shared" si="118"/>
        <v>2.14525645157293E-2</v>
      </c>
      <c r="L309" s="13">
        <f t="shared" si="119"/>
        <v>6.25E-2</v>
      </c>
      <c r="M309" s="13">
        <f t="shared" si="120"/>
        <v>-3.8632880455784169E-2</v>
      </c>
      <c r="N309" s="13">
        <f t="shared" si="114"/>
        <v>0.2120999935681199</v>
      </c>
      <c r="O309" s="13">
        <f t="shared" si="114"/>
        <v>0.33659992886811541</v>
      </c>
      <c r="P309" s="13">
        <f t="shared" si="114"/>
        <v>0.65959987188362579</v>
      </c>
      <c r="Q309" s="13">
        <f t="shared" si="114"/>
        <v>0.76440008385246416</v>
      </c>
      <c r="R309" s="13">
        <f t="shared" si="137"/>
        <v>-1.9417420463751389E-2</v>
      </c>
      <c r="S309" s="13">
        <f t="shared" si="137"/>
        <v>-1.6810608094441903E-7</v>
      </c>
      <c r="T309" s="13">
        <f t="shared" si="137"/>
        <v>-3.9604103081355313E-2</v>
      </c>
      <c r="U309" s="13">
        <f t="shared" si="137"/>
        <v>2.0833392678552221E-2</v>
      </c>
      <c r="V309" s="14">
        <v>16483516</v>
      </c>
      <c r="W309" s="14">
        <v>12362637</v>
      </c>
      <c r="X309" s="14">
        <v>5036630</v>
      </c>
      <c r="Y309" s="14">
        <v>11904761</v>
      </c>
      <c r="Z309" s="14">
        <f t="shared" si="131"/>
        <v>969619</v>
      </c>
      <c r="AA309" s="13">
        <f t="shared" si="132"/>
        <v>6.2500028200522362E-2</v>
      </c>
      <c r="AB309" s="14">
        <f t="shared" si="121"/>
        <v>727214</v>
      </c>
      <c r="AC309" s="13">
        <f t="shared" si="133"/>
        <v>6.2500005371527889E-2</v>
      </c>
      <c r="AD309" s="14">
        <f t="shared" si="124"/>
        <v>296273</v>
      </c>
      <c r="AE309" s="13">
        <f t="shared" si="134"/>
        <v>6.2500145031270771E-2</v>
      </c>
      <c r="AF309" s="14">
        <f t="shared" si="122"/>
        <v>700280</v>
      </c>
      <c r="AG309" s="13">
        <f t="shared" si="135"/>
        <v>6.2499994421874705E-2</v>
      </c>
      <c r="AH309" s="14">
        <f t="shared" si="115"/>
        <v>45787544</v>
      </c>
      <c r="AI309" s="13">
        <f t="shared" si="125"/>
        <v>6.2500026105626771E-2</v>
      </c>
      <c r="AJ309" s="14">
        <v>404029</v>
      </c>
      <c r="AK309" s="50">
        <f t="shared" si="123"/>
        <v>5.5060269908916215E-2</v>
      </c>
      <c r="AL309" s="50">
        <v>0.19</v>
      </c>
      <c r="AM309" s="50">
        <f t="shared" si="123"/>
        <v>5.555555555555558E-2</v>
      </c>
      <c r="AN309" s="14">
        <v>32</v>
      </c>
      <c r="AO309" s="50">
        <f t="shared" si="126"/>
        <v>-3.0303030303030276E-2</v>
      </c>
      <c r="AP309" s="14">
        <v>19</v>
      </c>
      <c r="AQ309" s="50">
        <f t="shared" si="127"/>
        <v>0.11764705882352944</v>
      </c>
      <c r="AR309" s="14">
        <v>26</v>
      </c>
      <c r="AS309" s="50">
        <f t="shared" si="128"/>
        <v>-3.703703703703709E-2</v>
      </c>
      <c r="AT309" s="14">
        <v>390</v>
      </c>
      <c r="AU309" s="50">
        <f t="shared" si="129"/>
        <v>6.5573770491803351E-2</v>
      </c>
      <c r="AV309" s="14">
        <v>37</v>
      </c>
      <c r="AW309" s="50">
        <f t="shared" si="130"/>
        <v>5.7142857142857162E-2</v>
      </c>
      <c r="AX309" s="50">
        <v>0.94</v>
      </c>
      <c r="AY309" s="50">
        <f t="shared" si="136"/>
        <v>-1.0526315789473717E-2</v>
      </c>
    </row>
    <row r="310" spans="2:51" x14ac:dyDescent="0.3">
      <c r="B310" s="1">
        <v>43773</v>
      </c>
      <c r="C310" s="4">
        <f t="shared" si="116"/>
        <v>2</v>
      </c>
      <c r="D310" s="57">
        <f t="shared" si="117"/>
        <v>4</v>
      </c>
      <c r="E310" s="2">
        <v>21282993</v>
      </c>
      <c r="F310" s="2">
        <v>5107918</v>
      </c>
      <c r="G310" s="2">
        <v>1941009</v>
      </c>
      <c r="H310" s="2">
        <v>1360259</v>
      </c>
      <c r="I310" s="12">
        <v>1070795</v>
      </c>
      <c r="J310" s="13">
        <f t="shared" si="113"/>
        <v>5.0312237569217828E-2</v>
      </c>
      <c r="K310" s="13">
        <f t="shared" si="118"/>
        <v>-0.12378515452073491</v>
      </c>
      <c r="L310" s="13">
        <f t="shared" si="119"/>
        <v>1.0309259264533743E-2</v>
      </c>
      <c r="M310" s="13">
        <f t="shared" si="120"/>
        <v>-0.13272610594787992</v>
      </c>
      <c r="N310" s="13">
        <f t="shared" si="114"/>
        <v>0.23999998496452074</v>
      </c>
      <c r="O310" s="13">
        <f t="shared" si="114"/>
        <v>0.38000003132391708</v>
      </c>
      <c r="P310" s="13">
        <f t="shared" si="114"/>
        <v>0.70079994477099283</v>
      </c>
      <c r="Q310" s="13">
        <f t="shared" si="114"/>
        <v>0.78719934953563986</v>
      </c>
      <c r="R310" s="13">
        <f t="shared" si="137"/>
        <v>-6.796111175454167E-2</v>
      </c>
      <c r="S310" s="13">
        <f t="shared" si="137"/>
        <v>-2.0618557868033793E-2</v>
      </c>
      <c r="T310" s="13">
        <f t="shared" si="137"/>
        <v>-1.030925235231317E-2</v>
      </c>
      <c r="U310" s="13">
        <f t="shared" si="137"/>
        <v>-4.0000824671314827E-2</v>
      </c>
      <c r="V310" s="14">
        <v>7661877</v>
      </c>
      <c r="W310" s="14">
        <v>5746408</v>
      </c>
      <c r="X310" s="14">
        <v>2341129</v>
      </c>
      <c r="Y310" s="14">
        <v>5533578</v>
      </c>
      <c r="Z310" s="14">
        <f t="shared" si="131"/>
        <v>78182</v>
      </c>
      <c r="AA310" s="13">
        <f t="shared" si="132"/>
        <v>1.0309222615097369E-2</v>
      </c>
      <c r="AB310" s="14">
        <f t="shared" si="121"/>
        <v>58637</v>
      </c>
      <c r="AC310" s="13">
        <f t="shared" si="133"/>
        <v>1.0309310976127639E-2</v>
      </c>
      <c r="AD310" s="14">
        <f t="shared" si="124"/>
        <v>23889</v>
      </c>
      <c r="AE310" s="13">
        <f t="shared" si="134"/>
        <v>1.0309247207885175E-2</v>
      </c>
      <c r="AF310" s="14">
        <f t="shared" si="122"/>
        <v>56465</v>
      </c>
      <c r="AG310" s="13">
        <f t="shared" si="135"/>
        <v>1.0309263292541226E-2</v>
      </c>
      <c r="AH310" s="14">
        <f t="shared" si="115"/>
        <v>21282992</v>
      </c>
      <c r="AI310" s="13">
        <f t="shared" si="125"/>
        <v>1.0309259753916944E-2</v>
      </c>
      <c r="AJ310" s="14">
        <v>382779</v>
      </c>
      <c r="AK310" s="50">
        <f t="shared" si="123"/>
        <v>-5.100978296979819E-2</v>
      </c>
      <c r="AL310" s="50">
        <v>0.19</v>
      </c>
      <c r="AM310" s="50">
        <f t="shared" si="123"/>
        <v>0</v>
      </c>
      <c r="AN310" s="14">
        <v>34</v>
      </c>
      <c r="AO310" s="50">
        <f t="shared" si="126"/>
        <v>9.6774193548387011E-2</v>
      </c>
      <c r="AP310" s="14">
        <v>22</v>
      </c>
      <c r="AQ310" s="50">
        <f t="shared" si="127"/>
        <v>0.10000000000000009</v>
      </c>
      <c r="AR310" s="14">
        <v>27</v>
      </c>
      <c r="AS310" s="50">
        <f t="shared" si="128"/>
        <v>-3.5714285714285698E-2</v>
      </c>
      <c r="AT310" s="14">
        <v>396</v>
      </c>
      <c r="AU310" s="50">
        <f t="shared" si="129"/>
        <v>2.5316455696202667E-3</v>
      </c>
      <c r="AV310" s="14">
        <v>34</v>
      </c>
      <c r="AW310" s="50">
        <f t="shared" si="130"/>
        <v>9.6774193548387011E-2</v>
      </c>
      <c r="AX310" s="50">
        <v>0.92</v>
      </c>
      <c r="AY310" s="50">
        <f t="shared" si="136"/>
        <v>-2.1276595744680771E-2</v>
      </c>
    </row>
    <row r="311" spans="2:51" x14ac:dyDescent="0.3">
      <c r="B311" s="1">
        <v>43774</v>
      </c>
      <c r="C311" s="4">
        <f t="shared" si="116"/>
        <v>3</v>
      </c>
      <c r="D311" s="57">
        <f t="shared" si="117"/>
        <v>5</v>
      </c>
      <c r="E311" s="2">
        <v>20848646</v>
      </c>
      <c r="F311" s="2">
        <v>5420648</v>
      </c>
      <c r="G311" s="2">
        <v>2168259</v>
      </c>
      <c r="H311" s="2">
        <v>1567000</v>
      </c>
      <c r="I311" s="12">
        <v>1259241</v>
      </c>
      <c r="J311" s="13">
        <f t="shared" si="113"/>
        <v>6.0399174123825596E-2</v>
      </c>
      <c r="K311" s="13">
        <f t="shared" si="118"/>
        <v>7.3492453743802422E-2</v>
      </c>
      <c r="L311" s="13">
        <f t="shared" si="119"/>
        <v>-5.8823555966640351E-2</v>
      </c>
      <c r="M311" s="13">
        <f t="shared" si="120"/>
        <v>0.14058576428391034</v>
      </c>
      <c r="N311" s="13">
        <f t="shared" si="114"/>
        <v>0.2600000019185898</v>
      </c>
      <c r="O311" s="13">
        <f t="shared" si="114"/>
        <v>0.39999996310404218</v>
      </c>
      <c r="P311" s="13">
        <f t="shared" si="114"/>
        <v>0.7226996405872177</v>
      </c>
      <c r="Q311" s="13">
        <f t="shared" si="114"/>
        <v>0.80359987236758135</v>
      </c>
      <c r="R311" s="13">
        <f t="shared" si="137"/>
        <v>9.4736988039403114E-2</v>
      </c>
      <c r="S311" s="13">
        <f t="shared" si="137"/>
        <v>4.1666879953670577E-2</v>
      </c>
      <c r="T311" s="13">
        <f t="shared" si="137"/>
        <v>2.0618040066658461E-2</v>
      </c>
      <c r="U311" s="13">
        <f t="shared" si="137"/>
        <v>-2.0000038687453481E-2</v>
      </c>
      <c r="V311" s="14">
        <v>7505512</v>
      </c>
      <c r="W311" s="14">
        <v>5629134</v>
      </c>
      <c r="X311" s="14">
        <v>2293351</v>
      </c>
      <c r="Y311" s="14">
        <v>5420648</v>
      </c>
      <c r="Z311" s="14">
        <f t="shared" si="131"/>
        <v>-469095</v>
      </c>
      <c r="AA311" s="13">
        <f t="shared" si="132"/>
        <v>-5.8823588422601936E-2</v>
      </c>
      <c r="AB311" s="14">
        <f t="shared" si="121"/>
        <v>-351821</v>
      </c>
      <c r="AC311" s="13">
        <f t="shared" si="133"/>
        <v>-5.8823549082044568E-2</v>
      </c>
      <c r="AD311" s="14">
        <f t="shared" si="124"/>
        <v>-143334</v>
      </c>
      <c r="AE311" s="13">
        <f t="shared" si="134"/>
        <v>-5.8823360426152771E-2</v>
      </c>
      <c r="AF311" s="14">
        <f t="shared" si="122"/>
        <v>-338790</v>
      </c>
      <c r="AG311" s="13">
        <f t="shared" si="135"/>
        <v>-5.8823447704446141E-2</v>
      </c>
      <c r="AH311" s="14">
        <f t="shared" si="115"/>
        <v>20848645</v>
      </c>
      <c r="AI311" s="13">
        <f t="shared" si="125"/>
        <v>-5.8823516134325682E-2</v>
      </c>
      <c r="AJ311" s="14">
        <v>394015</v>
      </c>
      <c r="AK311" s="50">
        <f t="shared" si="123"/>
        <v>-5.8009558077686263E-3</v>
      </c>
      <c r="AL311" s="50">
        <v>0.17</v>
      </c>
      <c r="AM311" s="50">
        <f t="shared" si="123"/>
        <v>-5.5555555555555469E-2</v>
      </c>
      <c r="AN311" s="14">
        <v>31</v>
      </c>
      <c r="AO311" s="50">
        <f t="shared" si="126"/>
        <v>-3.125E-2</v>
      </c>
      <c r="AP311" s="14">
        <v>22</v>
      </c>
      <c r="AQ311" s="50">
        <f t="shared" si="127"/>
        <v>0</v>
      </c>
      <c r="AR311" s="14">
        <v>25</v>
      </c>
      <c r="AS311" s="50">
        <f t="shared" si="128"/>
        <v>-3.8461538461538436E-2</v>
      </c>
      <c r="AT311" s="14">
        <v>398</v>
      </c>
      <c r="AU311" s="50">
        <f t="shared" si="129"/>
        <v>4.1884816753926746E-2</v>
      </c>
      <c r="AV311" s="14">
        <v>39</v>
      </c>
      <c r="AW311" s="50">
        <f t="shared" si="130"/>
        <v>0.30000000000000004</v>
      </c>
      <c r="AX311" s="50">
        <v>0.91</v>
      </c>
      <c r="AY311" s="50">
        <f t="shared" si="136"/>
        <v>-2.1505376344086002E-2</v>
      </c>
    </row>
    <row r="312" spans="2:51" x14ac:dyDescent="0.3">
      <c r="B312" s="1">
        <v>43775</v>
      </c>
      <c r="C312" s="4">
        <f t="shared" si="116"/>
        <v>4</v>
      </c>
      <c r="D312" s="57">
        <f t="shared" si="117"/>
        <v>6</v>
      </c>
      <c r="E312" s="2">
        <v>21500167</v>
      </c>
      <c r="F312" s="2">
        <v>5106289</v>
      </c>
      <c r="G312" s="2">
        <v>2022090</v>
      </c>
      <c r="H312" s="2">
        <v>1461364</v>
      </c>
      <c r="I312" s="12">
        <v>1162369</v>
      </c>
      <c r="J312" s="13">
        <f t="shared" si="113"/>
        <v>5.4063254485418648E-2</v>
      </c>
      <c r="K312" s="13">
        <f t="shared" si="118"/>
        <v>-0.15543983474545175</v>
      </c>
      <c r="L312" s="13">
        <f t="shared" si="119"/>
        <v>0</v>
      </c>
      <c r="M312" s="13">
        <f t="shared" si="120"/>
        <v>-0.15543983474545175</v>
      </c>
      <c r="N312" s="13">
        <f t="shared" si="114"/>
        <v>0.23749996918628585</v>
      </c>
      <c r="O312" s="13">
        <f t="shared" si="114"/>
        <v>0.39599991304839971</v>
      </c>
      <c r="P312" s="13">
        <f t="shared" si="114"/>
        <v>0.72269978091974141</v>
      </c>
      <c r="Q312" s="13">
        <f t="shared" si="114"/>
        <v>0.79540005091134036</v>
      </c>
      <c r="R312" s="13">
        <f t="shared" si="137"/>
        <v>-9.5238078363256706E-2</v>
      </c>
      <c r="S312" s="13">
        <f t="shared" si="137"/>
        <v>-3.8835279898416175E-2</v>
      </c>
      <c r="T312" s="13">
        <f t="shared" si="137"/>
        <v>3.1249873696809649E-2</v>
      </c>
      <c r="U312" s="13">
        <f t="shared" si="137"/>
        <v>-5.8252340903947375E-2</v>
      </c>
      <c r="V312" s="14">
        <v>7740060</v>
      </c>
      <c r="W312" s="14">
        <v>5805045</v>
      </c>
      <c r="X312" s="14">
        <v>2365018</v>
      </c>
      <c r="Y312" s="14">
        <v>5590043</v>
      </c>
      <c r="Z312" s="14">
        <f t="shared" si="131"/>
        <v>0</v>
      </c>
      <c r="AA312" s="13">
        <f t="shared" si="132"/>
        <v>0</v>
      </c>
      <c r="AB312" s="14">
        <f t="shared" si="121"/>
        <v>0</v>
      </c>
      <c r="AC312" s="13">
        <f t="shared" si="133"/>
        <v>0</v>
      </c>
      <c r="AD312" s="14">
        <f t="shared" si="124"/>
        <v>0</v>
      </c>
      <c r="AE312" s="13">
        <f t="shared" si="134"/>
        <v>0</v>
      </c>
      <c r="AF312" s="14">
        <f t="shared" si="122"/>
        <v>0</v>
      </c>
      <c r="AG312" s="13">
        <f t="shared" si="135"/>
        <v>0</v>
      </c>
      <c r="AH312" s="14">
        <f t="shared" si="115"/>
        <v>21500166</v>
      </c>
      <c r="AI312" s="13">
        <f t="shared" si="125"/>
        <v>0</v>
      </c>
      <c r="AJ312" s="14">
        <v>384987</v>
      </c>
      <c r="AK312" s="50">
        <f t="shared" si="123"/>
        <v>-2.8048685044319899E-2</v>
      </c>
      <c r="AL312" s="50">
        <v>0.18</v>
      </c>
      <c r="AM312" s="50">
        <f t="shared" si="123"/>
        <v>5.8823529411764497E-2</v>
      </c>
      <c r="AN312" s="14">
        <v>34</v>
      </c>
      <c r="AO312" s="50">
        <f t="shared" si="126"/>
        <v>0</v>
      </c>
      <c r="AP312" s="14">
        <v>19</v>
      </c>
      <c r="AQ312" s="50">
        <f t="shared" si="127"/>
        <v>-9.5238095238095233E-2</v>
      </c>
      <c r="AR312" s="14">
        <v>25</v>
      </c>
      <c r="AS312" s="50">
        <f t="shared" si="128"/>
        <v>-0.16666666666666663</v>
      </c>
      <c r="AT312" s="14">
        <v>394</v>
      </c>
      <c r="AU312" s="50">
        <f t="shared" si="129"/>
        <v>0</v>
      </c>
      <c r="AV312" s="14">
        <v>33</v>
      </c>
      <c r="AW312" s="50">
        <f t="shared" si="130"/>
        <v>-0.10810810810810811</v>
      </c>
      <c r="AX312" s="50">
        <v>0.94</v>
      </c>
      <c r="AY312" s="50">
        <f t="shared" si="136"/>
        <v>3.296703296703285E-2</v>
      </c>
    </row>
    <row r="313" spans="2:51" x14ac:dyDescent="0.3">
      <c r="B313" s="1">
        <v>43776</v>
      </c>
      <c r="C313" s="4">
        <f t="shared" si="116"/>
        <v>5</v>
      </c>
      <c r="D313" s="57">
        <f t="shared" si="117"/>
        <v>7</v>
      </c>
      <c r="E313" s="2">
        <v>20848646</v>
      </c>
      <c r="F313" s="2">
        <v>5264283</v>
      </c>
      <c r="G313" s="2">
        <v>2000427</v>
      </c>
      <c r="H313" s="2">
        <v>1489518</v>
      </c>
      <c r="I313" s="12">
        <v>1209191</v>
      </c>
      <c r="J313" s="13">
        <f t="shared" si="113"/>
        <v>5.7998538610133245E-2</v>
      </c>
      <c r="K313" s="13">
        <f t="shared" si="118"/>
        <v>0.1293683727802637</v>
      </c>
      <c r="L313" s="13">
        <f t="shared" si="119"/>
        <v>1.0526296401619062E-2</v>
      </c>
      <c r="M313" s="13">
        <f t="shared" si="120"/>
        <v>0.11760414033937483</v>
      </c>
      <c r="N313" s="13">
        <f t="shared" si="114"/>
        <v>0.25249999448405425</v>
      </c>
      <c r="O313" s="13">
        <f t="shared" si="114"/>
        <v>0.37999989742192813</v>
      </c>
      <c r="P313" s="13">
        <f t="shared" si="114"/>
        <v>0.74460002789404467</v>
      </c>
      <c r="Q313" s="13">
        <f t="shared" si="114"/>
        <v>0.81180019308259455</v>
      </c>
      <c r="R313" s="13">
        <f t="shared" si="137"/>
        <v>4.1237132799597287E-2</v>
      </c>
      <c r="S313" s="13">
        <f t="shared" si="137"/>
        <v>-1.0416579418319305E-2</v>
      </c>
      <c r="T313" s="13">
        <f t="shared" si="137"/>
        <v>7.368391793029061E-2</v>
      </c>
      <c r="U313" s="13">
        <f t="shared" si="137"/>
        <v>1.0204958212841841E-2</v>
      </c>
      <c r="V313" s="14">
        <v>7505512</v>
      </c>
      <c r="W313" s="14">
        <v>5629134</v>
      </c>
      <c r="X313" s="14">
        <v>2293351</v>
      </c>
      <c r="Y313" s="14">
        <v>5420648</v>
      </c>
      <c r="Z313" s="14">
        <f t="shared" si="131"/>
        <v>78182</v>
      </c>
      <c r="AA313" s="13">
        <f t="shared" si="132"/>
        <v>1.0526259099838065E-2</v>
      </c>
      <c r="AB313" s="14">
        <f t="shared" si="121"/>
        <v>58637</v>
      </c>
      <c r="AC313" s="13">
        <f t="shared" si="133"/>
        <v>1.0526349803258173E-2</v>
      </c>
      <c r="AD313" s="14">
        <f t="shared" si="124"/>
        <v>23889</v>
      </c>
      <c r="AE313" s="13">
        <f t="shared" si="134"/>
        <v>1.0526283321774077E-2</v>
      </c>
      <c r="AF313" s="14">
        <f t="shared" si="122"/>
        <v>56465</v>
      </c>
      <c r="AG313" s="13">
        <f t="shared" si="135"/>
        <v>1.0526300090806018E-2</v>
      </c>
      <c r="AH313" s="14">
        <f t="shared" si="115"/>
        <v>20848645</v>
      </c>
      <c r="AI313" s="13">
        <f t="shared" si="125"/>
        <v>1.0526296911824717E-2</v>
      </c>
      <c r="AJ313" s="14">
        <v>405410</v>
      </c>
      <c r="AK313" s="50">
        <f t="shared" si="123"/>
        <v>3.1897942872851193E-2</v>
      </c>
      <c r="AL313" s="50">
        <v>0.18</v>
      </c>
      <c r="AM313" s="50">
        <f t="shared" si="123"/>
        <v>5.8823529411764497E-2</v>
      </c>
      <c r="AN313" s="14">
        <v>36</v>
      </c>
      <c r="AO313" s="50">
        <f t="shared" si="126"/>
        <v>-9.9999999999999978E-2</v>
      </c>
      <c r="AP313" s="14">
        <v>21</v>
      </c>
      <c r="AQ313" s="50">
        <f t="shared" si="127"/>
        <v>-4.5454545454545414E-2</v>
      </c>
      <c r="AR313" s="14">
        <v>30</v>
      </c>
      <c r="AS313" s="50">
        <f t="shared" si="128"/>
        <v>3.4482758620689724E-2</v>
      </c>
      <c r="AT313" s="14">
        <v>361</v>
      </c>
      <c r="AU313" s="50">
        <f t="shared" si="129"/>
        <v>-5.5096418732781816E-3</v>
      </c>
      <c r="AV313" s="14">
        <v>37</v>
      </c>
      <c r="AW313" s="50">
        <f t="shared" si="130"/>
        <v>8.8235294117646967E-2</v>
      </c>
      <c r="AX313" s="50">
        <v>0.93</v>
      </c>
      <c r="AY313" s="50">
        <f t="shared" si="136"/>
        <v>-2.1052631578947323E-2</v>
      </c>
    </row>
    <row r="314" spans="2:51" x14ac:dyDescent="0.3">
      <c r="B314" s="1">
        <v>43777</v>
      </c>
      <c r="C314" s="4">
        <f t="shared" si="116"/>
        <v>6</v>
      </c>
      <c r="D314" s="57">
        <f t="shared" si="117"/>
        <v>8</v>
      </c>
      <c r="E314" s="2">
        <v>21065820</v>
      </c>
      <c r="F314" s="2">
        <v>5108461</v>
      </c>
      <c r="G314" s="2">
        <v>2084252</v>
      </c>
      <c r="H314" s="2">
        <v>1445428</v>
      </c>
      <c r="I314" s="12">
        <v>1232661</v>
      </c>
      <c r="J314" s="13">
        <f t="shared" si="113"/>
        <v>5.8514740940537803E-2</v>
      </c>
      <c r="K314" s="13">
        <f t="shared" si="118"/>
        <v>-3.0024016065268277E-2</v>
      </c>
      <c r="L314" s="13">
        <f t="shared" si="119"/>
        <v>0</v>
      </c>
      <c r="M314" s="13">
        <f t="shared" si="120"/>
        <v>-3.0024016065268277E-2</v>
      </c>
      <c r="N314" s="13">
        <f t="shared" si="114"/>
        <v>0.24249998338540821</v>
      </c>
      <c r="O314" s="13">
        <f t="shared" si="114"/>
        <v>0.40799998277367683</v>
      </c>
      <c r="P314" s="13">
        <f t="shared" si="114"/>
        <v>0.69349963440121443</v>
      </c>
      <c r="Q314" s="13">
        <f t="shared" si="114"/>
        <v>0.85280000110693854</v>
      </c>
      <c r="R314" s="13">
        <f t="shared" si="137"/>
        <v>1.041675732169578E-2</v>
      </c>
      <c r="S314" s="13">
        <f t="shared" si="137"/>
        <v>-1.9230747220690514E-2</v>
      </c>
      <c r="T314" s="13">
        <f t="shared" si="137"/>
        <v>-7.7670184488838667E-2</v>
      </c>
      <c r="U314" s="13">
        <f t="shared" si="137"/>
        <v>6.1224703616036491E-2</v>
      </c>
      <c r="V314" s="14">
        <v>7583695</v>
      </c>
      <c r="W314" s="14">
        <v>5687771</v>
      </c>
      <c r="X314" s="14">
        <v>2317240</v>
      </c>
      <c r="Y314" s="14">
        <v>5477113</v>
      </c>
      <c r="Z314" s="14">
        <f t="shared" si="131"/>
        <v>0</v>
      </c>
      <c r="AA314" s="13">
        <f t="shared" si="132"/>
        <v>0</v>
      </c>
      <c r="AB314" s="14">
        <f t="shared" si="121"/>
        <v>0</v>
      </c>
      <c r="AC314" s="13">
        <f t="shared" si="133"/>
        <v>0</v>
      </c>
      <c r="AD314" s="14">
        <f t="shared" si="124"/>
        <v>0</v>
      </c>
      <c r="AE314" s="13">
        <f t="shared" si="134"/>
        <v>0</v>
      </c>
      <c r="AF314" s="14">
        <f t="shared" si="122"/>
        <v>0</v>
      </c>
      <c r="AG314" s="13">
        <f t="shared" si="135"/>
        <v>0</v>
      </c>
      <c r="AH314" s="14">
        <f t="shared" si="115"/>
        <v>21065819</v>
      </c>
      <c r="AI314" s="13">
        <f t="shared" si="125"/>
        <v>0</v>
      </c>
      <c r="AJ314" s="14">
        <v>403572</v>
      </c>
      <c r="AK314" s="50">
        <f t="shared" si="123"/>
        <v>-3.1936571449742157E-3</v>
      </c>
      <c r="AL314" s="50">
        <v>0.19</v>
      </c>
      <c r="AM314" s="50">
        <f t="shared" si="123"/>
        <v>0</v>
      </c>
      <c r="AN314" s="14">
        <v>31</v>
      </c>
      <c r="AO314" s="50">
        <f t="shared" si="126"/>
        <v>-6.0606060606060552E-2</v>
      </c>
      <c r="AP314" s="14">
        <v>17</v>
      </c>
      <c r="AQ314" s="50">
        <f t="shared" si="127"/>
        <v>-0.15000000000000002</v>
      </c>
      <c r="AR314" s="14">
        <v>26</v>
      </c>
      <c r="AS314" s="50">
        <f t="shared" si="128"/>
        <v>0</v>
      </c>
      <c r="AT314" s="14">
        <v>352</v>
      </c>
      <c r="AU314" s="50">
        <f t="shared" si="129"/>
        <v>-8.4507042253521014E-3</v>
      </c>
      <c r="AV314" s="14">
        <v>34</v>
      </c>
      <c r="AW314" s="50">
        <f t="shared" si="130"/>
        <v>9.6774193548387011E-2</v>
      </c>
      <c r="AX314" s="50">
        <v>0.94</v>
      </c>
      <c r="AY314" s="50">
        <f t="shared" si="136"/>
        <v>3.296703296703285E-2</v>
      </c>
    </row>
    <row r="315" spans="2:51" x14ac:dyDescent="0.3">
      <c r="B315" s="24">
        <v>43778</v>
      </c>
      <c r="C315" s="16">
        <f t="shared" si="116"/>
        <v>7</v>
      </c>
      <c r="D315" s="73">
        <f t="shared" si="117"/>
        <v>9</v>
      </c>
      <c r="E315" s="25">
        <v>45787545</v>
      </c>
      <c r="F315" s="25">
        <v>9711538</v>
      </c>
      <c r="G315" s="25">
        <v>3367961</v>
      </c>
      <c r="H315" s="25">
        <v>2290213</v>
      </c>
      <c r="I315" s="26">
        <v>1839957</v>
      </c>
      <c r="J315" s="22">
        <f t="shared" si="113"/>
        <v>4.0184661571176179E-2</v>
      </c>
      <c r="K315" s="22">
        <f t="shared" si="118"/>
        <v>0.26260801898348074</v>
      </c>
      <c r="L315" s="22">
        <f t="shared" si="119"/>
        <v>7.3684197937763818E-2</v>
      </c>
      <c r="M315" s="22">
        <f t="shared" si="120"/>
        <v>0.17595846284092165</v>
      </c>
      <c r="N315" s="22">
        <f t="shared" si="114"/>
        <v>0.2120999935681199</v>
      </c>
      <c r="O315" s="22">
        <f t="shared" si="114"/>
        <v>0.34679996103603777</v>
      </c>
      <c r="P315" s="22">
        <f t="shared" si="114"/>
        <v>0.67999985748053493</v>
      </c>
      <c r="Q315" s="22">
        <f t="shared" si="114"/>
        <v>0.80339994576923635</v>
      </c>
      <c r="R315" s="22">
        <f t="shared" si="137"/>
        <v>-9.8039153253003386E-3</v>
      </c>
      <c r="S315" s="22">
        <f t="shared" si="137"/>
        <v>6.2500000361962904E-2</v>
      </c>
      <c r="T315" s="22">
        <f t="shared" si="137"/>
        <v>5.2631657820237931E-2</v>
      </c>
      <c r="U315" s="22">
        <f t="shared" si="137"/>
        <v>6.1855475865157272E-2</v>
      </c>
      <c r="V315" s="21">
        <v>16483516</v>
      </c>
      <c r="W315" s="21">
        <v>12362637</v>
      </c>
      <c r="X315" s="21">
        <v>5036630</v>
      </c>
      <c r="Y315" s="21">
        <v>11904761</v>
      </c>
      <c r="Z315" s="21">
        <f t="shared" si="131"/>
        <v>1131222</v>
      </c>
      <c r="AA315" s="22">
        <f t="shared" si="132"/>
        <v>7.3684232467147837E-2</v>
      </c>
      <c r="AB315" s="21">
        <f t="shared" si="121"/>
        <v>848416</v>
      </c>
      <c r="AC315" s="22">
        <f t="shared" si="133"/>
        <v>7.3684185842880723E-2</v>
      </c>
      <c r="AD315" s="21">
        <f t="shared" si="124"/>
        <v>345652</v>
      </c>
      <c r="AE315" s="22">
        <f t="shared" si="134"/>
        <v>7.3684421457529847E-2</v>
      </c>
      <c r="AF315" s="21">
        <f t="shared" si="122"/>
        <v>816993</v>
      </c>
      <c r="AG315" s="22">
        <f t="shared" si="135"/>
        <v>7.3684171602436122E-2</v>
      </c>
      <c r="AH315" s="21">
        <f t="shared" si="115"/>
        <v>45787544</v>
      </c>
      <c r="AI315" s="22">
        <f t="shared" si="125"/>
        <v>7.3684224842708756E-2</v>
      </c>
      <c r="AJ315" s="14">
        <v>380487</v>
      </c>
      <c r="AK315" s="50">
        <f t="shared" si="123"/>
        <v>-5.9190208320454962E-2</v>
      </c>
      <c r="AL315" s="50">
        <v>0.19</v>
      </c>
      <c r="AM315" s="50">
        <f t="shared" si="123"/>
        <v>5.555555555555558E-2</v>
      </c>
      <c r="AN315" s="14">
        <v>40</v>
      </c>
      <c r="AO315" s="50">
        <f t="shared" si="126"/>
        <v>0.21212121212121215</v>
      </c>
      <c r="AP315" s="14">
        <v>21</v>
      </c>
      <c r="AQ315" s="50">
        <f t="shared" si="127"/>
        <v>0.10526315789473695</v>
      </c>
      <c r="AR315" s="14">
        <v>27</v>
      </c>
      <c r="AS315" s="50">
        <f t="shared" si="128"/>
        <v>-9.9999999999999978E-2</v>
      </c>
      <c r="AT315" s="14">
        <v>368</v>
      </c>
      <c r="AU315" s="50">
        <f t="shared" si="129"/>
        <v>-7.7694235588972482E-2</v>
      </c>
      <c r="AV315" s="14">
        <v>32</v>
      </c>
      <c r="AW315" s="50">
        <f t="shared" si="130"/>
        <v>-0.11111111111111116</v>
      </c>
      <c r="AX315" s="50">
        <v>0.93</v>
      </c>
      <c r="AY315" s="50">
        <f t="shared" si="136"/>
        <v>2.19780219780219E-2</v>
      </c>
    </row>
    <row r="316" spans="2:51" x14ac:dyDescent="0.3">
      <c r="B316" s="1">
        <v>43779</v>
      </c>
      <c r="C316" s="4">
        <f t="shared" si="116"/>
        <v>1</v>
      </c>
      <c r="D316" s="57">
        <f t="shared" si="117"/>
        <v>10</v>
      </c>
      <c r="E316" s="2">
        <v>47134238</v>
      </c>
      <c r="F316" s="2">
        <v>10096153</v>
      </c>
      <c r="G316" s="2">
        <v>3261057</v>
      </c>
      <c r="H316" s="2">
        <v>2173168</v>
      </c>
      <c r="I316" s="12">
        <v>1627268</v>
      </c>
      <c r="J316" s="13">
        <f t="shared" si="113"/>
        <v>3.4524118115582987E-2</v>
      </c>
      <c r="K316" s="13">
        <f t="shared" si="118"/>
        <v>-1.2684939402672679E-2</v>
      </c>
      <c r="L316" s="13">
        <f t="shared" si="119"/>
        <v>2.9411775625882486E-2</v>
      </c>
      <c r="M316" s="13">
        <f t="shared" si="120"/>
        <v>-4.0893951308222043E-2</v>
      </c>
      <c r="N316" s="13">
        <f t="shared" si="114"/>
        <v>0.21419998346000629</v>
      </c>
      <c r="O316" s="13">
        <f t="shared" si="114"/>
        <v>0.32299995849904412</v>
      </c>
      <c r="P316" s="13">
        <f t="shared" si="114"/>
        <v>0.66639988200144917</v>
      </c>
      <c r="Q316" s="13">
        <f t="shared" si="114"/>
        <v>0.74879990870471125</v>
      </c>
      <c r="R316" s="13">
        <f t="shared" si="137"/>
        <v>9.9009427419523011E-3</v>
      </c>
      <c r="S316" s="13">
        <f t="shared" si="137"/>
        <v>-4.0403960912302916E-2</v>
      </c>
      <c r="T316" s="13">
        <f t="shared" si="137"/>
        <v>1.030929569225747E-2</v>
      </c>
      <c r="U316" s="13">
        <f t="shared" si="137"/>
        <v>-2.0408390157586442E-2</v>
      </c>
      <c r="V316" s="14">
        <v>16968325</v>
      </c>
      <c r="W316" s="14">
        <v>12726244</v>
      </c>
      <c r="X316" s="14">
        <v>5184766</v>
      </c>
      <c r="Y316" s="14">
        <v>12254901</v>
      </c>
      <c r="Z316" s="14">
        <f t="shared" si="131"/>
        <v>484809</v>
      </c>
      <c r="AA316" s="13">
        <f t="shared" si="132"/>
        <v>2.9411746862744614E-2</v>
      </c>
      <c r="AB316" s="14">
        <f t="shared" si="121"/>
        <v>363607</v>
      </c>
      <c r="AC316" s="13">
        <f t="shared" si="133"/>
        <v>2.94117670849674E-2</v>
      </c>
      <c r="AD316" s="14">
        <f t="shared" si="124"/>
        <v>148136</v>
      </c>
      <c r="AE316" s="13">
        <f t="shared" si="134"/>
        <v>2.9411729668448849E-2</v>
      </c>
      <c r="AF316" s="14">
        <f t="shared" si="122"/>
        <v>350140</v>
      </c>
      <c r="AG316" s="13">
        <f t="shared" si="135"/>
        <v>2.9411762235293848E-2</v>
      </c>
      <c r="AH316" s="14">
        <f t="shared" si="115"/>
        <v>47134236</v>
      </c>
      <c r="AI316" s="13">
        <f t="shared" si="125"/>
        <v>2.9411754428234849E-2</v>
      </c>
      <c r="AJ316" s="14">
        <v>397106</v>
      </c>
      <c r="AK316" s="50">
        <f t="shared" si="123"/>
        <v>-1.7134908632796209E-2</v>
      </c>
      <c r="AL316" s="50">
        <v>0.19</v>
      </c>
      <c r="AM316" s="50">
        <f t="shared" si="123"/>
        <v>0</v>
      </c>
      <c r="AN316" s="14">
        <v>34</v>
      </c>
      <c r="AO316" s="50">
        <f t="shared" si="126"/>
        <v>6.25E-2</v>
      </c>
      <c r="AP316" s="14">
        <v>20</v>
      </c>
      <c r="AQ316" s="50">
        <f t="shared" si="127"/>
        <v>5.2631578947368363E-2</v>
      </c>
      <c r="AR316" s="14">
        <v>30</v>
      </c>
      <c r="AS316" s="50">
        <f t="shared" si="128"/>
        <v>0.15384615384615374</v>
      </c>
      <c r="AT316" s="14">
        <v>358</v>
      </c>
      <c r="AU316" s="50">
        <f t="shared" si="129"/>
        <v>-8.2051282051282093E-2</v>
      </c>
      <c r="AV316" s="14">
        <v>37</v>
      </c>
      <c r="AW316" s="50">
        <f t="shared" si="130"/>
        <v>0</v>
      </c>
      <c r="AX316" s="50">
        <v>0.92</v>
      </c>
      <c r="AY316" s="50">
        <f t="shared" si="136"/>
        <v>-2.1276595744680771E-2</v>
      </c>
    </row>
    <row r="317" spans="2:51" x14ac:dyDescent="0.3">
      <c r="B317" s="1">
        <v>43780</v>
      </c>
      <c r="C317" s="4">
        <f t="shared" si="116"/>
        <v>2</v>
      </c>
      <c r="D317" s="57">
        <f t="shared" si="117"/>
        <v>11</v>
      </c>
      <c r="E317" s="2">
        <v>21500167</v>
      </c>
      <c r="F317" s="2">
        <v>5482542</v>
      </c>
      <c r="G317" s="2">
        <v>2083366</v>
      </c>
      <c r="H317" s="2">
        <v>1566483</v>
      </c>
      <c r="I317" s="12">
        <v>1245980</v>
      </c>
      <c r="J317" s="13">
        <f t="shared" si="113"/>
        <v>5.79521079999053E-2</v>
      </c>
      <c r="K317" s="13">
        <f t="shared" si="118"/>
        <v>0.16360274375580763</v>
      </c>
      <c r="L317" s="13">
        <f t="shared" si="119"/>
        <v>1.0204109920066262E-2</v>
      </c>
      <c r="M317" s="13">
        <f t="shared" si="120"/>
        <v>0.15184914843385378</v>
      </c>
      <c r="N317" s="13">
        <f t="shared" si="114"/>
        <v>0.25499997279090902</v>
      </c>
      <c r="O317" s="13">
        <f t="shared" si="114"/>
        <v>0.38000000729588573</v>
      </c>
      <c r="P317" s="13">
        <f t="shared" si="114"/>
        <v>0.75190005020721273</v>
      </c>
      <c r="Q317" s="13">
        <f t="shared" si="114"/>
        <v>0.79539963089289833</v>
      </c>
      <c r="R317" s="13">
        <f t="shared" si="137"/>
        <v>6.2499953192104218E-2</v>
      </c>
      <c r="S317" s="13">
        <f t="shared" si="137"/>
        <v>-6.3231656244333578E-8</v>
      </c>
      <c r="T317" s="13">
        <f t="shared" si="137"/>
        <v>7.2916822864360187E-2</v>
      </c>
      <c r="U317" s="13">
        <f t="shared" si="137"/>
        <v>1.0417032689490568E-2</v>
      </c>
      <c r="V317" s="14">
        <v>7740060</v>
      </c>
      <c r="W317" s="14">
        <v>5805045</v>
      </c>
      <c r="X317" s="14">
        <v>2365018</v>
      </c>
      <c r="Y317" s="14">
        <v>5590043</v>
      </c>
      <c r="Z317" s="14">
        <f t="shared" si="131"/>
        <v>78183</v>
      </c>
      <c r="AA317" s="13">
        <f t="shared" si="132"/>
        <v>1.0204157545207204E-2</v>
      </c>
      <c r="AB317" s="14">
        <f t="shared" si="121"/>
        <v>58637</v>
      </c>
      <c r="AC317" s="13">
        <f t="shared" si="133"/>
        <v>1.0204113595832398E-2</v>
      </c>
      <c r="AD317" s="14">
        <f t="shared" si="124"/>
        <v>23889</v>
      </c>
      <c r="AE317" s="13">
        <f t="shared" si="134"/>
        <v>1.0204051122343127E-2</v>
      </c>
      <c r="AF317" s="14">
        <f t="shared" si="122"/>
        <v>56465</v>
      </c>
      <c r="AG317" s="13">
        <f t="shared" si="135"/>
        <v>1.0204066880416196E-2</v>
      </c>
      <c r="AH317" s="14">
        <f t="shared" si="115"/>
        <v>21500166</v>
      </c>
      <c r="AI317" s="13">
        <f t="shared" si="125"/>
        <v>1.0204110399515187E-2</v>
      </c>
      <c r="AJ317" s="14">
        <v>387858</v>
      </c>
      <c r="AK317" s="50">
        <f t="shared" si="123"/>
        <v>1.3268752988016663E-2</v>
      </c>
      <c r="AL317" s="50">
        <v>0.17</v>
      </c>
      <c r="AM317" s="50">
        <f t="shared" si="123"/>
        <v>-0.10526315789473684</v>
      </c>
      <c r="AN317" s="14">
        <v>38</v>
      </c>
      <c r="AO317" s="50">
        <f t="shared" si="126"/>
        <v>0.11764705882352944</v>
      </c>
      <c r="AP317" s="14">
        <v>17</v>
      </c>
      <c r="AQ317" s="50">
        <f t="shared" si="127"/>
        <v>-0.22727272727272729</v>
      </c>
      <c r="AR317" s="14">
        <v>25</v>
      </c>
      <c r="AS317" s="50">
        <f t="shared" si="128"/>
        <v>-7.407407407407407E-2</v>
      </c>
      <c r="AT317" s="14">
        <v>381</v>
      </c>
      <c r="AU317" s="50">
        <f t="shared" si="129"/>
        <v>-3.7878787878787845E-2</v>
      </c>
      <c r="AV317" s="14">
        <v>31</v>
      </c>
      <c r="AW317" s="50">
        <f t="shared" si="130"/>
        <v>-8.8235294117647078E-2</v>
      </c>
      <c r="AX317" s="50">
        <v>0.94</v>
      </c>
      <c r="AY317" s="50">
        <f t="shared" si="136"/>
        <v>2.1739130434782483E-2</v>
      </c>
    </row>
    <row r="318" spans="2:51" x14ac:dyDescent="0.3">
      <c r="B318" s="1">
        <v>43781</v>
      </c>
      <c r="C318" s="4">
        <f t="shared" si="116"/>
        <v>3</v>
      </c>
      <c r="D318" s="57">
        <f t="shared" si="117"/>
        <v>12</v>
      </c>
      <c r="E318" s="2">
        <v>20631473</v>
      </c>
      <c r="F318" s="2">
        <v>4899974</v>
      </c>
      <c r="G318" s="2">
        <v>2018789</v>
      </c>
      <c r="H318" s="2">
        <v>1547402</v>
      </c>
      <c r="I318" s="12">
        <v>1230803</v>
      </c>
      <c r="J318" s="13">
        <f t="shared" si="113"/>
        <v>5.9656574205826214E-2</v>
      </c>
      <c r="K318" s="13">
        <f t="shared" si="118"/>
        <v>-2.2583445107012823E-2</v>
      </c>
      <c r="L318" s="13">
        <f t="shared" si="119"/>
        <v>-1.041664768062156E-2</v>
      </c>
      <c r="M318" s="13">
        <f t="shared" si="120"/>
        <v>-1.2294868742359966E-2</v>
      </c>
      <c r="N318" s="13">
        <f t="shared" si="114"/>
        <v>0.23749995940667931</v>
      </c>
      <c r="O318" s="13">
        <f t="shared" si="114"/>
        <v>0.41199994122417793</v>
      </c>
      <c r="P318" s="13">
        <f t="shared" si="114"/>
        <v>0.76650011467270729</v>
      </c>
      <c r="Q318" s="13">
        <f t="shared" si="114"/>
        <v>0.79539964404854069</v>
      </c>
      <c r="R318" s="13">
        <f t="shared" si="137"/>
        <v>-8.6538624407224485E-2</v>
      </c>
      <c r="S318" s="13">
        <f t="shared" si="137"/>
        <v>2.9999948067531479E-2</v>
      </c>
      <c r="T318" s="13">
        <f t="shared" si="137"/>
        <v>6.0606746739074291E-2</v>
      </c>
      <c r="U318" s="13">
        <f t="shared" si="137"/>
        <v>-1.0204367373629619E-2</v>
      </c>
      <c r="V318" s="14">
        <v>7427330</v>
      </c>
      <c r="W318" s="14">
        <v>5570497</v>
      </c>
      <c r="X318" s="14">
        <v>2269462</v>
      </c>
      <c r="Y318" s="14">
        <v>5364183</v>
      </c>
      <c r="Z318" s="14">
        <f t="shared" si="131"/>
        <v>-78182</v>
      </c>
      <c r="AA318" s="13">
        <f t="shared" si="132"/>
        <v>-1.0416611151910726E-2</v>
      </c>
      <c r="AB318" s="14">
        <f t="shared" si="121"/>
        <v>-58637</v>
      </c>
      <c r="AC318" s="13">
        <f t="shared" si="133"/>
        <v>-1.0416699975520194E-2</v>
      </c>
      <c r="AD318" s="14">
        <f t="shared" si="124"/>
        <v>-23889</v>
      </c>
      <c r="AE318" s="13">
        <f t="shared" si="134"/>
        <v>-1.0416634871853403E-2</v>
      </c>
      <c r="AF318" s="14">
        <f t="shared" si="122"/>
        <v>-56465</v>
      </c>
      <c r="AG318" s="13">
        <f t="shared" si="135"/>
        <v>-1.0416651293350898E-2</v>
      </c>
      <c r="AH318" s="14">
        <f t="shared" si="115"/>
        <v>20631472</v>
      </c>
      <c r="AI318" s="13">
        <f t="shared" si="125"/>
        <v>-1.0416648180253452E-2</v>
      </c>
      <c r="AJ318" s="14">
        <v>403207</v>
      </c>
      <c r="AK318" s="50">
        <f t="shared" si="123"/>
        <v>2.3329061076355018E-2</v>
      </c>
      <c r="AL318" s="50">
        <v>0.18</v>
      </c>
      <c r="AM318" s="50">
        <f t="shared" si="123"/>
        <v>5.8823529411764497E-2</v>
      </c>
      <c r="AN318" s="14">
        <v>32</v>
      </c>
      <c r="AO318" s="50">
        <f t="shared" si="126"/>
        <v>3.2258064516129004E-2</v>
      </c>
      <c r="AP318" s="14">
        <v>19</v>
      </c>
      <c r="AQ318" s="50">
        <f t="shared" si="127"/>
        <v>-0.13636363636363635</v>
      </c>
      <c r="AR318" s="14">
        <v>30</v>
      </c>
      <c r="AS318" s="50">
        <f t="shared" si="128"/>
        <v>0.19999999999999996</v>
      </c>
      <c r="AT318" s="14">
        <v>387</v>
      </c>
      <c r="AU318" s="50">
        <f t="shared" si="129"/>
        <v>-2.7638190954773822E-2</v>
      </c>
      <c r="AV318" s="14">
        <v>39</v>
      </c>
      <c r="AW318" s="50">
        <f t="shared" si="130"/>
        <v>0</v>
      </c>
      <c r="AX318" s="50">
        <v>0.93</v>
      </c>
      <c r="AY318" s="50">
        <f t="shared" si="136"/>
        <v>2.19780219780219E-2</v>
      </c>
    </row>
    <row r="319" spans="2:51" x14ac:dyDescent="0.3">
      <c r="B319" s="1">
        <v>43782</v>
      </c>
      <c r="C319" s="4">
        <f t="shared" si="116"/>
        <v>4</v>
      </c>
      <c r="D319" s="57">
        <f t="shared" si="117"/>
        <v>13</v>
      </c>
      <c r="E319" s="2">
        <v>21500167</v>
      </c>
      <c r="F319" s="2">
        <v>5643793</v>
      </c>
      <c r="G319" s="2">
        <v>2302667</v>
      </c>
      <c r="H319" s="2">
        <v>1748185</v>
      </c>
      <c r="I319" s="12">
        <v>1361836</v>
      </c>
      <c r="J319" s="13">
        <f t="shared" si="113"/>
        <v>6.3340717306986496E-2</v>
      </c>
      <c r="K319" s="13">
        <f t="shared" si="118"/>
        <v>0.17160385385363863</v>
      </c>
      <c r="L319" s="13">
        <f t="shared" si="119"/>
        <v>0</v>
      </c>
      <c r="M319" s="13">
        <f t="shared" si="120"/>
        <v>0.17160385385363841</v>
      </c>
      <c r="N319" s="13">
        <f t="shared" si="114"/>
        <v>0.26249996104681417</v>
      </c>
      <c r="O319" s="13">
        <f t="shared" si="114"/>
        <v>0.40799990361092264</v>
      </c>
      <c r="P319" s="13">
        <f t="shared" si="114"/>
        <v>0.75920009276200162</v>
      </c>
      <c r="Q319" s="13">
        <f t="shared" si="114"/>
        <v>0.77899993421748848</v>
      </c>
      <c r="R319" s="13">
        <f t="shared" si="137"/>
        <v>0.10526313728032233</v>
      </c>
      <c r="S319" s="13">
        <f t="shared" si="137"/>
        <v>3.0303013124793887E-2</v>
      </c>
      <c r="T319" s="13">
        <f t="shared" si="137"/>
        <v>5.050549731149534E-2</v>
      </c>
      <c r="U319" s="13">
        <f t="shared" si="137"/>
        <v>-2.0618702092187746E-2</v>
      </c>
      <c r="V319" s="14">
        <v>7740060</v>
      </c>
      <c r="W319" s="14">
        <v>5805045</v>
      </c>
      <c r="X319" s="14">
        <v>2365018</v>
      </c>
      <c r="Y319" s="14">
        <v>5590043</v>
      </c>
      <c r="Z319" s="14">
        <f t="shared" si="131"/>
        <v>0</v>
      </c>
      <c r="AA319" s="13">
        <f t="shared" si="132"/>
        <v>0</v>
      </c>
      <c r="AB319" s="14">
        <f t="shared" si="121"/>
        <v>0</v>
      </c>
      <c r="AC319" s="13">
        <f t="shared" si="133"/>
        <v>0</v>
      </c>
      <c r="AD319" s="14">
        <f t="shared" si="124"/>
        <v>0</v>
      </c>
      <c r="AE319" s="13">
        <f t="shared" si="134"/>
        <v>0</v>
      </c>
      <c r="AF319" s="14">
        <f t="shared" si="122"/>
        <v>0</v>
      </c>
      <c r="AG319" s="13">
        <f t="shared" si="135"/>
        <v>0</v>
      </c>
      <c r="AH319" s="14">
        <f t="shared" si="115"/>
        <v>21500166</v>
      </c>
      <c r="AI319" s="13">
        <f t="shared" si="125"/>
        <v>0</v>
      </c>
      <c r="AJ319" s="14">
        <v>380788</v>
      </c>
      <c r="AK319" s="50">
        <f t="shared" si="123"/>
        <v>-1.0906861790138334E-2</v>
      </c>
      <c r="AL319" s="50">
        <v>0.19</v>
      </c>
      <c r="AM319" s="50">
        <f t="shared" si="123"/>
        <v>5.555555555555558E-2</v>
      </c>
      <c r="AN319" s="14">
        <v>36</v>
      </c>
      <c r="AO319" s="50">
        <f t="shared" si="126"/>
        <v>5.8823529411764719E-2</v>
      </c>
      <c r="AP319" s="14">
        <v>21</v>
      </c>
      <c r="AQ319" s="50">
        <f t="shared" si="127"/>
        <v>0.10526315789473695</v>
      </c>
      <c r="AR319" s="14">
        <v>25</v>
      </c>
      <c r="AS319" s="50">
        <f t="shared" si="128"/>
        <v>0</v>
      </c>
      <c r="AT319" s="14">
        <v>394</v>
      </c>
      <c r="AU319" s="50">
        <f t="shared" si="129"/>
        <v>0</v>
      </c>
      <c r="AV319" s="14">
        <v>34</v>
      </c>
      <c r="AW319" s="50">
        <f t="shared" si="130"/>
        <v>3.0303030303030276E-2</v>
      </c>
      <c r="AX319" s="50">
        <v>0.95</v>
      </c>
      <c r="AY319" s="50">
        <f t="shared" si="136"/>
        <v>1.0638297872340496E-2</v>
      </c>
    </row>
    <row r="320" spans="2:51" x14ac:dyDescent="0.3">
      <c r="B320" s="1">
        <v>43783</v>
      </c>
      <c r="C320" s="4">
        <f t="shared" si="116"/>
        <v>5</v>
      </c>
      <c r="D320" s="57">
        <f t="shared" si="117"/>
        <v>14</v>
      </c>
      <c r="E320" s="2">
        <v>20848646</v>
      </c>
      <c r="F320" s="2">
        <v>5160040</v>
      </c>
      <c r="G320" s="2">
        <v>2125936</v>
      </c>
      <c r="H320" s="2">
        <v>1629530</v>
      </c>
      <c r="I320" s="12">
        <v>1349577</v>
      </c>
      <c r="J320" s="13">
        <f t="shared" si="113"/>
        <v>6.4732117375871798E-2</v>
      </c>
      <c r="K320" s="13">
        <f t="shared" si="118"/>
        <v>0.11609911089315084</v>
      </c>
      <c r="L320" s="13">
        <f t="shared" si="119"/>
        <v>0</v>
      </c>
      <c r="M320" s="13">
        <f t="shared" si="120"/>
        <v>0.11609911089315084</v>
      </c>
      <c r="N320" s="13">
        <f t="shared" si="114"/>
        <v>0.24750000551594573</v>
      </c>
      <c r="O320" s="13">
        <f t="shared" si="114"/>
        <v>0.4119999069774653</v>
      </c>
      <c r="P320" s="13">
        <f t="shared" si="114"/>
        <v>0.76650002634133863</v>
      </c>
      <c r="Q320" s="13">
        <f t="shared" si="114"/>
        <v>0.82820015587316587</v>
      </c>
      <c r="R320" s="13">
        <f t="shared" si="137"/>
        <v>-1.9801936939940368E-2</v>
      </c>
      <c r="S320" s="13">
        <f t="shared" si="137"/>
        <v>8.4210574193935628E-2</v>
      </c>
      <c r="T320" s="13">
        <f t="shared" si="137"/>
        <v>2.9411761518776558E-2</v>
      </c>
      <c r="U320" s="13">
        <f t="shared" si="137"/>
        <v>2.0201969561373101E-2</v>
      </c>
      <c r="V320" s="14">
        <v>7505512</v>
      </c>
      <c r="W320" s="14">
        <v>5629134</v>
      </c>
      <c r="X320" s="14">
        <v>2293351</v>
      </c>
      <c r="Y320" s="14">
        <v>5420648</v>
      </c>
      <c r="Z320" s="14">
        <f t="shared" si="131"/>
        <v>0</v>
      </c>
      <c r="AA320" s="13">
        <f t="shared" si="132"/>
        <v>0</v>
      </c>
      <c r="AB320" s="14">
        <f t="shared" si="121"/>
        <v>0</v>
      </c>
      <c r="AC320" s="13">
        <f t="shared" si="133"/>
        <v>0</v>
      </c>
      <c r="AD320" s="14">
        <f t="shared" si="124"/>
        <v>0</v>
      </c>
      <c r="AE320" s="13">
        <f t="shared" si="134"/>
        <v>0</v>
      </c>
      <c r="AF320" s="14">
        <f t="shared" si="122"/>
        <v>0</v>
      </c>
      <c r="AG320" s="13">
        <f t="shared" si="135"/>
        <v>0</v>
      </c>
      <c r="AH320" s="14">
        <f t="shared" si="115"/>
        <v>20848645</v>
      </c>
      <c r="AI320" s="13">
        <f t="shared" si="125"/>
        <v>0</v>
      </c>
      <c r="AJ320" s="14">
        <v>383044</v>
      </c>
      <c r="AK320" s="50">
        <f t="shared" si="123"/>
        <v>-5.5168841419797277E-2</v>
      </c>
      <c r="AL320" s="50">
        <v>0.19</v>
      </c>
      <c r="AM320" s="50">
        <f t="shared" si="123"/>
        <v>5.555555555555558E-2</v>
      </c>
      <c r="AN320" s="14">
        <v>34</v>
      </c>
      <c r="AO320" s="50">
        <f t="shared" si="126"/>
        <v>-5.555555555555558E-2</v>
      </c>
      <c r="AP320" s="14">
        <v>20</v>
      </c>
      <c r="AQ320" s="50">
        <f t="shared" si="127"/>
        <v>-4.7619047619047672E-2</v>
      </c>
      <c r="AR320" s="14">
        <v>25</v>
      </c>
      <c r="AS320" s="50">
        <f t="shared" si="128"/>
        <v>-0.16666666666666663</v>
      </c>
      <c r="AT320" s="14">
        <v>378</v>
      </c>
      <c r="AU320" s="50">
        <f t="shared" si="129"/>
        <v>4.7091412742382266E-2</v>
      </c>
      <c r="AV320" s="14">
        <v>33</v>
      </c>
      <c r="AW320" s="50">
        <f t="shared" si="130"/>
        <v>-0.10810810810810811</v>
      </c>
      <c r="AX320" s="50">
        <v>0.92</v>
      </c>
      <c r="AY320" s="50">
        <f t="shared" si="136"/>
        <v>-1.0752688172043001E-2</v>
      </c>
    </row>
    <row r="321" spans="2:51" x14ac:dyDescent="0.3">
      <c r="B321" s="1">
        <v>43784</v>
      </c>
      <c r="C321" s="4">
        <f t="shared" si="116"/>
        <v>6</v>
      </c>
      <c r="D321" s="57">
        <f t="shared" si="117"/>
        <v>15</v>
      </c>
      <c r="E321" s="2">
        <v>21717340</v>
      </c>
      <c r="F321" s="2">
        <v>5212161</v>
      </c>
      <c r="G321" s="2">
        <v>2126561</v>
      </c>
      <c r="H321" s="2">
        <v>1567914</v>
      </c>
      <c r="I321" s="12">
        <v>1324260</v>
      </c>
      <c r="J321" s="13">
        <f t="shared" si="113"/>
        <v>6.0977080986898025E-2</v>
      </c>
      <c r="K321" s="13">
        <f t="shared" si="118"/>
        <v>7.4309968434143725E-2</v>
      </c>
      <c r="L321" s="13">
        <f t="shared" si="119"/>
        <v>3.0927825263863395E-2</v>
      </c>
      <c r="M321" s="13">
        <f t="shared" si="120"/>
        <v>4.2080679274687949E-2</v>
      </c>
      <c r="N321" s="13">
        <f t="shared" si="114"/>
        <v>0.23999997237230711</v>
      </c>
      <c r="O321" s="13">
        <f t="shared" si="114"/>
        <v>0.40799986800100763</v>
      </c>
      <c r="P321" s="13">
        <f t="shared" si="114"/>
        <v>0.73730027024853739</v>
      </c>
      <c r="Q321" s="13">
        <f t="shared" si="114"/>
        <v>0.84459989514731038</v>
      </c>
      <c r="R321" s="13">
        <f t="shared" si="137"/>
        <v>-1.0309324471696191E-2</v>
      </c>
      <c r="S321" s="13">
        <f t="shared" si="137"/>
        <v>-2.8130557361283337E-7</v>
      </c>
      <c r="T321" s="13">
        <f t="shared" si="137"/>
        <v>6.3158844899956712E-2</v>
      </c>
      <c r="U321" s="13">
        <f t="shared" si="137"/>
        <v>-9.6155088519985776E-3</v>
      </c>
      <c r="V321" s="14">
        <v>7818242</v>
      </c>
      <c r="W321" s="14">
        <v>5863681</v>
      </c>
      <c r="X321" s="14">
        <v>2388907</v>
      </c>
      <c r="Y321" s="14">
        <v>5646508</v>
      </c>
      <c r="Z321" s="14">
        <f t="shared" si="131"/>
        <v>234547</v>
      </c>
      <c r="AA321" s="13">
        <f t="shared" si="132"/>
        <v>3.0927799707134884E-2</v>
      </c>
      <c r="AB321" s="14">
        <f t="shared" si="121"/>
        <v>175910</v>
      </c>
      <c r="AC321" s="13">
        <f t="shared" si="133"/>
        <v>3.0927757112584109E-2</v>
      </c>
      <c r="AD321" s="14">
        <f t="shared" si="124"/>
        <v>71667</v>
      </c>
      <c r="AE321" s="13">
        <f t="shared" si="134"/>
        <v>3.0927741623655747E-2</v>
      </c>
      <c r="AF321" s="14">
        <f t="shared" si="122"/>
        <v>169395</v>
      </c>
      <c r="AG321" s="13">
        <f t="shared" si="135"/>
        <v>3.0927789877623457E-2</v>
      </c>
      <c r="AH321" s="14">
        <f t="shared" si="115"/>
        <v>21717338</v>
      </c>
      <c r="AI321" s="13">
        <f t="shared" si="125"/>
        <v>3.0927779261751054E-2</v>
      </c>
      <c r="AJ321" s="14">
        <v>396628</v>
      </c>
      <c r="AK321" s="50">
        <f t="shared" si="123"/>
        <v>-1.720634731844628E-2</v>
      </c>
      <c r="AL321" s="50">
        <v>0.19</v>
      </c>
      <c r="AM321" s="50">
        <f t="shared" si="123"/>
        <v>0</v>
      </c>
      <c r="AN321" s="14">
        <v>30</v>
      </c>
      <c r="AO321" s="50">
        <f t="shared" si="126"/>
        <v>-3.2258064516129004E-2</v>
      </c>
      <c r="AP321" s="14">
        <v>18</v>
      </c>
      <c r="AQ321" s="50">
        <f t="shared" si="127"/>
        <v>5.8823529411764719E-2</v>
      </c>
      <c r="AR321" s="14">
        <v>27</v>
      </c>
      <c r="AS321" s="50">
        <f t="shared" si="128"/>
        <v>3.8461538461538547E-2</v>
      </c>
      <c r="AT321" s="14">
        <v>365</v>
      </c>
      <c r="AU321" s="50">
        <f t="shared" si="129"/>
        <v>3.6931818181818121E-2</v>
      </c>
      <c r="AV321" s="14">
        <v>40</v>
      </c>
      <c r="AW321" s="50">
        <f t="shared" si="130"/>
        <v>0.17647058823529416</v>
      </c>
      <c r="AX321" s="50">
        <v>0.91</v>
      </c>
      <c r="AY321" s="50">
        <f t="shared" si="136"/>
        <v>-3.1914893617021156E-2</v>
      </c>
    </row>
    <row r="322" spans="2:51" x14ac:dyDescent="0.3">
      <c r="B322" s="1">
        <v>43785</v>
      </c>
      <c r="C322" s="4">
        <f t="shared" si="116"/>
        <v>7</v>
      </c>
      <c r="D322" s="57">
        <f t="shared" si="117"/>
        <v>16</v>
      </c>
      <c r="E322" s="2">
        <v>47134238</v>
      </c>
      <c r="F322" s="2">
        <v>9403280</v>
      </c>
      <c r="G322" s="2">
        <v>3037259</v>
      </c>
      <c r="H322" s="2">
        <v>2003376</v>
      </c>
      <c r="I322" s="12">
        <v>1547007</v>
      </c>
      <c r="J322" s="13">
        <f t="shared" si="113"/>
        <v>3.2821300728358017E-2</v>
      </c>
      <c r="K322" s="13">
        <f t="shared" si="118"/>
        <v>-0.15921567732289399</v>
      </c>
      <c r="L322" s="13">
        <f t="shared" si="119"/>
        <v>2.9411775625882486E-2</v>
      </c>
      <c r="M322" s="13">
        <f t="shared" si="120"/>
        <v>-0.18323809520645018</v>
      </c>
      <c r="N322" s="13">
        <f t="shared" si="114"/>
        <v>0.19949998979510394</v>
      </c>
      <c r="O322" s="13">
        <f t="shared" si="114"/>
        <v>0.32299995320781683</v>
      </c>
      <c r="P322" s="13">
        <f t="shared" si="114"/>
        <v>0.65959998801551001</v>
      </c>
      <c r="Q322" s="13">
        <f t="shared" si="114"/>
        <v>0.77220002635551188</v>
      </c>
      <c r="R322" s="13">
        <f t="shared" si="137"/>
        <v>-5.9405960184384599E-2</v>
      </c>
      <c r="S322" s="13">
        <f t="shared" si="137"/>
        <v>-6.8627481263608847E-2</v>
      </c>
      <c r="T322" s="13">
        <f t="shared" si="137"/>
        <v>-2.9999814324385921E-2</v>
      </c>
      <c r="U322" s="13">
        <f t="shared" si="137"/>
        <v>-3.8834853771182787E-2</v>
      </c>
      <c r="V322" s="14">
        <v>16968325</v>
      </c>
      <c r="W322" s="14">
        <v>12726244</v>
      </c>
      <c r="X322" s="14">
        <v>5184766</v>
      </c>
      <c r="Y322" s="14">
        <v>12254901</v>
      </c>
      <c r="Z322" s="14">
        <f t="shared" si="131"/>
        <v>484809</v>
      </c>
      <c r="AA322" s="13">
        <f t="shared" si="132"/>
        <v>2.9411746862744614E-2</v>
      </c>
      <c r="AB322" s="14">
        <f t="shared" si="121"/>
        <v>363607</v>
      </c>
      <c r="AC322" s="13">
        <f t="shared" si="133"/>
        <v>2.94117670849674E-2</v>
      </c>
      <c r="AD322" s="14">
        <f t="shared" si="124"/>
        <v>148136</v>
      </c>
      <c r="AE322" s="13">
        <f t="shared" si="134"/>
        <v>2.9411729668448849E-2</v>
      </c>
      <c r="AF322" s="14">
        <f t="shared" si="122"/>
        <v>350140</v>
      </c>
      <c r="AG322" s="13">
        <f t="shared" si="135"/>
        <v>2.9411762235293848E-2</v>
      </c>
      <c r="AH322" s="14">
        <f t="shared" si="115"/>
        <v>47134236</v>
      </c>
      <c r="AI322" s="13">
        <f t="shared" si="125"/>
        <v>2.9411754428234849E-2</v>
      </c>
      <c r="AJ322" s="14">
        <v>404564</v>
      </c>
      <c r="AK322" s="50">
        <f t="shared" si="123"/>
        <v>6.3279428732124776E-2</v>
      </c>
      <c r="AL322" s="50">
        <v>0.18</v>
      </c>
      <c r="AM322" s="50">
        <f t="shared" si="123"/>
        <v>-5.2631578947368474E-2</v>
      </c>
      <c r="AN322" s="14">
        <v>40</v>
      </c>
      <c r="AO322" s="50">
        <f t="shared" si="126"/>
        <v>0</v>
      </c>
      <c r="AP322" s="14">
        <v>21</v>
      </c>
      <c r="AQ322" s="50">
        <f t="shared" si="127"/>
        <v>0</v>
      </c>
      <c r="AR322" s="14">
        <v>30</v>
      </c>
      <c r="AS322" s="50">
        <f t="shared" si="128"/>
        <v>0.11111111111111116</v>
      </c>
      <c r="AT322" s="14">
        <v>392</v>
      </c>
      <c r="AU322" s="50">
        <f t="shared" si="129"/>
        <v>6.5217391304347894E-2</v>
      </c>
      <c r="AV322" s="14">
        <v>39</v>
      </c>
      <c r="AW322" s="50">
        <f t="shared" si="130"/>
        <v>0.21875</v>
      </c>
      <c r="AX322" s="50">
        <v>0.92</v>
      </c>
      <c r="AY322" s="50">
        <f t="shared" si="136"/>
        <v>-1.0752688172043001E-2</v>
      </c>
    </row>
    <row r="323" spans="2:51" x14ac:dyDescent="0.3">
      <c r="B323" s="24">
        <v>43786</v>
      </c>
      <c r="C323" s="16">
        <f t="shared" si="116"/>
        <v>1</v>
      </c>
      <c r="D323" s="73">
        <f t="shared" si="117"/>
        <v>17</v>
      </c>
      <c r="E323" s="25">
        <v>43991955</v>
      </c>
      <c r="F323" s="25">
        <v>9330693</v>
      </c>
      <c r="G323" s="25">
        <v>1268974</v>
      </c>
      <c r="H323" s="25">
        <v>906047</v>
      </c>
      <c r="I323" s="26">
        <v>699650</v>
      </c>
      <c r="J323" s="22">
        <f t="shared" ref="J323:J368" si="138">I323/E323</f>
        <v>1.5904044273549561E-2</v>
      </c>
      <c r="K323" s="22">
        <f t="shared" si="118"/>
        <v>-0.57004623700582813</v>
      </c>
      <c r="L323" s="22">
        <f t="shared" si="119"/>
        <v>-6.6666676567466721E-2</v>
      </c>
      <c r="M323" s="22">
        <f t="shared" si="120"/>
        <v>-0.53933524904808428</v>
      </c>
      <c r="N323" s="22">
        <f t="shared" ref="N323:Q368" si="139">F323/E323</f>
        <v>0.2120999850995483</v>
      </c>
      <c r="O323" s="22">
        <f t="shared" si="139"/>
        <v>0.13599997342105244</v>
      </c>
      <c r="P323" s="22">
        <f t="shared" si="139"/>
        <v>0.71399965641534024</v>
      </c>
      <c r="Q323" s="22">
        <f t="shared" si="139"/>
        <v>0.77220055913214214</v>
      </c>
      <c r="R323" s="22">
        <f t="shared" si="137"/>
        <v>-9.8039146714037351E-3</v>
      </c>
      <c r="S323" s="22">
        <f t="shared" si="137"/>
        <v>-0.57894739660948003</v>
      </c>
      <c r="T323" s="22">
        <f t="shared" si="137"/>
        <v>7.1428245561705461E-2</v>
      </c>
      <c r="U323" s="22">
        <f t="shared" si="137"/>
        <v>3.125087243654967E-2</v>
      </c>
      <c r="V323" s="21">
        <v>15837104</v>
      </c>
      <c r="W323" s="21">
        <v>11877828</v>
      </c>
      <c r="X323" s="21">
        <v>4839115</v>
      </c>
      <c r="Y323" s="21">
        <v>11437908</v>
      </c>
      <c r="Z323" s="21">
        <f t="shared" si="131"/>
        <v>-1131221</v>
      </c>
      <c r="AA323" s="22">
        <f t="shared" si="132"/>
        <v>-6.6666627377775955E-2</v>
      </c>
      <c r="AB323" s="21">
        <f t="shared" si="121"/>
        <v>-848416</v>
      </c>
      <c r="AC323" s="22">
        <f t="shared" si="133"/>
        <v>-6.6666645712592065E-2</v>
      </c>
      <c r="AD323" s="21">
        <f t="shared" si="124"/>
        <v>-345651</v>
      </c>
      <c r="AE323" s="22">
        <f t="shared" si="134"/>
        <v>-6.6666653808484355E-2</v>
      </c>
      <c r="AF323" s="21">
        <f t="shared" si="122"/>
        <v>-816993</v>
      </c>
      <c r="AG323" s="22">
        <f t="shared" si="135"/>
        <v>-6.6666634026664062E-2</v>
      </c>
      <c r="AH323" s="21">
        <f t="shared" ref="AH323:AH368" si="140">SUM(V323:Y323)</f>
        <v>43991955</v>
      </c>
      <c r="AI323" s="22">
        <f t="shared" si="125"/>
        <v>-6.6666636964265225E-2</v>
      </c>
      <c r="AJ323" s="14">
        <v>380987</v>
      </c>
      <c r="AK323" s="50">
        <f t="shared" si="123"/>
        <v>-4.0591177166801828E-2</v>
      </c>
      <c r="AL323" s="50">
        <v>0.19</v>
      </c>
      <c r="AM323" s="50">
        <f t="shared" si="123"/>
        <v>0</v>
      </c>
      <c r="AN323" s="14">
        <v>112</v>
      </c>
      <c r="AO323" s="50">
        <f t="shared" si="126"/>
        <v>2.2941176470588234</v>
      </c>
      <c r="AP323" s="14">
        <v>22</v>
      </c>
      <c r="AQ323" s="50">
        <f t="shared" si="127"/>
        <v>0.10000000000000009</v>
      </c>
      <c r="AR323" s="14">
        <v>27</v>
      </c>
      <c r="AS323" s="50">
        <f t="shared" si="128"/>
        <v>-9.9999999999999978E-2</v>
      </c>
      <c r="AT323" s="14">
        <v>353</v>
      </c>
      <c r="AU323" s="50">
        <f t="shared" si="129"/>
        <v>-1.3966480446927387E-2</v>
      </c>
      <c r="AV323" s="14">
        <v>38</v>
      </c>
      <c r="AW323" s="50">
        <f t="shared" si="130"/>
        <v>2.7027027027026973E-2</v>
      </c>
      <c r="AX323" s="50">
        <v>0.95</v>
      </c>
      <c r="AY323" s="50">
        <f t="shared" si="136"/>
        <v>3.2608695652173836E-2</v>
      </c>
    </row>
    <row r="324" spans="2:51" x14ac:dyDescent="0.3">
      <c r="B324" s="1">
        <v>43787</v>
      </c>
      <c r="C324" s="4">
        <f t="shared" ref="C324:C368" si="141">WEEKDAY(B324,1)</f>
        <v>2</v>
      </c>
      <c r="D324" s="57">
        <f t="shared" ref="D324:D368" si="142">DAY(B324)</f>
        <v>18</v>
      </c>
      <c r="E324" s="2">
        <v>22803207</v>
      </c>
      <c r="F324" s="2">
        <v>5985841</v>
      </c>
      <c r="G324" s="2">
        <v>2298563</v>
      </c>
      <c r="H324" s="2">
        <v>1761848</v>
      </c>
      <c r="I324" s="12">
        <v>1459163</v>
      </c>
      <c r="J324" s="13">
        <f t="shared" si="138"/>
        <v>6.3989376581986918E-2</v>
      </c>
      <c r="K324" s="13">
        <f t="shared" si="118"/>
        <v>0.17109664681616077</v>
      </c>
      <c r="L324" s="13">
        <f t="shared" si="119"/>
        <v>6.0606040874008116E-2</v>
      </c>
      <c r="M324" s="13">
        <f t="shared" si="120"/>
        <v>0.10417685896933171</v>
      </c>
      <c r="N324" s="13">
        <f t="shared" si="139"/>
        <v>0.26249996327270986</v>
      </c>
      <c r="O324" s="13">
        <f t="shared" si="139"/>
        <v>0.38400000935541057</v>
      </c>
      <c r="P324" s="13">
        <f t="shared" si="139"/>
        <v>0.76649976528813868</v>
      </c>
      <c r="Q324" s="13">
        <f t="shared" si="139"/>
        <v>0.8282002760737589</v>
      </c>
      <c r="R324" s="13">
        <f t="shared" si="137"/>
        <v>2.9411730517910906E-2</v>
      </c>
      <c r="S324" s="13">
        <f t="shared" si="137"/>
        <v>1.0526321007173767E-2</v>
      </c>
      <c r="T324" s="13">
        <f t="shared" si="137"/>
        <v>1.941709549946502E-2</v>
      </c>
      <c r="U324" s="13">
        <f t="shared" si="137"/>
        <v>4.1237943678750888E-2</v>
      </c>
      <c r="V324" s="14">
        <v>8209154</v>
      </c>
      <c r="W324" s="14">
        <v>6156866</v>
      </c>
      <c r="X324" s="14">
        <v>2508352</v>
      </c>
      <c r="Y324" s="14">
        <v>5928833</v>
      </c>
      <c r="Z324" s="14">
        <f t="shared" si="131"/>
        <v>469094</v>
      </c>
      <c r="AA324" s="13">
        <f t="shared" si="132"/>
        <v>6.0605990134443344E-2</v>
      </c>
      <c r="AB324" s="14">
        <f t="shared" si="121"/>
        <v>351821</v>
      </c>
      <c r="AC324" s="13">
        <f t="shared" si="133"/>
        <v>6.0606076266420006E-2</v>
      </c>
      <c r="AD324" s="14">
        <f t="shared" si="124"/>
        <v>143334</v>
      </c>
      <c r="AE324" s="13">
        <f t="shared" si="134"/>
        <v>6.060588122373689E-2</v>
      </c>
      <c r="AF324" s="14">
        <f t="shared" si="122"/>
        <v>338790</v>
      </c>
      <c r="AG324" s="13">
        <f t="shared" si="135"/>
        <v>6.0605973871757257E-2</v>
      </c>
      <c r="AH324" s="14">
        <f t="shared" si="140"/>
        <v>22803205</v>
      </c>
      <c r="AI324" s="13">
        <f t="shared" si="125"/>
        <v>6.0605997181603088E-2</v>
      </c>
      <c r="AJ324" s="14">
        <v>398199</v>
      </c>
      <c r="AK324" s="50">
        <f t="shared" si="123"/>
        <v>2.6661819531890618E-2</v>
      </c>
      <c r="AL324" s="50">
        <v>0.18</v>
      </c>
      <c r="AM324" s="50">
        <f t="shared" si="123"/>
        <v>5.8823529411764497E-2</v>
      </c>
      <c r="AN324" s="14">
        <v>37</v>
      </c>
      <c r="AO324" s="50">
        <f t="shared" si="126"/>
        <v>-2.6315789473684181E-2</v>
      </c>
      <c r="AP324" s="14">
        <v>22</v>
      </c>
      <c r="AQ324" s="50">
        <f t="shared" si="127"/>
        <v>0.29411764705882359</v>
      </c>
      <c r="AR324" s="14">
        <v>26</v>
      </c>
      <c r="AS324" s="50">
        <f t="shared" si="128"/>
        <v>4.0000000000000036E-2</v>
      </c>
      <c r="AT324" s="14">
        <v>385</v>
      </c>
      <c r="AU324" s="50">
        <f t="shared" si="129"/>
        <v>1.049868766404205E-2</v>
      </c>
      <c r="AV324" s="14">
        <v>34</v>
      </c>
      <c r="AW324" s="50">
        <f t="shared" si="130"/>
        <v>9.6774193548387011E-2</v>
      </c>
      <c r="AX324" s="50">
        <v>0.94</v>
      </c>
      <c r="AY324" s="50">
        <f t="shared" si="136"/>
        <v>0</v>
      </c>
    </row>
    <row r="325" spans="2:51" x14ac:dyDescent="0.3">
      <c r="B325" s="1">
        <v>43788</v>
      </c>
      <c r="C325" s="4">
        <f t="shared" si="141"/>
        <v>3</v>
      </c>
      <c r="D325" s="57">
        <f t="shared" si="142"/>
        <v>19</v>
      </c>
      <c r="E325" s="2">
        <v>21282993</v>
      </c>
      <c r="F325" s="2">
        <v>5373955</v>
      </c>
      <c r="G325" s="2">
        <v>2149582</v>
      </c>
      <c r="H325" s="2">
        <v>1537811</v>
      </c>
      <c r="I325" s="12">
        <v>1197954</v>
      </c>
      <c r="J325" s="13">
        <f t="shared" si="138"/>
        <v>5.6286914157233428E-2</v>
      </c>
      <c r="K325" s="13">
        <f t="shared" si="118"/>
        <v>-2.6689080218361472E-2</v>
      </c>
      <c r="L325" s="13">
        <f t="shared" si="119"/>
        <v>3.1578937674493712E-2</v>
      </c>
      <c r="M325" s="13">
        <f t="shared" si="120"/>
        <v>-5.6484303590193408E-2</v>
      </c>
      <c r="N325" s="13">
        <f t="shared" si="139"/>
        <v>0.25249996558284826</v>
      </c>
      <c r="O325" s="13">
        <f t="shared" si="139"/>
        <v>0.4</v>
      </c>
      <c r="P325" s="13">
        <f t="shared" si="139"/>
        <v>0.71540001730569014</v>
      </c>
      <c r="Q325" s="13">
        <f t="shared" si="139"/>
        <v>0.778999499938549</v>
      </c>
      <c r="R325" s="13">
        <f t="shared" si="137"/>
        <v>6.3157931536669931E-2</v>
      </c>
      <c r="S325" s="13">
        <f t="shared" si="137"/>
        <v>-2.9126075087589576E-2</v>
      </c>
      <c r="T325" s="13">
        <f t="shared" si="137"/>
        <v>-6.666678372101309E-2</v>
      </c>
      <c r="U325" s="13">
        <f t="shared" si="137"/>
        <v>-2.061874710744882E-2</v>
      </c>
      <c r="V325" s="14">
        <v>7661877</v>
      </c>
      <c r="W325" s="14">
        <v>5746408</v>
      </c>
      <c r="X325" s="14">
        <v>2341129</v>
      </c>
      <c r="Y325" s="14">
        <v>5533578</v>
      </c>
      <c r="Z325" s="14">
        <f t="shared" si="131"/>
        <v>234547</v>
      </c>
      <c r="AA325" s="13">
        <f t="shared" si="132"/>
        <v>3.1578911937398813E-2</v>
      </c>
      <c r="AB325" s="14">
        <f t="shared" si="121"/>
        <v>175911</v>
      </c>
      <c r="AC325" s="13">
        <f t="shared" si="133"/>
        <v>3.1579049409774296E-2</v>
      </c>
      <c r="AD325" s="14">
        <f t="shared" si="124"/>
        <v>71667</v>
      </c>
      <c r="AE325" s="13">
        <f t="shared" si="134"/>
        <v>3.1578849965322231E-2</v>
      </c>
      <c r="AF325" s="14">
        <f t="shared" si="122"/>
        <v>169395</v>
      </c>
      <c r="AG325" s="13">
        <f t="shared" si="135"/>
        <v>3.1578900272418053E-2</v>
      </c>
      <c r="AH325" s="14">
        <f t="shared" si="140"/>
        <v>21282992</v>
      </c>
      <c r="AI325" s="13">
        <f t="shared" si="125"/>
        <v>3.1578939205113343E-2</v>
      </c>
      <c r="AJ325" s="14">
        <v>384779</v>
      </c>
      <c r="AK325" s="50">
        <f t="shared" si="123"/>
        <v>-4.5703571614580052E-2</v>
      </c>
      <c r="AL325" s="50">
        <v>0.19</v>
      </c>
      <c r="AM325" s="50">
        <f t="shared" si="123"/>
        <v>5.555555555555558E-2</v>
      </c>
      <c r="AN325" s="14">
        <v>33</v>
      </c>
      <c r="AO325" s="50">
        <f t="shared" si="126"/>
        <v>3.125E-2</v>
      </c>
      <c r="AP325" s="14">
        <v>22</v>
      </c>
      <c r="AQ325" s="50">
        <f t="shared" si="127"/>
        <v>0.15789473684210531</v>
      </c>
      <c r="AR325" s="14">
        <v>27</v>
      </c>
      <c r="AS325" s="50">
        <f t="shared" si="128"/>
        <v>-9.9999999999999978E-2</v>
      </c>
      <c r="AT325" s="14">
        <v>369</v>
      </c>
      <c r="AU325" s="50">
        <f t="shared" si="129"/>
        <v>-4.6511627906976716E-2</v>
      </c>
      <c r="AV325" s="14">
        <v>33</v>
      </c>
      <c r="AW325" s="50">
        <f t="shared" si="130"/>
        <v>-0.15384615384615385</v>
      </c>
      <c r="AX325" s="50">
        <v>0.92</v>
      </c>
      <c r="AY325" s="50">
        <f t="shared" si="136"/>
        <v>-1.0752688172043001E-2</v>
      </c>
    </row>
    <row r="326" spans="2:51" x14ac:dyDescent="0.3">
      <c r="B326" s="1">
        <v>43789</v>
      </c>
      <c r="C326" s="4">
        <f t="shared" si="141"/>
        <v>4</v>
      </c>
      <c r="D326" s="57">
        <f t="shared" si="142"/>
        <v>20</v>
      </c>
      <c r="E326" s="2">
        <v>22368860</v>
      </c>
      <c r="F326" s="2">
        <v>5648137</v>
      </c>
      <c r="G326" s="2">
        <v>2281847</v>
      </c>
      <c r="H326" s="2">
        <v>1649091</v>
      </c>
      <c r="I326" s="12">
        <v>1338732</v>
      </c>
      <c r="J326" s="13">
        <f t="shared" si="138"/>
        <v>5.9848020864719971E-2</v>
      </c>
      <c r="K326" s="13">
        <f t="shared" si="118"/>
        <v>-1.6965332095788321E-2</v>
      </c>
      <c r="L326" s="13">
        <f t="shared" si="119"/>
        <v>4.0404011745583279E-2</v>
      </c>
      <c r="M326" s="13">
        <f t="shared" si="120"/>
        <v>-5.5141409677109565E-2</v>
      </c>
      <c r="N326" s="13">
        <f t="shared" si="139"/>
        <v>0.25249999329424921</v>
      </c>
      <c r="O326" s="13">
        <f t="shared" si="139"/>
        <v>0.40399993838676362</v>
      </c>
      <c r="P326" s="13">
        <f t="shared" si="139"/>
        <v>0.72270007585959972</v>
      </c>
      <c r="Q326" s="13">
        <f t="shared" si="139"/>
        <v>0.81179995524807302</v>
      </c>
      <c r="R326" s="13">
        <f t="shared" si="137"/>
        <v>-3.8095120900919155E-2</v>
      </c>
      <c r="S326" s="13">
        <f t="shared" si="137"/>
        <v>-9.8038386498577879E-3</v>
      </c>
      <c r="T326" s="13">
        <f t="shared" si="137"/>
        <v>-4.8076939466133783E-2</v>
      </c>
      <c r="U326" s="13">
        <f t="shared" si="137"/>
        <v>4.2105293710367864E-2</v>
      </c>
      <c r="V326" s="14">
        <v>8052789</v>
      </c>
      <c r="W326" s="14">
        <v>6039592</v>
      </c>
      <c r="X326" s="14">
        <v>2460574</v>
      </c>
      <c r="Y326" s="14">
        <v>5815903</v>
      </c>
      <c r="Z326" s="14">
        <f t="shared" si="131"/>
        <v>312729</v>
      </c>
      <c r="AA326" s="13">
        <f t="shared" si="132"/>
        <v>4.0403950356973972E-2</v>
      </c>
      <c r="AB326" s="14">
        <f t="shared" si="121"/>
        <v>234547</v>
      </c>
      <c r="AC326" s="13">
        <f t="shared" si="133"/>
        <v>4.0403993422962303E-2</v>
      </c>
      <c r="AD326" s="14">
        <f t="shared" si="124"/>
        <v>95556</v>
      </c>
      <c r="AE326" s="13">
        <f t="shared" si="134"/>
        <v>4.0403920815824668E-2</v>
      </c>
      <c r="AF326" s="14">
        <f t="shared" si="122"/>
        <v>225860</v>
      </c>
      <c r="AG326" s="13">
        <f t="shared" si="135"/>
        <v>4.0403982581171505E-2</v>
      </c>
      <c r="AH326" s="14">
        <f t="shared" si="140"/>
        <v>22368858</v>
      </c>
      <c r="AI326" s="13">
        <f t="shared" si="125"/>
        <v>4.0403967113556316E-2</v>
      </c>
      <c r="AJ326" s="14">
        <v>410182</v>
      </c>
      <c r="AK326" s="50">
        <f t="shared" si="123"/>
        <v>7.7192558589031179E-2</v>
      </c>
      <c r="AL326" s="50">
        <v>0.19</v>
      </c>
      <c r="AM326" s="50">
        <f t="shared" si="123"/>
        <v>0</v>
      </c>
      <c r="AN326" s="14">
        <v>40</v>
      </c>
      <c r="AO326" s="50">
        <f t="shared" si="126"/>
        <v>0.11111111111111116</v>
      </c>
      <c r="AP326" s="14">
        <v>19</v>
      </c>
      <c r="AQ326" s="50">
        <f t="shared" si="127"/>
        <v>-9.5238095238095233E-2</v>
      </c>
      <c r="AR326" s="14">
        <v>29</v>
      </c>
      <c r="AS326" s="50">
        <f t="shared" si="128"/>
        <v>0.15999999999999992</v>
      </c>
      <c r="AT326" s="14">
        <v>389</v>
      </c>
      <c r="AU326" s="50">
        <f t="shared" si="129"/>
        <v>-1.2690355329949221E-2</v>
      </c>
      <c r="AV326" s="14">
        <v>32</v>
      </c>
      <c r="AW326" s="50">
        <f t="shared" si="130"/>
        <v>-5.8823529411764719E-2</v>
      </c>
      <c r="AX326" s="50">
        <v>0.92</v>
      </c>
      <c r="AY326" s="50">
        <f t="shared" si="136"/>
        <v>-3.1578947368420929E-2</v>
      </c>
    </row>
    <row r="327" spans="2:51" x14ac:dyDescent="0.3">
      <c r="B327" s="1">
        <v>43790</v>
      </c>
      <c r="C327" s="4">
        <f t="shared" si="141"/>
        <v>5</v>
      </c>
      <c r="D327" s="57">
        <f t="shared" si="142"/>
        <v>21</v>
      </c>
      <c r="E327" s="2">
        <v>21282993</v>
      </c>
      <c r="F327" s="2">
        <v>5054710</v>
      </c>
      <c r="G327" s="2">
        <v>2102759</v>
      </c>
      <c r="H327" s="2">
        <v>1550364</v>
      </c>
      <c r="I327" s="12">
        <v>1220447</v>
      </c>
      <c r="J327" s="13">
        <f t="shared" si="138"/>
        <v>5.7343767392114449E-2</v>
      </c>
      <c r="K327" s="13">
        <f t="shared" si="118"/>
        <v>-9.5681832159261737E-2</v>
      </c>
      <c r="L327" s="13">
        <f t="shared" si="119"/>
        <v>2.0833343325988629E-2</v>
      </c>
      <c r="M327" s="13">
        <f t="shared" si="120"/>
        <v>-0.11413731364380297</v>
      </c>
      <c r="N327" s="13">
        <f t="shared" si="139"/>
        <v>0.2374999606493316</v>
      </c>
      <c r="O327" s="13">
        <f t="shared" si="139"/>
        <v>0.41599992877929692</v>
      </c>
      <c r="P327" s="13">
        <f t="shared" si="139"/>
        <v>0.73729989979831256</v>
      </c>
      <c r="Q327" s="13">
        <f t="shared" si="139"/>
        <v>0.78720029618850795</v>
      </c>
      <c r="R327" s="13">
        <f t="shared" si="137"/>
        <v>-4.0404220782814693E-2</v>
      </c>
      <c r="S327" s="13">
        <f t="shared" si="137"/>
        <v>9.7087929732235789E-3</v>
      </c>
      <c r="T327" s="13">
        <f t="shared" si="137"/>
        <v>-3.8095401878072033E-2</v>
      </c>
      <c r="U327" s="13">
        <f t="shared" si="137"/>
        <v>-4.9504771755846888E-2</v>
      </c>
      <c r="V327" s="14">
        <v>7661877</v>
      </c>
      <c r="W327" s="14">
        <v>5746408</v>
      </c>
      <c r="X327" s="14">
        <v>2341129</v>
      </c>
      <c r="Y327" s="14">
        <v>5533578</v>
      </c>
      <c r="Z327" s="14">
        <f t="shared" si="131"/>
        <v>156365</v>
      </c>
      <c r="AA327" s="13">
        <f t="shared" si="132"/>
        <v>2.0833355539235709E-2</v>
      </c>
      <c r="AB327" s="14">
        <f t="shared" si="121"/>
        <v>117274</v>
      </c>
      <c r="AC327" s="13">
        <f t="shared" si="133"/>
        <v>2.0833399951040388E-2</v>
      </c>
      <c r="AD327" s="14">
        <f t="shared" si="124"/>
        <v>47778</v>
      </c>
      <c r="AE327" s="13">
        <f t="shared" si="134"/>
        <v>2.0833269743706806E-2</v>
      </c>
      <c r="AF327" s="14">
        <f t="shared" si="122"/>
        <v>112930</v>
      </c>
      <c r="AG327" s="13">
        <f t="shared" si="135"/>
        <v>2.0833302586701796E-2</v>
      </c>
      <c r="AH327" s="14">
        <f t="shared" si="140"/>
        <v>21282992</v>
      </c>
      <c r="AI327" s="13">
        <f t="shared" si="125"/>
        <v>2.0833344325254632E-2</v>
      </c>
      <c r="AJ327" s="14">
        <v>393181</v>
      </c>
      <c r="AK327" s="50">
        <f t="shared" si="123"/>
        <v>2.6464322636563953E-2</v>
      </c>
      <c r="AL327" s="50">
        <v>0.18</v>
      </c>
      <c r="AM327" s="50">
        <f t="shared" si="123"/>
        <v>-5.2631578947368474E-2</v>
      </c>
      <c r="AN327" s="14">
        <v>38</v>
      </c>
      <c r="AO327" s="50">
        <f t="shared" si="126"/>
        <v>0.11764705882352944</v>
      </c>
      <c r="AP327" s="14">
        <v>21</v>
      </c>
      <c r="AQ327" s="50">
        <f t="shared" si="127"/>
        <v>5.0000000000000044E-2</v>
      </c>
      <c r="AR327" s="14">
        <v>27</v>
      </c>
      <c r="AS327" s="50">
        <f t="shared" si="128"/>
        <v>8.0000000000000071E-2</v>
      </c>
      <c r="AT327" s="14">
        <v>395</v>
      </c>
      <c r="AU327" s="50">
        <f t="shared" si="129"/>
        <v>4.4973544973544888E-2</v>
      </c>
      <c r="AV327" s="14">
        <v>35</v>
      </c>
      <c r="AW327" s="50">
        <f t="shared" si="130"/>
        <v>6.0606060606060552E-2</v>
      </c>
      <c r="AX327" s="50">
        <v>0.92</v>
      </c>
      <c r="AY327" s="50">
        <f t="shared" si="136"/>
        <v>0</v>
      </c>
    </row>
    <row r="328" spans="2:51" x14ac:dyDescent="0.3">
      <c r="B328" s="1">
        <v>43791</v>
      </c>
      <c r="C328" s="4">
        <f t="shared" si="141"/>
        <v>6</v>
      </c>
      <c r="D328" s="57">
        <f t="shared" si="142"/>
        <v>22</v>
      </c>
      <c r="E328" s="2">
        <v>22803207</v>
      </c>
      <c r="F328" s="2">
        <v>5529777</v>
      </c>
      <c r="G328" s="2">
        <v>2300387</v>
      </c>
      <c r="H328" s="2">
        <v>1763247</v>
      </c>
      <c r="I328" s="12">
        <v>1518155</v>
      </c>
      <c r="J328" s="13">
        <f t="shared" si="138"/>
        <v>6.6576381120427491E-2</v>
      </c>
      <c r="K328" s="13">
        <f t="shared" si="118"/>
        <v>0.14641762191714625</v>
      </c>
      <c r="L328" s="13">
        <f t="shared" si="119"/>
        <v>5.0000000000000044E-2</v>
      </c>
      <c r="M328" s="13">
        <f t="shared" si="120"/>
        <v>9.1826306587758255E-2</v>
      </c>
      <c r="N328" s="13">
        <f t="shared" si="139"/>
        <v>0.24249996941219715</v>
      </c>
      <c r="O328" s="13">
        <f t="shared" si="139"/>
        <v>0.41599995804532441</v>
      </c>
      <c r="P328" s="13">
        <f t="shared" si="139"/>
        <v>0.76650015845159969</v>
      </c>
      <c r="Q328" s="13">
        <f t="shared" si="139"/>
        <v>0.86099962172060973</v>
      </c>
      <c r="R328" s="13">
        <f t="shared" si="137"/>
        <v>1.0416655531992447E-2</v>
      </c>
      <c r="S328" s="13">
        <f t="shared" si="137"/>
        <v>1.9608070177848713E-2</v>
      </c>
      <c r="T328" s="13">
        <f t="shared" si="137"/>
        <v>3.9603794249552182E-2</v>
      </c>
      <c r="U328" s="13">
        <f t="shared" si="137"/>
        <v>1.9417154403552184E-2</v>
      </c>
      <c r="V328" s="14">
        <v>8209154</v>
      </c>
      <c r="W328" s="14">
        <v>6156866</v>
      </c>
      <c r="X328" s="14">
        <v>2508352</v>
      </c>
      <c r="Y328" s="14">
        <v>5928833</v>
      </c>
      <c r="Z328" s="14">
        <f t="shared" si="131"/>
        <v>390912</v>
      </c>
      <c r="AA328" s="13">
        <f t="shared" si="132"/>
        <v>4.9999987209400798E-2</v>
      </c>
      <c r="AB328" s="14">
        <f t="shared" si="121"/>
        <v>293185</v>
      </c>
      <c r="AC328" s="13">
        <f t="shared" si="133"/>
        <v>5.0000162014270488E-2</v>
      </c>
      <c r="AD328" s="14">
        <f t="shared" si="124"/>
        <v>119445</v>
      </c>
      <c r="AE328" s="13">
        <f t="shared" si="134"/>
        <v>4.9999853489482771E-2</v>
      </c>
      <c r="AF328" s="14">
        <f t="shared" si="122"/>
        <v>282325</v>
      </c>
      <c r="AG328" s="13">
        <f t="shared" si="135"/>
        <v>4.9999929159756817E-2</v>
      </c>
      <c r="AH328" s="14">
        <f t="shared" si="140"/>
        <v>22803205</v>
      </c>
      <c r="AI328" s="13">
        <f t="shared" si="125"/>
        <v>5.0000004604615844E-2</v>
      </c>
      <c r="AJ328" s="14">
        <v>409499</v>
      </c>
      <c r="AK328" s="50">
        <f t="shared" si="123"/>
        <v>3.2451062456508417E-2</v>
      </c>
      <c r="AL328" s="50">
        <v>0.18</v>
      </c>
      <c r="AM328" s="50">
        <f t="shared" si="123"/>
        <v>-5.2631578947368474E-2</v>
      </c>
      <c r="AN328" s="14">
        <v>35</v>
      </c>
      <c r="AO328" s="50">
        <f t="shared" si="126"/>
        <v>0.16666666666666674</v>
      </c>
      <c r="AP328" s="14">
        <v>19</v>
      </c>
      <c r="AQ328" s="50">
        <f t="shared" si="127"/>
        <v>5.555555555555558E-2</v>
      </c>
      <c r="AR328" s="14">
        <v>25</v>
      </c>
      <c r="AS328" s="50">
        <f t="shared" si="128"/>
        <v>-7.407407407407407E-2</v>
      </c>
      <c r="AT328" s="14">
        <v>360</v>
      </c>
      <c r="AU328" s="50">
        <f t="shared" si="129"/>
        <v>-1.3698630136986356E-2</v>
      </c>
      <c r="AV328" s="14">
        <v>37</v>
      </c>
      <c r="AW328" s="50">
        <f t="shared" si="130"/>
        <v>-7.4999999999999956E-2</v>
      </c>
      <c r="AX328" s="50">
        <v>0.95</v>
      </c>
      <c r="AY328" s="50">
        <f t="shared" si="136"/>
        <v>4.39560439560438E-2</v>
      </c>
    </row>
    <row r="329" spans="2:51" x14ac:dyDescent="0.3">
      <c r="B329" s="1">
        <v>43792</v>
      </c>
      <c r="C329" s="4">
        <f t="shared" si="141"/>
        <v>7</v>
      </c>
      <c r="D329" s="57">
        <f t="shared" si="142"/>
        <v>23</v>
      </c>
      <c r="E329" s="2">
        <v>45787545</v>
      </c>
      <c r="F329" s="2">
        <v>9519230</v>
      </c>
      <c r="G329" s="2">
        <v>3268903</v>
      </c>
      <c r="H329" s="2">
        <v>2133940</v>
      </c>
      <c r="I329" s="12">
        <v>1631184</v>
      </c>
      <c r="J329" s="13">
        <f t="shared" si="138"/>
        <v>3.5625059172751015E-2</v>
      </c>
      <c r="K329" s="13">
        <f t="shared" si="118"/>
        <v>5.4412811318888643E-2</v>
      </c>
      <c r="L329" s="13">
        <f t="shared" si="119"/>
        <v>-2.8571438876342947E-2</v>
      </c>
      <c r="M329" s="13">
        <f t="shared" si="120"/>
        <v>8.5424964342455612E-2</v>
      </c>
      <c r="N329" s="13">
        <f t="shared" si="139"/>
        <v>0.20789998677587979</v>
      </c>
      <c r="O329" s="13">
        <f t="shared" si="139"/>
        <v>0.34339993886060111</v>
      </c>
      <c r="P329" s="13">
        <f t="shared" si="139"/>
        <v>0.65280003719902369</v>
      </c>
      <c r="Q329" s="13">
        <f t="shared" si="139"/>
        <v>0.76440012371481858</v>
      </c>
      <c r="R329" s="13">
        <f t="shared" si="137"/>
        <v>4.2105250177721931E-2</v>
      </c>
      <c r="S329" s="13">
        <f t="shared" si="137"/>
        <v>6.3157859467735111E-2</v>
      </c>
      <c r="T329" s="13">
        <f t="shared" si="137"/>
        <v>-1.0309203972160175E-2</v>
      </c>
      <c r="U329" s="13">
        <f t="shared" si="137"/>
        <v>-1.0100883675834393E-2</v>
      </c>
      <c r="V329" s="14">
        <v>16483516</v>
      </c>
      <c r="W329" s="14">
        <v>12362637</v>
      </c>
      <c r="X329" s="14">
        <v>5036630</v>
      </c>
      <c r="Y329" s="14">
        <v>11904761</v>
      </c>
      <c r="Z329" s="14">
        <f t="shared" si="131"/>
        <v>-484809</v>
      </c>
      <c r="AA329" s="13">
        <f t="shared" si="132"/>
        <v>-2.8571411733332552E-2</v>
      </c>
      <c r="AB329" s="14">
        <f t="shared" si="121"/>
        <v>-363607</v>
      </c>
      <c r="AC329" s="13">
        <f t="shared" si="133"/>
        <v>-2.8571430816508037E-2</v>
      </c>
      <c r="AD329" s="14">
        <f t="shared" si="124"/>
        <v>-148136</v>
      </c>
      <c r="AE329" s="13">
        <f t="shared" si="134"/>
        <v>-2.8571395507531072E-2</v>
      </c>
      <c r="AF329" s="14">
        <f t="shared" si="122"/>
        <v>-350140</v>
      </c>
      <c r="AG329" s="13">
        <f t="shared" si="135"/>
        <v>-2.8571426239999864E-2</v>
      </c>
      <c r="AH329" s="14">
        <f t="shared" si="140"/>
        <v>45787544</v>
      </c>
      <c r="AI329" s="13">
        <f t="shared" si="125"/>
        <v>-2.8571418872685217E-2</v>
      </c>
      <c r="AJ329" s="14">
        <v>401426</v>
      </c>
      <c r="AK329" s="50">
        <f t="shared" si="123"/>
        <v>-7.7564983537833365E-3</v>
      </c>
      <c r="AL329" s="50">
        <v>0.18</v>
      </c>
      <c r="AM329" s="50">
        <f t="shared" si="123"/>
        <v>0</v>
      </c>
      <c r="AN329" s="14">
        <v>37</v>
      </c>
      <c r="AO329" s="50">
        <f t="shared" si="126"/>
        <v>-7.4999999999999956E-2</v>
      </c>
      <c r="AP329" s="14">
        <v>18</v>
      </c>
      <c r="AQ329" s="50">
        <f t="shared" si="127"/>
        <v>-0.1428571428571429</v>
      </c>
      <c r="AR329" s="14">
        <v>28</v>
      </c>
      <c r="AS329" s="50">
        <f t="shared" si="128"/>
        <v>-6.6666666666666652E-2</v>
      </c>
      <c r="AT329" s="14">
        <v>393</v>
      </c>
      <c r="AU329" s="50">
        <f t="shared" si="129"/>
        <v>2.5510204081633514E-3</v>
      </c>
      <c r="AV329" s="14">
        <v>39</v>
      </c>
      <c r="AW329" s="50">
        <f t="shared" si="130"/>
        <v>0</v>
      </c>
      <c r="AX329" s="50">
        <v>0.95</v>
      </c>
      <c r="AY329" s="50">
        <f t="shared" si="136"/>
        <v>3.2608695652173836E-2</v>
      </c>
    </row>
    <row r="330" spans="2:51" x14ac:dyDescent="0.3">
      <c r="B330" s="24">
        <v>43793</v>
      </c>
      <c r="C330" s="16">
        <f t="shared" si="141"/>
        <v>1</v>
      </c>
      <c r="D330" s="73">
        <f t="shared" si="142"/>
        <v>24</v>
      </c>
      <c r="E330" s="25">
        <v>46236443</v>
      </c>
      <c r="F330" s="25">
        <v>9709653</v>
      </c>
      <c r="G330" s="25">
        <v>3301282</v>
      </c>
      <c r="H330" s="25">
        <v>2177525</v>
      </c>
      <c r="I330" s="26">
        <v>1647515</v>
      </c>
      <c r="J330" s="22">
        <f t="shared" si="138"/>
        <v>3.5632390666384087E-2</v>
      </c>
      <c r="K330" s="22">
        <f t="shared" ref="K330:K368" si="143">(I330/I323)-1</f>
        <v>1.3547702422639891</v>
      </c>
      <c r="L330" s="22">
        <f t="shared" ref="L330:L368" si="144">(E330/E323)-1</f>
        <v>5.1020419528979843E-2</v>
      </c>
      <c r="M330" s="22">
        <f t="shared" si="120"/>
        <v>1.2404609829743283</v>
      </c>
      <c r="N330" s="22">
        <f t="shared" si="139"/>
        <v>0.20999999935116115</v>
      </c>
      <c r="O330" s="22">
        <f t="shared" si="139"/>
        <v>0.33999999794019414</v>
      </c>
      <c r="P330" s="22">
        <f t="shared" si="139"/>
        <v>0.65959981607145346</v>
      </c>
      <c r="Q330" s="22">
        <f t="shared" si="139"/>
        <v>0.75659980941665428</v>
      </c>
      <c r="R330" s="22">
        <f t="shared" si="137"/>
        <v>-9.9009236016756041E-3</v>
      </c>
      <c r="S330" s="22">
        <f t="shared" si="137"/>
        <v>1.5000004734380563</v>
      </c>
      <c r="T330" s="22">
        <f t="shared" si="137"/>
        <v>-7.61902892460804E-2</v>
      </c>
      <c r="U330" s="22">
        <f t="shared" si="137"/>
        <v>-2.02029764560403E-2</v>
      </c>
      <c r="V330" s="21">
        <v>16645119</v>
      </c>
      <c r="W330" s="21">
        <v>12483839</v>
      </c>
      <c r="X330" s="21">
        <v>5086008</v>
      </c>
      <c r="Y330" s="21">
        <v>12021475</v>
      </c>
      <c r="Z330" s="21">
        <f t="shared" si="131"/>
        <v>808015</v>
      </c>
      <c r="AA330" s="22">
        <f t="shared" si="132"/>
        <v>5.1020375947521623E-2</v>
      </c>
      <c r="AB330" s="21">
        <f t="shared" si="121"/>
        <v>606011</v>
      </c>
      <c r="AC330" s="22">
        <f t="shared" si="133"/>
        <v>5.1020354899902642E-2</v>
      </c>
      <c r="AD330" s="21">
        <f t="shared" si="124"/>
        <v>246893</v>
      </c>
      <c r="AE330" s="22">
        <f t="shared" si="134"/>
        <v>5.1020279534584212E-2</v>
      </c>
      <c r="AF330" s="21">
        <f t="shared" si="122"/>
        <v>583567</v>
      </c>
      <c r="AG330" s="22">
        <f t="shared" si="135"/>
        <v>5.102043135860157E-2</v>
      </c>
      <c r="AH330" s="21">
        <f t="shared" si="140"/>
        <v>46236441</v>
      </c>
      <c r="AI330" s="22">
        <f t="shared" si="125"/>
        <v>5.1020374066121921E-2</v>
      </c>
      <c r="AJ330" s="14">
        <v>388049</v>
      </c>
      <c r="AK330" s="50">
        <f t="shared" si="123"/>
        <v>1.853606553504461E-2</v>
      </c>
      <c r="AL330" s="50">
        <v>0.19</v>
      </c>
      <c r="AM330" s="50">
        <f t="shared" si="123"/>
        <v>0</v>
      </c>
      <c r="AN330" s="14">
        <v>34</v>
      </c>
      <c r="AO330" s="50">
        <f t="shared" si="126"/>
        <v>-0.6964285714285714</v>
      </c>
      <c r="AP330" s="14">
        <v>22</v>
      </c>
      <c r="AQ330" s="50">
        <f t="shared" si="127"/>
        <v>0</v>
      </c>
      <c r="AR330" s="14">
        <v>27</v>
      </c>
      <c r="AS330" s="50">
        <f t="shared" si="128"/>
        <v>0</v>
      </c>
      <c r="AT330" s="14">
        <v>354</v>
      </c>
      <c r="AU330" s="50">
        <f t="shared" si="129"/>
        <v>2.8328611898016387E-3</v>
      </c>
      <c r="AV330" s="14">
        <v>37</v>
      </c>
      <c r="AW330" s="50">
        <f t="shared" si="130"/>
        <v>-2.6315789473684181E-2</v>
      </c>
      <c r="AX330" s="50">
        <v>0.95</v>
      </c>
      <c r="AY330" s="50">
        <f t="shared" si="136"/>
        <v>0</v>
      </c>
    </row>
    <row r="331" spans="2:51" x14ac:dyDescent="0.3">
      <c r="B331" s="1">
        <v>43794</v>
      </c>
      <c r="C331" s="4">
        <f t="shared" si="141"/>
        <v>2</v>
      </c>
      <c r="D331" s="57">
        <f t="shared" si="142"/>
        <v>25</v>
      </c>
      <c r="E331" s="2">
        <v>22151687</v>
      </c>
      <c r="F331" s="2">
        <v>5593301</v>
      </c>
      <c r="G331" s="2">
        <v>2237320</v>
      </c>
      <c r="H331" s="2">
        <v>1698573</v>
      </c>
      <c r="I331" s="12">
        <v>1364973</v>
      </c>
      <c r="J331" s="13">
        <f t="shared" si="138"/>
        <v>6.1619370118402267E-2</v>
      </c>
      <c r="K331" s="13">
        <f t="shared" si="143"/>
        <v>-6.4550704753341459E-2</v>
      </c>
      <c r="L331" s="13">
        <f t="shared" si="144"/>
        <v>-2.8571419800732412E-2</v>
      </c>
      <c r="M331" s="13">
        <f t="shared" ref="M331:M368" si="145">(J331/J324)-1</f>
        <v>-3.7037498881522302E-2</v>
      </c>
      <c r="N331" s="13">
        <f t="shared" si="139"/>
        <v>0.2525000014671569</v>
      </c>
      <c r="O331" s="13">
        <f t="shared" si="139"/>
        <v>0.39999992848587979</v>
      </c>
      <c r="P331" s="13">
        <f t="shared" si="139"/>
        <v>0.75919984624461412</v>
      </c>
      <c r="Q331" s="13">
        <f t="shared" si="139"/>
        <v>0.80359984528189254</v>
      </c>
      <c r="R331" s="13">
        <f t="shared" si="137"/>
        <v>-3.8095097922600685E-2</v>
      </c>
      <c r="S331" s="13">
        <f t="shared" si="137"/>
        <v>4.1666455053808393E-2</v>
      </c>
      <c r="T331" s="13">
        <f t="shared" si="137"/>
        <v>-9.5237068217240983E-3</v>
      </c>
      <c r="U331" s="13">
        <f t="shared" si="137"/>
        <v>-2.9703480550005823E-2</v>
      </c>
      <c r="V331" s="14">
        <v>7974607</v>
      </c>
      <c r="W331" s="14">
        <v>5980955</v>
      </c>
      <c r="X331" s="14">
        <v>2436685</v>
      </c>
      <c r="Y331" s="14">
        <v>5759438</v>
      </c>
      <c r="Z331" s="14">
        <f t="shared" si="131"/>
        <v>-234547</v>
      </c>
      <c r="AA331" s="13">
        <f t="shared" si="132"/>
        <v>-2.8571397247511787E-2</v>
      </c>
      <c r="AB331" s="14">
        <f t="shared" ref="AB331:AB368" si="146">W331-W324</f>
        <v>-175911</v>
      </c>
      <c r="AC331" s="13">
        <f t="shared" si="133"/>
        <v>-2.8571516742446512E-2</v>
      </c>
      <c r="AD331" s="14">
        <f t="shared" si="124"/>
        <v>-71667</v>
      </c>
      <c r="AE331" s="13">
        <f t="shared" si="134"/>
        <v>-2.8571348837802657E-2</v>
      </c>
      <c r="AF331" s="14">
        <f t="shared" ref="AF331:AF368" si="147">Y331-Y324</f>
        <v>-169395</v>
      </c>
      <c r="AG331" s="13">
        <f t="shared" si="135"/>
        <v>-2.8571390018912624E-2</v>
      </c>
      <c r="AH331" s="14">
        <f t="shared" si="140"/>
        <v>22151685</v>
      </c>
      <c r="AI331" s="13">
        <f t="shared" si="125"/>
        <v>-2.8571422306645E-2</v>
      </c>
      <c r="AJ331" s="14">
        <v>408801</v>
      </c>
      <c r="AK331" s="50">
        <f t="shared" ref="AK331:AM368" si="148">(AJ331/AJ324)-1</f>
        <v>2.6624878515516093E-2</v>
      </c>
      <c r="AL331" s="50">
        <v>0.19</v>
      </c>
      <c r="AM331" s="50">
        <f t="shared" si="148"/>
        <v>5.555555555555558E-2</v>
      </c>
      <c r="AN331" s="14">
        <v>34</v>
      </c>
      <c r="AO331" s="50">
        <f t="shared" si="126"/>
        <v>-8.108108108108103E-2</v>
      </c>
      <c r="AP331" s="14">
        <v>22</v>
      </c>
      <c r="AQ331" s="50">
        <f t="shared" si="127"/>
        <v>0</v>
      </c>
      <c r="AR331" s="14">
        <v>26</v>
      </c>
      <c r="AS331" s="50">
        <f t="shared" si="128"/>
        <v>0</v>
      </c>
      <c r="AT331" s="14">
        <v>392</v>
      </c>
      <c r="AU331" s="50">
        <f t="shared" si="129"/>
        <v>1.8181818181818077E-2</v>
      </c>
      <c r="AV331" s="14">
        <v>39</v>
      </c>
      <c r="AW331" s="50">
        <f t="shared" si="130"/>
        <v>0.14705882352941169</v>
      </c>
      <c r="AX331" s="50">
        <v>0.94</v>
      </c>
      <c r="AY331" s="50">
        <f t="shared" si="136"/>
        <v>0</v>
      </c>
    </row>
    <row r="332" spans="2:51" x14ac:dyDescent="0.3">
      <c r="B332" s="1">
        <v>43795</v>
      </c>
      <c r="C332" s="4">
        <f t="shared" si="141"/>
        <v>3</v>
      </c>
      <c r="D332" s="57">
        <f t="shared" si="142"/>
        <v>26</v>
      </c>
      <c r="E332" s="2">
        <v>21065820</v>
      </c>
      <c r="F332" s="2">
        <v>5424448</v>
      </c>
      <c r="G332" s="2">
        <v>2191477</v>
      </c>
      <c r="H332" s="2">
        <v>1519789</v>
      </c>
      <c r="I332" s="12">
        <v>1258689</v>
      </c>
      <c r="J332" s="13">
        <f t="shared" si="138"/>
        <v>5.97502969264904E-2</v>
      </c>
      <c r="K332" s="13">
        <f t="shared" si="143"/>
        <v>5.0698941695590971E-2</v>
      </c>
      <c r="L332" s="13">
        <f t="shared" si="144"/>
        <v>-1.0204062934193514E-2</v>
      </c>
      <c r="M332" s="13">
        <f t="shared" si="145"/>
        <v>6.1530869494502038E-2</v>
      </c>
      <c r="N332" s="13">
        <f t="shared" si="139"/>
        <v>0.25749996914432954</v>
      </c>
      <c r="O332" s="13">
        <f t="shared" si="139"/>
        <v>0.40400000147480442</v>
      </c>
      <c r="P332" s="13">
        <f t="shared" si="139"/>
        <v>0.69349986333418057</v>
      </c>
      <c r="Q332" s="13">
        <f t="shared" si="139"/>
        <v>0.82819983563507826</v>
      </c>
      <c r="R332" s="13">
        <f t="shared" si="137"/>
        <v>1.9801997002018235E-2</v>
      </c>
      <c r="S332" s="13">
        <f t="shared" si="137"/>
        <v>1.0000003687010928E-2</v>
      </c>
      <c r="T332" s="13">
        <f t="shared" si="137"/>
        <v>-3.0612459381800128E-2</v>
      </c>
      <c r="U332" s="13">
        <f t="shared" si="137"/>
        <v>6.315836621257187E-2</v>
      </c>
      <c r="V332" s="14">
        <v>7583695</v>
      </c>
      <c r="W332" s="14">
        <v>5687771</v>
      </c>
      <c r="X332" s="14">
        <v>2317240</v>
      </c>
      <c r="Y332" s="14">
        <v>5477113</v>
      </c>
      <c r="Z332" s="14">
        <f t="shared" si="131"/>
        <v>-78182</v>
      </c>
      <c r="AA332" s="13">
        <f t="shared" si="132"/>
        <v>-1.0204027028886009E-2</v>
      </c>
      <c r="AB332" s="14">
        <f t="shared" si="146"/>
        <v>-58637</v>
      </c>
      <c r="AC332" s="13">
        <f t="shared" si="133"/>
        <v>-1.0204113595832398E-2</v>
      </c>
      <c r="AD332" s="14">
        <f t="shared" ref="AD332:AD368" si="149">X332-X325</f>
        <v>-23889</v>
      </c>
      <c r="AE332" s="13">
        <f t="shared" si="134"/>
        <v>-1.0204051122343127E-2</v>
      </c>
      <c r="AF332" s="14">
        <f t="shared" si="147"/>
        <v>-56465</v>
      </c>
      <c r="AG332" s="13">
        <f t="shared" si="135"/>
        <v>-1.0204066880416196E-2</v>
      </c>
      <c r="AH332" s="14">
        <f t="shared" si="140"/>
        <v>21065819</v>
      </c>
      <c r="AI332" s="13">
        <f t="shared" ref="AI332:AI368" si="150">(AH332/AH325)-1</f>
        <v>-1.020406341364033E-2</v>
      </c>
      <c r="AJ332" s="14">
        <v>396857</v>
      </c>
      <c r="AK332" s="50">
        <f t="shared" si="148"/>
        <v>3.1389446929276366E-2</v>
      </c>
      <c r="AL332" s="50">
        <v>0.17</v>
      </c>
      <c r="AM332" s="50">
        <f t="shared" si="148"/>
        <v>-0.10526315789473684</v>
      </c>
      <c r="AN332" s="14">
        <v>35</v>
      </c>
      <c r="AO332" s="50">
        <f t="shared" ref="AO332:AO368" si="151">(AN332/AN325)-1</f>
        <v>6.0606060606060552E-2</v>
      </c>
      <c r="AP332" s="14">
        <v>17</v>
      </c>
      <c r="AQ332" s="50">
        <f t="shared" ref="AQ332:AQ368" si="152">(AP332/AP325)-1</f>
        <v>-0.22727272727272729</v>
      </c>
      <c r="AR332" s="14">
        <v>25</v>
      </c>
      <c r="AS332" s="50">
        <f t="shared" ref="AS332:AS368" si="153">(AR332/AR325)-1</f>
        <v>-7.407407407407407E-2</v>
      </c>
      <c r="AT332" s="14">
        <v>368</v>
      </c>
      <c r="AU332" s="50">
        <f t="shared" ref="AU332:AU368" si="154">(AT332/AT325)-1</f>
        <v>-2.7100271002710175E-3</v>
      </c>
      <c r="AV332" s="14">
        <v>39</v>
      </c>
      <c r="AW332" s="50">
        <f t="shared" ref="AW332:AW368" si="155">(AV332/AV325)-1</f>
        <v>0.18181818181818188</v>
      </c>
      <c r="AX332" s="50">
        <v>0.95</v>
      </c>
      <c r="AY332" s="50">
        <f t="shared" si="136"/>
        <v>3.2608695652173836E-2</v>
      </c>
    </row>
    <row r="333" spans="2:51" x14ac:dyDescent="0.3">
      <c r="B333" s="1">
        <v>43796</v>
      </c>
      <c r="C333" s="4">
        <f t="shared" si="141"/>
        <v>4</v>
      </c>
      <c r="D333" s="57">
        <f t="shared" si="142"/>
        <v>27</v>
      </c>
      <c r="E333" s="2">
        <v>22803207</v>
      </c>
      <c r="F333" s="2">
        <v>5985841</v>
      </c>
      <c r="G333" s="2">
        <v>2442223</v>
      </c>
      <c r="H333" s="2">
        <v>1729338</v>
      </c>
      <c r="I333" s="12">
        <v>1347154</v>
      </c>
      <c r="J333" s="13">
        <f t="shared" si="138"/>
        <v>5.9077392052793276E-2</v>
      </c>
      <c r="K333" s="13">
        <f t="shared" si="143"/>
        <v>6.2910276291296974E-3</v>
      </c>
      <c r="L333" s="13">
        <f t="shared" si="144"/>
        <v>1.9417484842767951E-2</v>
      </c>
      <c r="M333" s="13">
        <f t="shared" si="145"/>
        <v>-1.2876429342059903E-2</v>
      </c>
      <c r="N333" s="13">
        <f t="shared" si="139"/>
        <v>0.26249996327270986</v>
      </c>
      <c r="O333" s="13">
        <f t="shared" si="139"/>
        <v>0.40799997861620446</v>
      </c>
      <c r="P333" s="13">
        <f t="shared" si="139"/>
        <v>0.70809995647408119</v>
      </c>
      <c r="Q333" s="13">
        <f t="shared" si="139"/>
        <v>0.77899982536670098</v>
      </c>
      <c r="R333" s="13">
        <f t="shared" si="137"/>
        <v>3.9603842550630208E-2</v>
      </c>
      <c r="S333" s="13">
        <f t="shared" si="137"/>
        <v>9.9010911868295803E-3</v>
      </c>
      <c r="T333" s="13">
        <f t="shared" si="137"/>
        <v>-2.0202183275202734E-2</v>
      </c>
      <c r="U333" s="13">
        <f t="shared" si="137"/>
        <v>-4.0404202623229857E-2</v>
      </c>
      <c r="V333" s="14">
        <v>8209154</v>
      </c>
      <c r="W333" s="14">
        <v>6156866</v>
      </c>
      <c r="X333" s="14">
        <v>2508352</v>
      </c>
      <c r="Y333" s="14">
        <v>5928833</v>
      </c>
      <c r="Z333" s="14">
        <f t="shared" ref="Z333:Z368" si="156">V333-V326</f>
        <v>156365</v>
      </c>
      <c r="AA333" s="13">
        <f t="shared" si="132"/>
        <v>1.9417496223979036E-2</v>
      </c>
      <c r="AB333" s="14">
        <f t="shared" si="146"/>
        <v>117274</v>
      </c>
      <c r="AC333" s="13">
        <f t="shared" si="133"/>
        <v>1.9417536813745029E-2</v>
      </c>
      <c r="AD333" s="14">
        <f t="shared" si="149"/>
        <v>47778</v>
      </c>
      <c r="AE333" s="13">
        <f t="shared" si="134"/>
        <v>1.9417420488065051E-2</v>
      </c>
      <c r="AF333" s="14">
        <f t="shared" si="147"/>
        <v>112930</v>
      </c>
      <c r="AG333" s="13">
        <f t="shared" si="135"/>
        <v>1.9417449018664934E-2</v>
      </c>
      <c r="AH333" s="14">
        <f t="shared" si="140"/>
        <v>22803205</v>
      </c>
      <c r="AI333" s="13">
        <f t="shared" si="150"/>
        <v>1.9417486578885645E-2</v>
      </c>
      <c r="AJ333" s="14">
        <v>396457</v>
      </c>
      <c r="AK333" s="50">
        <f t="shared" si="148"/>
        <v>-3.3460756444700146E-2</v>
      </c>
      <c r="AL333" s="50">
        <v>0.19</v>
      </c>
      <c r="AM333" s="50">
        <f t="shared" si="148"/>
        <v>0</v>
      </c>
      <c r="AN333" s="14">
        <v>35</v>
      </c>
      <c r="AO333" s="50">
        <f t="shared" si="151"/>
        <v>-0.125</v>
      </c>
      <c r="AP333" s="14">
        <v>22</v>
      </c>
      <c r="AQ333" s="50">
        <f t="shared" si="152"/>
        <v>0.15789473684210531</v>
      </c>
      <c r="AR333" s="14">
        <v>28</v>
      </c>
      <c r="AS333" s="50">
        <f t="shared" si="153"/>
        <v>-3.4482758620689613E-2</v>
      </c>
      <c r="AT333" s="14">
        <v>369</v>
      </c>
      <c r="AU333" s="50">
        <f t="shared" si="154"/>
        <v>-5.1413881748071932E-2</v>
      </c>
      <c r="AV333" s="14">
        <v>34</v>
      </c>
      <c r="AW333" s="50">
        <f t="shared" si="155"/>
        <v>6.25E-2</v>
      </c>
      <c r="AX333" s="50">
        <v>0.91</v>
      </c>
      <c r="AY333" s="50">
        <f t="shared" si="136"/>
        <v>-1.0869565217391353E-2</v>
      </c>
    </row>
    <row r="334" spans="2:51" x14ac:dyDescent="0.3">
      <c r="B334" s="1">
        <v>43797</v>
      </c>
      <c r="C334" s="4">
        <f t="shared" si="141"/>
        <v>5</v>
      </c>
      <c r="D334" s="57">
        <f t="shared" si="142"/>
        <v>28</v>
      </c>
      <c r="E334" s="2">
        <v>22803207</v>
      </c>
      <c r="F334" s="2">
        <v>5472769</v>
      </c>
      <c r="G334" s="2">
        <v>2123434</v>
      </c>
      <c r="H334" s="2">
        <v>1519105</v>
      </c>
      <c r="I334" s="12">
        <v>1295492</v>
      </c>
      <c r="J334" s="13">
        <f t="shared" si="138"/>
        <v>5.6811833528503247E-2</v>
      </c>
      <c r="K334" s="13">
        <f t="shared" si="143"/>
        <v>6.1489765635050153E-2</v>
      </c>
      <c r="L334" s="13">
        <f t="shared" si="144"/>
        <v>7.1428581496972621E-2</v>
      </c>
      <c r="M334" s="13">
        <f t="shared" si="145"/>
        <v>-9.2762280506242245E-3</v>
      </c>
      <c r="N334" s="13">
        <f t="shared" si="139"/>
        <v>0.23999997017963307</v>
      </c>
      <c r="O334" s="13">
        <f t="shared" si="139"/>
        <v>0.38799993202709632</v>
      </c>
      <c r="P334" s="13">
        <f t="shared" si="139"/>
        <v>0.71540014900392479</v>
      </c>
      <c r="Q334" s="13">
        <f t="shared" si="139"/>
        <v>0.8527995102379361</v>
      </c>
      <c r="R334" s="13">
        <f t="shared" si="137"/>
        <v>1.0526357661139629E-2</v>
      </c>
      <c r="S334" s="13">
        <f t="shared" si="137"/>
        <v>-6.7307696023802932E-2</v>
      </c>
      <c r="T334" s="13">
        <f t="shared" si="137"/>
        <v>-2.9702636336148225E-2</v>
      </c>
      <c r="U334" s="13">
        <f t="shared" si="137"/>
        <v>8.3332303566256982E-2</v>
      </c>
      <c r="V334" s="14">
        <v>8209154</v>
      </c>
      <c r="W334" s="14">
        <v>6156866</v>
      </c>
      <c r="X334" s="14">
        <v>2508352</v>
      </c>
      <c r="Y334" s="14">
        <v>5928833</v>
      </c>
      <c r="Z334" s="14">
        <f t="shared" si="156"/>
        <v>547277</v>
      </c>
      <c r="AA334" s="13">
        <f t="shared" ref="AA334:AA368" si="157">(V334/V327)-1</f>
        <v>7.1428580751165871E-2</v>
      </c>
      <c r="AB334" s="14">
        <f t="shared" si="146"/>
        <v>410458</v>
      </c>
      <c r="AC334" s="13">
        <f t="shared" ref="AC334:AC368" si="158">(W334/W327)-1</f>
        <v>7.1428621149072669E-2</v>
      </c>
      <c r="AD334" s="14">
        <f t="shared" si="149"/>
        <v>167223</v>
      </c>
      <c r="AE334" s="13">
        <f t="shared" ref="AE334:AE368" si="159">(X334/X327)-1</f>
        <v>7.142835785640167E-2</v>
      </c>
      <c r="AF334" s="14">
        <f t="shared" si="147"/>
        <v>395255</v>
      </c>
      <c r="AG334" s="13">
        <f t="shared" ref="AG334:AG368" si="160">(Y334/Y327)-1</f>
        <v>7.1428468162913816E-2</v>
      </c>
      <c r="AH334" s="14">
        <f t="shared" si="140"/>
        <v>22803205</v>
      </c>
      <c r="AI334" s="13">
        <f t="shared" si="150"/>
        <v>7.1428537867232134E-2</v>
      </c>
      <c r="AJ334" s="14">
        <v>403521</v>
      </c>
      <c r="AK334" s="50">
        <f t="shared" si="148"/>
        <v>2.6298320620782745E-2</v>
      </c>
      <c r="AL334" s="50">
        <v>0.18</v>
      </c>
      <c r="AM334" s="50">
        <f t="shared" si="148"/>
        <v>0</v>
      </c>
      <c r="AN334" s="14">
        <v>33</v>
      </c>
      <c r="AO334" s="50">
        <f t="shared" si="151"/>
        <v>-0.13157894736842102</v>
      </c>
      <c r="AP334" s="14">
        <v>21</v>
      </c>
      <c r="AQ334" s="50">
        <f t="shared" si="152"/>
        <v>0</v>
      </c>
      <c r="AR334" s="14">
        <v>28</v>
      </c>
      <c r="AS334" s="50">
        <f t="shared" si="153"/>
        <v>3.7037037037036979E-2</v>
      </c>
      <c r="AT334" s="14">
        <v>380</v>
      </c>
      <c r="AU334" s="50">
        <f t="shared" si="154"/>
        <v>-3.7974683544303778E-2</v>
      </c>
      <c r="AV334" s="14">
        <v>32</v>
      </c>
      <c r="AW334" s="50">
        <f t="shared" si="155"/>
        <v>-8.5714285714285743E-2</v>
      </c>
      <c r="AX334" s="50">
        <v>0.94</v>
      </c>
      <c r="AY334" s="50">
        <f t="shared" si="136"/>
        <v>2.1739130434782483E-2</v>
      </c>
    </row>
    <row r="335" spans="2:51" x14ac:dyDescent="0.3">
      <c r="B335" s="1">
        <v>43798</v>
      </c>
      <c r="C335" s="4">
        <f t="shared" si="141"/>
        <v>6</v>
      </c>
      <c r="D335" s="57">
        <f t="shared" si="142"/>
        <v>29</v>
      </c>
      <c r="E335" s="2">
        <v>21717340</v>
      </c>
      <c r="F335" s="2">
        <v>5537921</v>
      </c>
      <c r="G335" s="2">
        <v>2170865</v>
      </c>
      <c r="H335" s="2">
        <v>1584731</v>
      </c>
      <c r="I335" s="12">
        <v>1364454</v>
      </c>
      <c r="J335" s="13">
        <f t="shared" si="138"/>
        <v>6.2827860133883806E-2</v>
      </c>
      <c r="K335" s="13">
        <f t="shared" si="143"/>
        <v>-0.1012419680467409</v>
      </c>
      <c r="L335" s="13">
        <f t="shared" si="144"/>
        <v>-4.7619047619047672E-2</v>
      </c>
      <c r="M335" s="13">
        <f t="shared" si="145"/>
        <v>-5.6304066449077927E-2</v>
      </c>
      <c r="N335" s="13">
        <f t="shared" si="139"/>
        <v>0.25499996776769163</v>
      </c>
      <c r="O335" s="13">
        <f t="shared" si="139"/>
        <v>0.39199999422165827</v>
      </c>
      <c r="P335" s="13">
        <f t="shared" si="139"/>
        <v>0.72999979270935778</v>
      </c>
      <c r="Q335" s="13">
        <f t="shared" si="139"/>
        <v>0.86100038429234993</v>
      </c>
      <c r="R335" s="13">
        <f t="shared" si="137"/>
        <v>5.1546391472929276E-2</v>
      </c>
      <c r="S335" s="13">
        <f t="shared" si="137"/>
        <v>-5.7692226548376913E-2</v>
      </c>
      <c r="T335" s="13">
        <f t="shared" si="137"/>
        <v>-4.7619514933925133E-2</v>
      </c>
      <c r="U335" s="13">
        <f t="shared" si="137"/>
        <v>8.8568185274695566E-7</v>
      </c>
      <c r="V335" s="14">
        <v>7818242</v>
      </c>
      <c r="W335" s="14">
        <v>5863681</v>
      </c>
      <c r="X335" s="14">
        <v>2388907</v>
      </c>
      <c r="Y335" s="14">
        <v>5646508</v>
      </c>
      <c r="Z335" s="14">
        <f t="shared" si="156"/>
        <v>-390912</v>
      </c>
      <c r="AA335" s="13">
        <f t="shared" si="157"/>
        <v>-4.7619036017596983E-2</v>
      </c>
      <c r="AB335" s="14">
        <f t="shared" si="146"/>
        <v>-293185</v>
      </c>
      <c r="AC335" s="13">
        <f t="shared" si="158"/>
        <v>-4.7619194570744261E-2</v>
      </c>
      <c r="AD335" s="14">
        <f t="shared" si="149"/>
        <v>-119445</v>
      </c>
      <c r="AE335" s="13">
        <f t="shared" si="159"/>
        <v>-4.7618914729671169E-2</v>
      </c>
      <c r="AF335" s="14">
        <f t="shared" si="147"/>
        <v>-282325</v>
      </c>
      <c r="AG335" s="13">
        <f t="shared" si="160"/>
        <v>-4.7618983364854484E-2</v>
      </c>
      <c r="AH335" s="14">
        <f t="shared" si="140"/>
        <v>21717338</v>
      </c>
      <c r="AI335" s="13">
        <f t="shared" si="150"/>
        <v>-4.7619051795569911E-2</v>
      </c>
      <c r="AJ335" s="14">
        <v>403130</v>
      </c>
      <c r="AK335" s="50">
        <f t="shared" si="148"/>
        <v>-1.555315153394754E-2</v>
      </c>
      <c r="AL335" s="50">
        <v>0.17</v>
      </c>
      <c r="AM335" s="50">
        <f t="shared" si="148"/>
        <v>-5.5555555555555469E-2</v>
      </c>
      <c r="AN335" s="14">
        <v>39</v>
      </c>
      <c r="AO335" s="50">
        <f t="shared" si="151"/>
        <v>0.11428571428571432</v>
      </c>
      <c r="AP335" s="14">
        <v>17</v>
      </c>
      <c r="AQ335" s="50">
        <f t="shared" si="152"/>
        <v>-0.10526315789473684</v>
      </c>
      <c r="AR335" s="14">
        <v>28</v>
      </c>
      <c r="AS335" s="50">
        <f t="shared" si="153"/>
        <v>0.12000000000000011</v>
      </c>
      <c r="AT335" s="14">
        <v>352</v>
      </c>
      <c r="AU335" s="50">
        <f t="shared" si="154"/>
        <v>-2.2222222222222254E-2</v>
      </c>
      <c r="AV335" s="14">
        <v>32</v>
      </c>
      <c r="AW335" s="50">
        <f t="shared" si="155"/>
        <v>-0.13513513513513509</v>
      </c>
      <c r="AX335" s="50">
        <v>0.94</v>
      </c>
      <c r="AY335" s="50">
        <f t="shared" si="136"/>
        <v>-1.0526315789473717E-2</v>
      </c>
    </row>
    <row r="336" spans="2:51" x14ac:dyDescent="0.3">
      <c r="B336" s="1">
        <v>43799</v>
      </c>
      <c r="C336" s="4">
        <f t="shared" si="141"/>
        <v>7</v>
      </c>
      <c r="D336" s="57">
        <f t="shared" si="142"/>
        <v>30</v>
      </c>
      <c r="E336" s="2">
        <v>47134238</v>
      </c>
      <c r="F336" s="2">
        <v>10195135</v>
      </c>
      <c r="G336" s="2">
        <v>3327692</v>
      </c>
      <c r="H336" s="2">
        <v>2308087</v>
      </c>
      <c r="I336" s="12">
        <v>1728295</v>
      </c>
      <c r="J336" s="13">
        <f t="shared" si="138"/>
        <v>3.6667506961712205E-2</v>
      </c>
      <c r="K336" s="13">
        <f t="shared" si="143"/>
        <v>5.9534056243808253E-2</v>
      </c>
      <c r="L336" s="13">
        <f t="shared" si="144"/>
        <v>2.9411775625882486E-2</v>
      </c>
      <c r="M336" s="13">
        <f t="shared" si="145"/>
        <v>2.9261643718434538E-2</v>
      </c>
      <c r="N336" s="13">
        <f t="shared" si="139"/>
        <v>0.21629998558584951</v>
      </c>
      <c r="O336" s="13">
        <f t="shared" si="139"/>
        <v>0.32639999372249606</v>
      </c>
      <c r="P336" s="13">
        <f t="shared" si="139"/>
        <v>0.69359994855293094</v>
      </c>
      <c r="Q336" s="13">
        <f t="shared" si="139"/>
        <v>0.74879976361376321</v>
      </c>
      <c r="R336" s="13">
        <f t="shared" si="137"/>
        <v>4.0404037250012292E-2</v>
      </c>
      <c r="S336" s="13">
        <f t="shared" si="137"/>
        <v>-4.9504799548045209E-2</v>
      </c>
      <c r="T336" s="13">
        <f t="shared" si="137"/>
        <v>6.2499860644873673E-2</v>
      </c>
      <c r="U336" s="13">
        <f t="shared" si="137"/>
        <v>-2.0408631052073911E-2</v>
      </c>
      <c r="V336" s="14">
        <v>16968325</v>
      </c>
      <c r="W336" s="14">
        <v>12726244</v>
      </c>
      <c r="X336" s="14">
        <v>5184766</v>
      </c>
      <c r="Y336" s="14">
        <v>12254901</v>
      </c>
      <c r="Z336" s="14">
        <f t="shared" si="156"/>
        <v>484809</v>
      </c>
      <c r="AA336" s="13">
        <f t="shared" si="157"/>
        <v>2.9411746862744614E-2</v>
      </c>
      <c r="AB336" s="14">
        <f t="shared" si="146"/>
        <v>363607</v>
      </c>
      <c r="AC336" s="13">
        <f t="shared" si="158"/>
        <v>2.94117670849674E-2</v>
      </c>
      <c r="AD336" s="14">
        <f t="shared" si="149"/>
        <v>148136</v>
      </c>
      <c r="AE336" s="13">
        <f t="shared" si="159"/>
        <v>2.9411729668448849E-2</v>
      </c>
      <c r="AF336" s="14">
        <f t="shared" si="147"/>
        <v>350140</v>
      </c>
      <c r="AG336" s="13">
        <f t="shared" si="160"/>
        <v>2.9411762235293848E-2</v>
      </c>
      <c r="AH336" s="14">
        <f t="shared" si="140"/>
        <v>47134236</v>
      </c>
      <c r="AI336" s="13">
        <f t="shared" si="150"/>
        <v>2.9411754428234849E-2</v>
      </c>
      <c r="AJ336" s="14">
        <v>381333</v>
      </c>
      <c r="AK336" s="50">
        <f t="shared" si="148"/>
        <v>-5.0054057285776166E-2</v>
      </c>
      <c r="AL336" s="50">
        <v>0.19</v>
      </c>
      <c r="AM336" s="50">
        <f t="shared" si="148"/>
        <v>5.555555555555558E-2</v>
      </c>
      <c r="AN336" s="14">
        <v>40</v>
      </c>
      <c r="AO336" s="50">
        <f t="shared" si="151"/>
        <v>8.1081081081081141E-2</v>
      </c>
      <c r="AP336" s="14">
        <v>18</v>
      </c>
      <c r="AQ336" s="50">
        <f t="shared" si="152"/>
        <v>0</v>
      </c>
      <c r="AR336" s="14">
        <v>29</v>
      </c>
      <c r="AS336" s="50">
        <f t="shared" si="153"/>
        <v>3.5714285714285809E-2</v>
      </c>
      <c r="AT336" s="14">
        <v>369</v>
      </c>
      <c r="AU336" s="50">
        <f t="shared" si="154"/>
        <v>-6.1068702290076327E-2</v>
      </c>
      <c r="AV336" s="14">
        <v>36</v>
      </c>
      <c r="AW336" s="50">
        <f t="shared" si="155"/>
        <v>-7.6923076923076872E-2</v>
      </c>
      <c r="AX336" s="50">
        <v>0.93</v>
      </c>
      <c r="AY336" s="50">
        <f t="shared" si="136"/>
        <v>-2.1052631578947323E-2</v>
      </c>
    </row>
    <row r="337" spans="2:51" x14ac:dyDescent="0.3">
      <c r="B337" s="24">
        <v>43800</v>
      </c>
      <c r="C337" s="16">
        <f t="shared" si="141"/>
        <v>1</v>
      </c>
      <c r="D337" s="73">
        <f t="shared" si="142"/>
        <v>1</v>
      </c>
      <c r="E337" s="25">
        <v>46685340</v>
      </c>
      <c r="F337" s="25">
        <v>10196078</v>
      </c>
      <c r="G337" s="25">
        <v>3501333</v>
      </c>
      <c r="H337" s="25">
        <v>2452333</v>
      </c>
      <c r="I337" s="26">
        <v>1989333</v>
      </c>
      <c r="J337" s="22">
        <f t="shared" si="138"/>
        <v>4.2611513592918031E-2</v>
      </c>
      <c r="K337" s="22">
        <f t="shared" si="143"/>
        <v>0.20747489400703478</v>
      </c>
      <c r="L337" s="22">
        <f t="shared" si="144"/>
        <v>9.708726945106827E-3</v>
      </c>
      <c r="M337" s="22">
        <f t="shared" si="145"/>
        <v>0.19586457141979285</v>
      </c>
      <c r="N337" s="22">
        <f t="shared" si="139"/>
        <v>0.2183999945164799</v>
      </c>
      <c r="O337" s="22">
        <f t="shared" si="139"/>
        <v>0.34339998183615306</v>
      </c>
      <c r="P337" s="22">
        <f t="shared" si="139"/>
        <v>0.7003998191545906</v>
      </c>
      <c r="Q337" s="22">
        <f t="shared" si="139"/>
        <v>0.81120019181734293</v>
      </c>
      <c r="R337" s="22">
        <f t="shared" si="137"/>
        <v>3.9999977101296658E-2</v>
      </c>
      <c r="S337" s="22">
        <f t="shared" si="137"/>
        <v>9.9999526957554874E-3</v>
      </c>
      <c r="T337" s="22">
        <f t="shared" si="137"/>
        <v>6.1855692025719611E-2</v>
      </c>
      <c r="U337" s="22">
        <f t="shared" si="137"/>
        <v>7.2165472051580526E-2</v>
      </c>
      <c r="V337" s="21">
        <v>16806722</v>
      </c>
      <c r="W337" s="21">
        <v>12605042</v>
      </c>
      <c r="X337" s="21">
        <v>5135387</v>
      </c>
      <c r="Y337" s="21">
        <v>12138188</v>
      </c>
      <c r="Z337" s="21">
        <f t="shared" si="156"/>
        <v>161603</v>
      </c>
      <c r="AA337" s="22">
        <f t="shared" si="157"/>
        <v>9.7087320312940761E-3</v>
      </c>
      <c r="AB337" s="21">
        <f t="shared" si="146"/>
        <v>121203</v>
      </c>
      <c r="AC337" s="22">
        <f t="shared" si="158"/>
        <v>9.7087923033931656E-3</v>
      </c>
      <c r="AD337" s="21">
        <f t="shared" si="149"/>
        <v>49379</v>
      </c>
      <c r="AE337" s="22">
        <f t="shared" si="159"/>
        <v>9.708793222503731E-3</v>
      </c>
      <c r="AF337" s="21">
        <f t="shared" si="147"/>
        <v>116713</v>
      </c>
      <c r="AG337" s="22">
        <f t="shared" si="160"/>
        <v>9.7087087898948266E-3</v>
      </c>
      <c r="AH337" s="21">
        <f t="shared" si="140"/>
        <v>46685339</v>
      </c>
      <c r="AI337" s="22">
        <f t="shared" si="150"/>
        <v>9.7087489930292037E-3</v>
      </c>
      <c r="AJ337" s="14">
        <v>397690</v>
      </c>
      <c r="AK337" s="50">
        <f t="shared" si="148"/>
        <v>2.4844800527768385E-2</v>
      </c>
      <c r="AL337" s="50">
        <v>0.18</v>
      </c>
      <c r="AM337" s="50">
        <f t="shared" si="148"/>
        <v>-5.2631578947368474E-2</v>
      </c>
      <c r="AN337" s="14">
        <v>40</v>
      </c>
      <c r="AO337" s="50">
        <f t="shared" si="151"/>
        <v>0.17647058823529416</v>
      </c>
      <c r="AP337" s="14">
        <v>18</v>
      </c>
      <c r="AQ337" s="50">
        <f t="shared" si="152"/>
        <v>-0.18181818181818177</v>
      </c>
      <c r="AR337" s="14">
        <v>27</v>
      </c>
      <c r="AS337" s="50">
        <f t="shared" si="153"/>
        <v>0</v>
      </c>
      <c r="AT337" s="14">
        <v>388</v>
      </c>
      <c r="AU337" s="50">
        <f t="shared" si="154"/>
        <v>9.6045197740112886E-2</v>
      </c>
      <c r="AV337" s="14">
        <v>39</v>
      </c>
      <c r="AW337" s="50">
        <f t="shared" si="155"/>
        <v>5.4054054054053946E-2</v>
      </c>
      <c r="AX337" s="50">
        <v>0.92</v>
      </c>
      <c r="AY337" s="50">
        <f t="shared" si="136"/>
        <v>-3.1578947368420929E-2</v>
      </c>
    </row>
    <row r="338" spans="2:51" x14ac:dyDescent="0.3">
      <c r="B338" s="1">
        <v>43801</v>
      </c>
      <c r="C338" s="4">
        <f t="shared" si="141"/>
        <v>2</v>
      </c>
      <c r="D338" s="57">
        <f t="shared" si="142"/>
        <v>2</v>
      </c>
      <c r="E338" s="2">
        <v>21500167</v>
      </c>
      <c r="F338" s="2">
        <v>5643793</v>
      </c>
      <c r="G338" s="2">
        <v>2212367</v>
      </c>
      <c r="H338" s="2">
        <v>1582727</v>
      </c>
      <c r="I338" s="12">
        <v>1310814</v>
      </c>
      <c r="J338" s="13">
        <f t="shared" si="138"/>
        <v>6.0967619460816282E-2</v>
      </c>
      <c r="K338" s="13">
        <f t="shared" si="143"/>
        <v>-3.9677707910705906E-2</v>
      </c>
      <c r="L338" s="13">
        <f t="shared" si="144"/>
        <v>-2.9411755411675844E-2</v>
      </c>
      <c r="M338" s="13">
        <f t="shared" si="145"/>
        <v>-1.0577041867413484E-2</v>
      </c>
      <c r="N338" s="13">
        <f t="shared" si="139"/>
        <v>0.26249996104681417</v>
      </c>
      <c r="O338" s="13">
        <f t="shared" si="139"/>
        <v>0.39200002551475577</v>
      </c>
      <c r="P338" s="13">
        <f t="shared" si="139"/>
        <v>0.71539984098479137</v>
      </c>
      <c r="Q338" s="13">
        <f t="shared" si="139"/>
        <v>0.82819968320499993</v>
      </c>
      <c r="R338" s="13">
        <f t="shared" si="137"/>
        <v>3.9603800085355578E-2</v>
      </c>
      <c r="S338" s="13">
        <f t="shared" si="137"/>
        <v>-1.9999761003473338E-2</v>
      </c>
      <c r="T338" s="13">
        <f t="shared" si="137"/>
        <v>-5.7692326304437103E-2</v>
      </c>
      <c r="U338" s="13">
        <f t="shared" si="137"/>
        <v>3.0612049103217576E-2</v>
      </c>
      <c r="V338" s="14">
        <v>7740060</v>
      </c>
      <c r="W338" s="14">
        <v>5805045</v>
      </c>
      <c r="X338" s="14">
        <v>2365018</v>
      </c>
      <c r="Y338" s="14">
        <v>5590043</v>
      </c>
      <c r="Z338" s="14">
        <f t="shared" si="156"/>
        <v>-234547</v>
      </c>
      <c r="AA338" s="13">
        <f t="shared" si="157"/>
        <v>-2.9411731512286488E-2</v>
      </c>
      <c r="AB338" s="14">
        <f t="shared" si="146"/>
        <v>-175910</v>
      </c>
      <c r="AC338" s="13">
        <f t="shared" si="158"/>
        <v>-2.9411690942332758E-2</v>
      </c>
      <c r="AD338" s="14">
        <f t="shared" si="149"/>
        <v>-71667</v>
      </c>
      <c r="AE338" s="13">
        <f t="shared" si="159"/>
        <v>-2.9411680213076385E-2</v>
      </c>
      <c r="AF338" s="14">
        <f t="shared" si="147"/>
        <v>-169395</v>
      </c>
      <c r="AG338" s="13">
        <f t="shared" si="160"/>
        <v>-2.9411723852223126E-2</v>
      </c>
      <c r="AH338" s="14">
        <f t="shared" si="140"/>
        <v>21500166</v>
      </c>
      <c r="AI338" s="13">
        <f t="shared" si="150"/>
        <v>-2.9411712923870126E-2</v>
      </c>
      <c r="AJ338" s="14">
        <v>400613</v>
      </c>
      <c r="AK338" s="50">
        <f t="shared" si="148"/>
        <v>-2.0029305212071358E-2</v>
      </c>
      <c r="AL338" s="50">
        <v>0.17</v>
      </c>
      <c r="AM338" s="50">
        <f t="shared" si="148"/>
        <v>-0.10526315789473684</v>
      </c>
      <c r="AN338" s="14">
        <v>37</v>
      </c>
      <c r="AO338" s="50">
        <f t="shared" si="151"/>
        <v>8.8235294117646967E-2</v>
      </c>
      <c r="AP338" s="14">
        <v>22</v>
      </c>
      <c r="AQ338" s="50">
        <f t="shared" si="152"/>
        <v>0</v>
      </c>
      <c r="AR338" s="14">
        <v>26</v>
      </c>
      <c r="AS338" s="50">
        <f t="shared" si="153"/>
        <v>0</v>
      </c>
      <c r="AT338" s="14">
        <v>394</v>
      </c>
      <c r="AU338" s="50">
        <f t="shared" si="154"/>
        <v>5.1020408163264808E-3</v>
      </c>
      <c r="AV338" s="14">
        <v>37</v>
      </c>
      <c r="AW338" s="50">
        <f t="shared" si="155"/>
        <v>-5.1282051282051322E-2</v>
      </c>
      <c r="AX338" s="50">
        <v>0.91</v>
      </c>
      <c r="AY338" s="50">
        <f t="shared" si="136"/>
        <v>-3.1914893617021156E-2</v>
      </c>
    </row>
    <row r="339" spans="2:51" x14ac:dyDescent="0.3">
      <c r="B339" s="1">
        <v>43802</v>
      </c>
      <c r="C339" s="4">
        <f t="shared" si="141"/>
        <v>3</v>
      </c>
      <c r="D339" s="57">
        <f t="shared" si="142"/>
        <v>3</v>
      </c>
      <c r="E339" s="2">
        <v>20848646</v>
      </c>
      <c r="F339" s="2">
        <v>5420648</v>
      </c>
      <c r="G339" s="2">
        <v>2254989</v>
      </c>
      <c r="H339" s="2">
        <v>1580296</v>
      </c>
      <c r="I339" s="12">
        <v>1282884</v>
      </c>
      <c r="J339" s="13">
        <f t="shared" si="138"/>
        <v>6.1533204602351635E-2</v>
      </c>
      <c r="K339" s="13">
        <f t="shared" si="143"/>
        <v>1.9222381382533626E-2</v>
      </c>
      <c r="L339" s="13">
        <f t="shared" si="144"/>
        <v>-1.030930673479602E-2</v>
      </c>
      <c r="M339" s="13">
        <f t="shared" si="145"/>
        <v>2.9839310724341761E-2</v>
      </c>
      <c r="N339" s="13">
        <f t="shared" si="139"/>
        <v>0.2600000019185898</v>
      </c>
      <c r="O339" s="13">
        <f t="shared" si="139"/>
        <v>0.41599989521547975</v>
      </c>
      <c r="P339" s="13">
        <f t="shared" si="139"/>
        <v>0.7007998708641151</v>
      </c>
      <c r="Q339" s="13">
        <f t="shared" si="139"/>
        <v>0.81179981471825535</v>
      </c>
      <c r="R339" s="13">
        <f t="shared" si="137"/>
        <v>9.7088663061508651E-3</v>
      </c>
      <c r="S339" s="13">
        <f t="shared" si="137"/>
        <v>2.9702707170469411E-2</v>
      </c>
      <c r="T339" s="13">
        <f t="shared" si="137"/>
        <v>1.0526328721735867E-2</v>
      </c>
      <c r="U339" s="13">
        <f t="shared" si="137"/>
        <v>-1.9802009383697916E-2</v>
      </c>
      <c r="V339" s="14">
        <v>7505512</v>
      </c>
      <c r="W339" s="14">
        <v>5629134</v>
      </c>
      <c r="X339" s="14">
        <v>2293351</v>
      </c>
      <c r="Y339" s="14">
        <v>5420648</v>
      </c>
      <c r="Z339" s="14">
        <f t="shared" si="156"/>
        <v>-78183</v>
      </c>
      <c r="AA339" s="13">
        <f t="shared" si="157"/>
        <v>-1.0309354476940369E-2</v>
      </c>
      <c r="AB339" s="14">
        <f t="shared" si="146"/>
        <v>-58637</v>
      </c>
      <c r="AC339" s="13">
        <f t="shared" si="158"/>
        <v>-1.0309310976127528E-2</v>
      </c>
      <c r="AD339" s="14">
        <f t="shared" si="149"/>
        <v>-23889</v>
      </c>
      <c r="AE339" s="13">
        <f t="shared" si="159"/>
        <v>-1.0309247207885286E-2</v>
      </c>
      <c r="AF339" s="14">
        <f t="shared" si="147"/>
        <v>-56465</v>
      </c>
      <c r="AG339" s="13">
        <f t="shared" si="160"/>
        <v>-1.0309263292541115E-2</v>
      </c>
      <c r="AH339" s="14">
        <f t="shared" si="140"/>
        <v>20848645</v>
      </c>
      <c r="AI339" s="13">
        <f t="shared" si="150"/>
        <v>-1.0309307224181552E-2</v>
      </c>
      <c r="AJ339" s="14">
        <v>393251</v>
      </c>
      <c r="AK339" s="50">
        <f t="shared" si="148"/>
        <v>-9.0863963593939001E-3</v>
      </c>
      <c r="AL339" s="50">
        <v>0.19</v>
      </c>
      <c r="AM339" s="50">
        <f t="shared" si="148"/>
        <v>0.11764705882352944</v>
      </c>
      <c r="AN339" s="14">
        <v>36</v>
      </c>
      <c r="AO339" s="50">
        <f t="shared" si="151"/>
        <v>2.857142857142847E-2</v>
      </c>
      <c r="AP339" s="14">
        <v>20</v>
      </c>
      <c r="AQ339" s="50">
        <f t="shared" si="152"/>
        <v>0.17647058823529416</v>
      </c>
      <c r="AR339" s="14">
        <v>30</v>
      </c>
      <c r="AS339" s="50">
        <f t="shared" si="153"/>
        <v>0.19999999999999996</v>
      </c>
      <c r="AT339" s="14">
        <v>360</v>
      </c>
      <c r="AU339" s="50">
        <f t="shared" si="154"/>
        <v>-2.1739130434782594E-2</v>
      </c>
      <c r="AV339" s="14">
        <v>39</v>
      </c>
      <c r="AW339" s="50">
        <f t="shared" si="155"/>
        <v>0</v>
      </c>
      <c r="AX339" s="50">
        <v>0.94</v>
      </c>
      <c r="AY339" s="50">
        <f t="shared" si="136"/>
        <v>-1.0526315789473717E-2</v>
      </c>
    </row>
    <row r="340" spans="2:51" x14ac:dyDescent="0.3">
      <c r="B340" s="1">
        <v>43803</v>
      </c>
      <c r="C340" s="4">
        <f t="shared" si="141"/>
        <v>4</v>
      </c>
      <c r="D340" s="57">
        <f t="shared" si="142"/>
        <v>4</v>
      </c>
      <c r="E340" s="2">
        <v>22368860</v>
      </c>
      <c r="F340" s="2">
        <v>5759981</v>
      </c>
      <c r="G340" s="2">
        <v>2280952</v>
      </c>
      <c r="H340" s="2">
        <v>1581840</v>
      </c>
      <c r="I340" s="12">
        <v>1336022</v>
      </c>
      <c r="J340" s="13">
        <f t="shared" si="138"/>
        <v>5.9726870300945152E-2</v>
      </c>
      <c r="K340" s="13">
        <f t="shared" si="143"/>
        <v>-8.263346284092199E-3</v>
      </c>
      <c r="L340" s="13">
        <f t="shared" si="144"/>
        <v>-1.9047627818315149E-2</v>
      </c>
      <c r="M340" s="13">
        <f t="shared" si="145"/>
        <v>1.0993685157453914E-2</v>
      </c>
      <c r="N340" s="13">
        <f t="shared" si="139"/>
        <v>0.2574999798827477</v>
      </c>
      <c r="O340" s="13">
        <f t="shared" si="139"/>
        <v>0.3959999173608385</v>
      </c>
      <c r="P340" s="13">
        <f t="shared" si="139"/>
        <v>0.69349990705635189</v>
      </c>
      <c r="Q340" s="13">
        <f t="shared" si="139"/>
        <v>0.84459995954078793</v>
      </c>
      <c r="R340" s="13">
        <f t="shared" si="137"/>
        <v>-1.9047558436294687E-2</v>
      </c>
      <c r="S340" s="13">
        <f t="shared" si="137"/>
        <v>-2.9411916383098924E-2</v>
      </c>
      <c r="T340" s="13">
        <f t="shared" si="137"/>
        <v>-2.0618627757624686E-2</v>
      </c>
      <c r="U340" s="13">
        <f t="shared" si="137"/>
        <v>8.4210717432711579E-2</v>
      </c>
      <c r="V340" s="14">
        <v>8052789</v>
      </c>
      <c r="W340" s="14">
        <v>6039592</v>
      </c>
      <c r="X340" s="14">
        <v>2460574</v>
      </c>
      <c r="Y340" s="14">
        <v>5815903</v>
      </c>
      <c r="Z340" s="14">
        <f t="shared" si="156"/>
        <v>-156365</v>
      </c>
      <c r="AA340" s="13">
        <f t="shared" si="157"/>
        <v>-1.9047638770085196E-2</v>
      </c>
      <c r="AB340" s="14">
        <f t="shared" si="146"/>
        <v>-117274</v>
      </c>
      <c r="AC340" s="13">
        <f t="shared" si="158"/>
        <v>-1.9047677828297749E-2</v>
      </c>
      <c r="AD340" s="14">
        <f t="shared" si="149"/>
        <v>-47778</v>
      </c>
      <c r="AE340" s="13">
        <f t="shared" si="159"/>
        <v>-1.9047565891868401E-2</v>
      </c>
      <c r="AF340" s="14">
        <f t="shared" si="147"/>
        <v>-112930</v>
      </c>
      <c r="AG340" s="13">
        <f t="shared" si="160"/>
        <v>-1.9047593345941749E-2</v>
      </c>
      <c r="AH340" s="14">
        <f t="shared" si="140"/>
        <v>22368858</v>
      </c>
      <c r="AI340" s="13">
        <f t="shared" si="150"/>
        <v>-1.9047629488924911E-2</v>
      </c>
      <c r="AJ340" s="14">
        <v>385988</v>
      </c>
      <c r="AK340" s="50">
        <f t="shared" si="148"/>
        <v>-2.6406394640528519E-2</v>
      </c>
      <c r="AL340" s="50">
        <v>0.19</v>
      </c>
      <c r="AM340" s="50">
        <f t="shared" si="148"/>
        <v>0</v>
      </c>
      <c r="AN340" s="14">
        <v>37</v>
      </c>
      <c r="AO340" s="50">
        <f t="shared" si="151"/>
        <v>5.7142857142857162E-2</v>
      </c>
      <c r="AP340" s="14">
        <v>18</v>
      </c>
      <c r="AQ340" s="50">
        <f t="shared" si="152"/>
        <v>-0.18181818181818177</v>
      </c>
      <c r="AR340" s="14">
        <v>28</v>
      </c>
      <c r="AS340" s="50">
        <f t="shared" si="153"/>
        <v>0</v>
      </c>
      <c r="AT340" s="14">
        <v>397</v>
      </c>
      <c r="AU340" s="50">
        <f t="shared" si="154"/>
        <v>7.5880758807588045E-2</v>
      </c>
      <c r="AV340" s="14">
        <v>38</v>
      </c>
      <c r="AW340" s="50">
        <f t="shared" si="155"/>
        <v>0.11764705882352944</v>
      </c>
      <c r="AX340" s="50">
        <v>0.92</v>
      </c>
      <c r="AY340" s="50">
        <f t="shared" si="136"/>
        <v>1.098901098901095E-2</v>
      </c>
    </row>
    <row r="341" spans="2:51" x14ac:dyDescent="0.3">
      <c r="B341" s="1">
        <v>43804</v>
      </c>
      <c r="C341" s="4">
        <f t="shared" si="141"/>
        <v>5</v>
      </c>
      <c r="D341" s="57">
        <f t="shared" si="142"/>
        <v>5</v>
      </c>
      <c r="E341" s="2">
        <v>22586034</v>
      </c>
      <c r="F341" s="2">
        <v>5815903</v>
      </c>
      <c r="G341" s="2">
        <v>2419415</v>
      </c>
      <c r="H341" s="2">
        <v>1783835</v>
      </c>
      <c r="I341" s="12">
        <v>1418862</v>
      </c>
      <c r="J341" s="13">
        <f t="shared" si="138"/>
        <v>6.2820325162000548E-2</v>
      </c>
      <c r="K341" s="13">
        <f t="shared" si="143"/>
        <v>9.5230229133024258E-2</v>
      </c>
      <c r="L341" s="13">
        <f t="shared" si="144"/>
        <v>-9.5237919824172623E-3</v>
      </c>
      <c r="M341" s="13">
        <f t="shared" si="145"/>
        <v>0.10576126944543618</v>
      </c>
      <c r="N341" s="13">
        <f t="shared" si="139"/>
        <v>0.25749996657226321</v>
      </c>
      <c r="O341" s="13">
        <f t="shared" si="139"/>
        <v>0.41599988858136044</v>
      </c>
      <c r="P341" s="13">
        <f t="shared" si="139"/>
        <v>0.73730013247003923</v>
      </c>
      <c r="Q341" s="13">
        <f t="shared" si="139"/>
        <v>0.79539979874820266</v>
      </c>
      <c r="R341" s="13">
        <f t="shared" si="137"/>
        <v>7.2916660695965474E-2</v>
      </c>
      <c r="S341" s="13">
        <f t="shared" si="137"/>
        <v>7.2164849122470232E-2</v>
      </c>
      <c r="T341" s="13">
        <f t="shared" si="137"/>
        <v>3.0612215410643184E-2</v>
      </c>
      <c r="U341" s="13">
        <f t="shared" si="137"/>
        <v>-6.7307392652838915E-2</v>
      </c>
      <c r="V341" s="14">
        <v>8130972</v>
      </c>
      <c r="W341" s="14">
        <v>6098229</v>
      </c>
      <c r="X341" s="14">
        <v>2484463</v>
      </c>
      <c r="Y341" s="14">
        <v>5872368</v>
      </c>
      <c r="Z341" s="14">
        <f t="shared" si="156"/>
        <v>-78182</v>
      </c>
      <c r="AA341" s="13">
        <f t="shared" si="157"/>
        <v>-9.5237584774265915E-3</v>
      </c>
      <c r="AB341" s="14">
        <f t="shared" si="146"/>
        <v>-58637</v>
      </c>
      <c r="AC341" s="13">
        <f t="shared" si="158"/>
        <v>-9.5238389141488744E-3</v>
      </c>
      <c r="AD341" s="14">
        <f t="shared" si="149"/>
        <v>-23889</v>
      </c>
      <c r="AE341" s="13">
        <f t="shared" si="159"/>
        <v>-9.523782945934256E-3</v>
      </c>
      <c r="AF341" s="14">
        <f t="shared" si="147"/>
        <v>-56465</v>
      </c>
      <c r="AG341" s="13">
        <f t="shared" si="160"/>
        <v>-9.5237966729708745E-3</v>
      </c>
      <c r="AH341" s="14">
        <f t="shared" si="140"/>
        <v>22586032</v>
      </c>
      <c r="AI341" s="13">
        <f t="shared" si="150"/>
        <v>-9.5237928177200892E-3</v>
      </c>
      <c r="AJ341" s="14">
        <v>404457</v>
      </c>
      <c r="AK341" s="50">
        <f t="shared" si="148"/>
        <v>2.3195818804968571E-3</v>
      </c>
      <c r="AL341" s="50">
        <v>0.18</v>
      </c>
      <c r="AM341" s="50">
        <f t="shared" si="148"/>
        <v>0</v>
      </c>
      <c r="AN341" s="14">
        <v>30</v>
      </c>
      <c r="AO341" s="50">
        <f t="shared" si="151"/>
        <v>-9.0909090909090939E-2</v>
      </c>
      <c r="AP341" s="14">
        <v>22</v>
      </c>
      <c r="AQ341" s="50">
        <f t="shared" si="152"/>
        <v>4.7619047619047672E-2</v>
      </c>
      <c r="AR341" s="14">
        <v>30</v>
      </c>
      <c r="AS341" s="50">
        <f t="shared" si="153"/>
        <v>7.1428571428571397E-2</v>
      </c>
      <c r="AT341" s="14">
        <v>370</v>
      </c>
      <c r="AU341" s="50">
        <f t="shared" si="154"/>
        <v>-2.6315789473684181E-2</v>
      </c>
      <c r="AV341" s="14">
        <v>39</v>
      </c>
      <c r="AW341" s="50">
        <f t="shared" si="155"/>
        <v>0.21875</v>
      </c>
      <c r="AX341" s="50">
        <v>0.91</v>
      </c>
      <c r="AY341" s="50">
        <f t="shared" si="136"/>
        <v>-3.1914893617021156E-2</v>
      </c>
    </row>
    <row r="342" spans="2:51" x14ac:dyDescent="0.3">
      <c r="B342" s="1">
        <v>43805</v>
      </c>
      <c r="C342" s="4">
        <f t="shared" si="141"/>
        <v>6</v>
      </c>
      <c r="D342" s="57">
        <f t="shared" si="142"/>
        <v>6</v>
      </c>
      <c r="E342" s="2">
        <v>21065820</v>
      </c>
      <c r="F342" s="2">
        <v>5108461</v>
      </c>
      <c r="G342" s="2">
        <v>2125119</v>
      </c>
      <c r="H342" s="2">
        <v>1582364</v>
      </c>
      <c r="I342" s="12">
        <v>1336464</v>
      </c>
      <c r="J342" s="13">
        <f t="shared" si="138"/>
        <v>6.3442296573311643E-2</v>
      </c>
      <c r="K342" s="13">
        <f t="shared" si="143"/>
        <v>-2.0513699985488687E-2</v>
      </c>
      <c r="L342" s="13">
        <f t="shared" si="144"/>
        <v>-2.9999990790768982E-2</v>
      </c>
      <c r="M342" s="13">
        <f t="shared" si="145"/>
        <v>9.7796811497079528E-3</v>
      </c>
      <c r="N342" s="13">
        <f t="shared" si="139"/>
        <v>0.24249998338540821</v>
      </c>
      <c r="O342" s="13">
        <f t="shared" si="139"/>
        <v>0.41599984809515039</v>
      </c>
      <c r="P342" s="13">
        <f t="shared" si="139"/>
        <v>0.74460018474259559</v>
      </c>
      <c r="Q342" s="13">
        <f t="shared" si="139"/>
        <v>0.8445995990808689</v>
      </c>
      <c r="R342" s="13">
        <f t="shared" si="137"/>
        <v>-4.9019552793320598E-2</v>
      </c>
      <c r="S342" s="13">
        <f t="shared" si="137"/>
        <v>6.1224117926699018E-2</v>
      </c>
      <c r="T342" s="13">
        <f t="shared" si="137"/>
        <v>2.0000542711182456E-2</v>
      </c>
      <c r="U342" s="13">
        <f t="shared" si="137"/>
        <v>-1.9048522521811329E-2</v>
      </c>
      <c r="V342" s="14">
        <v>7583695</v>
      </c>
      <c r="W342" s="14">
        <v>5687771</v>
      </c>
      <c r="X342" s="14">
        <v>2317240</v>
      </c>
      <c r="Y342" s="14">
        <v>5477113</v>
      </c>
      <c r="Z342" s="14">
        <f t="shared" si="156"/>
        <v>-234547</v>
      </c>
      <c r="AA342" s="13">
        <f t="shared" si="157"/>
        <v>-2.9999966744442053E-2</v>
      </c>
      <c r="AB342" s="14">
        <f t="shared" si="146"/>
        <v>-175910</v>
      </c>
      <c r="AC342" s="13">
        <f t="shared" si="158"/>
        <v>-2.9999926667224952E-2</v>
      </c>
      <c r="AD342" s="14">
        <f t="shared" si="149"/>
        <v>-71667</v>
      </c>
      <c r="AE342" s="13">
        <f t="shared" si="159"/>
        <v>-2.9999912093689685E-2</v>
      </c>
      <c r="AF342" s="14">
        <f t="shared" si="147"/>
        <v>-169395</v>
      </c>
      <c r="AG342" s="13">
        <f t="shared" si="160"/>
        <v>-2.9999957495854046E-2</v>
      </c>
      <c r="AH342" s="14">
        <f t="shared" si="140"/>
        <v>21065819</v>
      </c>
      <c r="AI342" s="13">
        <f t="shared" si="150"/>
        <v>-2.9999947507378666E-2</v>
      </c>
      <c r="AJ342" s="14">
        <v>386475</v>
      </c>
      <c r="AK342" s="50">
        <f t="shared" si="148"/>
        <v>-4.1314216257782865E-2</v>
      </c>
      <c r="AL342" s="50">
        <v>0.19</v>
      </c>
      <c r="AM342" s="50">
        <f t="shared" si="148"/>
        <v>0.11764705882352944</v>
      </c>
      <c r="AN342" s="14">
        <v>34</v>
      </c>
      <c r="AO342" s="50">
        <f t="shared" si="151"/>
        <v>-0.12820512820512819</v>
      </c>
      <c r="AP342" s="14">
        <v>21</v>
      </c>
      <c r="AQ342" s="50">
        <f t="shared" si="152"/>
        <v>0.23529411764705888</v>
      </c>
      <c r="AR342" s="14">
        <v>26</v>
      </c>
      <c r="AS342" s="50">
        <f t="shared" si="153"/>
        <v>-7.1428571428571397E-2</v>
      </c>
      <c r="AT342" s="14">
        <v>356</v>
      </c>
      <c r="AU342" s="50">
        <f t="shared" si="154"/>
        <v>1.1363636363636465E-2</v>
      </c>
      <c r="AV342" s="14">
        <v>32</v>
      </c>
      <c r="AW342" s="50">
        <f t="shared" si="155"/>
        <v>0</v>
      </c>
      <c r="AX342" s="50">
        <v>0.91</v>
      </c>
      <c r="AY342" s="50">
        <f t="shared" si="136"/>
        <v>-3.1914893617021156E-2</v>
      </c>
    </row>
    <row r="343" spans="2:51" x14ac:dyDescent="0.3">
      <c r="B343" s="1">
        <v>43806</v>
      </c>
      <c r="C343" s="4">
        <f t="shared" si="141"/>
        <v>7</v>
      </c>
      <c r="D343" s="57">
        <f t="shared" si="142"/>
        <v>7</v>
      </c>
      <c r="E343" s="2">
        <v>43991955</v>
      </c>
      <c r="F343" s="2">
        <v>9145927</v>
      </c>
      <c r="G343" s="2">
        <v>3140711</v>
      </c>
      <c r="H343" s="2">
        <v>2157040</v>
      </c>
      <c r="I343" s="12">
        <v>1665666</v>
      </c>
      <c r="J343" s="13">
        <f t="shared" si="138"/>
        <v>3.7862968354100197E-2</v>
      </c>
      <c r="K343" s="13">
        <f t="shared" si="143"/>
        <v>-3.623744788939387E-2</v>
      </c>
      <c r="L343" s="13">
        <f t="shared" si="144"/>
        <v>-6.6666676567466721E-2</v>
      </c>
      <c r="M343" s="13">
        <f t="shared" si="145"/>
        <v>3.2602745358070839E-2</v>
      </c>
      <c r="N343" s="13">
        <f t="shared" si="139"/>
        <v>0.20789998989587982</v>
      </c>
      <c r="O343" s="13">
        <f t="shared" si="139"/>
        <v>0.34339996372155607</v>
      </c>
      <c r="P343" s="13">
        <f t="shared" si="139"/>
        <v>0.68679989976791878</v>
      </c>
      <c r="Q343" s="13">
        <f t="shared" si="139"/>
        <v>0.77219986648369987</v>
      </c>
      <c r="R343" s="13">
        <f t="shared" si="137"/>
        <v>-3.883493411808725E-2</v>
      </c>
      <c r="S343" s="13">
        <f t="shared" si="137"/>
        <v>5.2083242420382314E-2</v>
      </c>
      <c r="T343" s="13">
        <f t="shared" si="137"/>
        <v>-9.8039926317745607E-3</v>
      </c>
      <c r="U343" s="13">
        <f t="shared" si="137"/>
        <v>3.1250147244980431E-2</v>
      </c>
      <c r="V343" s="14">
        <v>15837104</v>
      </c>
      <c r="W343" s="14">
        <v>11877828</v>
      </c>
      <c r="X343" s="14">
        <v>4839115</v>
      </c>
      <c r="Y343" s="14">
        <v>11437908</v>
      </c>
      <c r="Z343" s="14">
        <f t="shared" si="156"/>
        <v>-1131221</v>
      </c>
      <c r="AA343" s="13">
        <f t="shared" si="157"/>
        <v>-6.6666627377775955E-2</v>
      </c>
      <c r="AB343" s="14">
        <f t="shared" si="146"/>
        <v>-848416</v>
      </c>
      <c r="AC343" s="13">
        <f t="shared" si="158"/>
        <v>-6.6666645712592065E-2</v>
      </c>
      <c r="AD343" s="14">
        <f t="shared" si="149"/>
        <v>-345651</v>
      </c>
      <c r="AE343" s="13">
        <f t="shared" si="159"/>
        <v>-6.6666653808484355E-2</v>
      </c>
      <c r="AF343" s="14">
        <f t="shared" si="147"/>
        <v>-816993</v>
      </c>
      <c r="AG343" s="13">
        <f t="shared" si="160"/>
        <v>-6.6666634026664062E-2</v>
      </c>
      <c r="AH343" s="14">
        <f t="shared" si="140"/>
        <v>43991955</v>
      </c>
      <c r="AI343" s="13">
        <f t="shared" si="150"/>
        <v>-6.6666636964265225E-2</v>
      </c>
      <c r="AJ343" s="14">
        <v>401987</v>
      </c>
      <c r="AK343" s="50">
        <f t="shared" si="148"/>
        <v>5.4162634757547901E-2</v>
      </c>
      <c r="AL343" s="50">
        <v>0.17</v>
      </c>
      <c r="AM343" s="50">
        <f t="shared" si="148"/>
        <v>-0.10526315789473684</v>
      </c>
      <c r="AN343" s="14">
        <v>38</v>
      </c>
      <c r="AO343" s="50">
        <f t="shared" si="151"/>
        <v>-5.0000000000000044E-2</v>
      </c>
      <c r="AP343" s="14">
        <v>20</v>
      </c>
      <c r="AQ343" s="50">
        <f t="shared" si="152"/>
        <v>0.11111111111111116</v>
      </c>
      <c r="AR343" s="14">
        <v>30</v>
      </c>
      <c r="AS343" s="50">
        <f t="shared" si="153"/>
        <v>3.4482758620689724E-2</v>
      </c>
      <c r="AT343" s="14">
        <v>370</v>
      </c>
      <c r="AU343" s="50">
        <f t="shared" si="154"/>
        <v>2.7100271002709064E-3</v>
      </c>
      <c r="AV343" s="14">
        <v>36</v>
      </c>
      <c r="AW343" s="50">
        <f t="shared" si="155"/>
        <v>0</v>
      </c>
      <c r="AX343" s="50">
        <v>0.95</v>
      </c>
      <c r="AY343" s="50">
        <f t="shared" si="136"/>
        <v>2.1505376344086002E-2</v>
      </c>
    </row>
    <row r="344" spans="2:51" x14ac:dyDescent="0.3">
      <c r="B344" s="1">
        <v>43807</v>
      </c>
      <c r="C344" s="4">
        <f t="shared" si="141"/>
        <v>1</v>
      </c>
      <c r="D344" s="57">
        <f t="shared" si="142"/>
        <v>8</v>
      </c>
      <c r="E344" s="2">
        <v>43991955</v>
      </c>
      <c r="F344" s="2">
        <v>9238310</v>
      </c>
      <c r="G344" s="2">
        <v>3078205</v>
      </c>
      <c r="H344" s="2">
        <v>2093179</v>
      </c>
      <c r="I344" s="12">
        <v>1632680</v>
      </c>
      <c r="J344" s="13">
        <f t="shared" si="138"/>
        <v>3.711314943834617E-2</v>
      </c>
      <c r="K344" s="13">
        <f t="shared" si="143"/>
        <v>-0.17928270430340221</v>
      </c>
      <c r="L344" s="13">
        <f t="shared" si="144"/>
        <v>-5.7692307692307709E-2</v>
      </c>
      <c r="M344" s="13">
        <f t="shared" si="145"/>
        <v>-0.12903470660769212</v>
      </c>
      <c r="N344" s="13">
        <f t="shared" si="139"/>
        <v>0.20999998749771406</v>
      </c>
      <c r="O344" s="13">
        <f t="shared" si="139"/>
        <v>0.33320001169044988</v>
      </c>
      <c r="P344" s="13">
        <f t="shared" si="139"/>
        <v>0.67999987005413864</v>
      </c>
      <c r="Q344" s="13">
        <f t="shared" si="139"/>
        <v>0.78000018154204676</v>
      </c>
      <c r="R344" s="13">
        <f t="shared" si="137"/>
        <v>-3.8461571564425978E-2</v>
      </c>
      <c r="S344" s="13">
        <f t="shared" si="137"/>
        <v>-2.9702884930756679E-2</v>
      </c>
      <c r="T344" s="13">
        <f t="shared" si="137"/>
        <v>-2.9126148440579924E-2</v>
      </c>
      <c r="U344" s="13">
        <f t="shared" si="137"/>
        <v>-3.8461542033660479E-2</v>
      </c>
      <c r="V344" s="14">
        <v>15837104</v>
      </c>
      <c r="W344" s="14">
        <v>11877828</v>
      </c>
      <c r="X344" s="14">
        <v>4839115</v>
      </c>
      <c r="Y344" s="14">
        <v>11437908</v>
      </c>
      <c r="Z344" s="14">
        <f t="shared" si="156"/>
        <v>-969618</v>
      </c>
      <c r="AA344" s="13">
        <f t="shared" si="157"/>
        <v>-5.7692273365383184E-2</v>
      </c>
      <c r="AB344" s="14">
        <f t="shared" si="146"/>
        <v>-727214</v>
      </c>
      <c r="AC344" s="13">
        <f t="shared" si="158"/>
        <v>-5.7692310743589714E-2</v>
      </c>
      <c r="AD344" s="14">
        <f t="shared" si="149"/>
        <v>-296272</v>
      </c>
      <c r="AE344" s="13">
        <f t="shared" si="159"/>
        <v>-5.7692244031462447E-2</v>
      </c>
      <c r="AF344" s="14">
        <f t="shared" si="147"/>
        <v>-700280</v>
      </c>
      <c r="AG344" s="13">
        <f t="shared" si="160"/>
        <v>-5.769230135502923E-2</v>
      </c>
      <c r="AH344" s="14">
        <f t="shared" si="140"/>
        <v>43991955</v>
      </c>
      <c r="AI344" s="13">
        <f t="shared" si="150"/>
        <v>-5.769228750807609E-2</v>
      </c>
      <c r="AJ344" s="14">
        <v>392420</v>
      </c>
      <c r="AK344" s="50">
        <f t="shared" si="148"/>
        <v>-1.3251527571726762E-2</v>
      </c>
      <c r="AL344" s="50">
        <v>0.19</v>
      </c>
      <c r="AM344" s="50">
        <f t="shared" si="148"/>
        <v>5.555555555555558E-2</v>
      </c>
      <c r="AN344" s="14">
        <v>30</v>
      </c>
      <c r="AO344" s="50">
        <f t="shared" si="151"/>
        <v>-0.25</v>
      </c>
      <c r="AP344" s="14">
        <v>18</v>
      </c>
      <c r="AQ344" s="50">
        <f t="shared" si="152"/>
        <v>0</v>
      </c>
      <c r="AR344" s="14">
        <v>25</v>
      </c>
      <c r="AS344" s="50">
        <f t="shared" si="153"/>
        <v>-7.407407407407407E-2</v>
      </c>
      <c r="AT344" s="14">
        <v>394</v>
      </c>
      <c r="AU344" s="50">
        <f t="shared" si="154"/>
        <v>1.5463917525773141E-2</v>
      </c>
      <c r="AV344" s="14">
        <v>36</v>
      </c>
      <c r="AW344" s="50">
        <f t="shared" si="155"/>
        <v>-7.6923076923076872E-2</v>
      </c>
      <c r="AX344" s="50">
        <v>0.93</v>
      </c>
      <c r="AY344" s="50">
        <f t="shared" si="136"/>
        <v>1.0869565217391353E-2</v>
      </c>
    </row>
    <row r="345" spans="2:51" x14ac:dyDescent="0.3">
      <c r="B345" s="1">
        <v>43808</v>
      </c>
      <c r="C345" s="4">
        <f t="shared" si="141"/>
        <v>2</v>
      </c>
      <c r="D345" s="57">
        <f t="shared" si="142"/>
        <v>9</v>
      </c>
      <c r="E345" s="2">
        <v>22586034</v>
      </c>
      <c r="F345" s="2">
        <v>5533578</v>
      </c>
      <c r="G345" s="2">
        <v>2257699</v>
      </c>
      <c r="H345" s="2">
        <v>1582196</v>
      </c>
      <c r="I345" s="12">
        <v>1245504</v>
      </c>
      <c r="J345" s="13">
        <f t="shared" si="138"/>
        <v>5.5144874040302959E-2</v>
      </c>
      <c r="K345" s="13">
        <f t="shared" si="143"/>
        <v>-4.9824002490055808E-2</v>
      </c>
      <c r="L345" s="13">
        <f t="shared" si="144"/>
        <v>5.0505049565428894E-2</v>
      </c>
      <c r="M345" s="13">
        <f t="shared" si="145"/>
        <v>-9.5505540022857272E-2</v>
      </c>
      <c r="N345" s="13">
        <f t="shared" si="139"/>
        <v>0.24499998538920112</v>
      </c>
      <c r="O345" s="13">
        <f t="shared" si="139"/>
        <v>0.40799985109092163</v>
      </c>
      <c r="P345" s="13">
        <f t="shared" si="139"/>
        <v>0.70080023953591686</v>
      </c>
      <c r="Q345" s="13">
        <f t="shared" si="139"/>
        <v>0.78719956313882733</v>
      </c>
      <c r="R345" s="13">
        <f t="shared" si="137"/>
        <v>-6.6666583826624271E-2</v>
      </c>
      <c r="S345" s="13">
        <f t="shared" si="137"/>
        <v>4.0815878915200665E-2</v>
      </c>
      <c r="T345" s="13">
        <f t="shared" si="137"/>
        <v>-2.0407610698902734E-2</v>
      </c>
      <c r="U345" s="13">
        <f t="shared" si="137"/>
        <v>-4.95051144037012E-2</v>
      </c>
      <c r="V345" s="14">
        <v>8130972</v>
      </c>
      <c r="W345" s="14">
        <v>6098229</v>
      </c>
      <c r="X345" s="14">
        <v>2484463</v>
      </c>
      <c r="Y345" s="14">
        <v>5872368</v>
      </c>
      <c r="Z345" s="14">
        <f t="shared" si="156"/>
        <v>390912</v>
      </c>
      <c r="AA345" s="13">
        <f t="shared" si="157"/>
        <v>5.0505034844691155E-2</v>
      </c>
      <c r="AB345" s="14">
        <f t="shared" si="146"/>
        <v>293184</v>
      </c>
      <c r="AC345" s="13">
        <f t="shared" si="158"/>
        <v>5.0505034844691155E-2</v>
      </c>
      <c r="AD345" s="14">
        <f t="shared" si="149"/>
        <v>119445</v>
      </c>
      <c r="AE345" s="13">
        <f t="shared" si="159"/>
        <v>5.050490101978089E-2</v>
      </c>
      <c r="AF345" s="14">
        <f t="shared" si="147"/>
        <v>282325</v>
      </c>
      <c r="AG345" s="13">
        <f t="shared" si="160"/>
        <v>5.0504978226464381E-2</v>
      </c>
      <c r="AH345" s="14">
        <f t="shared" si="140"/>
        <v>22586032</v>
      </c>
      <c r="AI345" s="13">
        <f t="shared" si="150"/>
        <v>5.050500540321412E-2</v>
      </c>
      <c r="AJ345" s="14">
        <v>397135</v>
      </c>
      <c r="AK345" s="50">
        <f t="shared" si="148"/>
        <v>-8.6816953019497323E-3</v>
      </c>
      <c r="AL345" s="50">
        <v>0.17</v>
      </c>
      <c r="AM345" s="50">
        <f t="shared" si="148"/>
        <v>0</v>
      </c>
      <c r="AN345" s="14">
        <v>36</v>
      </c>
      <c r="AO345" s="50">
        <f t="shared" si="151"/>
        <v>-2.7027027027026973E-2</v>
      </c>
      <c r="AP345" s="14">
        <v>22</v>
      </c>
      <c r="AQ345" s="50">
        <f t="shared" si="152"/>
        <v>0</v>
      </c>
      <c r="AR345" s="14">
        <v>25</v>
      </c>
      <c r="AS345" s="50">
        <f t="shared" si="153"/>
        <v>-3.8461538461538436E-2</v>
      </c>
      <c r="AT345" s="14">
        <v>363</v>
      </c>
      <c r="AU345" s="50">
        <f t="shared" si="154"/>
        <v>-7.8680203045685237E-2</v>
      </c>
      <c r="AV345" s="14">
        <v>38</v>
      </c>
      <c r="AW345" s="50">
        <f t="shared" si="155"/>
        <v>2.7027027027026973E-2</v>
      </c>
      <c r="AX345" s="50">
        <v>0.92</v>
      </c>
      <c r="AY345" s="50">
        <f t="shared" si="136"/>
        <v>1.098901098901095E-2</v>
      </c>
    </row>
    <row r="346" spans="2:51" x14ac:dyDescent="0.3">
      <c r="B346" s="1">
        <v>43809</v>
      </c>
      <c r="C346" s="4">
        <f t="shared" si="141"/>
        <v>3</v>
      </c>
      <c r="D346" s="57">
        <f t="shared" si="142"/>
        <v>10</v>
      </c>
      <c r="E346" s="2">
        <v>21500167</v>
      </c>
      <c r="F346" s="2">
        <v>5213790</v>
      </c>
      <c r="G346" s="2">
        <v>2106371</v>
      </c>
      <c r="H346" s="2">
        <v>1522274</v>
      </c>
      <c r="I346" s="12">
        <v>1235782</v>
      </c>
      <c r="J346" s="13">
        <f t="shared" si="138"/>
        <v>5.7477786102777713E-2</v>
      </c>
      <c r="K346" s="13">
        <f t="shared" si="143"/>
        <v>-3.671571241047511E-2</v>
      </c>
      <c r="L346" s="13">
        <f t="shared" si="144"/>
        <v>3.1250038971355698E-2</v>
      </c>
      <c r="M346" s="13">
        <f t="shared" si="145"/>
        <v>-6.5906180667517744E-2</v>
      </c>
      <c r="N346" s="13">
        <f t="shared" si="139"/>
        <v>0.24249997686064484</v>
      </c>
      <c r="O346" s="13">
        <f t="shared" si="139"/>
        <v>0.40399996931215104</v>
      </c>
      <c r="P346" s="13">
        <f t="shared" si="139"/>
        <v>0.72269984727286884</v>
      </c>
      <c r="Q346" s="13">
        <f t="shared" si="139"/>
        <v>0.81179997819052285</v>
      </c>
      <c r="R346" s="13">
        <f t="shared" si="137"/>
        <v>-6.7307788187726647E-2</v>
      </c>
      <c r="S346" s="13">
        <f t="shared" si="137"/>
        <v>-2.8845982995050923E-2</v>
      </c>
      <c r="T346" s="13">
        <f t="shared" si="137"/>
        <v>3.124997209510072E-2</v>
      </c>
      <c r="U346" s="13">
        <f t="shared" si="137"/>
        <v>2.0137017098242893E-7</v>
      </c>
      <c r="V346" s="14">
        <v>7740060</v>
      </c>
      <c r="W346" s="14">
        <v>5805045</v>
      </c>
      <c r="X346" s="14">
        <v>2365018</v>
      </c>
      <c r="Y346" s="14">
        <v>5590043</v>
      </c>
      <c r="Z346" s="14">
        <f t="shared" si="156"/>
        <v>234548</v>
      </c>
      <c r="AA346" s="13">
        <f t="shared" si="157"/>
        <v>3.1250099926560582E-2</v>
      </c>
      <c r="AB346" s="14">
        <f t="shared" si="146"/>
        <v>175911</v>
      </c>
      <c r="AC346" s="13">
        <f t="shared" si="158"/>
        <v>3.1250099926560582E-2</v>
      </c>
      <c r="AD346" s="14">
        <f t="shared" si="149"/>
        <v>71667</v>
      </c>
      <c r="AE346" s="13">
        <f t="shared" si="159"/>
        <v>3.124990461556032E-2</v>
      </c>
      <c r="AF346" s="14">
        <f t="shared" si="147"/>
        <v>169395</v>
      </c>
      <c r="AG346" s="13">
        <f t="shared" si="160"/>
        <v>3.1249953880052805E-2</v>
      </c>
      <c r="AH346" s="14">
        <f t="shared" si="140"/>
        <v>21500166</v>
      </c>
      <c r="AI346" s="13">
        <f t="shared" si="150"/>
        <v>3.1250040470256035E-2</v>
      </c>
      <c r="AJ346" s="14">
        <v>408697</v>
      </c>
      <c r="AK346" s="50">
        <f t="shared" si="148"/>
        <v>3.9277713216240961E-2</v>
      </c>
      <c r="AL346" s="50">
        <v>0.18</v>
      </c>
      <c r="AM346" s="50">
        <f t="shared" si="148"/>
        <v>-5.2631578947368474E-2</v>
      </c>
      <c r="AN346" s="14">
        <v>31</v>
      </c>
      <c r="AO346" s="50">
        <f t="shared" si="151"/>
        <v>-0.13888888888888884</v>
      </c>
      <c r="AP346" s="14">
        <v>19</v>
      </c>
      <c r="AQ346" s="50">
        <f t="shared" si="152"/>
        <v>-5.0000000000000044E-2</v>
      </c>
      <c r="AR346" s="14">
        <v>29</v>
      </c>
      <c r="AS346" s="50">
        <f t="shared" si="153"/>
        <v>-3.3333333333333326E-2</v>
      </c>
      <c r="AT346" s="14">
        <v>370</v>
      </c>
      <c r="AU346" s="50">
        <f t="shared" si="154"/>
        <v>2.7777777777777679E-2</v>
      </c>
      <c r="AV346" s="14">
        <v>35</v>
      </c>
      <c r="AW346" s="50">
        <f t="shared" si="155"/>
        <v>-0.10256410256410253</v>
      </c>
      <c r="AX346" s="50">
        <v>0.94</v>
      </c>
      <c r="AY346" s="50">
        <f t="shared" si="136"/>
        <v>0</v>
      </c>
    </row>
    <row r="347" spans="2:51" x14ac:dyDescent="0.3">
      <c r="B347" s="1">
        <v>43810</v>
      </c>
      <c r="C347" s="4">
        <f t="shared" si="141"/>
        <v>4</v>
      </c>
      <c r="D347" s="57">
        <f t="shared" si="142"/>
        <v>11</v>
      </c>
      <c r="E347" s="2">
        <v>22586034</v>
      </c>
      <c r="F347" s="2">
        <v>5477113</v>
      </c>
      <c r="G347" s="2">
        <v>2212753</v>
      </c>
      <c r="H347" s="2">
        <v>1566850</v>
      </c>
      <c r="I347" s="12">
        <v>1246273</v>
      </c>
      <c r="J347" s="13">
        <f t="shared" si="138"/>
        <v>5.5178921629180228E-2</v>
      </c>
      <c r="K347" s="13">
        <f t="shared" si="143"/>
        <v>-6.7176289013204826E-2</v>
      </c>
      <c r="L347" s="13">
        <f t="shared" si="144"/>
        <v>9.7087647738864913E-3</v>
      </c>
      <c r="M347" s="13">
        <f t="shared" si="145"/>
        <v>-7.6145772394388356E-2</v>
      </c>
      <c r="N347" s="13">
        <f t="shared" si="139"/>
        <v>0.24249998915258872</v>
      </c>
      <c r="O347" s="13">
        <f t="shared" si="139"/>
        <v>0.40399988095918415</v>
      </c>
      <c r="P347" s="13">
        <f t="shared" si="139"/>
        <v>0.70809981954605872</v>
      </c>
      <c r="Q347" s="13">
        <f t="shared" si="139"/>
        <v>0.79540032549382522</v>
      </c>
      <c r="R347" s="13">
        <f t="shared" si="137"/>
        <v>-5.8252395736066442E-2</v>
      </c>
      <c r="S347" s="13">
        <f t="shared" si="137"/>
        <v>2.0201932494485986E-2</v>
      </c>
      <c r="T347" s="13">
        <f t="shared" si="137"/>
        <v>2.1052508213992516E-2</v>
      </c>
      <c r="U347" s="13">
        <f t="shared" si="137"/>
        <v>-5.825199668931158E-2</v>
      </c>
      <c r="V347" s="14">
        <v>8130972</v>
      </c>
      <c r="W347" s="14">
        <v>6098229</v>
      </c>
      <c r="X347" s="14">
        <v>2484463</v>
      </c>
      <c r="Y347" s="14">
        <v>5872368</v>
      </c>
      <c r="Z347" s="14">
        <f t="shared" si="156"/>
        <v>78183</v>
      </c>
      <c r="AA347" s="13">
        <f t="shared" si="157"/>
        <v>9.7088102022790945E-3</v>
      </c>
      <c r="AB347" s="14">
        <f t="shared" si="146"/>
        <v>58637</v>
      </c>
      <c r="AC347" s="13">
        <f t="shared" si="158"/>
        <v>9.7087684068726254E-3</v>
      </c>
      <c r="AD347" s="14">
        <f t="shared" si="149"/>
        <v>23889</v>
      </c>
      <c r="AE347" s="13">
        <f t="shared" si="159"/>
        <v>9.7087102440325257E-3</v>
      </c>
      <c r="AF347" s="14">
        <f t="shared" si="147"/>
        <v>56465</v>
      </c>
      <c r="AG347" s="13">
        <f t="shared" si="160"/>
        <v>9.708724509332356E-3</v>
      </c>
      <c r="AH347" s="14">
        <f t="shared" si="140"/>
        <v>22586032</v>
      </c>
      <c r="AI347" s="13">
        <f t="shared" si="150"/>
        <v>9.7087656419474477E-3</v>
      </c>
      <c r="AJ347" s="14">
        <v>384623</v>
      </c>
      <c r="AK347" s="50">
        <f t="shared" si="148"/>
        <v>-3.5363793693068413E-3</v>
      </c>
      <c r="AL347" s="50">
        <v>0.18</v>
      </c>
      <c r="AM347" s="50">
        <f t="shared" si="148"/>
        <v>-5.2631578947368474E-2</v>
      </c>
      <c r="AN347" s="14">
        <v>36</v>
      </c>
      <c r="AO347" s="50">
        <f t="shared" si="151"/>
        <v>-2.7027027027026973E-2</v>
      </c>
      <c r="AP347" s="14">
        <v>20</v>
      </c>
      <c r="AQ347" s="50">
        <f t="shared" si="152"/>
        <v>0.11111111111111116</v>
      </c>
      <c r="AR347" s="14">
        <v>27</v>
      </c>
      <c r="AS347" s="50">
        <f t="shared" si="153"/>
        <v>-3.5714285714285698E-2</v>
      </c>
      <c r="AT347" s="14">
        <v>397</v>
      </c>
      <c r="AU347" s="50">
        <f t="shared" si="154"/>
        <v>0</v>
      </c>
      <c r="AV347" s="14">
        <v>37</v>
      </c>
      <c r="AW347" s="50">
        <f t="shared" si="155"/>
        <v>-2.6315789473684181E-2</v>
      </c>
      <c r="AX347" s="50">
        <v>0.94</v>
      </c>
      <c r="AY347" s="50">
        <f t="shared" si="136"/>
        <v>2.1739130434782483E-2</v>
      </c>
    </row>
    <row r="348" spans="2:51" x14ac:dyDescent="0.3">
      <c r="B348" s="1">
        <v>43811</v>
      </c>
      <c r="C348" s="4">
        <f t="shared" si="141"/>
        <v>5</v>
      </c>
      <c r="D348" s="57">
        <f t="shared" si="142"/>
        <v>12</v>
      </c>
      <c r="E348" s="2">
        <v>21934513</v>
      </c>
      <c r="F348" s="2">
        <v>5648137</v>
      </c>
      <c r="G348" s="2">
        <v>2259254</v>
      </c>
      <c r="H348" s="2">
        <v>1682241</v>
      </c>
      <c r="I348" s="12">
        <v>1379437</v>
      </c>
      <c r="J348" s="13">
        <f t="shared" si="138"/>
        <v>6.2888882009826244E-2</v>
      </c>
      <c r="K348" s="13">
        <f t="shared" si="143"/>
        <v>-2.7786352724930241E-2</v>
      </c>
      <c r="L348" s="13">
        <f t="shared" si="144"/>
        <v>-2.8846188755405233E-2</v>
      </c>
      <c r="M348" s="13">
        <f t="shared" si="145"/>
        <v>1.0913163478365462E-3</v>
      </c>
      <c r="N348" s="13">
        <f t="shared" si="139"/>
        <v>0.25749999555495034</v>
      </c>
      <c r="O348" s="13">
        <f t="shared" si="139"/>
        <v>0.39999985836037616</v>
      </c>
      <c r="P348" s="13">
        <f t="shared" si="139"/>
        <v>0.74460020874146948</v>
      </c>
      <c r="Q348" s="13">
        <f t="shared" si="139"/>
        <v>0.81999963144400834</v>
      </c>
      <c r="R348" s="13">
        <f t="shared" si="137"/>
        <v>1.1255413934208036E-7</v>
      </c>
      <c r="S348" s="13">
        <f t="shared" si="137"/>
        <v>-3.8461621409437097E-2</v>
      </c>
      <c r="T348" s="13">
        <f t="shared" si="137"/>
        <v>9.9010917670314669E-3</v>
      </c>
      <c r="U348" s="13">
        <f t="shared" si="137"/>
        <v>3.0927632537147698E-2</v>
      </c>
      <c r="V348" s="14">
        <v>7896424</v>
      </c>
      <c r="W348" s="14">
        <v>5922318</v>
      </c>
      <c r="X348" s="14">
        <v>2412796</v>
      </c>
      <c r="Y348" s="14">
        <v>5702973</v>
      </c>
      <c r="Z348" s="14">
        <f t="shared" si="156"/>
        <v>-234548</v>
      </c>
      <c r="AA348" s="13">
        <f t="shared" si="157"/>
        <v>-2.8846243720922926E-2</v>
      </c>
      <c r="AB348" s="14">
        <f t="shared" si="146"/>
        <v>-175911</v>
      </c>
      <c r="AC348" s="13">
        <f t="shared" si="158"/>
        <v>-2.8846243720922926E-2</v>
      </c>
      <c r="AD348" s="14">
        <f t="shared" si="149"/>
        <v>-71667</v>
      </c>
      <c r="AE348" s="13">
        <f t="shared" si="159"/>
        <v>-2.884607257181937E-2</v>
      </c>
      <c r="AF348" s="14">
        <f t="shared" si="147"/>
        <v>-169395</v>
      </c>
      <c r="AG348" s="13">
        <f t="shared" si="160"/>
        <v>-2.8846114548679469E-2</v>
      </c>
      <c r="AH348" s="14">
        <f t="shared" si="140"/>
        <v>21934511</v>
      </c>
      <c r="AI348" s="13">
        <f t="shared" si="150"/>
        <v>-2.8846191309743974E-2</v>
      </c>
      <c r="AJ348" s="14">
        <v>385929</v>
      </c>
      <c r="AK348" s="50">
        <f t="shared" si="148"/>
        <v>-4.580956690080773E-2</v>
      </c>
      <c r="AL348" s="50">
        <v>0.18</v>
      </c>
      <c r="AM348" s="50">
        <f t="shared" si="148"/>
        <v>0</v>
      </c>
      <c r="AN348" s="14">
        <v>36</v>
      </c>
      <c r="AO348" s="50">
        <f t="shared" si="151"/>
        <v>0.19999999999999996</v>
      </c>
      <c r="AP348" s="14">
        <v>21</v>
      </c>
      <c r="AQ348" s="50">
        <f t="shared" si="152"/>
        <v>-4.5454545454545414E-2</v>
      </c>
      <c r="AR348" s="14">
        <v>27</v>
      </c>
      <c r="AS348" s="50">
        <f t="shared" si="153"/>
        <v>-9.9999999999999978E-2</v>
      </c>
      <c r="AT348" s="14">
        <v>386</v>
      </c>
      <c r="AU348" s="50">
        <f t="shared" si="154"/>
        <v>4.3243243243243246E-2</v>
      </c>
      <c r="AV348" s="14">
        <v>33</v>
      </c>
      <c r="AW348" s="50">
        <f t="shared" si="155"/>
        <v>-0.15384615384615385</v>
      </c>
      <c r="AX348" s="50">
        <v>0.92</v>
      </c>
      <c r="AY348" s="50">
        <f t="shared" si="136"/>
        <v>1.098901098901095E-2</v>
      </c>
    </row>
    <row r="349" spans="2:51" x14ac:dyDescent="0.3">
      <c r="B349" s="1">
        <v>43812</v>
      </c>
      <c r="C349" s="4">
        <f t="shared" si="141"/>
        <v>6</v>
      </c>
      <c r="D349" s="57">
        <f t="shared" si="142"/>
        <v>13</v>
      </c>
      <c r="E349" s="2">
        <v>22803207</v>
      </c>
      <c r="F349" s="2">
        <v>5928833</v>
      </c>
      <c r="G349" s="2">
        <v>2276672</v>
      </c>
      <c r="H349" s="2">
        <v>1661970</v>
      </c>
      <c r="I349" s="12">
        <v>1308303</v>
      </c>
      <c r="J349" s="13">
        <f t="shared" si="138"/>
        <v>5.7373640470833771E-2</v>
      </c>
      <c r="K349" s="13">
        <f t="shared" si="143"/>
        <v>-2.1071274647128546E-2</v>
      </c>
      <c r="L349" s="13">
        <f t="shared" si="144"/>
        <v>8.2474216527056665E-2</v>
      </c>
      <c r="M349" s="13">
        <f t="shared" si="145"/>
        <v>-9.5656311802413296E-2</v>
      </c>
      <c r="N349" s="13">
        <f t="shared" si="139"/>
        <v>0.25999996404014575</v>
      </c>
      <c r="O349" s="13">
        <f t="shared" si="139"/>
        <v>0.38400002158940894</v>
      </c>
      <c r="P349" s="13">
        <f t="shared" si="139"/>
        <v>0.72999975402693051</v>
      </c>
      <c r="Q349" s="13">
        <f t="shared" si="139"/>
        <v>0.78720012996624489</v>
      </c>
      <c r="R349" s="13">
        <f t="shared" si="137"/>
        <v>7.2164873623618453E-2</v>
      </c>
      <c r="S349" s="13">
        <f t="shared" si="137"/>
        <v>-7.6922687958343228E-2</v>
      </c>
      <c r="T349" s="13">
        <f t="shared" si="137"/>
        <v>-1.9608416724624322E-2</v>
      </c>
      <c r="U349" s="13">
        <f t="shared" si="137"/>
        <v>-6.7960568744158345E-2</v>
      </c>
      <c r="V349" s="14">
        <v>8209154</v>
      </c>
      <c r="W349" s="14">
        <v>6156866</v>
      </c>
      <c r="X349" s="14">
        <v>2508352</v>
      </c>
      <c r="Y349" s="14">
        <v>5928833</v>
      </c>
      <c r="Z349" s="14">
        <f t="shared" si="156"/>
        <v>625459</v>
      </c>
      <c r="AA349" s="13">
        <f t="shared" si="157"/>
        <v>8.2474176506307284E-2</v>
      </c>
      <c r="AB349" s="14">
        <f t="shared" si="146"/>
        <v>469095</v>
      </c>
      <c r="AC349" s="13">
        <f t="shared" si="158"/>
        <v>8.247431199322186E-2</v>
      </c>
      <c r="AD349" s="14">
        <f t="shared" si="149"/>
        <v>191112</v>
      </c>
      <c r="AE349" s="13">
        <f t="shared" si="159"/>
        <v>8.2473977663081843E-2</v>
      </c>
      <c r="AF349" s="14">
        <f t="shared" si="147"/>
        <v>451720</v>
      </c>
      <c r="AG349" s="13">
        <f t="shared" si="160"/>
        <v>8.2474106340329367E-2</v>
      </c>
      <c r="AH349" s="14">
        <f t="shared" si="140"/>
        <v>22803205</v>
      </c>
      <c r="AI349" s="13">
        <f t="shared" si="150"/>
        <v>8.247417297186499E-2</v>
      </c>
      <c r="AJ349" s="14">
        <v>410246</v>
      </c>
      <c r="AK349" s="50">
        <f t="shared" si="148"/>
        <v>6.1507212626948693E-2</v>
      </c>
      <c r="AL349" s="50">
        <v>0.17</v>
      </c>
      <c r="AM349" s="50">
        <f t="shared" si="148"/>
        <v>-0.10526315789473684</v>
      </c>
      <c r="AN349" s="14">
        <v>32</v>
      </c>
      <c r="AO349" s="50">
        <f t="shared" si="151"/>
        <v>-5.8823529411764719E-2</v>
      </c>
      <c r="AP349" s="14">
        <v>20</v>
      </c>
      <c r="AQ349" s="50">
        <f t="shared" si="152"/>
        <v>-4.7619047619047672E-2</v>
      </c>
      <c r="AR349" s="14">
        <v>25</v>
      </c>
      <c r="AS349" s="50">
        <f t="shared" si="153"/>
        <v>-3.8461538461538436E-2</v>
      </c>
      <c r="AT349" s="14">
        <v>371</v>
      </c>
      <c r="AU349" s="50">
        <f t="shared" si="154"/>
        <v>4.2134831460674205E-2</v>
      </c>
      <c r="AV349" s="14">
        <v>33</v>
      </c>
      <c r="AW349" s="50">
        <f t="shared" si="155"/>
        <v>3.125E-2</v>
      </c>
      <c r="AX349" s="50">
        <v>0.92</v>
      </c>
      <c r="AY349" s="50">
        <f t="shared" si="136"/>
        <v>1.098901098901095E-2</v>
      </c>
    </row>
    <row r="350" spans="2:51" x14ac:dyDescent="0.3">
      <c r="B350" s="1">
        <v>43813</v>
      </c>
      <c r="C350" s="4">
        <f t="shared" si="141"/>
        <v>7</v>
      </c>
      <c r="D350" s="57">
        <f t="shared" si="142"/>
        <v>14</v>
      </c>
      <c r="E350" s="2">
        <v>45787545</v>
      </c>
      <c r="F350" s="2">
        <v>9230769</v>
      </c>
      <c r="G350" s="2">
        <v>3232615</v>
      </c>
      <c r="H350" s="2">
        <v>2220160</v>
      </c>
      <c r="I350" s="12">
        <v>1783676</v>
      </c>
      <c r="J350" s="13">
        <f t="shared" si="138"/>
        <v>3.8955484510034333E-2</v>
      </c>
      <c r="K350" s="13">
        <f t="shared" si="143"/>
        <v>7.0848537461892125E-2</v>
      </c>
      <c r="L350" s="13">
        <f t="shared" si="144"/>
        <v>4.081632653061229E-2</v>
      </c>
      <c r="M350" s="13">
        <f t="shared" si="145"/>
        <v>2.8854477169268922E-2</v>
      </c>
      <c r="N350" s="13">
        <f t="shared" si="139"/>
        <v>0.20159999842751997</v>
      </c>
      <c r="O350" s="13">
        <f t="shared" si="139"/>
        <v>0.35019996708833251</v>
      </c>
      <c r="P350" s="13">
        <f t="shared" si="139"/>
        <v>0.68680000556824738</v>
      </c>
      <c r="Q350" s="13">
        <f t="shared" si="139"/>
        <v>0.80339975497261462</v>
      </c>
      <c r="R350" s="13">
        <f t="shared" si="137"/>
        <v>-3.0302990738551805E-2</v>
      </c>
      <c r="S350" s="13">
        <f t="shared" si="137"/>
        <v>1.9801992094239607E-2</v>
      </c>
      <c r="T350" s="13">
        <f t="shared" si="137"/>
        <v>1.5404825859377524E-7</v>
      </c>
      <c r="U350" s="13">
        <f t="shared" si="137"/>
        <v>4.0403902983028317E-2</v>
      </c>
      <c r="V350" s="14">
        <v>16483516</v>
      </c>
      <c r="W350" s="14">
        <v>12362637</v>
      </c>
      <c r="X350" s="14">
        <v>5036630</v>
      </c>
      <c r="Y350" s="14">
        <v>11904761</v>
      </c>
      <c r="Z350" s="14">
        <f t="shared" si="156"/>
        <v>646412</v>
      </c>
      <c r="AA350" s="13">
        <f t="shared" si="157"/>
        <v>4.0816300758017343E-2</v>
      </c>
      <c r="AB350" s="14">
        <f t="shared" si="146"/>
        <v>484809</v>
      </c>
      <c r="AC350" s="13">
        <f t="shared" si="158"/>
        <v>4.0816300758017343E-2</v>
      </c>
      <c r="AD350" s="14">
        <f t="shared" si="149"/>
        <v>197515</v>
      </c>
      <c r="AE350" s="13">
        <f t="shared" si="159"/>
        <v>4.0816347617281368E-2</v>
      </c>
      <c r="AF350" s="14">
        <f t="shared" si="147"/>
        <v>466853</v>
      </c>
      <c r="AG350" s="13">
        <f t="shared" si="160"/>
        <v>4.0816292629736184E-2</v>
      </c>
      <c r="AH350" s="14">
        <f t="shared" si="140"/>
        <v>45787544</v>
      </c>
      <c r="AI350" s="13">
        <f t="shared" si="150"/>
        <v>4.0816303799183329E-2</v>
      </c>
      <c r="AJ350" s="14">
        <v>386399</v>
      </c>
      <c r="AK350" s="50">
        <f t="shared" si="148"/>
        <v>-3.8777373397647197E-2</v>
      </c>
      <c r="AL350" s="50">
        <v>0.17</v>
      </c>
      <c r="AM350" s="50">
        <f t="shared" si="148"/>
        <v>0</v>
      </c>
      <c r="AN350" s="14">
        <v>38</v>
      </c>
      <c r="AO350" s="50">
        <f t="shared" si="151"/>
        <v>0</v>
      </c>
      <c r="AP350" s="14">
        <v>19</v>
      </c>
      <c r="AQ350" s="50">
        <f t="shared" si="152"/>
        <v>-5.0000000000000044E-2</v>
      </c>
      <c r="AR350" s="14">
        <v>26</v>
      </c>
      <c r="AS350" s="50">
        <f t="shared" si="153"/>
        <v>-0.1333333333333333</v>
      </c>
      <c r="AT350" s="14">
        <v>391</v>
      </c>
      <c r="AU350" s="50">
        <f t="shared" si="154"/>
        <v>5.6756756756756843E-2</v>
      </c>
      <c r="AV350" s="14">
        <v>40</v>
      </c>
      <c r="AW350" s="50">
        <f t="shared" si="155"/>
        <v>0.11111111111111116</v>
      </c>
      <c r="AX350" s="50">
        <v>0.92</v>
      </c>
      <c r="AY350" s="50">
        <f t="shared" si="136"/>
        <v>-3.1578947368420929E-2</v>
      </c>
    </row>
    <row r="351" spans="2:51" x14ac:dyDescent="0.3">
      <c r="B351" s="1">
        <v>43814</v>
      </c>
      <c r="C351" s="4">
        <f t="shared" si="141"/>
        <v>1</v>
      </c>
      <c r="D351" s="57">
        <f t="shared" si="142"/>
        <v>15</v>
      </c>
      <c r="E351" s="2">
        <v>43094160</v>
      </c>
      <c r="F351" s="2">
        <v>8687782</v>
      </c>
      <c r="G351" s="2">
        <v>2806153</v>
      </c>
      <c r="H351" s="2">
        <v>1812775</v>
      </c>
      <c r="I351" s="12">
        <v>1385685</v>
      </c>
      <c r="J351" s="13">
        <f t="shared" si="138"/>
        <v>3.2154820978062923E-2</v>
      </c>
      <c r="K351" s="13">
        <f t="shared" si="143"/>
        <v>-0.1512819413479678</v>
      </c>
      <c r="L351" s="13">
        <f t="shared" si="144"/>
        <v>-2.0408163265306145E-2</v>
      </c>
      <c r="M351" s="13">
        <f t="shared" si="145"/>
        <v>-0.13360031512605031</v>
      </c>
      <c r="N351" s="13">
        <f t="shared" si="139"/>
        <v>0.20159998477751973</v>
      </c>
      <c r="O351" s="13">
        <f t="shared" si="139"/>
        <v>0.3229999325489521</v>
      </c>
      <c r="P351" s="13">
        <f t="shared" si="139"/>
        <v>0.64600005773028057</v>
      </c>
      <c r="Q351" s="13">
        <f t="shared" si="139"/>
        <v>0.76439988415550741</v>
      </c>
      <c r="R351" s="13">
        <f t="shared" si="137"/>
        <v>-4.0000015334695105E-2</v>
      </c>
      <c r="S351" s="13">
        <f t="shared" si="137"/>
        <v>-3.0612481343409659E-2</v>
      </c>
      <c r="T351" s="13">
        <f t="shared" si="137"/>
        <v>-4.9999733560465498E-2</v>
      </c>
      <c r="U351" s="13">
        <f t="shared" si="137"/>
        <v>-2.0000376609782045E-2</v>
      </c>
      <c r="V351" s="14">
        <v>15513897</v>
      </c>
      <c r="W351" s="14">
        <v>11635423</v>
      </c>
      <c r="X351" s="14">
        <v>4740357</v>
      </c>
      <c r="Y351" s="14">
        <v>11204481</v>
      </c>
      <c r="Z351" s="14">
        <f t="shared" si="156"/>
        <v>-323207</v>
      </c>
      <c r="AA351" s="13">
        <f t="shared" si="157"/>
        <v>-2.040821352186617E-2</v>
      </c>
      <c r="AB351" s="14">
        <f t="shared" si="146"/>
        <v>-242405</v>
      </c>
      <c r="AC351" s="13">
        <f t="shared" si="158"/>
        <v>-2.0408192474246967E-2</v>
      </c>
      <c r="AD351" s="14">
        <f t="shared" si="149"/>
        <v>-98758</v>
      </c>
      <c r="AE351" s="13">
        <f t="shared" si="159"/>
        <v>-2.0408277133318831E-2</v>
      </c>
      <c r="AF351" s="14">
        <f t="shared" si="147"/>
        <v>-233427</v>
      </c>
      <c r="AG351" s="13">
        <f t="shared" si="160"/>
        <v>-2.0408190029155726E-2</v>
      </c>
      <c r="AH351" s="14">
        <f t="shared" si="140"/>
        <v>43094158</v>
      </c>
      <c r="AI351" s="13">
        <f t="shared" si="150"/>
        <v>-2.0408208728164068E-2</v>
      </c>
      <c r="AJ351" s="14">
        <v>410008</v>
      </c>
      <c r="AK351" s="50">
        <f t="shared" si="148"/>
        <v>4.4819326232098167E-2</v>
      </c>
      <c r="AL351" s="50">
        <v>0.18</v>
      </c>
      <c r="AM351" s="50">
        <f t="shared" si="148"/>
        <v>-5.2631578947368474E-2</v>
      </c>
      <c r="AN351" s="14">
        <v>30</v>
      </c>
      <c r="AO351" s="50">
        <f t="shared" si="151"/>
        <v>0</v>
      </c>
      <c r="AP351" s="14">
        <v>21</v>
      </c>
      <c r="AQ351" s="50">
        <f t="shared" si="152"/>
        <v>0.16666666666666674</v>
      </c>
      <c r="AR351" s="14">
        <v>27</v>
      </c>
      <c r="AS351" s="50">
        <f t="shared" si="153"/>
        <v>8.0000000000000071E-2</v>
      </c>
      <c r="AT351" s="14">
        <v>355</v>
      </c>
      <c r="AU351" s="50">
        <f t="shared" si="154"/>
        <v>-9.898477157360408E-2</v>
      </c>
      <c r="AV351" s="14">
        <v>32</v>
      </c>
      <c r="AW351" s="50">
        <f t="shared" si="155"/>
        <v>-0.11111111111111116</v>
      </c>
      <c r="AX351" s="50">
        <v>0.91</v>
      </c>
      <c r="AY351" s="50">
        <f t="shared" si="136"/>
        <v>-2.1505376344086002E-2</v>
      </c>
    </row>
    <row r="352" spans="2:51" x14ac:dyDescent="0.3">
      <c r="B352" s="1">
        <v>43815</v>
      </c>
      <c r="C352" s="4">
        <f t="shared" si="141"/>
        <v>2</v>
      </c>
      <c r="D352" s="57">
        <f t="shared" si="142"/>
        <v>16</v>
      </c>
      <c r="E352" s="2">
        <v>21282993</v>
      </c>
      <c r="F352" s="2">
        <v>5427163</v>
      </c>
      <c r="G352" s="2">
        <v>2214282</v>
      </c>
      <c r="H352" s="2">
        <v>1584097</v>
      </c>
      <c r="I352" s="12">
        <v>1324939</v>
      </c>
      <c r="J352" s="13">
        <f t="shared" si="138"/>
        <v>6.2253415203397382E-2</v>
      </c>
      <c r="K352" s="13">
        <f t="shared" si="143"/>
        <v>6.3777394532654963E-2</v>
      </c>
      <c r="L352" s="13">
        <f t="shared" si="144"/>
        <v>-5.7692333235662363E-2</v>
      </c>
      <c r="M352" s="13">
        <f t="shared" si="145"/>
        <v>0.12890665337088447</v>
      </c>
      <c r="N352" s="13">
        <f t="shared" si="139"/>
        <v>0.25499998989803735</v>
      </c>
      <c r="O352" s="13">
        <f t="shared" si="139"/>
        <v>0.40799990713380085</v>
      </c>
      <c r="P352" s="13">
        <f t="shared" si="139"/>
        <v>0.71539984518683708</v>
      </c>
      <c r="Q352" s="13">
        <f t="shared" si="139"/>
        <v>0.83640016993908828</v>
      </c>
      <c r="R352" s="13">
        <f t="shared" si="137"/>
        <v>4.0816347368145545E-2</v>
      </c>
      <c r="S352" s="13">
        <f t="shared" si="137"/>
        <v>1.3736004822462178E-7</v>
      </c>
      <c r="T352" s="13">
        <f t="shared" si="137"/>
        <v>2.0832763499893048E-2</v>
      </c>
      <c r="U352" s="13">
        <f t="shared" si="137"/>
        <v>6.2500805518846736E-2</v>
      </c>
      <c r="V352" s="14">
        <v>7661877</v>
      </c>
      <c r="W352" s="14">
        <v>5746408</v>
      </c>
      <c r="X352" s="14">
        <v>2341129</v>
      </c>
      <c r="Y352" s="14">
        <v>5533578</v>
      </c>
      <c r="Z352" s="14">
        <f t="shared" si="156"/>
        <v>-469095</v>
      </c>
      <c r="AA352" s="13">
        <f t="shared" si="157"/>
        <v>-5.7692364455319778E-2</v>
      </c>
      <c r="AB352" s="14">
        <f t="shared" si="146"/>
        <v>-351821</v>
      </c>
      <c r="AC352" s="13">
        <f t="shared" si="158"/>
        <v>-5.7692323459811012E-2</v>
      </c>
      <c r="AD352" s="14">
        <f t="shared" si="149"/>
        <v>-143334</v>
      </c>
      <c r="AE352" s="13">
        <f t="shared" si="159"/>
        <v>-5.769214514363874E-2</v>
      </c>
      <c r="AF352" s="14">
        <f t="shared" si="147"/>
        <v>-338790</v>
      </c>
      <c r="AG352" s="13">
        <f t="shared" si="160"/>
        <v>-5.7692229097359049E-2</v>
      </c>
      <c r="AH352" s="14">
        <f t="shared" si="140"/>
        <v>21282992</v>
      </c>
      <c r="AI352" s="13">
        <f t="shared" si="150"/>
        <v>-5.7692294069183969E-2</v>
      </c>
      <c r="AJ352" s="14">
        <v>390197</v>
      </c>
      <c r="AK352" s="50">
        <f t="shared" si="148"/>
        <v>-1.7470129804726398E-2</v>
      </c>
      <c r="AL352" s="50">
        <v>0.19</v>
      </c>
      <c r="AM352" s="50">
        <f t="shared" si="148"/>
        <v>0.11764705882352944</v>
      </c>
      <c r="AN352" s="14">
        <v>40</v>
      </c>
      <c r="AO352" s="50">
        <f t="shared" si="151"/>
        <v>0.11111111111111116</v>
      </c>
      <c r="AP352" s="14">
        <v>19</v>
      </c>
      <c r="AQ352" s="50">
        <f t="shared" si="152"/>
        <v>-0.13636363636363635</v>
      </c>
      <c r="AR352" s="14">
        <v>27</v>
      </c>
      <c r="AS352" s="50">
        <f t="shared" si="153"/>
        <v>8.0000000000000071E-2</v>
      </c>
      <c r="AT352" s="14">
        <v>386</v>
      </c>
      <c r="AU352" s="50">
        <f t="shared" si="154"/>
        <v>6.336088154269981E-2</v>
      </c>
      <c r="AV352" s="14">
        <v>31</v>
      </c>
      <c r="AW352" s="50">
        <f t="shared" si="155"/>
        <v>-0.18421052631578949</v>
      </c>
      <c r="AX352" s="50">
        <v>0.95</v>
      </c>
      <c r="AY352" s="50">
        <f t="shared" si="136"/>
        <v>3.2608695652173836E-2</v>
      </c>
    </row>
    <row r="353" spans="2:51" x14ac:dyDescent="0.3">
      <c r="B353" s="1">
        <v>43816</v>
      </c>
      <c r="C353" s="4">
        <f t="shared" si="141"/>
        <v>3</v>
      </c>
      <c r="D353" s="57">
        <f t="shared" si="142"/>
        <v>17</v>
      </c>
      <c r="E353" s="2">
        <v>21065820</v>
      </c>
      <c r="F353" s="2">
        <v>5108461</v>
      </c>
      <c r="G353" s="2">
        <v>2022950</v>
      </c>
      <c r="H353" s="2">
        <v>1402916</v>
      </c>
      <c r="I353" s="12">
        <v>1104375</v>
      </c>
      <c r="J353" s="13">
        <f t="shared" si="138"/>
        <v>5.2424970876994104E-2</v>
      </c>
      <c r="K353" s="13">
        <f t="shared" si="143"/>
        <v>-0.10633509793798579</v>
      </c>
      <c r="L353" s="13">
        <f t="shared" si="144"/>
        <v>-2.0202029128424948E-2</v>
      </c>
      <c r="M353" s="13">
        <f t="shared" si="145"/>
        <v>-8.7909009173535724E-2</v>
      </c>
      <c r="N353" s="13">
        <f t="shared" si="139"/>
        <v>0.24249998338540821</v>
      </c>
      <c r="O353" s="13">
        <f t="shared" si="139"/>
        <v>0.39599989116095824</v>
      </c>
      <c r="P353" s="13">
        <f t="shared" si="139"/>
        <v>0.69350008650732842</v>
      </c>
      <c r="Q353" s="13">
        <f t="shared" si="139"/>
        <v>0.7871996612769403</v>
      </c>
      <c r="R353" s="13">
        <f t="shared" si="137"/>
        <v>2.6906243233426608E-8</v>
      </c>
      <c r="S353" s="13">
        <f t="shared" si="137"/>
        <v>-1.9802175145740009E-2</v>
      </c>
      <c r="T353" s="13">
        <f t="shared" si="137"/>
        <v>-4.040371791377384E-2</v>
      </c>
      <c r="U353" s="13">
        <f t="shared" si="137"/>
        <v>-3.030342150096621E-2</v>
      </c>
      <c r="V353" s="14">
        <v>7583695</v>
      </c>
      <c r="W353" s="14">
        <v>5687771</v>
      </c>
      <c r="X353" s="14">
        <v>2317240</v>
      </c>
      <c r="Y353" s="14">
        <v>5477113</v>
      </c>
      <c r="Z353" s="14">
        <f t="shared" si="156"/>
        <v>-156365</v>
      </c>
      <c r="AA353" s="13">
        <f t="shared" si="157"/>
        <v>-2.0202039777469372E-2</v>
      </c>
      <c r="AB353" s="14">
        <f t="shared" si="146"/>
        <v>-117274</v>
      </c>
      <c r="AC353" s="13">
        <f t="shared" si="158"/>
        <v>-2.0202082843457703E-2</v>
      </c>
      <c r="AD353" s="14">
        <f t="shared" si="149"/>
        <v>-47778</v>
      </c>
      <c r="AE353" s="13">
        <f t="shared" si="159"/>
        <v>-2.0201960407912334E-2</v>
      </c>
      <c r="AF353" s="14">
        <f t="shared" si="147"/>
        <v>-112930</v>
      </c>
      <c r="AG353" s="13">
        <f t="shared" si="160"/>
        <v>-2.0201991290585752E-2</v>
      </c>
      <c r="AH353" s="14">
        <f t="shared" si="140"/>
        <v>21065819</v>
      </c>
      <c r="AI353" s="13">
        <f t="shared" si="150"/>
        <v>-2.0202030068046883E-2</v>
      </c>
      <c r="AJ353" s="14">
        <v>393364</v>
      </c>
      <c r="AK353" s="50">
        <f t="shared" si="148"/>
        <v>-3.7516791168029084E-2</v>
      </c>
      <c r="AL353" s="50">
        <v>0.17</v>
      </c>
      <c r="AM353" s="50">
        <f t="shared" si="148"/>
        <v>-5.5555555555555469E-2</v>
      </c>
      <c r="AN353" s="14">
        <v>40</v>
      </c>
      <c r="AO353" s="50">
        <f t="shared" si="151"/>
        <v>0.29032258064516125</v>
      </c>
      <c r="AP353" s="14">
        <v>20</v>
      </c>
      <c r="AQ353" s="50">
        <f t="shared" si="152"/>
        <v>5.2631578947368363E-2</v>
      </c>
      <c r="AR353" s="14">
        <v>27</v>
      </c>
      <c r="AS353" s="50">
        <f t="shared" si="153"/>
        <v>-6.8965517241379337E-2</v>
      </c>
      <c r="AT353" s="14">
        <v>356</v>
      </c>
      <c r="AU353" s="50">
        <f t="shared" si="154"/>
        <v>-3.7837837837837784E-2</v>
      </c>
      <c r="AV353" s="14">
        <v>33</v>
      </c>
      <c r="AW353" s="50">
        <f t="shared" si="155"/>
        <v>-5.7142857142857162E-2</v>
      </c>
      <c r="AX353" s="50">
        <v>0.92</v>
      </c>
      <c r="AY353" s="50">
        <f t="shared" si="136"/>
        <v>-2.1276595744680771E-2</v>
      </c>
    </row>
    <row r="354" spans="2:51" x14ac:dyDescent="0.3">
      <c r="B354" s="1">
        <v>43817</v>
      </c>
      <c r="C354" s="4">
        <f t="shared" si="141"/>
        <v>4</v>
      </c>
      <c r="D354" s="57">
        <f t="shared" si="142"/>
        <v>18</v>
      </c>
      <c r="E354" s="2">
        <v>22368860</v>
      </c>
      <c r="F354" s="2">
        <v>5424448</v>
      </c>
      <c r="G354" s="2">
        <v>2104686</v>
      </c>
      <c r="H354" s="2">
        <v>1597877</v>
      </c>
      <c r="I354" s="12">
        <v>1284054</v>
      </c>
      <c r="J354" s="13">
        <f t="shared" si="138"/>
        <v>5.7403640596793933E-2</v>
      </c>
      <c r="K354" s="13">
        <f t="shared" si="143"/>
        <v>3.0315187763836571E-2</v>
      </c>
      <c r="L354" s="13">
        <f t="shared" si="144"/>
        <v>-9.6154110101844825E-3</v>
      </c>
      <c r="M354" s="13">
        <f t="shared" si="145"/>
        <v>4.0318275564798389E-2</v>
      </c>
      <c r="N354" s="13">
        <f t="shared" si="139"/>
        <v>0.24249997541224722</v>
      </c>
      <c r="O354" s="13">
        <f t="shared" si="139"/>
        <v>0.3880000324456977</v>
      </c>
      <c r="P354" s="13">
        <f t="shared" si="139"/>
        <v>0.75919970960038696</v>
      </c>
      <c r="Q354" s="13">
        <f t="shared" si="139"/>
        <v>0.8036000267855411</v>
      </c>
      <c r="R354" s="13">
        <f t="shared" si="137"/>
        <v>-5.6661204617114436E-8</v>
      </c>
      <c r="S354" s="13">
        <f t="shared" si="137"/>
        <v>-3.9603597098838983E-2</v>
      </c>
      <c r="T354" s="13">
        <f t="shared" si="137"/>
        <v>7.216481157569965E-2</v>
      </c>
      <c r="U354" s="13">
        <f t="shared" si="137"/>
        <v>1.0308898587167548E-2</v>
      </c>
      <c r="V354" s="14">
        <v>8052789</v>
      </c>
      <c r="W354" s="14">
        <v>6039592</v>
      </c>
      <c r="X354" s="14">
        <v>2460574</v>
      </c>
      <c r="Y354" s="14">
        <v>5815903</v>
      </c>
      <c r="Z354" s="14">
        <f t="shared" si="156"/>
        <v>-78183</v>
      </c>
      <c r="AA354" s="13">
        <f t="shared" si="157"/>
        <v>-9.6154555691496668E-3</v>
      </c>
      <c r="AB354" s="14">
        <f t="shared" si="146"/>
        <v>-58637</v>
      </c>
      <c r="AC354" s="13">
        <f t="shared" si="158"/>
        <v>-9.6154145736410124E-3</v>
      </c>
      <c r="AD354" s="14">
        <f t="shared" si="149"/>
        <v>-23889</v>
      </c>
      <c r="AE354" s="13">
        <f t="shared" si="159"/>
        <v>-9.615357523939827E-3</v>
      </c>
      <c r="AF354" s="14">
        <f t="shared" si="147"/>
        <v>-56465</v>
      </c>
      <c r="AG354" s="13">
        <f t="shared" si="160"/>
        <v>-9.6153715162264897E-3</v>
      </c>
      <c r="AH354" s="14">
        <f t="shared" si="140"/>
        <v>22368858</v>
      </c>
      <c r="AI354" s="13">
        <f t="shared" si="150"/>
        <v>-9.6154118616319506E-3</v>
      </c>
      <c r="AJ354" s="14">
        <v>396256</v>
      </c>
      <c r="AK354" s="50">
        <f t="shared" si="148"/>
        <v>3.0245201145017386E-2</v>
      </c>
      <c r="AL354" s="50">
        <v>0.19</v>
      </c>
      <c r="AM354" s="50">
        <f t="shared" si="148"/>
        <v>5.555555555555558E-2</v>
      </c>
      <c r="AN354" s="14">
        <v>40</v>
      </c>
      <c r="AO354" s="50">
        <f t="shared" si="151"/>
        <v>0.11111111111111116</v>
      </c>
      <c r="AP354" s="14">
        <v>22</v>
      </c>
      <c r="AQ354" s="50">
        <f t="shared" si="152"/>
        <v>0.10000000000000009</v>
      </c>
      <c r="AR354" s="14">
        <v>27</v>
      </c>
      <c r="AS354" s="50">
        <f t="shared" si="153"/>
        <v>0</v>
      </c>
      <c r="AT354" s="14">
        <v>362</v>
      </c>
      <c r="AU354" s="50">
        <f t="shared" si="154"/>
        <v>-8.816120906801006E-2</v>
      </c>
      <c r="AV354" s="14">
        <v>38</v>
      </c>
      <c r="AW354" s="50">
        <f t="shared" si="155"/>
        <v>2.7027027027026973E-2</v>
      </c>
      <c r="AX354" s="50">
        <v>0.93</v>
      </c>
      <c r="AY354" s="50">
        <f t="shared" ref="AY354:AY368" si="161">(AX354/AX347)-1</f>
        <v>-1.0638297872340274E-2</v>
      </c>
    </row>
    <row r="355" spans="2:51" x14ac:dyDescent="0.3">
      <c r="B355" s="1">
        <v>43818</v>
      </c>
      <c r="C355" s="4">
        <f t="shared" si="141"/>
        <v>5</v>
      </c>
      <c r="D355" s="57">
        <f t="shared" si="142"/>
        <v>19</v>
      </c>
      <c r="E355" s="2">
        <v>21065820</v>
      </c>
      <c r="F355" s="2">
        <v>5213790</v>
      </c>
      <c r="G355" s="2">
        <v>2064661</v>
      </c>
      <c r="H355" s="2">
        <v>1507202</v>
      </c>
      <c r="I355" s="12">
        <v>1211187</v>
      </c>
      <c r="J355" s="13">
        <f t="shared" si="138"/>
        <v>5.7495364528890876E-2</v>
      </c>
      <c r="K355" s="13">
        <f t="shared" si="143"/>
        <v>-0.12197005010014961</v>
      </c>
      <c r="L355" s="13">
        <f t="shared" si="144"/>
        <v>-3.9603933764109533E-2</v>
      </c>
      <c r="M355" s="13">
        <f t="shared" si="145"/>
        <v>-8.5762654837664987E-2</v>
      </c>
      <c r="N355" s="13">
        <f t="shared" si="139"/>
        <v>0.247499978638382</v>
      </c>
      <c r="O355" s="13">
        <f t="shared" si="139"/>
        <v>0.39600003068784895</v>
      </c>
      <c r="P355" s="13">
        <f t="shared" si="139"/>
        <v>0.7299997432992632</v>
      </c>
      <c r="Q355" s="13">
        <f t="shared" si="139"/>
        <v>0.80359965021277835</v>
      </c>
      <c r="R355" s="13">
        <f t="shared" si="137"/>
        <v>-3.8835017822104634E-2</v>
      </c>
      <c r="S355" s="13">
        <f t="shared" si="137"/>
        <v>-9.999572722157346E-3</v>
      </c>
      <c r="T355" s="13">
        <f t="shared" si="137"/>
        <v>-1.9608462730468679E-2</v>
      </c>
      <c r="U355" s="13">
        <f t="shared" si="137"/>
        <v>-1.9999986100420308E-2</v>
      </c>
      <c r="V355" s="14">
        <v>7583695</v>
      </c>
      <c r="W355" s="14">
        <v>5687771</v>
      </c>
      <c r="X355" s="14">
        <v>2317240</v>
      </c>
      <c r="Y355" s="14">
        <v>5477113</v>
      </c>
      <c r="Z355" s="14">
        <f t="shared" si="156"/>
        <v>-312729</v>
      </c>
      <c r="AA355" s="13">
        <f t="shared" si="157"/>
        <v>-3.9603876387590109E-2</v>
      </c>
      <c r="AB355" s="14">
        <f t="shared" si="146"/>
        <v>-234547</v>
      </c>
      <c r="AC355" s="13">
        <f t="shared" si="158"/>
        <v>-3.9603918600791155E-2</v>
      </c>
      <c r="AD355" s="14">
        <f t="shared" si="149"/>
        <v>-95556</v>
      </c>
      <c r="AE355" s="13">
        <f t="shared" si="159"/>
        <v>-3.9603845497091394E-2</v>
      </c>
      <c r="AF355" s="14">
        <f t="shared" si="147"/>
        <v>-225860</v>
      </c>
      <c r="AG355" s="13">
        <f t="shared" si="160"/>
        <v>-3.9603904840510351E-2</v>
      </c>
      <c r="AH355" s="14">
        <f t="shared" si="140"/>
        <v>21065819</v>
      </c>
      <c r="AI355" s="13">
        <f t="shared" si="150"/>
        <v>-3.9603891784959377E-2</v>
      </c>
      <c r="AJ355" s="14">
        <v>395679</v>
      </c>
      <c r="AK355" s="50">
        <f t="shared" si="148"/>
        <v>2.5263714310145069E-2</v>
      </c>
      <c r="AL355" s="50">
        <v>0.17</v>
      </c>
      <c r="AM355" s="50">
        <f t="shared" si="148"/>
        <v>-5.5555555555555469E-2</v>
      </c>
      <c r="AN355" s="14">
        <v>34</v>
      </c>
      <c r="AO355" s="50">
        <f t="shared" si="151"/>
        <v>-5.555555555555558E-2</v>
      </c>
      <c r="AP355" s="14">
        <v>19</v>
      </c>
      <c r="AQ355" s="50">
        <f t="shared" si="152"/>
        <v>-9.5238095238095233E-2</v>
      </c>
      <c r="AR355" s="14">
        <v>30</v>
      </c>
      <c r="AS355" s="50">
        <f t="shared" si="153"/>
        <v>0.11111111111111116</v>
      </c>
      <c r="AT355" s="14">
        <v>354</v>
      </c>
      <c r="AU355" s="50">
        <f t="shared" si="154"/>
        <v>-8.2901554404145039E-2</v>
      </c>
      <c r="AV355" s="14">
        <v>32</v>
      </c>
      <c r="AW355" s="50">
        <f t="shared" si="155"/>
        <v>-3.0303030303030276E-2</v>
      </c>
      <c r="AX355" s="50">
        <v>0.92</v>
      </c>
      <c r="AY355" s="50">
        <f t="shared" si="161"/>
        <v>0</v>
      </c>
    </row>
    <row r="356" spans="2:51" x14ac:dyDescent="0.3">
      <c r="B356" s="1">
        <v>43819</v>
      </c>
      <c r="C356" s="4">
        <f t="shared" si="141"/>
        <v>6</v>
      </c>
      <c r="D356" s="57">
        <f t="shared" si="142"/>
        <v>20</v>
      </c>
      <c r="E356" s="2">
        <v>22151687</v>
      </c>
      <c r="F356" s="2">
        <v>5261025</v>
      </c>
      <c r="G356" s="2">
        <v>2062322</v>
      </c>
      <c r="H356" s="2">
        <v>1430220</v>
      </c>
      <c r="I356" s="12">
        <v>1231419</v>
      </c>
      <c r="J356" s="13">
        <f t="shared" si="138"/>
        <v>5.5590303348002343E-2</v>
      </c>
      <c r="K356" s="13">
        <f t="shared" si="143"/>
        <v>-5.8766203241909509E-2</v>
      </c>
      <c r="L356" s="13">
        <f t="shared" si="144"/>
        <v>-2.8571419800732412E-2</v>
      </c>
      <c r="M356" s="13">
        <f t="shared" si="145"/>
        <v>-3.1082865026457518E-2</v>
      </c>
      <c r="N356" s="13">
        <f t="shared" si="139"/>
        <v>0.23749997009257129</v>
      </c>
      <c r="O356" s="13">
        <f t="shared" si="139"/>
        <v>0.39200003801540573</v>
      </c>
      <c r="P356" s="13">
        <f t="shared" si="139"/>
        <v>0.69349985113866797</v>
      </c>
      <c r="Q356" s="13">
        <f t="shared" si="139"/>
        <v>0.8609997063388849</v>
      </c>
      <c r="R356" s="13">
        <f t="shared" si="137"/>
        <v>-8.653845022878659E-2</v>
      </c>
      <c r="S356" s="13">
        <f t="shared" si="137"/>
        <v>2.0833374938063809E-2</v>
      </c>
      <c r="T356" s="13">
        <f t="shared" si="137"/>
        <v>-4.9999883817654078E-2</v>
      </c>
      <c r="U356" s="13">
        <f t="shared" si="137"/>
        <v>9.3749446377510814E-2</v>
      </c>
      <c r="V356" s="14">
        <v>7974607</v>
      </c>
      <c r="W356" s="14">
        <v>5980955</v>
      </c>
      <c r="X356" s="14">
        <v>2436685</v>
      </c>
      <c r="Y356" s="14">
        <v>5759438</v>
      </c>
      <c r="Z356" s="14">
        <f t="shared" si="156"/>
        <v>-234547</v>
      </c>
      <c r="AA356" s="13">
        <f t="shared" si="157"/>
        <v>-2.8571397247511787E-2</v>
      </c>
      <c r="AB356" s="14">
        <f t="shared" si="146"/>
        <v>-175911</v>
      </c>
      <c r="AC356" s="13">
        <f t="shared" si="158"/>
        <v>-2.8571516742446512E-2</v>
      </c>
      <c r="AD356" s="14">
        <f t="shared" si="149"/>
        <v>-71667</v>
      </c>
      <c r="AE356" s="13">
        <f t="shared" si="159"/>
        <v>-2.8571348837802657E-2</v>
      </c>
      <c r="AF356" s="14">
        <f t="shared" si="147"/>
        <v>-169395</v>
      </c>
      <c r="AG356" s="13">
        <f t="shared" si="160"/>
        <v>-2.8571390018912624E-2</v>
      </c>
      <c r="AH356" s="14">
        <f t="shared" si="140"/>
        <v>22151685</v>
      </c>
      <c r="AI356" s="13">
        <f t="shared" si="150"/>
        <v>-2.8571422306645E-2</v>
      </c>
      <c r="AJ356" s="14">
        <v>388480</v>
      </c>
      <c r="AK356" s="50">
        <f t="shared" si="148"/>
        <v>-5.305597129527162E-2</v>
      </c>
      <c r="AL356" s="50">
        <v>0.18</v>
      </c>
      <c r="AM356" s="50">
        <f t="shared" si="148"/>
        <v>5.8823529411764497E-2</v>
      </c>
      <c r="AN356" s="14">
        <v>34</v>
      </c>
      <c r="AO356" s="50">
        <f t="shared" si="151"/>
        <v>6.25E-2</v>
      </c>
      <c r="AP356" s="14">
        <v>20</v>
      </c>
      <c r="AQ356" s="50">
        <f t="shared" si="152"/>
        <v>0</v>
      </c>
      <c r="AR356" s="14">
        <v>27</v>
      </c>
      <c r="AS356" s="50">
        <f t="shared" si="153"/>
        <v>8.0000000000000071E-2</v>
      </c>
      <c r="AT356" s="14">
        <v>362</v>
      </c>
      <c r="AU356" s="50">
        <f t="shared" si="154"/>
        <v>-2.425876010781669E-2</v>
      </c>
      <c r="AV356" s="14">
        <v>39</v>
      </c>
      <c r="AW356" s="50">
        <f t="shared" si="155"/>
        <v>0.18181818181818188</v>
      </c>
      <c r="AX356" s="50">
        <v>0.95</v>
      </c>
      <c r="AY356" s="50">
        <f t="shared" si="161"/>
        <v>3.2608695652173836E-2</v>
      </c>
    </row>
    <row r="357" spans="2:51" x14ac:dyDescent="0.3">
      <c r="B357" s="1">
        <v>43820</v>
      </c>
      <c r="C357" s="4">
        <f t="shared" si="141"/>
        <v>7</v>
      </c>
      <c r="D357" s="57">
        <f t="shared" si="142"/>
        <v>21</v>
      </c>
      <c r="E357" s="2">
        <v>46236443</v>
      </c>
      <c r="F357" s="2">
        <v>9321266</v>
      </c>
      <c r="G357" s="2">
        <v>3042461</v>
      </c>
      <c r="H357" s="2">
        <v>1965430</v>
      </c>
      <c r="I357" s="12">
        <v>1502374</v>
      </c>
      <c r="J357" s="13">
        <f t="shared" si="138"/>
        <v>3.2493286734881402E-2</v>
      </c>
      <c r="K357" s="13">
        <f t="shared" si="143"/>
        <v>-0.15770913551564303</v>
      </c>
      <c r="L357" s="13">
        <f t="shared" si="144"/>
        <v>9.8039324886276535E-3</v>
      </c>
      <c r="M357" s="13">
        <f t="shared" si="145"/>
        <v>-0.16588672574431385</v>
      </c>
      <c r="N357" s="13">
        <f t="shared" si="139"/>
        <v>0.20159998034450877</v>
      </c>
      <c r="O357" s="13">
        <f t="shared" si="139"/>
        <v>0.32639997614058003</v>
      </c>
      <c r="P357" s="13">
        <f t="shared" si="139"/>
        <v>0.64600006376416985</v>
      </c>
      <c r="Q357" s="13">
        <f t="shared" si="139"/>
        <v>0.7643996479141969</v>
      </c>
      <c r="R357" s="13">
        <f t="shared" si="137"/>
        <v>-8.969747689047125E-8</v>
      </c>
      <c r="S357" s="13">
        <f t="shared" si="137"/>
        <v>-6.7961145586713623E-2</v>
      </c>
      <c r="T357" s="13">
        <f t="shared" si="137"/>
        <v>-5.9405855377534955E-2</v>
      </c>
      <c r="U357" s="13">
        <f t="shared" si="137"/>
        <v>-4.8543837382359012E-2</v>
      </c>
      <c r="V357" s="14">
        <v>16645119</v>
      </c>
      <c r="W357" s="14">
        <v>12483839</v>
      </c>
      <c r="X357" s="14">
        <v>5086008</v>
      </c>
      <c r="Y357" s="14">
        <v>12021475</v>
      </c>
      <c r="Z357" s="14">
        <f t="shared" si="156"/>
        <v>161603</v>
      </c>
      <c r="AA357" s="13">
        <f t="shared" si="157"/>
        <v>9.8039156209148715E-3</v>
      </c>
      <c r="AB357" s="14">
        <f t="shared" si="146"/>
        <v>121202</v>
      </c>
      <c r="AC357" s="13">
        <f t="shared" si="158"/>
        <v>9.8038953986920863E-3</v>
      </c>
      <c r="AD357" s="14">
        <f t="shared" si="149"/>
        <v>49378</v>
      </c>
      <c r="AE357" s="13">
        <f t="shared" si="159"/>
        <v>9.8037775258457138E-3</v>
      </c>
      <c r="AF357" s="14">
        <f t="shared" si="147"/>
        <v>116714</v>
      </c>
      <c r="AG357" s="13">
        <f t="shared" si="160"/>
        <v>9.8039767451021387E-3</v>
      </c>
      <c r="AH357" s="14">
        <f t="shared" si="140"/>
        <v>46236441</v>
      </c>
      <c r="AI357" s="13">
        <f t="shared" si="150"/>
        <v>9.8039108627445692E-3</v>
      </c>
      <c r="AJ357" s="14">
        <v>399659</v>
      </c>
      <c r="AK357" s="50">
        <f t="shared" si="148"/>
        <v>3.4316858998082234E-2</v>
      </c>
      <c r="AL357" s="50">
        <v>0.17</v>
      </c>
      <c r="AM357" s="50">
        <f t="shared" si="148"/>
        <v>0</v>
      </c>
      <c r="AN357" s="14">
        <v>39</v>
      </c>
      <c r="AO357" s="50">
        <f t="shared" si="151"/>
        <v>2.6315789473684292E-2</v>
      </c>
      <c r="AP357" s="14">
        <v>17</v>
      </c>
      <c r="AQ357" s="50">
        <f t="shared" si="152"/>
        <v>-0.10526315789473684</v>
      </c>
      <c r="AR357" s="14">
        <v>29</v>
      </c>
      <c r="AS357" s="50">
        <f t="shared" si="153"/>
        <v>0.11538461538461542</v>
      </c>
      <c r="AT357" s="14">
        <v>350</v>
      </c>
      <c r="AU357" s="50">
        <f t="shared" si="154"/>
        <v>-0.1048593350383632</v>
      </c>
      <c r="AV357" s="14">
        <v>31</v>
      </c>
      <c r="AW357" s="50">
        <f t="shared" si="155"/>
        <v>-0.22499999999999998</v>
      </c>
      <c r="AX357" s="50">
        <v>0.91</v>
      </c>
      <c r="AY357" s="50">
        <f t="shared" si="161"/>
        <v>-1.0869565217391353E-2</v>
      </c>
    </row>
    <row r="358" spans="2:51" x14ac:dyDescent="0.3">
      <c r="B358" s="24">
        <v>43821</v>
      </c>
      <c r="C358" s="16">
        <f t="shared" si="141"/>
        <v>1</v>
      </c>
      <c r="D358" s="73">
        <f t="shared" si="142"/>
        <v>22</v>
      </c>
      <c r="E358" s="25">
        <v>43094160</v>
      </c>
      <c r="F358" s="25">
        <v>9140271</v>
      </c>
      <c r="G358" s="25">
        <v>3263076</v>
      </c>
      <c r="H358" s="25">
        <v>2107947</v>
      </c>
      <c r="I358" s="26">
        <v>1677083</v>
      </c>
      <c r="J358" s="22">
        <f t="shared" si="138"/>
        <v>3.8916711684367444E-2</v>
      </c>
      <c r="K358" s="22">
        <f t="shared" si="143"/>
        <v>0.21029166080314066</v>
      </c>
      <c r="L358" s="22">
        <f t="shared" si="144"/>
        <v>0</v>
      </c>
      <c r="M358" s="22">
        <f t="shared" si="145"/>
        <v>0.21029166080314066</v>
      </c>
      <c r="N358" s="22">
        <f t="shared" si="139"/>
        <v>0.21209999220311987</v>
      </c>
      <c r="O358" s="22">
        <f t="shared" si="139"/>
        <v>0.35699991827375799</v>
      </c>
      <c r="P358" s="22">
        <f t="shared" si="139"/>
        <v>0.64599997057990677</v>
      </c>
      <c r="Q358" s="22">
        <f t="shared" si="139"/>
        <v>0.79560017400817007</v>
      </c>
      <c r="R358" s="22">
        <f t="shared" si="137"/>
        <v>5.2083374099396229E-2</v>
      </c>
      <c r="S358" s="22">
        <f t="shared" si="137"/>
        <v>0.10526313568085044</v>
      </c>
      <c r="T358" s="22">
        <f t="shared" si="137"/>
        <v>-1.3490768735469061E-7</v>
      </c>
      <c r="U358" s="22">
        <f t="shared" si="137"/>
        <v>4.0816711906140668E-2</v>
      </c>
      <c r="V358" s="21">
        <v>15513897</v>
      </c>
      <c r="W358" s="21">
        <v>11635423</v>
      </c>
      <c r="X358" s="21">
        <v>4740357</v>
      </c>
      <c r="Y358" s="21">
        <v>11204481</v>
      </c>
      <c r="Z358" s="21">
        <f t="shared" si="156"/>
        <v>0</v>
      </c>
      <c r="AA358" s="22">
        <f t="shared" si="157"/>
        <v>0</v>
      </c>
      <c r="AB358" s="21">
        <f t="shared" si="146"/>
        <v>0</v>
      </c>
      <c r="AC358" s="22">
        <f t="shared" si="158"/>
        <v>0</v>
      </c>
      <c r="AD358" s="21">
        <f t="shared" si="149"/>
        <v>0</v>
      </c>
      <c r="AE358" s="22">
        <f t="shared" si="159"/>
        <v>0</v>
      </c>
      <c r="AF358" s="21">
        <f t="shared" si="147"/>
        <v>0</v>
      </c>
      <c r="AG358" s="22">
        <f t="shared" si="160"/>
        <v>0</v>
      </c>
      <c r="AH358" s="21">
        <f t="shared" si="140"/>
        <v>43094158</v>
      </c>
      <c r="AI358" s="22">
        <f t="shared" si="150"/>
        <v>0</v>
      </c>
      <c r="AJ358" s="14">
        <v>391668</v>
      </c>
      <c r="AK358" s="50">
        <f t="shared" si="148"/>
        <v>-4.4730834520302021E-2</v>
      </c>
      <c r="AL358" s="50">
        <v>0.18</v>
      </c>
      <c r="AM358" s="50">
        <f t="shared" si="148"/>
        <v>0</v>
      </c>
      <c r="AN358" s="14">
        <v>30</v>
      </c>
      <c r="AO358" s="50">
        <f t="shared" si="151"/>
        <v>0</v>
      </c>
      <c r="AP358" s="14">
        <v>18</v>
      </c>
      <c r="AQ358" s="50">
        <f t="shared" si="152"/>
        <v>-0.1428571428571429</v>
      </c>
      <c r="AR358" s="14">
        <v>25</v>
      </c>
      <c r="AS358" s="50">
        <f t="shared" si="153"/>
        <v>-7.407407407407407E-2</v>
      </c>
      <c r="AT358" s="14">
        <v>397</v>
      </c>
      <c r="AU358" s="50">
        <f t="shared" si="154"/>
        <v>0.11830985915492964</v>
      </c>
      <c r="AV358" s="14">
        <v>39</v>
      </c>
      <c r="AW358" s="50">
        <f t="shared" si="155"/>
        <v>0.21875</v>
      </c>
      <c r="AX358" s="50">
        <v>0.92</v>
      </c>
      <c r="AY358" s="50">
        <f t="shared" si="161"/>
        <v>1.098901098901095E-2</v>
      </c>
    </row>
    <row r="359" spans="2:51" x14ac:dyDescent="0.3">
      <c r="B359" s="1">
        <v>43822</v>
      </c>
      <c r="C359" s="4">
        <f t="shared" si="141"/>
        <v>2</v>
      </c>
      <c r="D359" s="57">
        <f t="shared" si="142"/>
        <v>23</v>
      </c>
      <c r="E359" s="2">
        <v>21500167</v>
      </c>
      <c r="F359" s="2">
        <v>5106289</v>
      </c>
      <c r="G359" s="2">
        <v>1940390</v>
      </c>
      <c r="H359" s="2">
        <v>1430649</v>
      </c>
      <c r="I359" s="12">
        <v>1196595</v>
      </c>
      <c r="J359" s="13">
        <f t="shared" si="138"/>
        <v>5.5655149097213988E-2</v>
      </c>
      <c r="K359" s="13">
        <f t="shared" si="143"/>
        <v>-9.6867855803172809E-2</v>
      </c>
      <c r="L359" s="13">
        <f t="shared" si="144"/>
        <v>1.0204109920066262E-2</v>
      </c>
      <c r="M359" s="13">
        <f t="shared" si="145"/>
        <v>-0.10599042774802347</v>
      </c>
      <c r="N359" s="13">
        <f t="shared" si="139"/>
        <v>0.23749996918628585</v>
      </c>
      <c r="O359" s="13">
        <f t="shared" si="139"/>
        <v>0.38000003525064874</v>
      </c>
      <c r="P359" s="13">
        <f t="shared" si="139"/>
        <v>0.73729971809790817</v>
      </c>
      <c r="Q359" s="13">
        <f t="shared" si="139"/>
        <v>0.83640012330068381</v>
      </c>
      <c r="R359" s="13">
        <f t="shared" si="137"/>
        <v>-6.8627534921663846E-2</v>
      </c>
      <c r="S359" s="13">
        <f t="shared" si="137"/>
        <v>-6.8627152588958129E-2</v>
      </c>
      <c r="T359" s="13">
        <f t="shared" si="137"/>
        <v>3.0612073875067258E-2</v>
      </c>
      <c r="U359" s="13">
        <f t="shared" si="137"/>
        <v>-5.5760874029253671E-8</v>
      </c>
      <c r="V359" s="14">
        <v>7740060</v>
      </c>
      <c r="W359" s="14">
        <v>5805045</v>
      </c>
      <c r="X359" s="14">
        <v>2365018</v>
      </c>
      <c r="Y359" s="14">
        <v>5590043</v>
      </c>
      <c r="Z359" s="14">
        <f t="shared" si="156"/>
        <v>78183</v>
      </c>
      <c r="AA359" s="13">
        <f t="shared" si="157"/>
        <v>1.0204157545207204E-2</v>
      </c>
      <c r="AB359" s="14">
        <f t="shared" si="146"/>
        <v>58637</v>
      </c>
      <c r="AC359" s="13">
        <f t="shared" si="158"/>
        <v>1.0204113595832398E-2</v>
      </c>
      <c r="AD359" s="14">
        <f t="shared" si="149"/>
        <v>23889</v>
      </c>
      <c r="AE359" s="13">
        <f t="shared" si="159"/>
        <v>1.0204051122343127E-2</v>
      </c>
      <c r="AF359" s="14">
        <f t="shared" si="147"/>
        <v>56465</v>
      </c>
      <c r="AG359" s="13">
        <f t="shared" si="160"/>
        <v>1.0204066880416196E-2</v>
      </c>
      <c r="AH359" s="14">
        <f t="shared" si="140"/>
        <v>21500166</v>
      </c>
      <c r="AI359" s="13">
        <f t="shared" si="150"/>
        <v>1.0204110399515187E-2</v>
      </c>
      <c r="AJ359" s="14">
        <v>387294</v>
      </c>
      <c r="AK359" s="50">
        <f t="shared" si="148"/>
        <v>-7.4398316747693594E-3</v>
      </c>
      <c r="AL359" s="50">
        <v>0.17</v>
      </c>
      <c r="AM359" s="50">
        <f t="shared" si="148"/>
        <v>-0.10526315789473684</v>
      </c>
      <c r="AN359" s="14">
        <v>34</v>
      </c>
      <c r="AO359" s="50">
        <f t="shared" si="151"/>
        <v>-0.15000000000000002</v>
      </c>
      <c r="AP359" s="14">
        <v>18</v>
      </c>
      <c r="AQ359" s="50">
        <f t="shared" si="152"/>
        <v>-5.2631578947368474E-2</v>
      </c>
      <c r="AR359" s="14">
        <v>29</v>
      </c>
      <c r="AS359" s="50">
        <f t="shared" si="153"/>
        <v>7.4074074074074181E-2</v>
      </c>
      <c r="AT359" s="14">
        <v>357</v>
      </c>
      <c r="AU359" s="50">
        <f t="shared" si="154"/>
        <v>-7.5129533678756522E-2</v>
      </c>
      <c r="AV359" s="14">
        <v>30</v>
      </c>
      <c r="AW359" s="50">
        <f t="shared" si="155"/>
        <v>-3.2258064516129004E-2</v>
      </c>
      <c r="AX359" s="50">
        <v>0.92</v>
      </c>
      <c r="AY359" s="50">
        <f t="shared" si="161"/>
        <v>-3.1578947368420929E-2</v>
      </c>
    </row>
    <row r="360" spans="2:51" x14ac:dyDescent="0.3">
      <c r="B360" s="1">
        <v>43823</v>
      </c>
      <c r="C360" s="4">
        <f t="shared" si="141"/>
        <v>3</v>
      </c>
      <c r="D360" s="57">
        <f t="shared" si="142"/>
        <v>24</v>
      </c>
      <c r="E360" s="2">
        <v>21282993</v>
      </c>
      <c r="F360" s="2">
        <v>5320748</v>
      </c>
      <c r="G360" s="2">
        <v>2107016</v>
      </c>
      <c r="H360" s="2">
        <v>1568884</v>
      </c>
      <c r="I360" s="12">
        <v>1312214</v>
      </c>
      <c r="J360" s="13">
        <f t="shared" si="138"/>
        <v>6.1655519973154153E-2</v>
      </c>
      <c r="K360" s="13">
        <f t="shared" si="143"/>
        <v>0.18819603848330502</v>
      </c>
      <c r="L360" s="13">
        <f t="shared" si="144"/>
        <v>1.0309259264533743E-2</v>
      </c>
      <c r="M360" s="13">
        <f t="shared" si="145"/>
        <v>0.17607161132846216</v>
      </c>
      <c r="N360" s="13">
        <f t="shared" si="139"/>
        <v>0.24999998825353181</v>
      </c>
      <c r="O360" s="13">
        <f t="shared" si="139"/>
        <v>0.39599996090775208</v>
      </c>
      <c r="P360" s="13">
        <f t="shared" si="139"/>
        <v>0.74459994608488977</v>
      </c>
      <c r="Q360" s="13">
        <f t="shared" si="139"/>
        <v>0.83639963184021249</v>
      </c>
      <c r="R360" s="13">
        <f t="shared" si="137"/>
        <v>3.0927857245267365E-2</v>
      </c>
      <c r="S360" s="13">
        <f t="shared" si="137"/>
        <v>1.7612831570978926E-7</v>
      </c>
      <c r="T360" s="13">
        <f t="shared" si="137"/>
        <v>7.3683998851269639E-2</v>
      </c>
      <c r="U360" s="13">
        <f t="shared" si="137"/>
        <v>6.2499989498805641E-2</v>
      </c>
      <c r="V360" s="14">
        <v>7661877</v>
      </c>
      <c r="W360" s="14">
        <v>5746408</v>
      </c>
      <c r="X360" s="14">
        <v>2341129</v>
      </c>
      <c r="Y360" s="14">
        <v>5533578</v>
      </c>
      <c r="Z360" s="14">
        <f t="shared" si="156"/>
        <v>78182</v>
      </c>
      <c r="AA360" s="13">
        <f t="shared" si="157"/>
        <v>1.0309222615097369E-2</v>
      </c>
      <c r="AB360" s="14">
        <f t="shared" si="146"/>
        <v>58637</v>
      </c>
      <c r="AC360" s="13">
        <f t="shared" si="158"/>
        <v>1.0309310976127639E-2</v>
      </c>
      <c r="AD360" s="14">
        <f t="shared" si="149"/>
        <v>23889</v>
      </c>
      <c r="AE360" s="13">
        <f t="shared" si="159"/>
        <v>1.0309247207885175E-2</v>
      </c>
      <c r="AF360" s="14">
        <f t="shared" si="147"/>
        <v>56465</v>
      </c>
      <c r="AG360" s="13">
        <f t="shared" si="160"/>
        <v>1.0309263292541226E-2</v>
      </c>
      <c r="AH360" s="14">
        <f t="shared" si="140"/>
        <v>21282992</v>
      </c>
      <c r="AI360" s="13">
        <f t="shared" si="150"/>
        <v>1.0309259753916944E-2</v>
      </c>
      <c r="AJ360" s="14">
        <v>385346</v>
      </c>
      <c r="AK360" s="50">
        <f t="shared" si="148"/>
        <v>-2.0383156567454042E-2</v>
      </c>
      <c r="AL360" s="50">
        <v>0.17</v>
      </c>
      <c r="AM360" s="50">
        <f t="shared" si="148"/>
        <v>0</v>
      </c>
      <c r="AN360" s="14">
        <v>40</v>
      </c>
      <c r="AO360" s="50">
        <f t="shared" si="151"/>
        <v>0</v>
      </c>
      <c r="AP360" s="14">
        <v>17</v>
      </c>
      <c r="AQ360" s="50">
        <f t="shared" si="152"/>
        <v>-0.15000000000000002</v>
      </c>
      <c r="AR360" s="14">
        <v>26</v>
      </c>
      <c r="AS360" s="50">
        <f t="shared" si="153"/>
        <v>-3.703703703703709E-2</v>
      </c>
      <c r="AT360" s="14">
        <v>394</v>
      </c>
      <c r="AU360" s="50">
        <f t="shared" si="154"/>
        <v>0.10674157303370779</v>
      </c>
      <c r="AV360" s="14">
        <v>40</v>
      </c>
      <c r="AW360" s="50">
        <f t="shared" si="155"/>
        <v>0.21212121212121215</v>
      </c>
      <c r="AX360" s="50">
        <v>0.93</v>
      </c>
      <c r="AY360" s="50">
        <f t="shared" si="161"/>
        <v>1.0869565217391353E-2</v>
      </c>
    </row>
    <row r="361" spans="2:51" x14ac:dyDescent="0.3">
      <c r="B361" s="1">
        <v>43824</v>
      </c>
      <c r="C361" s="4">
        <f t="shared" si="141"/>
        <v>4</v>
      </c>
      <c r="D361" s="57">
        <f t="shared" si="142"/>
        <v>25</v>
      </c>
      <c r="E361" s="2">
        <v>20631473</v>
      </c>
      <c r="F361" s="2">
        <v>5261025</v>
      </c>
      <c r="G361" s="2">
        <v>2167542</v>
      </c>
      <c r="H361" s="2">
        <v>1582306</v>
      </c>
      <c r="I361" s="12">
        <v>1258566</v>
      </c>
      <c r="J361" s="13">
        <f t="shared" si="138"/>
        <v>6.1002236728322792E-2</v>
      </c>
      <c r="K361" s="13">
        <f t="shared" si="143"/>
        <v>-1.9849632492091485E-2</v>
      </c>
      <c r="L361" s="13">
        <f t="shared" si="144"/>
        <v>-7.7669894666066996E-2</v>
      </c>
      <c r="M361" s="13">
        <f t="shared" si="145"/>
        <v>6.2689336322857558E-2</v>
      </c>
      <c r="N361" s="13">
        <f t="shared" si="139"/>
        <v>0.25499997019117343</v>
      </c>
      <c r="O361" s="13">
        <f t="shared" si="139"/>
        <v>0.41199994297689141</v>
      </c>
      <c r="P361" s="13">
        <f t="shared" si="139"/>
        <v>0.73000015685970565</v>
      </c>
      <c r="Q361" s="13">
        <f t="shared" si="139"/>
        <v>0.79539987840531479</v>
      </c>
      <c r="R361" s="13">
        <f t="shared" si="137"/>
        <v>5.1546375448807247E-2</v>
      </c>
      <c r="S361" s="13">
        <f t="shared" si="137"/>
        <v>6.1855434340853055E-2</v>
      </c>
      <c r="T361" s="13">
        <f t="shared" si="137"/>
        <v>-3.8460964053912527E-2</v>
      </c>
      <c r="U361" s="13">
        <f t="shared" si="137"/>
        <v>-1.0204265936908374E-2</v>
      </c>
      <c r="V361" s="14">
        <v>7427330</v>
      </c>
      <c r="W361" s="14">
        <v>5570497</v>
      </c>
      <c r="X361" s="14">
        <v>2269462</v>
      </c>
      <c r="Y361" s="14">
        <v>5364183</v>
      </c>
      <c r="Z361" s="14">
        <f t="shared" si="156"/>
        <v>-625459</v>
      </c>
      <c r="AA361" s="13">
        <f t="shared" si="157"/>
        <v>-7.7669860715337213E-2</v>
      </c>
      <c r="AB361" s="14">
        <f t="shared" si="146"/>
        <v>-469095</v>
      </c>
      <c r="AC361" s="13">
        <f t="shared" si="158"/>
        <v>-7.7669981680881794E-2</v>
      </c>
      <c r="AD361" s="14">
        <f t="shared" si="149"/>
        <v>-191112</v>
      </c>
      <c r="AE361" s="13">
        <f t="shared" si="159"/>
        <v>-7.7669681952259872E-2</v>
      </c>
      <c r="AF361" s="14">
        <f t="shared" si="147"/>
        <v>-451720</v>
      </c>
      <c r="AG361" s="13">
        <f t="shared" si="160"/>
        <v>-7.7669796074659403E-2</v>
      </c>
      <c r="AH361" s="14">
        <f t="shared" si="140"/>
        <v>20631472</v>
      </c>
      <c r="AI361" s="13">
        <f t="shared" si="150"/>
        <v>-7.7669856905524637E-2</v>
      </c>
      <c r="AJ361" s="14">
        <v>403674</v>
      </c>
      <c r="AK361" s="50">
        <f t="shared" si="148"/>
        <v>1.8720221271097515E-2</v>
      </c>
      <c r="AL361" s="50">
        <v>0.19</v>
      </c>
      <c r="AM361" s="50">
        <f t="shared" si="148"/>
        <v>0</v>
      </c>
      <c r="AN361" s="14">
        <v>38</v>
      </c>
      <c r="AO361" s="50">
        <f t="shared" si="151"/>
        <v>-5.0000000000000044E-2</v>
      </c>
      <c r="AP361" s="14">
        <v>20</v>
      </c>
      <c r="AQ361" s="50">
        <f t="shared" si="152"/>
        <v>-9.0909090909090939E-2</v>
      </c>
      <c r="AR361" s="14">
        <v>27</v>
      </c>
      <c r="AS361" s="50">
        <f t="shared" si="153"/>
        <v>0</v>
      </c>
      <c r="AT361" s="14">
        <v>366</v>
      </c>
      <c r="AU361" s="50">
        <f t="shared" si="154"/>
        <v>1.1049723756906049E-2</v>
      </c>
      <c r="AV361" s="14">
        <v>35</v>
      </c>
      <c r="AW361" s="50">
        <f t="shared" si="155"/>
        <v>-7.8947368421052655E-2</v>
      </c>
      <c r="AX361" s="50">
        <v>0.93</v>
      </c>
      <c r="AY361" s="50">
        <f t="shared" si="161"/>
        <v>0</v>
      </c>
    </row>
    <row r="362" spans="2:51" x14ac:dyDescent="0.3">
      <c r="B362" s="1">
        <v>43825</v>
      </c>
      <c r="C362" s="4">
        <f t="shared" si="141"/>
        <v>5</v>
      </c>
      <c r="D362" s="57">
        <f t="shared" si="142"/>
        <v>26</v>
      </c>
      <c r="E362" s="2">
        <v>20631473</v>
      </c>
      <c r="F362" s="2">
        <v>5209447</v>
      </c>
      <c r="G362" s="2">
        <v>2146292</v>
      </c>
      <c r="H362" s="2">
        <v>1645132</v>
      </c>
      <c r="I362" s="12">
        <v>1295048</v>
      </c>
      <c r="J362" s="13">
        <f t="shared" si="138"/>
        <v>6.2770506012828076E-2</v>
      </c>
      <c r="K362" s="13">
        <f t="shared" si="143"/>
        <v>6.9238688988570773E-2</v>
      </c>
      <c r="L362" s="13">
        <f t="shared" si="144"/>
        <v>-2.0618565999329763E-2</v>
      </c>
      <c r="M362" s="13">
        <f t="shared" si="145"/>
        <v>9.1748987542926042E-2</v>
      </c>
      <c r="N362" s="13">
        <f t="shared" si="139"/>
        <v>0.25250000327170047</v>
      </c>
      <c r="O362" s="13">
        <f t="shared" si="139"/>
        <v>0.41199996851873144</v>
      </c>
      <c r="P362" s="13">
        <f t="shared" si="139"/>
        <v>0.76649961887758045</v>
      </c>
      <c r="Q362" s="13">
        <f t="shared" si="139"/>
        <v>0.78720005446371477</v>
      </c>
      <c r="R362" s="13">
        <f t="shared" si="137"/>
        <v>2.0202121474216073E-2</v>
      </c>
      <c r="S362" s="13">
        <f t="shared" si="137"/>
        <v>4.0403880280238225E-2</v>
      </c>
      <c r="T362" s="13">
        <f t="shared" si="137"/>
        <v>4.9999847141527276E-2</v>
      </c>
      <c r="U362" s="13">
        <f t="shared" si="137"/>
        <v>-2.0407669098314374E-2</v>
      </c>
      <c r="V362" s="14">
        <v>7427330</v>
      </c>
      <c r="W362" s="14">
        <v>5570497</v>
      </c>
      <c r="X362" s="14">
        <v>2269462</v>
      </c>
      <c r="Y362" s="14">
        <v>5364183</v>
      </c>
      <c r="Z362" s="14">
        <f t="shared" si="156"/>
        <v>-156365</v>
      </c>
      <c r="AA362" s="13">
        <f t="shared" si="157"/>
        <v>-2.0618577092037627E-2</v>
      </c>
      <c r="AB362" s="14">
        <f t="shared" si="146"/>
        <v>-117274</v>
      </c>
      <c r="AC362" s="13">
        <f t="shared" si="158"/>
        <v>-2.0618621952255056E-2</v>
      </c>
      <c r="AD362" s="14">
        <f t="shared" si="149"/>
        <v>-47778</v>
      </c>
      <c r="AE362" s="13">
        <f t="shared" si="159"/>
        <v>-2.0618494415770461E-2</v>
      </c>
      <c r="AF362" s="14">
        <f t="shared" si="147"/>
        <v>-112930</v>
      </c>
      <c r="AG362" s="13">
        <f t="shared" si="160"/>
        <v>-2.0618526585082342E-2</v>
      </c>
      <c r="AH362" s="14">
        <f t="shared" si="140"/>
        <v>20631472</v>
      </c>
      <c r="AI362" s="13">
        <f t="shared" si="150"/>
        <v>-2.0618566978098496E-2</v>
      </c>
      <c r="AJ362" s="14">
        <v>381035</v>
      </c>
      <c r="AK362" s="50">
        <f t="shared" si="148"/>
        <v>-3.7009798346639533E-2</v>
      </c>
      <c r="AL362" s="50">
        <v>0.18</v>
      </c>
      <c r="AM362" s="50">
        <f t="shared" si="148"/>
        <v>5.8823529411764497E-2</v>
      </c>
      <c r="AN362" s="14">
        <v>39</v>
      </c>
      <c r="AO362" s="50">
        <f t="shared" si="151"/>
        <v>0.14705882352941169</v>
      </c>
      <c r="AP362" s="14">
        <v>21</v>
      </c>
      <c r="AQ362" s="50">
        <f t="shared" si="152"/>
        <v>0.10526315789473695</v>
      </c>
      <c r="AR362" s="14">
        <v>29</v>
      </c>
      <c r="AS362" s="50">
        <f t="shared" si="153"/>
        <v>-3.3333333333333326E-2</v>
      </c>
      <c r="AT362" s="14">
        <v>380</v>
      </c>
      <c r="AU362" s="50">
        <f t="shared" si="154"/>
        <v>7.344632768361592E-2</v>
      </c>
      <c r="AV362" s="14">
        <v>36</v>
      </c>
      <c r="AW362" s="50">
        <f t="shared" si="155"/>
        <v>0.125</v>
      </c>
      <c r="AX362" s="50">
        <v>0.95</v>
      </c>
      <c r="AY362" s="50">
        <f t="shared" si="161"/>
        <v>3.2608695652173836E-2</v>
      </c>
    </row>
    <row r="363" spans="2:51" x14ac:dyDescent="0.3">
      <c r="B363" s="1">
        <v>43826</v>
      </c>
      <c r="C363" s="4">
        <f t="shared" si="141"/>
        <v>6</v>
      </c>
      <c r="D363" s="57">
        <f t="shared" si="142"/>
        <v>27</v>
      </c>
      <c r="E363" s="2">
        <v>22368860</v>
      </c>
      <c r="F363" s="2">
        <v>5648137</v>
      </c>
      <c r="G363" s="2">
        <v>2349625</v>
      </c>
      <c r="H363" s="2">
        <v>1629465</v>
      </c>
      <c r="I363" s="12">
        <v>1309438</v>
      </c>
      <c r="J363" s="13">
        <f t="shared" si="138"/>
        <v>5.8538432445819771E-2</v>
      </c>
      <c r="K363" s="13">
        <f t="shared" si="143"/>
        <v>6.335698896963593E-2</v>
      </c>
      <c r="L363" s="13">
        <f t="shared" si="144"/>
        <v>9.80390342279569E-3</v>
      </c>
      <c r="M363" s="13">
        <f t="shared" si="145"/>
        <v>5.3033153630440921E-2</v>
      </c>
      <c r="N363" s="13">
        <f t="shared" si="139"/>
        <v>0.25249999329424921</v>
      </c>
      <c r="O363" s="13">
        <f t="shared" si="139"/>
        <v>0.41600000141639626</v>
      </c>
      <c r="P363" s="13">
        <f t="shared" si="139"/>
        <v>0.69350002659998933</v>
      </c>
      <c r="Q363" s="13">
        <f t="shared" si="139"/>
        <v>0.80359995458632127</v>
      </c>
      <c r="R363" s="13">
        <f t="shared" si="137"/>
        <v>6.3158000381352997E-2</v>
      </c>
      <c r="S363" s="13">
        <f t="shared" si="137"/>
        <v>6.1224390493674674E-2</v>
      </c>
      <c r="T363" s="13">
        <f t="shared" si="137"/>
        <v>2.5300844841424919E-7</v>
      </c>
      <c r="U363" s="13">
        <f t="shared" si="137"/>
        <v>-6.6666401080015425E-2</v>
      </c>
      <c r="V363" s="14">
        <v>8052789</v>
      </c>
      <c r="W363" s="14">
        <v>6039592</v>
      </c>
      <c r="X363" s="14">
        <v>2460574</v>
      </c>
      <c r="Y363" s="14">
        <v>5815903</v>
      </c>
      <c r="Z363" s="14">
        <f t="shared" si="156"/>
        <v>78182</v>
      </c>
      <c r="AA363" s="13">
        <f t="shared" si="157"/>
        <v>9.803868704752583E-3</v>
      </c>
      <c r="AB363" s="14">
        <f t="shared" si="146"/>
        <v>58637</v>
      </c>
      <c r="AC363" s="13">
        <f t="shared" si="158"/>
        <v>9.8039527132371962E-3</v>
      </c>
      <c r="AD363" s="14">
        <f t="shared" si="149"/>
        <v>23889</v>
      </c>
      <c r="AE363" s="13">
        <f t="shared" si="159"/>
        <v>9.8038934043587211E-3</v>
      </c>
      <c r="AF363" s="14">
        <f t="shared" si="147"/>
        <v>56465</v>
      </c>
      <c r="AG363" s="13">
        <f t="shared" si="160"/>
        <v>9.803907950741042E-3</v>
      </c>
      <c r="AH363" s="14">
        <f t="shared" si="140"/>
        <v>22368858</v>
      </c>
      <c r="AI363" s="13">
        <f t="shared" si="150"/>
        <v>9.8039043079567456E-3</v>
      </c>
      <c r="AJ363" s="14">
        <v>409390</v>
      </c>
      <c r="AK363" s="50">
        <f t="shared" si="148"/>
        <v>5.3825164744645715E-2</v>
      </c>
      <c r="AL363" s="50">
        <v>0.19</v>
      </c>
      <c r="AM363" s="50">
        <f t="shared" si="148"/>
        <v>5.555555555555558E-2</v>
      </c>
      <c r="AN363" s="14">
        <v>30</v>
      </c>
      <c r="AO363" s="50">
        <f t="shared" si="151"/>
        <v>-0.11764705882352944</v>
      </c>
      <c r="AP363" s="14">
        <v>18</v>
      </c>
      <c r="AQ363" s="50">
        <f t="shared" si="152"/>
        <v>-9.9999999999999978E-2</v>
      </c>
      <c r="AR363" s="14">
        <v>27</v>
      </c>
      <c r="AS363" s="50">
        <f t="shared" si="153"/>
        <v>0</v>
      </c>
      <c r="AT363" s="14">
        <v>387</v>
      </c>
      <c r="AU363" s="50">
        <f t="shared" si="154"/>
        <v>6.9060773480662974E-2</v>
      </c>
      <c r="AV363" s="14">
        <v>33</v>
      </c>
      <c r="AW363" s="50">
        <f t="shared" si="155"/>
        <v>-0.15384615384615385</v>
      </c>
      <c r="AX363" s="50">
        <v>0.91</v>
      </c>
      <c r="AY363" s="50">
        <f t="shared" si="161"/>
        <v>-4.2105263157894646E-2</v>
      </c>
    </row>
    <row r="364" spans="2:51" x14ac:dyDescent="0.3">
      <c r="B364" s="24">
        <v>43827</v>
      </c>
      <c r="C364" s="16">
        <f t="shared" si="141"/>
        <v>7</v>
      </c>
      <c r="D364" s="73">
        <f t="shared" si="142"/>
        <v>28</v>
      </c>
      <c r="E364" s="25">
        <v>45338648</v>
      </c>
      <c r="F364" s="25">
        <v>9521116</v>
      </c>
      <c r="G364" s="25">
        <v>3269551</v>
      </c>
      <c r="H364" s="25">
        <v>2201061</v>
      </c>
      <c r="I364" s="26">
        <v>1768333</v>
      </c>
      <c r="J364" s="22">
        <f t="shared" si="138"/>
        <v>3.9002773086661079E-2</v>
      </c>
      <c r="K364" s="22">
        <f t="shared" si="143"/>
        <v>0.17702582712427128</v>
      </c>
      <c r="L364" s="22">
        <f t="shared" si="144"/>
        <v>-1.9417475518175187E-2</v>
      </c>
      <c r="M364" s="22">
        <f t="shared" si="145"/>
        <v>0.2003332689885069</v>
      </c>
      <c r="N364" s="22">
        <f t="shared" si="139"/>
        <v>0.20999999823550097</v>
      </c>
      <c r="O364" s="22">
        <f t="shared" si="139"/>
        <v>0.34339997538103728</v>
      </c>
      <c r="P364" s="22">
        <f t="shared" si="139"/>
        <v>0.6731997757490249</v>
      </c>
      <c r="Q364" s="22">
        <f t="shared" si="139"/>
        <v>0.80340026923379226</v>
      </c>
      <c r="R364" s="22">
        <f t="shared" si="137"/>
        <v>4.1666759474071613E-2</v>
      </c>
      <c r="S364" s="22">
        <f t="shared" si="137"/>
        <v>5.2083334813527671E-2</v>
      </c>
      <c r="T364" s="22">
        <f t="shared" si="137"/>
        <v>4.2104813158013288E-2</v>
      </c>
      <c r="U364" s="22">
        <f t="shared" si="137"/>
        <v>5.1021244483845152E-2</v>
      </c>
      <c r="V364" s="21">
        <v>16321913</v>
      </c>
      <c r="W364" s="21">
        <v>12241435</v>
      </c>
      <c r="X364" s="21">
        <v>4987251</v>
      </c>
      <c r="Y364" s="21">
        <v>11788048</v>
      </c>
      <c r="Z364" s="21">
        <f t="shared" si="156"/>
        <v>-323206</v>
      </c>
      <c r="AA364" s="22">
        <f t="shared" si="157"/>
        <v>-1.941746406258793E-2</v>
      </c>
      <c r="AB364" s="21">
        <f t="shared" si="146"/>
        <v>-242404</v>
      </c>
      <c r="AC364" s="22">
        <f t="shared" si="158"/>
        <v>-1.9417424399657879E-2</v>
      </c>
      <c r="AD364" s="21">
        <f t="shared" si="149"/>
        <v>-98757</v>
      </c>
      <c r="AE364" s="22">
        <f t="shared" si="159"/>
        <v>-1.9417389827149356E-2</v>
      </c>
      <c r="AF364" s="21">
        <f t="shared" si="147"/>
        <v>-233427</v>
      </c>
      <c r="AG364" s="22">
        <f t="shared" si="160"/>
        <v>-1.9417500764257301E-2</v>
      </c>
      <c r="AH364" s="21">
        <f t="shared" si="140"/>
        <v>45338647</v>
      </c>
      <c r="AI364" s="22">
        <f t="shared" si="150"/>
        <v>-1.9417454730133787E-2</v>
      </c>
      <c r="AJ364" s="14">
        <v>383323</v>
      </c>
      <c r="AK364" s="50">
        <f t="shared" si="148"/>
        <v>-4.0874845806049609E-2</v>
      </c>
      <c r="AL364" s="50">
        <v>0.19</v>
      </c>
      <c r="AM364" s="50">
        <f t="shared" si="148"/>
        <v>0.11764705882352944</v>
      </c>
      <c r="AN364" s="14">
        <v>30</v>
      </c>
      <c r="AO364" s="50">
        <f t="shared" si="151"/>
        <v>-0.23076923076923073</v>
      </c>
      <c r="AP364" s="14">
        <v>18</v>
      </c>
      <c r="AQ364" s="50">
        <f t="shared" si="152"/>
        <v>5.8823529411764719E-2</v>
      </c>
      <c r="AR364" s="14">
        <v>27</v>
      </c>
      <c r="AS364" s="50">
        <f t="shared" si="153"/>
        <v>-6.8965517241379337E-2</v>
      </c>
      <c r="AT364" s="14">
        <v>388</v>
      </c>
      <c r="AU364" s="50">
        <f t="shared" si="154"/>
        <v>0.10857142857142854</v>
      </c>
      <c r="AV364" s="14">
        <v>37</v>
      </c>
      <c r="AW364" s="50">
        <f t="shared" si="155"/>
        <v>0.19354838709677424</v>
      </c>
      <c r="AX364" s="50">
        <v>0.91</v>
      </c>
      <c r="AY364" s="50">
        <f t="shared" si="161"/>
        <v>0</v>
      </c>
    </row>
    <row r="365" spans="2:51" x14ac:dyDescent="0.3">
      <c r="B365" s="1">
        <v>43828</v>
      </c>
      <c r="C365" s="4">
        <f t="shared" si="141"/>
        <v>1</v>
      </c>
      <c r="D365" s="57">
        <f t="shared" si="142"/>
        <v>29</v>
      </c>
      <c r="E365" s="2">
        <v>43543058</v>
      </c>
      <c r="F365" s="2">
        <v>8778280</v>
      </c>
      <c r="G365" s="2">
        <v>3133846</v>
      </c>
      <c r="H365" s="2">
        <v>2109705</v>
      </c>
      <c r="I365" s="12">
        <v>1596202</v>
      </c>
      <c r="J365" s="13">
        <f t="shared" si="138"/>
        <v>3.6658013316382146E-2</v>
      </c>
      <c r="K365" s="13">
        <f t="shared" si="143"/>
        <v>-4.8227189709752039E-2</v>
      </c>
      <c r="L365" s="13">
        <f t="shared" si="144"/>
        <v>1.0416678269166812E-2</v>
      </c>
      <c r="M365" s="13">
        <f t="shared" si="145"/>
        <v>-5.8039291353914724E-2</v>
      </c>
      <c r="N365" s="13">
        <f t="shared" si="139"/>
        <v>0.2015999886824669</v>
      </c>
      <c r="O365" s="13">
        <f t="shared" si="139"/>
        <v>0.35700000455670133</v>
      </c>
      <c r="P365" s="13">
        <f t="shared" si="139"/>
        <v>0.67319995941089639</v>
      </c>
      <c r="Q365" s="13">
        <f t="shared" si="139"/>
        <v>0.75659961937806475</v>
      </c>
      <c r="R365" s="13">
        <f t="shared" si="137"/>
        <v>-4.9504968913895664E-2</v>
      </c>
      <c r="S365" s="13">
        <f t="shared" si="137"/>
        <v>2.4168897216902963E-7</v>
      </c>
      <c r="T365" s="13">
        <f t="shared" si="137"/>
        <v>4.2105247785959588E-2</v>
      </c>
      <c r="U365" s="13">
        <f t="shared" si="137"/>
        <v>-4.9020294243556584E-2</v>
      </c>
      <c r="V365" s="14">
        <v>15675500</v>
      </c>
      <c r="W365" s="14">
        <v>11756625</v>
      </c>
      <c r="X365" s="14">
        <v>4789736</v>
      </c>
      <c r="Y365" s="14">
        <v>11321195</v>
      </c>
      <c r="Z365" s="14">
        <f t="shared" si="156"/>
        <v>161603</v>
      </c>
      <c r="AA365" s="13">
        <f t="shared" si="157"/>
        <v>1.0416660623697505E-2</v>
      </c>
      <c r="AB365" s="14">
        <f t="shared" si="146"/>
        <v>121202</v>
      </c>
      <c r="AC365" s="13">
        <f t="shared" si="158"/>
        <v>1.0416638913772092E-2</v>
      </c>
      <c r="AD365" s="14">
        <f t="shared" si="149"/>
        <v>49379</v>
      </c>
      <c r="AE365" s="13">
        <f t="shared" si="159"/>
        <v>1.0416725997641096E-2</v>
      </c>
      <c r="AF365" s="14">
        <f t="shared" si="147"/>
        <v>116714</v>
      </c>
      <c r="AG365" s="13">
        <f t="shared" si="160"/>
        <v>1.0416725236983337E-2</v>
      </c>
      <c r="AH365" s="14">
        <f t="shared" si="140"/>
        <v>43543056</v>
      </c>
      <c r="AI365" s="13">
        <f t="shared" si="150"/>
        <v>1.0416678752604991E-2</v>
      </c>
      <c r="AJ365" s="14">
        <v>385433</v>
      </c>
      <c r="AK365" s="50">
        <f t="shared" si="148"/>
        <v>-1.5919094743507278E-2</v>
      </c>
      <c r="AL365" s="50">
        <v>0.17</v>
      </c>
      <c r="AM365" s="50">
        <f t="shared" si="148"/>
        <v>-5.5555555555555469E-2</v>
      </c>
      <c r="AN365" s="14">
        <v>38</v>
      </c>
      <c r="AO365" s="50">
        <f t="shared" si="151"/>
        <v>0.26666666666666661</v>
      </c>
      <c r="AP365" s="14">
        <v>17</v>
      </c>
      <c r="AQ365" s="50">
        <f t="shared" si="152"/>
        <v>-5.555555555555558E-2</v>
      </c>
      <c r="AR365" s="14">
        <v>25</v>
      </c>
      <c r="AS365" s="50">
        <f t="shared" si="153"/>
        <v>0</v>
      </c>
      <c r="AT365" s="14">
        <v>350</v>
      </c>
      <c r="AU365" s="50">
        <f t="shared" si="154"/>
        <v>-0.11838790931989929</v>
      </c>
      <c r="AV365" s="14">
        <v>31</v>
      </c>
      <c r="AW365" s="50">
        <f t="shared" si="155"/>
        <v>-0.20512820512820518</v>
      </c>
      <c r="AX365" s="50">
        <v>0.94</v>
      </c>
      <c r="AY365" s="50">
        <f t="shared" si="161"/>
        <v>2.1739130434782483E-2</v>
      </c>
    </row>
    <row r="366" spans="2:51" x14ac:dyDescent="0.3">
      <c r="B366" s="1">
        <v>43829</v>
      </c>
      <c r="C366" s="4">
        <f t="shared" si="141"/>
        <v>2</v>
      </c>
      <c r="D366" s="57">
        <f t="shared" si="142"/>
        <v>30</v>
      </c>
      <c r="E366" s="2">
        <v>22151687</v>
      </c>
      <c r="F366" s="2">
        <v>5316404</v>
      </c>
      <c r="G366" s="2">
        <v>2041499</v>
      </c>
      <c r="H366" s="2">
        <v>1415779</v>
      </c>
      <c r="I366" s="12">
        <v>1172548</v>
      </c>
      <c r="J366" s="13">
        <f t="shared" si="138"/>
        <v>5.2932672802753128E-2</v>
      </c>
      <c r="K366" s="13">
        <f t="shared" si="143"/>
        <v>-2.0096189604669967E-2</v>
      </c>
      <c r="L366" s="13">
        <f t="shared" si="144"/>
        <v>3.0303020437004058E-2</v>
      </c>
      <c r="M366" s="13">
        <f t="shared" si="145"/>
        <v>-4.8916880802986507E-2</v>
      </c>
      <c r="N366" s="13">
        <f t="shared" si="139"/>
        <v>0.23999996027390599</v>
      </c>
      <c r="O366" s="13">
        <f t="shared" si="139"/>
        <v>0.38399997441879885</v>
      </c>
      <c r="P366" s="13">
        <f t="shared" si="139"/>
        <v>0.69349972740618537</v>
      </c>
      <c r="Q366" s="13">
        <f t="shared" si="139"/>
        <v>0.82819988147867707</v>
      </c>
      <c r="R366" s="13">
        <f t="shared" si="137"/>
        <v>1.0526279629363922E-2</v>
      </c>
      <c r="S366" s="13">
        <f t="shared" si="137"/>
        <v>1.0526154729200821E-2</v>
      </c>
      <c r="T366" s="13">
        <f t="shared" si="137"/>
        <v>-5.940595068274046E-2</v>
      </c>
      <c r="U366" s="13">
        <f t="shared" ref="U366:U368" si="162">(Q366/Q359)-1</f>
        <v>-9.8042092457448771E-3</v>
      </c>
      <c r="V366" s="14">
        <v>7974607</v>
      </c>
      <c r="W366" s="14">
        <v>5980955</v>
      </c>
      <c r="X366" s="14">
        <v>2436685</v>
      </c>
      <c r="Y366" s="14">
        <v>5759438</v>
      </c>
      <c r="Z366" s="14">
        <f t="shared" si="156"/>
        <v>234547</v>
      </c>
      <c r="AA366" s="13">
        <f t="shared" si="157"/>
        <v>3.0302995067221783E-2</v>
      </c>
      <c r="AB366" s="14">
        <f t="shared" si="146"/>
        <v>175910</v>
      </c>
      <c r="AC366" s="13">
        <f t="shared" si="158"/>
        <v>3.0302952001233452E-2</v>
      </c>
      <c r="AD366" s="14">
        <f t="shared" si="149"/>
        <v>71667</v>
      </c>
      <c r="AE366" s="13">
        <f t="shared" si="159"/>
        <v>3.0302940611868445E-2</v>
      </c>
      <c r="AF366" s="14">
        <f t="shared" si="147"/>
        <v>169395</v>
      </c>
      <c r="AG366" s="13">
        <f t="shared" si="160"/>
        <v>3.0302986935878629E-2</v>
      </c>
      <c r="AH366" s="14">
        <f t="shared" si="140"/>
        <v>22151685</v>
      </c>
      <c r="AI366" s="13">
        <f t="shared" si="150"/>
        <v>3.0302975335167126E-2</v>
      </c>
      <c r="AJ366" s="14">
        <v>382858</v>
      </c>
      <c r="AK366" s="50">
        <f t="shared" si="148"/>
        <v>-1.1453830939802789E-2</v>
      </c>
      <c r="AL366" s="50">
        <v>0.18</v>
      </c>
      <c r="AM366" s="50">
        <f t="shared" si="148"/>
        <v>5.8823529411764497E-2</v>
      </c>
      <c r="AN366" s="14">
        <v>38</v>
      </c>
      <c r="AO366" s="50">
        <f t="shared" si="151"/>
        <v>0.11764705882352944</v>
      </c>
      <c r="AP366" s="14">
        <v>17</v>
      </c>
      <c r="AQ366" s="50">
        <f t="shared" si="152"/>
        <v>-5.555555555555558E-2</v>
      </c>
      <c r="AR366" s="14">
        <v>26</v>
      </c>
      <c r="AS366" s="50">
        <f t="shared" si="153"/>
        <v>-0.10344827586206895</v>
      </c>
      <c r="AT366" s="14">
        <v>385</v>
      </c>
      <c r="AU366" s="50">
        <f t="shared" si="154"/>
        <v>7.8431372549019551E-2</v>
      </c>
      <c r="AV366" s="14">
        <v>30</v>
      </c>
      <c r="AW366" s="50">
        <f t="shared" si="155"/>
        <v>0</v>
      </c>
      <c r="AX366" s="50">
        <v>0.95</v>
      </c>
      <c r="AY366" s="50">
        <f t="shared" si="161"/>
        <v>3.2608695652173836E-2</v>
      </c>
    </row>
    <row r="367" spans="2:51" x14ac:dyDescent="0.3">
      <c r="B367" s="1">
        <v>43830</v>
      </c>
      <c r="C367" s="4">
        <f t="shared" si="141"/>
        <v>3</v>
      </c>
      <c r="D367" s="57">
        <f t="shared" si="142"/>
        <v>31</v>
      </c>
      <c r="E367" s="2">
        <v>21934513</v>
      </c>
      <c r="F367" s="2">
        <v>5319119</v>
      </c>
      <c r="G367" s="2">
        <v>2106371</v>
      </c>
      <c r="H367" s="2">
        <v>1491521</v>
      </c>
      <c r="I367" s="12">
        <v>1284200</v>
      </c>
      <c r="J367" s="13">
        <f t="shared" si="138"/>
        <v>5.854700307228157E-2</v>
      </c>
      <c r="K367" s="13">
        <f t="shared" si="143"/>
        <v>-2.1348651972925126E-2</v>
      </c>
      <c r="L367" s="13">
        <f t="shared" si="144"/>
        <v>3.061223578845329E-2</v>
      </c>
      <c r="M367" s="13">
        <f t="shared" si="145"/>
        <v>-5.0417495501231424E-2</v>
      </c>
      <c r="N367" s="13">
        <f t="shared" si="139"/>
        <v>0.24249998164992312</v>
      </c>
      <c r="O367" s="13">
        <f t="shared" si="139"/>
        <v>0.39599997668786879</v>
      </c>
      <c r="P367" s="13">
        <f t="shared" si="139"/>
        <v>0.70809985515372176</v>
      </c>
      <c r="Q367" s="13">
        <f t="shared" si="139"/>
        <v>0.86100028092128778</v>
      </c>
      <c r="R367" s="13">
        <f t="shared" ref="R367:T368" si="163">(N367/N360)-1</f>
        <v>-3.0000027824012232E-2</v>
      </c>
      <c r="S367" s="13">
        <f t="shared" si="163"/>
        <v>3.9848783606188931E-8</v>
      </c>
      <c r="T367" s="13">
        <f t="shared" si="163"/>
        <v>-4.9019733513392949E-2</v>
      </c>
      <c r="U367" s="13">
        <f t="shared" si="162"/>
        <v>2.941255369392004E-2</v>
      </c>
      <c r="V367" s="14">
        <v>7896424</v>
      </c>
      <c r="W367" s="14">
        <v>5922318</v>
      </c>
      <c r="X367" s="14">
        <v>2412796</v>
      </c>
      <c r="Y367" s="14">
        <v>5702973</v>
      </c>
      <c r="Z367" s="14">
        <f t="shared" si="156"/>
        <v>234547</v>
      </c>
      <c r="AA367" s="13">
        <f t="shared" si="157"/>
        <v>3.0612211602979222E-2</v>
      </c>
      <c r="AB367" s="14">
        <f t="shared" si="146"/>
        <v>175910</v>
      </c>
      <c r="AC367" s="13">
        <f t="shared" si="158"/>
        <v>3.0612166765743076E-2</v>
      </c>
      <c r="AD367" s="14">
        <f t="shared" si="149"/>
        <v>71667</v>
      </c>
      <c r="AE367" s="13">
        <f t="shared" si="159"/>
        <v>3.0612153367029382E-2</v>
      </c>
      <c r="AF367" s="14">
        <f t="shared" si="147"/>
        <v>169395</v>
      </c>
      <c r="AG367" s="13">
        <f t="shared" si="160"/>
        <v>3.061220064124881E-2</v>
      </c>
      <c r="AH367" s="14">
        <f t="shared" si="140"/>
        <v>21934511</v>
      </c>
      <c r="AI367" s="13">
        <f t="shared" si="150"/>
        <v>3.06121902409211E-2</v>
      </c>
      <c r="AJ367" s="14">
        <v>384453</v>
      </c>
      <c r="AK367" s="50">
        <f t="shared" si="148"/>
        <v>-2.3173978710042675E-3</v>
      </c>
      <c r="AL367" s="50">
        <v>0.19</v>
      </c>
      <c r="AM367" s="50">
        <f t="shared" si="148"/>
        <v>0.11764705882352944</v>
      </c>
      <c r="AN367" s="14">
        <v>33</v>
      </c>
      <c r="AO367" s="50">
        <f t="shared" si="151"/>
        <v>-0.17500000000000004</v>
      </c>
      <c r="AP367" s="14">
        <v>18</v>
      </c>
      <c r="AQ367" s="50">
        <f t="shared" si="152"/>
        <v>5.8823529411764719E-2</v>
      </c>
      <c r="AR367" s="14">
        <v>26</v>
      </c>
      <c r="AS367" s="50">
        <f t="shared" si="153"/>
        <v>0</v>
      </c>
      <c r="AT367" s="14">
        <v>357</v>
      </c>
      <c r="AU367" s="50">
        <f t="shared" si="154"/>
        <v>-9.3908629441624369E-2</v>
      </c>
      <c r="AV367" s="14">
        <v>36</v>
      </c>
      <c r="AW367" s="50">
        <f t="shared" si="155"/>
        <v>-9.9999999999999978E-2</v>
      </c>
      <c r="AX367" s="50">
        <v>0.91</v>
      </c>
      <c r="AY367" s="50">
        <f t="shared" si="161"/>
        <v>-2.1505376344086002E-2</v>
      </c>
    </row>
    <row r="368" spans="2:51" x14ac:dyDescent="0.3">
      <c r="B368" s="1">
        <v>43831</v>
      </c>
      <c r="C368" s="4">
        <f t="shared" si="141"/>
        <v>4</v>
      </c>
      <c r="D368" s="57">
        <f t="shared" si="142"/>
        <v>1</v>
      </c>
      <c r="E368" s="2">
        <v>21717340</v>
      </c>
      <c r="F368" s="2">
        <v>5375041</v>
      </c>
      <c r="G368" s="2">
        <v>2042515</v>
      </c>
      <c r="H368" s="2">
        <v>1520857</v>
      </c>
      <c r="I368" s="12">
        <v>1284516</v>
      </c>
      <c r="J368" s="13">
        <f t="shared" si="138"/>
        <v>5.914702260958294E-2</v>
      </c>
      <c r="K368" s="13">
        <f t="shared" si="143"/>
        <v>2.0618704144240274E-2</v>
      </c>
      <c r="L368" s="13">
        <f t="shared" si="144"/>
        <v>5.2631578947368363E-2</v>
      </c>
      <c r="M368" s="13">
        <f t="shared" si="145"/>
        <v>-3.0412231062971751E-2</v>
      </c>
      <c r="N368" s="13">
        <f t="shared" si="139"/>
        <v>0.24749997006999935</v>
      </c>
      <c r="O368" s="13">
        <f t="shared" si="139"/>
        <v>0.37999989209384638</v>
      </c>
      <c r="P368" s="13">
        <f t="shared" si="139"/>
        <v>0.74460016205511348</v>
      </c>
      <c r="Q368" s="13">
        <f t="shared" si="139"/>
        <v>0.84460011690776982</v>
      </c>
      <c r="R368" s="13">
        <f t="shared" si="163"/>
        <v>-2.9411768619232892E-2</v>
      </c>
      <c r="S368" s="13">
        <f t="shared" si="163"/>
        <v>-7.7670037165126216E-2</v>
      </c>
      <c r="T368" s="13">
        <f t="shared" si="163"/>
        <v>2.0000002819470231E-2</v>
      </c>
      <c r="U368" s="13">
        <f t="shared" si="162"/>
        <v>6.1855979411382211E-2</v>
      </c>
      <c r="V368" s="14">
        <v>7818242</v>
      </c>
      <c r="W368" s="14">
        <v>5863681</v>
      </c>
      <c r="X368" s="14">
        <v>2388907</v>
      </c>
      <c r="Y368" s="14">
        <v>5646508</v>
      </c>
      <c r="Z368" s="14">
        <f t="shared" si="156"/>
        <v>390912</v>
      </c>
      <c r="AA368" s="13">
        <f t="shared" si="157"/>
        <v>5.2631564774959561E-2</v>
      </c>
      <c r="AB368" s="14">
        <f t="shared" si="146"/>
        <v>293184</v>
      </c>
      <c r="AC368" s="13">
        <f t="shared" si="158"/>
        <v>5.2631569499094866E-2</v>
      </c>
      <c r="AD368" s="14">
        <f t="shared" si="149"/>
        <v>119445</v>
      </c>
      <c r="AE368" s="13">
        <f t="shared" si="159"/>
        <v>5.2631416608870385E-2</v>
      </c>
      <c r="AF368" s="14">
        <f t="shared" si="147"/>
        <v>282325</v>
      </c>
      <c r="AG368" s="13">
        <f t="shared" si="160"/>
        <v>5.2631500454030089E-2</v>
      </c>
      <c r="AH368" s="14">
        <f t="shared" si="140"/>
        <v>21717338</v>
      </c>
      <c r="AI368" s="13">
        <f t="shared" si="150"/>
        <v>5.2631533028763E-2</v>
      </c>
      <c r="AJ368" s="14">
        <v>385535</v>
      </c>
      <c r="AK368" s="50">
        <f t="shared" si="148"/>
        <v>-4.4934774099892438E-2</v>
      </c>
      <c r="AL368" s="50">
        <v>0.17</v>
      </c>
      <c r="AM368" s="50">
        <f t="shared" si="148"/>
        <v>-0.10526315789473684</v>
      </c>
      <c r="AN368" s="14">
        <v>31</v>
      </c>
      <c r="AO368" s="50">
        <f t="shared" si="151"/>
        <v>-0.18421052631578949</v>
      </c>
      <c r="AP368" s="14">
        <v>20</v>
      </c>
      <c r="AQ368" s="50">
        <f t="shared" si="152"/>
        <v>0</v>
      </c>
      <c r="AR368" s="14">
        <v>28</v>
      </c>
      <c r="AS368" s="50">
        <f t="shared" si="153"/>
        <v>3.7037037037036979E-2</v>
      </c>
      <c r="AT368" s="14">
        <v>397</v>
      </c>
      <c r="AU368" s="50">
        <f t="shared" si="154"/>
        <v>8.4699453551912551E-2</v>
      </c>
      <c r="AV368" s="14">
        <v>33</v>
      </c>
      <c r="AW368" s="50">
        <f t="shared" si="155"/>
        <v>-5.7142857142857162E-2</v>
      </c>
      <c r="AX368" s="50">
        <v>0.93</v>
      </c>
      <c r="AY368" s="50">
        <f t="shared" si="161"/>
        <v>0</v>
      </c>
    </row>
  </sheetData>
  <conditionalFormatting sqref="K10:M368">
    <cfRule type="cellIs" dxfId="34" priority="29" operator="lessThan">
      <formula>-0.2</formula>
    </cfRule>
    <cfRule type="cellIs" dxfId="33" priority="30" operator="greaterThan">
      <formula>0.2</formula>
    </cfRule>
  </conditionalFormatting>
  <conditionalFormatting sqref="R10:U368">
    <cfRule type="cellIs" dxfId="32" priority="27" operator="lessThan">
      <formula>-0.2</formula>
    </cfRule>
    <cfRule type="cellIs" dxfId="31" priority="28" operator="greaterThan">
      <formula>0.2</formula>
    </cfRule>
  </conditionalFormatting>
  <conditionalFormatting sqref="AA10:AA368">
    <cfRule type="cellIs" dxfId="30" priority="25" operator="lessThan">
      <formula>0</formula>
    </cfRule>
    <cfRule type="cellIs" dxfId="29" priority="26" operator="greaterThan">
      <formula>0</formula>
    </cfRule>
  </conditionalFormatting>
  <conditionalFormatting sqref="AC10:AC368">
    <cfRule type="cellIs" dxfId="28" priority="23" operator="lessThan">
      <formula>0</formula>
    </cfRule>
    <cfRule type="cellIs" dxfId="27" priority="24" operator="greaterThan">
      <formula>0</formula>
    </cfRule>
  </conditionalFormatting>
  <conditionalFormatting sqref="AE10:AE368">
    <cfRule type="cellIs" dxfId="26" priority="21" operator="lessThan">
      <formula>0</formula>
    </cfRule>
    <cfRule type="cellIs" dxfId="25" priority="22" operator="greaterThan">
      <formula>0</formula>
    </cfRule>
  </conditionalFormatting>
  <conditionalFormatting sqref="AG10:AG368">
    <cfRule type="cellIs" dxfId="24" priority="19" operator="lessThan">
      <formula>0</formula>
    </cfRule>
    <cfRule type="cellIs" dxfId="23" priority="20" operator="greaterThan">
      <formula>0</formula>
    </cfRule>
  </conditionalFormatting>
  <conditionalFormatting sqref="AI10:AI368">
    <cfRule type="cellIs" dxfId="22" priority="17" operator="lessThan">
      <formula>0</formula>
    </cfRule>
    <cfRule type="cellIs" dxfId="21" priority="18" operator="greaterThan">
      <formula>0</formula>
    </cfRule>
  </conditionalFormatting>
  <conditionalFormatting sqref="AK10:AK368">
    <cfRule type="cellIs" dxfId="20" priority="15" operator="lessThan">
      <formula>0</formula>
    </cfRule>
    <cfRule type="cellIs" dxfId="19" priority="16" operator="greaterThan">
      <formula>0</formula>
    </cfRule>
  </conditionalFormatting>
  <conditionalFormatting sqref="AM10:AM368">
    <cfRule type="cellIs" dxfId="18" priority="13" operator="lessThan">
      <formula>0</formula>
    </cfRule>
    <cfRule type="cellIs" dxfId="17" priority="14" operator="greaterThan">
      <formula>0</formula>
    </cfRule>
  </conditionalFormatting>
  <conditionalFormatting sqref="AO10:AO368">
    <cfRule type="cellIs" dxfId="16" priority="7" operator="lessThan">
      <formula>0</formula>
    </cfRule>
    <cfRule type="cellIs" dxfId="15" priority="8" operator="greaterThan">
      <formula>0</formula>
    </cfRule>
  </conditionalFormatting>
  <conditionalFormatting sqref="AQ10:AQ368">
    <cfRule type="cellIs" dxfId="14" priority="5" operator="lessThan">
      <formula>0</formula>
    </cfRule>
    <cfRule type="cellIs" dxfId="13" priority="6" operator="greaterThan">
      <formula>0</formula>
    </cfRule>
  </conditionalFormatting>
  <conditionalFormatting sqref="AS10:AS368">
    <cfRule type="cellIs" dxfId="12" priority="3" operator="lessThan">
      <formula>0</formula>
    </cfRule>
    <cfRule type="cellIs" dxfId="11" priority="4" operator="greaterThan">
      <formula>0</formula>
    </cfRule>
  </conditionalFormatting>
  <conditionalFormatting sqref="AU10:AU368">
    <cfRule type="cellIs" dxfId="10" priority="1" operator="lessThan">
      <formula>0</formula>
    </cfRule>
    <cfRule type="cellIs" dxfId="9" priority="2" operator="greaterThan">
      <formula>0</formula>
    </cfRule>
  </conditionalFormatting>
  <conditionalFormatting sqref="AW10:AW368">
    <cfRule type="cellIs" dxfId="8" priority="11" operator="lessThan">
      <formula>0</formula>
    </cfRule>
    <cfRule type="cellIs" dxfId="7" priority="12" operator="greaterThan">
      <formula>0</formula>
    </cfRule>
  </conditionalFormatting>
  <conditionalFormatting sqref="AY10:AY368">
    <cfRule type="cellIs" dxfId="6" priority="9" operator="lessThan">
      <formula>0</formula>
    </cfRule>
    <cfRule type="cellIs" dxfId="5" priority="10" operator="greaterThan">
      <formula>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58818-8266-4E41-A859-3D37E13797B5}">
  <dimension ref="B2:Y368"/>
  <sheetViews>
    <sheetView zoomScaleNormal="100" workbookViewId="0">
      <selection activeCell="G2" sqref="G2"/>
    </sheetView>
  </sheetViews>
  <sheetFormatPr defaultRowHeight="15.6" x14ac:dyDescent="0.3"/>
  <cols>
    <col min="2" max="2" width="15.5" customWidth="1"/>
    <col min="3" max="3" width="12.296875" bestFit="1" customWidth="1"/>
    <col min="4" max="4" width="11.8984375" bestFit="1" customWidth="1"/>
    <col min="5" max="5" width="5.09765625" customWidth="1"/>
    <col min="6" max="6" width="12.8984375" customWidth="1"/>
    <col min="7" max="7" width="23.3984375" bestFit="1" customWidth="1"/>
    <col min="8" max="8" width="4.5" customWidth="1"/>
    <col min="9" max="9" width="14.3984375" customWidth="1"/>
    <col min="10" max="10" width="26.796875" customWidth="1"/>
    <col min="11" max="11" width="4" customWidth="1"/>
    <col min="12" max="12" width="12.09765625" customWidth="1"/>
    <col min="13" max="13" width="15.09765625" customWidth="1"/>
    <col min="14" max="14" width="10.3984375" customWidth="1"/>
    <col min="15" max="15" width="5.09765625" customWidth="1"/>
    <col min="16" max="16" width="12.5" customWidth="1"/>
    <col min="17" max="17" width="12.69921875" hidden="1" customWidth="1"/>
    <col min="18" max="18" width="12.69921875" customWidth="1"/>
    <col min="19" max="19" width="11.09765625" customWidth="1"/>
    <col min="21" max="21" width="12.296875" bestFit="1" customWidth="1"/>
    <col min="22" max="22" width="13" bestFit="1" customWidth="1"/>
    <col min="24" max="24" width="12.296875" bestFit="1" customWidth="1"/>
    <col min="25" max="25" width="13" bestFit="1" customWidth="1"/>
  </cols>
  <sheetData>
    <row r="2" spans="2:25" ht="46.8" customHeight="1" x14ac:dyDescent="0.3">
      <c r="B2" s="71" t="s">
        <v>0</v>
      </c>
      <c r="C2" s="71" t="s">
        <v>33</v>
      </c>
      <c r="D2" s="72" t="s">
        <v>22</v>
      </c>
      <c r="F2" s="71" t="s">
        <v>0</v>
      </c>
      <c r="G2" s="72" t="s">
        <v>22</v>
      </c>
      <c r="I2" s="71" t="s">
        <v>0</v>
      </c>
      <c r="J2" s="72" t="s">
        <v>23</v>
      </c>
      <c r="L2" s="71" t="s">
        <v>0</v>
      </c>
      <c r="M2" s="72" t="s">
        <v>33</v>
      </c>
      <c r="N2" s="71" t="s">
        <v>5</v>
      </c>
      <c r="P2" s="71" t="s">
        <v>0</v>
      </c>
      <c r="Q2" s="72" t="s">
        <v>117</v>
      </c>
      <c r="R2" s="72" t="s">
        <v>116</v>
      </c>
      <c r="S2" s="71" t="s">
        <v>5</v>
      </c>
    </row>
    <row r="3" spans="2:25" x14ac:dyDescent="0.3">
      <c r="B3" s="52">
        <v>43482</v>
      </c>
      <c r="C3" s="69">
        <f>WEEKDAY(B3)</f>
        <v>5</v>
      </c>
      <c r="D3" s="53">
        <f>VLOOKUP(B3,'Session Details'!$B$2:$L$368,9,FALSE)</f>
        <v>1.0595416371384867</v>
      </c>
      <c r="F3" s="18">
        <v>43475</v>
      </c>
      <c r="G3" s="53">
        <f>VLOOKUP(F3,'Session Details'!$B$2:$L$368,9,FALSE)</f>
        <v>-0.4522502426107996</v>
      </c>
      <c r="I3" s="52">
        <v>43475</v>
      </c>
      <c r="J3" s="53">
        <f>VLOOKUP(I3,'Session Details'!$B$2:$L$368,10,FALSE)</f>
        <v>-0.48958335231937844</v>
      </c>
      <c r="L3" s="1">
        <v>43466</v>
      </c>
      <c r="M3" s="4">
        <f>WEEKDAY(L3,1)</f>
        <v>3</v>
      </c>
      <c r="N3" s="75">
        <v>1271572.67328</v>
      </c>
      <c r="P3" s="1">
        <v>43466</v>
      </c>
      <c r="Q3" s="14">
        <f>MONTH(P3)</f>
        <v>1</v>
      </c>
      <c r="R3" s="76" t="str" cm="1">
        <f t="array" ref="R3">_xlfn.IFS(Q3=1,"January",Q3=2,"February",Q3=3,"March",Q3=4,"April",Q3=5,"May",Q3=6,"June",Q3=7,"July",Q3=8,"August",Q3=9,"September",Q3=10,"October",Q3=11,"November",Q3=12,"December")</f>
        <v>January</v>
      </c>
      <c r="S3" s="75">
        <v>1271572.67328</v>
      </c>
    </row>
    <row r="4" spans="2:25" x14ac:dyDescent="0.3">
      <c r="B4" s="52">
        <v>43486</v>
      </c>
      <c r="C4" s="69">
        <f t="shared" ref="C4:C26" si="0">WEEKDAY(B4)</f>
        <v>2</v>
      </c>
      <c r="D4" s="53">
        <f>VLOOKUP(B4,'Session Details'!$B$2:$L$368,9,FALSE)</f>
        <v>0.23352106416819263</v>
      </c>
      <c r="F4" s="52">
        <v>43482</v>
      </c>
      <c r="G4" s="53">
        <f>VLOOKUP(F4,'Session Details'!$B$2:$L$368,9,FALSE)</f>
        <v>1.0595416371384867</v>
      </c>
      <c r="I4" s="52">
        <v>43482</v>
      </c>
      <c r="J4" s="53">
        <f>VLOOKUP(I4,'Session Details'!$B$2:$L$368,10,FALSE)</f>
        <v>1.1020409160516529</v>
      </c>
      <c r="L4" s="1">
        <v>43467</v>
      </c>
      <c r="M4" s="4">
        <f t="shared" ref="M4:M67" si="1">WEEKDAY(L4,1)</f>
        <v>4</v>
      </c>
      <c r="N4" s="2">
        <v>1261133</v>
      </c>
      <c r="P4" s="1">
        <v>43467</v>
      </c>
      <c r="Q4" s="14">
        <f t="shared" ref="Q4:Q67" si="2">MONTH(P4)</f>
        <v>1</v>
      </c>
      <c r="R4" s="76" t="str" cm="1">
        <f t="array" ref="R4">_xlfn.IFS(Q4=1,"January",Q4=2,"February",Q4=3,"March",Q4=4,"April",Q4=5,"May",Q4=6,"June",Q4=7,"July",Q4=8,"August",Q4=9,"September",Q4=10,"October",Q4=11,"November",Q4=12,"December")</f>
        <v>January</v>
      </c>
      <c r="S4" s="2">
        <v>1261133</v>
      </c>
    </row>
    <row r="5" spans="2:25" x14ac:dyDescent="0.3">
      <c r="B5" s="52">
        <v>43487</v>
      </c>
      <c r="C5" s="69">
        <f t="shared" si="0"/>
        <v>3</v>
      </c>
      <c r="D5" s="53">
        <f>VLOOKUP(B5,'Session Details'!$B$2:$L$368,9,FALSE)</f>
        <v>0.85430485686646174</v>
      </c>
      <c r="F5" s="52">
        <v>43486</v>
      </c>
      <c r="G5" s="53">
        <f>VLOOKUP(F5,'Session Details'!$B$2:$L$368,9,FALSE)</f>
        <v>0.23352106416819263</v>
      </c>
      <c r="I5" s="52">
        <v>43487</v>
      </c>
      <c r="J5" s="53">
        <f>VLOOKUP(I5,'Session Details'!$B$2:$L$368,10,FALSE)</f>
        <v>0.76530612964069489</v>
      </c>
      <c r="L5" s="1">
        <v>43468</v>
      </c>
      <c r="M5" s="4">
        <f t="shared" si="1"/>
        <v>5</v>
      </c>
      <c r="N5" s="2">
        <v>1138655</v>
      </c>
      <c r="P5" s="1">
        <v>43468</v>
      </c>
      <c r="Q5" s="14">
        <f t="shared" si="2"/>
        <v>1</v>
      </c>
      <c r="R5" s="76" t="str" cm="1">
        <f t="array" ref="R5">_xlfn.IFS(Q5=1,"January",Q5=2,"February",Q5=3,"March",Q5=4,"April",Q5=5,"May",Q5=6,"June",Q5=7,"July",Q5=8,"August",Q5=9,"September",Q5=10,"October",Q5=11,"November",Q5=12,"December")</f>
        <v>January</v>
      </c>
      <c r="S5" s="2">
        <v>1138655</v>
      </c>
    </row>
    <row r="6" spans="2:25" x14ac:dyDescent="0.3">
      <c r="B6" s="52">
        <v>43496</v>
      </c>
      <c r="C6" s="69">
        <f t="shared" si="0"/>
        <v>5</v>
      </c>
      <c r="D6" s="53">
        <f>VLOOKUP(B6,'Session Details'!$B$2:$L$368,9,FALSE)</f>
        <v>0.20059441674862155</v>
      </c>
      <c r="F6" s="52">
        <v>43487</v>
      </c>
      <c r="G6" s="53">
        <f>VLOOKUP(F6,'Session Details'!$B$2:$L$368,9,FALSE)</f>
        <v>0.85430485686646174</v>
      </c>
      <c r="I6" s="52">
        <v>43494</v>
      </c>
      <c r="J6" s="53">
        <f>VLOOKUP(I6,'Session Details'!$B$2:$L$368,10,FALSE)</f>
        <v>-0.40462427961056557</v>
      </c>
      <c r="L6" s="1">
        <v>43469</v>
      </c>
      <c r="M6" s="4">
        <f t="shared" si="1"/>
        <v>6</v>
      </c>
      <c r="N6" s="2">
        <v>1296620</v>
      </c>
      <c r="P6" s="1">
        <v>43469</v>
      </c>
      <c r="Q6" s="14">
        <f t="shared" si="2"/>
        <v>1</v>
      </c>
      <c r="R6" s="76" t="str" cm="1">
        <f t="array" ref="R6">_xlfn.IFS(Q6=1,"January",Q6=2,"February",Q6=3,"March",Q6=4,"April",Q6=5,"May",Q6=6,"June",Q6=7,"July",Q6=8,"August",Q6=9,"September",Q6=10,"October",Q6=11,"November",Q6=12,"December")</f>
        <v>January</v>
      </c>
      <c r="S6" s="2">
        <v>1296620</v>
      </c>
    </row>
    <row r="7" spans="2:25" x14ac:dyDescent="0.3">
      <c r="B7" s="52">
        <v>43501</v>
      </c>
      <c r="C7" s="69">
        <f t="shared" si="0"/>
        <v>3</v>
      </c>
      <c r="D7" s="53">
        <f>VLOOKUP(B7,'Session Details'!$B$2:$L$368,9,FALSE)</f>
        <v>1.1476852728398028</v>
      </c>
      <c r="F7" s="18">
        <v>43494</v>
      </c>
      <c r="G7" s="53">
        <f>VLOOKUP(F7,'Session Details'!$B$2:$L$368,9,FALSE)</f>
        <v>-0.71708723442563915</v>
      </c>
      <c r="I7" s="52">
        <v>43636</v>
      </c>
      <c r="J7" s="53">
        <f>VLOOKUP(I7,'Session Details'!$B$2:$L$368,10,FALSE)</f>
        <v>-0.52999999079076909</v>
      </c>
      <c r="L7" s="1">
        <v>43470</v>
      </c>
      <c r="M7" s="4">
        <f t="shared" si="1"/>
        <v>7</v>
      </c>
      <c r="N7" s="2">
        <v>1596026</v>
      </c>
      <c r="P7" s="1">
        <v>43470</v>
      </c>
      <c r="Q7" s="14">
        <f t="shared" si="2"/>
        <v>1</v>
      </c>
      <c r="R7" s="76" t="str" cm="1">
        <f t="array" ref="R7">_xlfn.IFS(Q7=1,"January",Q7=2,"February",Q7=3,"March",Q7=4,"April",Q7=5,"May",Q7=6,"June",Q7=7,"July",Q7=8,"August",Q7=9,"September",Q7=10,"October",Q7=11,"November",Q7=12,"December")</f>
        <v>January</v>
      </c>
      <c r="S7" s="2">
        <v>1596026</v>
      </c>
    </row>
    <row r="8" spans="2:25" x14ac:dyDescent="0.3">
      <c r="B8" s="52">
        <v>43522</v>
      </c>
      <c r="C8" s="69">
        <f t="shared" si="0"/>
        <v>3</v>
      </c>
      <c r="D8" s="53">
        <f>VLOOKUP(B8,'Session Details'!$B$2:$L$368,9,FALSE)</f>
        <v>1.2004191790539451</v>
      </c>
      <c r="F8" s="52">
        <v>43496</v>
      </c>
      <c r="G8" s="53">
        <f>VLOOKUP(F8,'Session Details'!$B$2:$L$368,9,FALSE)</f>
        <v>0.20059441674862155</v>
      </c>
      <c r="I8" s="52">
        <v>43643</v>
      </c>
      <c r="J8" s="53">
        <f>VLOOKUP(I8,'Session Details'!$B$2:$L$368,10,FALSE)</f>
        <v>1.1914892991677402</v>
      </c>
      <c r="L8" s="1">
        <v>43471</v>
      </c>
      <c r="M8" s="4">
        <f t="shared" si="1"/>
        <v>1</v>
      </c>
      <c r="N8" s="2">
        <v>1582881</v>
      </c>
      <c r="P8" s="1">
        <v>43471</v>
      </c>
      <c r="Q8" s="14">
        <f t="shared" si="2"/>
        <v>1</v>
      </c>
      <c r="R8" s="76" t="str" cm="1">
        <f t="array" ref="R8">_xlfn.IFS(Q8=1,"January",Q8=2,"February",Q8=3,"March",Q8=4,"April",Q8=5,"May",Q8=6,"June",Q8=7,"July",Q8=8,"August",Q8=9,"September",Q8=10,"October",Q8=11,"November",Q8=12,"December")</f>
        <v>January</v>
      </c>
      <c r="S8" s="2">
        <v>1582881</v>
      </c>
    </row>
    <row r="9" spans="2:25" x14ac:dyDescent="0.3">
      <c r="B9" s="52">
        <v>43524</v>
      </c>
      <c r="C9" s="69">
        <f t="shared" si="0"/>
        <v>5</v>
      </c>
      <c r="D9" s="53">
        <f>VLOOKUP(B9,'Session Details'!$B$2:$L$368,9,FALSE)</f>
        <v>0.22324803045110131</v>
      </c>
      <c r="F9" s="52">
        <v>43501</v>
      </c>
      <c r="G9" s="53">
        <f>VLOOKUP(F9,'Session Details'!$B$2:$L$368,9,FALSE)</f>
        <v>1.1476852728398028</v>
      </c>
      <c r="L9" s="1">
        <v>43472</v>
      </c>
      <c r="M9" s="4">
        <f t="shared" si="1"/>
        <v>2</v>
      </c>
      <c r="N9" s="2">
        <v>1123504</v>
      </c>
      <c r="P9" s="1">
        <v>43472</v>
      </c>
      <c r="Q9" s="14">
        <f t="shared" si="2"/>
        <v>1</v>
      </c>
      <c r="R9" s="76" t="str" cm="1">
        <f t="array" ref="R9">_xlfn.IFS(Q9=1,"January",Q9=2,"February",Q9=3,"March",Q9=4,"April",Q9=5,"May",Q9=6,"June",Q9=7,"July",Q9=8,"August",Q9=9,"September",Q9=10,"October",Q9=11,"November",Q9=12,"December")</f>
        <v>January</v>
      </c>
      <c r="S9" s="2">
        <v>1123504</v>
      </c>
    </row>
    <row r="10" spans="2:25" s="6" customFormat="1" ht="31.2" x14ac:dyDescent="0.3">
      <c r="B10" s="52">
        <v>43533</v>
      </c>
      <c r="C10" s="69">
        <f t="shared" si="0"/>
        <v>7</v>
      </c>
      <c r="D10" s="53">
        <f>VLOOKUP(B10,'Session Details'!$B$2:$L$368,9,FALSE)</f>
        <v>1.0202070652584099</v>
      </c>
      <c r="F10" s="52">
        <v>43515</v>
      </c>
      <c r="G10" s="53">
        <f>VLOOKUP(F10,'Session Details'!$B$2:$L$368,9,FALSE)</f>
        <v>-0.55839299648571217</v>
      </c>
      <c r="I10" s="71" t="s">
        <v>0</v>
      </c>
      <c r="J10" s="72" t="s">
        <v>24</v>
      </c>
      <c r="L10" s="68">
        <v>43473</v>
      </c>
      <c r="M10" s="69">
        <f t="shared" si="1"/>
        <v>3</v>
      </c>
      <c r="N10" s="74">
        <v>1311445</v>
      </c>
      <c r="P10" s="68">
        <v>43473</v>
      </c>
      <c r="Q10" s="77">
        <f t="shared" si="2"/>
        <v>1</v>
      </c>
      <c r="R10" s="78" t="str" cm="1">
        <f t="array" ref="R10">_xlfn.IFS(Q10=1,"January",Q10=2,"February",Q10=3,"March",Q10=4,"April",Q10=5,"May",Q10=6,"June",Q10=7,"July",Q10=8,"August",Q10=9,"September",Q10=10,"October",Q10=11,"November",Q10=12,"December")</f>
        <v>January</v>
      </c>
      <c r="S10" s="74">
        <v>1311445</v>
      </c>
      <c r="W10"/>
    </row>
    <row r="11" spans="2:25" x14ac:dyDescent="0.3">
      <c r="B11" s="52">
        <v>43548</v>
      </c>
      <c r="C11" s="69">
        <f t="shared" si="0"/>
        <v>1</v>
      </c>
      <c r="D11" s="53">
        <f>VLOOKUP(B11,'Session Details'!$B$2:$L$368,9,FALSE)</f>
        <v>0.22259812803337153</v>
      </c>
      <c r="F11" s="52">
        <v>43522</v>
      </c>
      <c r="G11" s="53">
        <f>VLOOKUP(F11,'Session Details'!$B$2:$L$368,9,FALSE)</f>
        <v>1.2004191790539451</v>
      </c>
      <c r="I11" s="52">
        <v>43494</v>
      </c>
      <c r="J11" s="53">
        <f>VLOOKUP(I11,'Session Details'!$B$2:$L$368,11,FALSE)</f>
        <v>-0.52481642115115479</v>
      </c>
      <c r="L11" s="1">
        <v>43474</v>
      </c>
      <c r="M11" s="4">
        <f t="shared" si="1"/>
        <v>4</v>
      </c>
      <c r="N11" s="2">
        <v>1506485</v>
      </c>
      <c r="P11" s="1">
        <v>43474</v>
      </c>
      <c r="Q11" s="14">
        <f t="shared" si="2"/>
        <v>1</v>
      </c>
      <c r="R11" s="76" t="str" cm="1">
        <f t="array" ref="R11">_xlfn.IFS(Q11=1,"January",Q11=2,"February",Q11=3,"March",Q11=4,"April",Q11=5,"May",Q11=6,"June",Q11=7,"July",Q11=8,"August",Q11=9,"September",Q11=10,"October",Q11=11,"November",Q11=12,"December")</f>
        <v>January</v>
      </c>
      <c r="S11" s="2">
        <v>1506485</v>
      </c>
    </row>
    <row r="12" spans="2:25" x14ac:dyDescent="0.3">
      <c r="B12" s="52">
        <v>43550</v>
      </c>
      <c r="C12" s="69">
        <f t="shared" si="0"/>
        <v>3</v>
      </c>
      <c r="D12" s="53">
        <f>VLOOKUP(B12,'Session Details'!$B$2:$L$368,9,FALSE)</f>
        <v>0.77964973472889199</v>
      </c>
      <c r="F12" s="52">
        <v>43524</v>
      </c>
      <c r="G12" s="53">
        <f>VLOOKUP(F12,'Session Details'!$B$2:$L$368,9,FALSE)</f>
        <v>0.22324803045110131</v>
      </c>
      <c r="I12" s="52">
        <v>43501</v>
      </c>
      <c r="J12" s="53">
        <f>VLOOKUP(I12,'Session Details'!$B$2:$L$368,11,FALSE)</f>
        <v>1.1476852728398028</v>
      </c>
      <c r="L12" s="24">
        <v>43475</v>
      </c>
      <c r="M12" s="16">
        <f t="shared" si="1"/>
        <v>5</v>
      </c>
      <c r="N12" s="25">
        <v>623698</v>
      </c>
      <c r="P12" s="24">
        <v>43475</v>
      </c>
      <c r="Q12" s="14">
        <f t="shared" si="2"/>
        <v>1</v>
      </c>
      <c r="R12" s="76" t="str" cm="1">
        <f t="array" ref="R12">_xlfn.IFS(Q12=1,"January",Q12=2,"February",Q12=3,"March",Q12=4,"April",Q12=5,"May",Q12=6,"June",Q12=7,"July",Q12=8,"August",Q12=9,"September",Q12=10,"October",Q12=11,"November",Q12=12,"December")</f>
        <v>January</v>
      </c>
      <c r="S12" s="25">
        <v>623698</v>
      </c>
      <c r="U12" s="55" t="s">
        <v>112</v>
      </c>
      <c r="V12" t="s">
        <v>113</v>
      </c>
      <c r="X12" s="55" t="s">
        <v>130</v>
      </c>
      <c r="Y12" t="s">
        <v>113</v>
      </c>
    </row>
    <row r="13" spans="2:25" x14ac:dyDescent="0.3">
      <c r="B13" s="52">
        <v>43566</v>
      </c>
      <c r="C13" s="69">
        <f t="shared" si="0"/>
        <v>5</v>
      </c>
      <c r="D13" s="53">
        <f>VLOOKUP(B13,'Session Details'!$B$2:$L$368,9,FALSE)</f>
        <v>0.9239043412518404</v>
      </c>
      <c r="F13" s="18">
        <v>43526</v>
      </c>
      <c r="G13" s="53">
        <f>VLOOKUP(F13,'Session Details'!$B$2:$L$368,9,FALSE)</f>
        <v>-0.37594234941110949</v>
      </c>
      <c r="I13" s="52">
        <v>43515</v>
      </c>
      <c r="J13" s="53">
        <f>VLOOKUP(I13,'Session Details'!$B$2:$L$368,11,FALSE)</f>
        <v>-0.54090360183579034</v>
      </c>
      <c r="L13" s="1">
        <v>43476</v>
      </c>
      <c r="M13" s="4">
        <f t="shared" si="1"/>
        <v>6</v>
      </c>
      <c r="N13" s="2">
        <v>1126566</v>
      </c>
      <c r="P13" s="1">
        <v>43476</v>
      </c>
      <c r="Q13" s="14">
        <f t="shared" si="2"/>
        <v>1</v>
      </c>
      <c r="R13" s="76" t="str" cm="1">
        <f t="array" ref="R13">_xlfn.IFS(Q13=1,"January",Q13=2,"February",Q13=3,"March",Q13=4,"April",Q13=5,"May",Q13=6,"June",Q13=7,"July",Q13=8,"August",Q13=9,"September",Q13=10,"October",Q13=11,"November",Q13=12,"December")</f>
        <v>January</v>
      </c>
      <c r="S13" s="2">
        <v>1126566</v>
      </c>
      <c r="U13" s="59">
        <v>1</v>
      </c>
      <c r="V13">
        <v>85599212</v>
      </c>
      <c r="X13" s="56" t="s">
        <v>118</v>
      </c>
      <c r="Y13" s="3">
        <v>43671051.673280001</v>
      </c>
    </row>
    <row r="14" spans="2:25" x14ac:dyDescent="0.3">
      <c r="B14" s="52">
        <v>43569</v>
      </c>
      <c r="C14" s="69">
        <f t="shared" si="0"/>
        <v>1</v>
      </c>
      <c r="D14" s="53">
        <f>VLOOKUP(B14,'Session Details'!$B$2:$L$368,9,FALSE)</f>
        <v>0.28376620785956508</v>
      </c>
      <c r="F14" s="52">
        <v>43533</v>
      </c>
      <c r="G14" s="53">
        <f>VLOOKUP(F14,'Session Details'!$B$2:$L$368,9,FALSE)</f>
        <v>1.0202070652584099</v>
      </c>
      <c r="I14" s="52">
        <v>43522</v>
      </c>
      <c r="J14" s="53">
        <f>VLOOKUP(I14,'Session Details'!$B$2:$L$368,11,FALSE)</f>
        <v>1.157692572996929</v>
      </c>
      <c r="L14" s="1">
        <v>43477</v>
      </c>
      <c r="M14" s="4">
        <f t="shared" si="1"/>
        <v>7</v>
      </c>
      <c r="N14" s="2">
        <v>1680410</v>
      </c>
      <c r="P14" s="1">
        <v>43477</v>
      </c>
      <c r="Q14" s="14">
        <f t="shared" si="2"/>
        <v>1</v>
      </c>
      <c r="R14" s="76" t="str" cm="1">
        <f t="array" ref="R14">_xlfn.IFS(Q14=1,"January",Q14=2,"February",Q14=3,"March",Q14=4,"April",Q14=5,"May",Q14=6,"June",Q14=7,"July",Q14=8,"August",Q14=9,"September",Q14=10,"October",Q14=11,"November",Q14=12,"December")</f>
        <v>January</v>
      </c>
      <c r="S14" s="2">
        <v>1680410</v>
      </c>
      <c r="U14" s="59">
        <v>2</v>
      </c>
      <c r="V14">
        <v>66541638</v>
      </c>
      <c r="X14" s="56" t="s">
        <v>119</v>
      </c>
      <c r="Y14">
        <v>39060394</v>
      </c>
    </row>
    <row r="15" spans="2:25" x14ac:dyDescent="0.3">
      <c r="B15" s="52">
        <v>43573</v>
      </c>
      <c r="C15" s="69">
        <f t="shared" si="0"/>
        <v>5</v>
      </c>
      <c r="D15" s="53">
        <f>VLOOKUP(B15,'Session Details'!$B$2:$L$368,9,FALSE)</f>
        <v>0.7302283946685022</v>
      </c>
      <c r="F15" s="18">
        <v>43543</v>
      </c>
      <c r="G15" s="53">
        <f>VLOOKUP(F15,'Session Details'!$B$2:$L$368,9,FALSE)</f>
        <v>-0.45549226537958976</v>
      </c>
      <c r="I15" s="52">
        <v>43526</v>
      </c>
      <c r="J15" s="53">
        <f>VLOOKUP(I15,'Session Details'!$B$2:$L$368,11,FALSE)</f>
        <v>-0.42394678407179354</v>
      </c>
      <c r="L15" s="1">
        <v>43478</v>
      </c>
      <c r="M15" s="4">
        <f t="shared" si="1"/>
        <v>1</v>
      </c>
      <c r="N15" s="2">
        <v>1630017</v>
      </c>
      <c r="P15" s="1">
        <v>43478</v>
      </c>
      <c r="Q15" s="14">
        <f t="shared" si="2"/>
        <v>1</v>
      </c>
      <c r="R15" s="76" t="str" cm="1">
        <f t="array" ref="R15">_xlfn.IFS(Q15=1,"January",Q15=2,"February",Q15=3,"March",Q15=4,"April",Q15=5,"May",Q15=6,"June",Q15=7,"July",Q15=8,"August",Q15=9,"September",Q15=10,"October",Q15=11,"November",Q15=12,"December")</f>
        <v>January</v>
      </c>
      <c r="S15" s="2">
        <v>1630017</v>
      </c>
      <c r="U15" s="59">
        <v>3</v>
      </c>
      <c r="V15" s="3">
        <v>65616473.673280001</v>
      </c>
      <c r="X15" s="56" t="s">
        <v>120</v>
      </c>
      <c r="Y15">
        <v>43019930</v>
      </c>
    </row>
    <row r="16" spans="2:25" x14ac:dyDescent="0.3">
      <c r="B16" s="52">
        <v>43574</v>
      </c>
      <c r="C16" s="69">
        <f t="shared" si="0"/>
        <v>6</v>
      </c>
      <c r="D16" s="53">
        <f>VLOOKUP(B16,'Session Details'!$B$2:$L$368,9,FALSE)</f>
        <v>0.2472495952251057</v>
      </c>
      <c r="F16" s="52">
        <v>43548</v>
      </c>
      <c r="G16" s="53">
        <f>VLOOKUP(F16,'Session Details'!$B$2:$L$368,9,FALSE)</f>
        <v>0.22259812803337153</v>
      </c>
      <c r="I16" s="52">
        <v>43533</v>
      </c>
      <c r="J16" s="53">
        <f>VLOOKUP(I16,'Session Details'!$B$2:$L$368,11,FALSE)</f>
        <v>1.0202070652584103</v>
      </c>
      <c r="L16" s="1">
        <v>43479</v>
      </c>
      <c r="M16" s="4">
        <f t="shared" si="1"/>
        <v>2</v>
      </c>
      <c r="N16" s="2">
        <v>1197104</v>
      </c>
      <c r="P16" s="1">
        <v>43479</v>
      </c>
      <c r="Q16" s="14">
        <f t="shared" si="2"/>
        <v>1</v>
      </c>
      <c r="R16" s="76" t="str" cm="1">
        <f t="array" ref="R16">_xlfn.IFS(Q16=1,"January",Q16=2,"February",Q16=3,"March",Q16=4,"April",Q16=5,"May",Q16=6,"June",Q16=7,"July",Q16=8,"August",Q16=9,"September",Q16=10,"October",Q16=11,"November",Q16=12,"December")</f>
        <v>January</v>
      </c>
      <c r="S16" s="2">
        <v>1197104</v>
      </c>
      <c r="U16" s="59">
        <v>4</v>
      </c>
      <c r="V16">
        <v>69923424</v>
      </c>
      <c r="X16" s="56" t="s">
        <v>121</v>
      </c>
      <c r="Y16">
        <v>42841566</v>
      </c>
    </row>
    <row r="17" spans="2:25" x14ac:dyDescent="0.3">
      <c r="B17" s="52">
        <v>43643</v>
      </c>
      <c r="C17" s="69">
        <f t="shared" si="0"/>
        <v>5</v>
      </c>
      <c r="D17" s="53">
        <f>VLOOKUP(B17,'Session Details'!$B$2:$L$368,9,FALSE)</f>
        <v>1.1472182813955829</v>
      </c>
      <c r="F17" s="52">
        <v>43550</v>
      </c>
      <c r="G17" s="53">
        <f>VLOOKUP(F17,'Session Details'!$B$2:$L$368,9,FALSE)</f>
        <v>0.77964973472889199</v>
      </c>
      <c r="I17" s="52">
        <v>43543</v>
      </c>
      <c r="J17" s="53">
        <f>VLOOKUP(I17,'Session Details'!$B$2:$L$368,11,FALSE)</f>
        <v>-0.46627457709544307</v>
      </c>
      <c r="L17" s="1">
        <v>43480</v>
      </c>
      <c r="M17" s="4">
        <f t="shared" si="1"/>
        <v>3</v>
      </c>
      <c r="N17" s="2">
        <v>1198077</v>
      </c>
      <c r="P17" s="1">
        <v>43480</v>
      </c>
      <c r="Q17" s="14">
        <f t="shared" si="2"/>
        <v>1</v>
      </c>
      <c r="R17" s="76" t="str" cm="1">
        <f t="array" ref="R17">_xlfn.IFS(Q17=1,"January",Q17=2,"February",Q17=3,"March",Q17=4,"April",Q17=5,"May",Q17=6,"June",Q17=7,"July",Q17=8,"August",Q17=9,"September",Q17=10,"October",Q17=11,"November",Q17=12,"December")</f>
        <v>January</v>
      </c>
      <c r="S17" s="2">
        <v>1198077</v>
      </c>
      <c r="U17" s="59">
        <v>5</v>
      </c>
      <c r="V17">
        <v>65711925</v>
      </c>
      <c r="X17" s="56" t="s">
        <v>122</v>
      </c>
      <c r="Y17">
        <v>42790296</v>
      </c>
    </row>
    <row r="18" spans="2:25" x14ac:dyDescent="0.3">
      <c r="B18" s="52">
        <v>43669</v>
      </c>
      <c r="C18" s="69">
        <f t="shared" si="0"/>
        <v>3</v>
      </c>
      <c r="D18" s="53">
        <f>VLOOKUP(B18,'Session Details'!$B$2:$L$368,9,FALSE)</f>
        <v>1.3503180372102532</v>
      </c>
      <c r="F18" s="18">
        <v>43559</v>
      </c>
      <c r="G18" s="53">
        <f>VLOOKUP(F18,'Session Details'!$B$2:$L$368,9,FALSE)</f>
        <v>-0.52087951809985289</v>
      </c>
      <c r="I18" s="52">
        <v>43550</v>
      </c>
      <c r="J18" s="53">
        <f>VLOOKUP(I18,'Session Details'!$B$2:$L$368,11,FALSE)</f>
        <v>0.87233982685769784</v>
      </c>
      <c r="L18" s="1">
        <v>43481</v>
      </c>
      <c r="M18" s="4">
        <f t="shared" si="1"/>
        <v>4</v>
      </c>
      <c r="N18" s="2">
        <v>1391046</v>
      </c>
      <c r="P18" s="1">
        <v>43481</v>
      </c>
      <c r="Q18" s="14">
        <f t="shared" si="2"/>
        <v>1</v>
      </c>
      <c r="R18" s="76" t="str" cm="1">
        <f t="array" ref="R18">_xlfn.IFS(Q18=1,"January",Q18=2,"February",Q18=3,"March",Q18=4,"April",Q18=5,"May",Q18=6,"June",Q18=7,"July",Q18=8,"August",Q18=9,"September",Q18=10,"October",Q18=11,"November",Q18=12,"December")</f>
        <v>January</v>
      </c>
      <c r="S18" s="2">
        <v>1391046</v>
      </c>
      <c r="U18" s="59">
        <v>6</v>
      </c>
      <c r="V18">
        <v>67566585</v>
      </c>
      <c r="X18" s="56" t="s">
        <v>123</v>
      </c>
      <c r="Y18">
        <v>42146232</v>
      </c>
    </row>
    <row r="19" spans="2:25" x14ac:dyDescent="0.3">
      <c r="B19" s="52">
        <v>43695</v>
      </c>
      <c r="C19" s="69">
        <f t="shared" si="0"/>
        <v>1</v>
      </c>
      <c r="D19" s="53">
        <f>VLOOKUP(B19,'Session Details'!$B$2:$L$368,9,FALSE)</f>
        <v>1.0661671278564273</v>
      </c>
      <c r="F19" s="52">
        <v>43566</v>
      </c>
      <c r="G19" s="53">
        <f>VLOOKUP(F19,'Session Details'!$B$2:$L$368,9,FALSE)</f>
        <v>0.9239043412518404</v>
      </c>
      <c r="I19" s="52">
        <v>43559</v>
      </c>
      <c r="J19" s="53">
        <f>VLOOKUP(I19,'Session Details'!$B$2:$L$368,11,FALSE)</f>
        <v>-0.53497129252622422</v>
      </c>
      <c r="L19" s="24">
        <v>43482</v>
      </c>
      <c r="M19" s="16">
        <f t="shared" si="1"/>
        <v>5</v>
      </c>
      <c r="N19" s="25">
        <v>1284532</v>
      </c>
      <c r="P19" s="24">
        <v>43482</v>
      </c>
      <c r="Q19" s="14">
        <f t="shared" si="2"/>
        <v>1</v>
      </c>
      <c r="R19" s="76" t="str" cm="1">
        <f t="array" ref="R19">_xlfn.IFS(Q19=1,"January",Q19=2,"February",Q19=3,"March",Q19=4,"April",Q19=5,"May",Q19=6,"June",Q19=7,"July",Q19=8,"August",Q19=9,"September",Q19=10,"October",Q19=11,"November",Q19=12,"December")</f>
        <v>January</v>
      </c>
      <c r="S19" s="25">
        <v>1284532</v>
      </c>
      <c r="U19" s="59">
        <v>7</v>
      </c>
      <c r="V19">
        <v>85803322</v>
      </c>
      <c r="X19" s="56" t="s">
        <v>124</v>
      </c>
      <c r="Y19">
        <v>43415557</v>
      </c>
    </row>
    <row r="20" spans="2:25" x14ac:dyDescent="0.3">
      <c r="B20" s="52">
        <v>43729</v>
      </c>
      <c r="C20" s="69">
        <f t="shared" si="0"/>
        <v>7</v>
      </c>
      <c r="D20" s="53">
        <f>VLOOKUP(B20,'Session Details'!$B$2:$L$368,9,FALSE)</f>
        <v>1.1152745531323451</v>
      </c>
      <c r="F20" s="18">
        <v>43567</v>
      </c>
      <c r="G20" s="53">
        <f>VLOOKUP(F20,'Session Details'!$B$2:$L$368,9,FALSE)</f>
        <v>-0.27312591355188975</v>
      </c>
      <c r="I20" s="52">
        <v>43566</v>
      </c>
      <c r="J20" s="53">
        <f>VLOOKUP(I20,'Session Details'!$B$2:$L$368,11,FALSE)</f>
        <v>1.0656657324153227</v>
      </c>
      <c r="L20" s="1">
        <v>43483</v>
      </c>
      <c r="M20" s="4">
        <f t="shared" si="1"/>
        <v>6</v>
      </c>
      <c r="N20" s="2">
        <v>1307991</v>
      </c>
      <c r="P20" s="1">
        <v>43483</v>
      </c>
      <c r="Q20" s="14">
        <f t="shared" si="2"/>
        <v>1</v>
      </c>
      <c r="R20" s="76" t="str" cm="1">
        <f t="array" ref="R20">_xlfn.IFS(Q20=1,"January",Q20=2,"February",Q20=3,"March",Q20=4,"April",Q20=5,"May",Q20=6,"June",Q20=7,"July",Q20=8,"August",Q20=9,"September",Q20=10,"October",Q20=11,"November",Q20=12,"December")</f>
        <v>January</v>
      </c>
      <c r="S20" s="2">
        <v>1307991</v>
      </c>
      <c r="U20" s="59" t="s">
        <v>97</v>
      </c>
      <c r="V20">
        <v>506762579.67328</v>
      </c>
      <c r="X20" s="56" t="s">
        <v>125</v>
      </c>
      <c r="Y20">
        <v>43122190</v>
      </c>
    </row>
    <row r="21" spans="2:25" x14ac:dyDescent="0.3">
      <c r="B21" s="52">
        <v>43747</v>
      </c>
      <c r="C21" s="69">
        <f t="shared" si="0"/>
        <v>4</v>
      </c>
      <c r="D21" s="53">
        <f>VLOOKUP(B21,'Session Details'!$B$2:$L$368,9,FALSE)</f>
        <v>0.21871070507745793</v>
      </c>
      <c r="F21" s="52">
        <v>43569</v>
      </c>
      <c r="G21" s="53">
        <f>VLOOKUP(F21,'Session Details'!$B$2:$L$368,9,FALSE)</f>
        <v>0.28376620785956508</v>
      </c>
      <c r="I21" s="52">
        <v>43567</v>
      </c>
      <c r="J21" s="53">
        <f>VLOOKUP(I21,'Session Details'!$B$2:$L$368,11,FALSE)</f>
        <v>-0.20426414390111858</v>
      </c>
      <c r="L21" s="1">
        <v>43484</v>
      </c>
      <c r="M21" s="4">
        <f t="shared" si="1"/>
        <v>7</v>
      </c>
      <c r="N21" s="2">
        <v>1612594</v>
      </c>
      <c r="P21" s="1">
        <v>43484</v>
      </c>
      <c r="Q21" s="14">
        <f t="shared" si="2"/>
        <v>1</v>
      </c>
      <c r="R21" s="76" t="str" cm="1">
        <f t="array" ref="R21">_xlfn.IFS(Q21=1,"January",Q21=2,"February",Q21=3,"March",Q21=4,"April",Q21=5,"May",Q21=6,"June",Q21=7,"July",Q21=8,"August",Q21=9,"September",Q21=10,"October",Q21=11,"November",Q21=12,"December")</f>
        <v>January</v>
      </c>
      <c r="S21" s="2">
        <v>1612594</v>
      </c>
      <c r="X21" s="56" t="s">
        <v>126</v>
      </c>
      <c r="Y21">
        <v>40728983</v>
      </c>
    </row>
    <row r="22" spans="2:25" x14ac:dyDescent="0.3">
      <c r="B22" s="52">
        <v>43759</v>
      </c>
      <c r="C22" s="69">
        <f t="shared" si="0"/>
        <v>2</v>
      </c>
      <c r="D22" s="53">
        <f>VLOOKUP(B22,'Session Details'!$B$2:$L$368,9,FALSE)</f>
        <v>0.32382903302894461</v>
      </c>
      <c r="F22" s="52">
        <v>43573</v>
      </c>
      <c r="G22" s="53">
        <f>VLOOKUP(F22,'Session Details'!$B$2:$L$368,9,FALSE)</f>
        <v>0.7302283946685022</v>
      </c>
      <c r="I22" s="52">
        <v>43573</v>
      </c>
      <c r="J22" s="53">
        <f>VLOOKUP(I22,'Session Details'!$B$2:$L$368,11,FALSE)</f>
        <v>0.56544473803340667</v>
      </c>
      <c r="L22" s="1">
        <v>43485</v>
      </c>
      <c r="M22" s="4">
        <f t="shared" si="1"/>
        <v>1</v>
      </c>
      <c r="N22" s="2">
        <v>1820150</v>
      </c>
      <c r="P22" s="1">
        <v>43485</v>
      </c>
      <c r="Q22" s="14">
        <f t="shared" si="2"/>
        <v>1</v>
      </c>
      <c r="R22" s="76" t="str" cm="1">
        <f t="array" ref="R22">_xlfn.IFS(Q22=1,"January",Q22=2,"February",Q22=3,"March",Q22=4,"April",Q22=5,"May",Q22=6,"June",Q22=7,"July",Q22=8,"August",Q22=9,"September",Q22=10,"October",Q22=11,"November",Q22=12,"December")</f>
        <v>January</v>
      </c>
      <c r="S22" s="2">
        <v>1820150</v>
      </c>
      <c r="X22" s="56" t="s">
        <v>127</v>
      </c>
      <c r="Y22">
        <v>41971360</v>
      </c>
    </row>
    <row r="23" spans="2:25" x14ac:dyDescent="0.3">
      <c r="B23" s="52">
        <v>43778</v>
      </c>
      <c r="C23" s="69">
        <f t="shared" si="0"/>
        <v>7</v>
      </c>
      <c r="D23" s="53">
        <f>VLOOKUP(B23,'Session Details'!$B$2:$L$368,9,FALSE)</f>
        <v>0.26260801898348074</v>
      </c>
      <c r="F23" s="52">
        <v>43574</v>
      </c>
      <c r="G23" s="53">
        <f>VLOOKUP(F23,'Session Details'!$B$2:$L$368,9,FALSE)</f>
        <v>0.2472495952251057</v>
      </c>
      <c r="I23" s="52">
        <v>43580</v>
      </c>
      <c r="J23" s="53">
        <f>VLOOKUP(I23,'Session Details'!$B$2:$L$368,11,FALSE)</f>
        <v>-0.38690483590402214</v>
      </c>
      <c r="L23" s="24">
        <v>43486</v>
      </c>
      <c r="M23" s="16">
        <f t="shared" si="1"/>
        <v>2</v>
      </c>
      <c r="N23" s="25">
        <v>1476653</v>
      </c>
      <c r="P23" s="24">
        <v>43486</v>
      </c>
      <c r="Q23" s="14">
        <f t="shared" si="2"/>
        <v>1</v>
      </c>
      <c r="R23" s="76" t="str" cm="1">
        <f t="array" ref="R23">_xlfn.IFS(Q23=1,"January",Q23=2,"February",Q23=3,"March",Q23=4,"April",Q23=5,"May",Q23=6,"June",Q23=7,"July",Q23=8,"August",Q23=9,"September",Q23=10,"October",Q23=11,"November",Q23=12,"December")</f>
        <v>January</v>
      </c>
      <c r="S23" s="25">
        <v>1476653</v>
      </c>
      <c r="X23" s="56" t="s">
        <v>128</v>
      </c>
      <c r="Y23">
        <v>40909060</v>
      </c>
    </row>
    <row r="24" spans="2:25" x14ac:dyDescent="0.3">
      <c r="B24" s="52">
        <v>43793</v>
      </c>
      <c r="C24" s="69">
        <f t="shared" si="0"/>
        <v>1</v>
      </c>
      <c r="D24" s="53">
        <f>VLOOKUP(B24,'Session Details'!$B$2:$L$368,9,FALSE)</f>
        <v>1.3547702422639891</v>
      </c>
      <c r="F24" s="18">
        <v>43580</v>
      </c>
      <c r="G24" s="53">
        <f>VLOOKUP(F24,'Session Details'!$B$2:$L$368,9,FALSE)</f>
        <v>-0.38690483590402214</v>
      </c>
      <c r="I24" s="52">
        <v>43662</v>
      </c>
      <c r="J24" s="53">
        <f>VLOOKUP(I24,'Session Details'!$B$2:$L$368,11,FALSE)</f>
        <v>-0.59195909830169868</v>
      </c>
      <c r="L24" s="24">
        <v>43487</v>
      </c>
      <c r="M24" s="16">
        <f t="shared" si="1"/>
        <v>3</v>
      </c>
      <c r="N24" s="25">
        <v>2221600</v>
      </c>
      <c r="P24" s="24">
        <v>43487</v>
      </c>
      <c r="Q24" s="14">
        <f t="shared" si="2"/>
        <v>1</v>
      </c>
      <c r="R24" s="76" t="str" cm="1">
        <f t="array" ref="R24">_xlfn.IFS(Q24=1,"January",Q24=2,"February",Q24=3,"March",Q24=4,"April",Q24=5,"May",Q24=6,"June",Q24=7,"July",Q24=8,"August",Q24=9,"September",Q24=10,"October",Q24=11,"November",Q24=12,"December")</f>
        <v>January</v>
      </c>
      <c r="S24" s="25">
        <v>2221600</v>
      </c>
      <c r="X24" s="56" t="s">
        <v>129</v>
      </c>
      <c r="Y24">
        <v>43085960</v>
      </c>
    </row>
    <row r="25" spans="2:25" x14ac:dyDescent="0.3">
      <c r="B25" s="52">
        <v>43800</v>
      </c>
      <c r="C25" s="69">
        <f t="shared" si="0"/>
        <v>1</v>
      </c>
      <c r="D25" s="53">
        <f>VLOOKUP(B25,'Session Details'!$B$2:$L$368,9,FALSE)</f>
        <v>0.20747489400703478</v>
      </c>
      <c r="F25" s="18">
        <v>43636</v>
      </c>
      <c r="G25" s="53">
        <f>VLOOKUP(F25,'Session Details'!$B$2:$L$368,9,FALSE)</f>
        <v>-0.54373712252615491</v>
      </c>
      <c r="I25" s="52">
        <v>43669</v>
      </c>
      <c r="J25" s="53">
        <f>VLOOKUP(I25,'Session Details'!$B$2:$L$368,11,FALSE)</f>
        <v>1.2783695472773182</v>
      </c>
      <c r="L25" s="1">
        <v>43488</v>
      </c>
      <c r="M25" s="4">
        <f t="shared" si="1"/>
        <v>4</v>
      </c>
      <c r="N25" s="2">
        <v>1392420</v>
      </c>
      <c r="P25" s="1">
        <v>43488</v>
      </c>
      <c r="Q25" s="14">
        <f t="shared" si="2"/>
        <v>1</v>
      </c>
      <c r="R25" s="76" t="str" cm="1">
        <f t="array" ref="R25">_xlfn.IFS(Q25=1,"January",Q25=2,"February",Q25=3,"March",Q25=4,"April",Q25=5,"May",Q25=6,"June",Q25=7,"July",Q25=8,"August",Q25=9,"September",Q25=10,"October",Q25=11,"November",Q25=12,"December")</f>
        <v>January</v>
      </c>
      <c r="S25" s="2">
        <v>1392420</v>
      </c>
      <c r="X25" s="56" t="s">
        <v>97</v>
      </c>
      <c r="Y25">
        <v>506762579.67328</v>
      </c>
    </row>
    <row r="26" spans="2:25" x14ac:dyDescent="0.3">
      <c r="B26" s="52">
        <v>43821</v>
      </c>
      <c r="C26" s="69">
        <f t="shared" si="0"/>
        <v>1</v>
      </c>
      <c r="D26" s="53">
        <f>VLOOKUP(B26,'Session Details'!$B$2:$L$368,9,FALSE)</f>
        <v>0.21029166080314066</v>
      </c>
      <c r="F26" s="52">
        <v>43643</v>
      </c>
      <c r="G26" s="53">
        <f>VLOOKUP(F26,'Session Details'!$B$2:$L$368,9,FALSE)</f>
        <v>1.1472182813955829</v>
      </c>
      <c r="I26" s="52">
        <v>43688</v>
      </c>
      <c r="J26" s="53">
        <f>VLOOKUP(I26,'Session Details'!$B$2:$L$368,11,FALSE)</f>
        <v>-0.54353363205176897</v>
      </c>
      <c r="L26" s="1">
        <v>43489</v>
      </c>
      <c r="M26" s="4">
        <f t="shared" si="1"/>
        <v>5</v>
      </c>
      <c r="N26" s="2">
        <v>1059526</v>
      </c>
      <c r="P26" s="1">
        <v>43489</v>
      </c>
      <c r="Q26" s="14">
        <f t="shared" si="2"/>
        <v>1</v>
      </c>
      <c r="R26" s="76" t="str" cm="1">
        <f t="array" ref="R26">_xlfn.IFS(Q26=1,"January",Q26=2,"February",Q26=3,"March",Q26=4,"April",Q26=5,"May",Q26=6,"June",Q26=7,"July",Q26=8,"August",Q26=9,"September",Q26=10,"October",Q26=11,"November",Q26=12,"December")</f>
        <v>January</v>
      </c>
      <c r="S26" s="2">
        <v>1059526</v>
      </c>
    </row>
    <row r="27" spans="2:25" x14ac:dyDescent="0.3">
      <c r="F27" s="18">
        <v>43662</v>
      </c>
      <c r="G27" s="53">
        <f>VLOOKUP(F27,'Session Details'!$B$2:$L$368,9,FALSE)</f>
        <v>-0.63082013655867986</v>
      </c>
      <c r="I27" s="52">
        <v>43695</v>
      </c>
      <c r="J27" s="53">
        <f>VLOOKUP(I27,'Session Details'!$B$2:$L$368,11,FALSE)</f>
        <v>1.0047958049198824</v>
      </c>
      <c r="L27" s="1">
        <v>43490</v>
      </c>
      <c r="M27" s="4">
        <f t="shared" si="1"/>
        <v>6</v>
      </c>
      <c r="N27" s="2">
        <v>1234142</v>
      </c>
      <c r="P27" s="1">
        <v>43490</v>
      </c>
      <c r="Q27" s="14">
        <f t="shared" si="2"/>
        <v>1</v>
      </c>
      <c r="R27" s="76" t="str" cm="1">
        <f t="array" ref="R27">_xlfn.IFS(Q27=1,"January",Q27=2,"February",Q27=3,"March",Q27=4,"April",Q27=5,"May",Q27=6,"June",Q27=7,"July",Q27=8,"August",Q27=9,"September",Q27=10,"October",Q27=11,"November",Q27=12,"December")</f>
        <v>January</v>
      </c>
      <c r="S27" s="2">
        <v>1234142</v>
      </c>
    </row>
    <row r="28" spans="2:25" x14ac:dyDescent="0.3">
      <c r="F28" s="52">
        <v>43669</v>
      </c>
      <c r="G28" s="53">
        <f>VLOOKUP(F28,'Session Details'!$B$2:$L$368,9,FALSE)</f>
        <v>1.3503180372102532</v>
      </c>
      <c r="I28" s="52">
        <v>43722</v>
      </c>
      <c r="J28" s="53">
        <f>VLOOKUP(I28,'Session Details'!$B$2:$L$368,11,FALSE)</f>
        <v>-0.51246522327334754</v>
      </c>
      <c r="L28" s="1">
        <v>43491</v>
      </c>
      <c r="M28" s="4">
        <f t="shared" si="1"/>
        <v>7</v>
      </c>
      <c r="N28" s="2">
        <v>1762376</v>
      </c>
      <c r="P28" s="1">
        <v>43491</v>
      </c>
      <c r="Q28" s="14">
        <f t="shared" si="2"/>
        <v>1</v>
      </c>
      <c r="R28" s="76" t="str" cm="1">
        <f t="array" ref="R28">_xlfn.IFS(Q28=1,"January",Q28=2,"February",Q28=3,"March",Q28=4,"April",Q28=5,"May",Q28=6,"June",Q28=7,"July",Q28=8,"August",Q28=9,"September",Q28=10,"October",Q28=11,"November",Q28=12,"December")</f>
        <v>January</v>
      </c>
      <c r="S28" s="2">
        <v>1762376</v>
      </c>
    </row>
    <row r="29" spans="2:25" ht="78" x14ac:dyDescent="0.3">
      <c r="B29" s="71" t="s">
        <v>0</v>
      </c>
      <c r="C29" s="71" t="s">
        <v>33</v>
      </c>
      <c r="D29" s="72" t="s">
        <v>22</v>
      </c>
      <c r="F29" s="52">
        <v>43688</v>
      </c>
      <c r="G29" s="53">
        <f>VLOOKUP(F29,'Session Details'!$B$2:$L$368,9,FALSE)</f>
        <v>-0.54353363205176886</v>
      </c>
      <c r="I29" s="52">
        <v>43729</v>
      </c>
      <c r="J29" s="53">
        <f>VLOOKUP(I29,'Session Details'!$B$2:$L$368,11,FALSE)</f>
        <v>1.1368590113895878</v>
      </c>
      <c r="L29" s="1">
        <v>43492</v>
      </c>
      <c r="M29" s="4">
        <f t="shared" si="1"/>
        <v>1</v>
      </c>
      <c r="N29" s="2">
        <v>1784419</v>
      </c>
      <c r="P29" s="1">
        <v>43492</v>
      </c>
      <c r="Q29" s="14">
        <f t="shared" si="2"/>
        <v>1</v>
      </c>
      <c r="R29" s="76" t="str" cm="1">
        <f t="array" ref="R29">_xlfn.IFS(Q29=1,"January",Q29=2,"February",Q29=3,"March",Q29=4,"April",Q29=5,"May",Q29=6,"June",Q29=7,"July",Q29=8,"August",Q29=9,"September",Q29=10,"October",Q29=11,"November",Q29=12,"December")</f>
        <v>January</v>
      </c>
      <c r="S29" s="2">
        <v>1784419</v>
      </c>
    </row>
    <row r="30" spans="2:25" x14ac:dyDescent="0.3">
      <c r="B30" s="18">
        <v>43475</v>
      </c>
      <c r="C30" s="69">
        <f>WEEKDAY(B30)</f>
        <v>5</v>
      </c>
      <c r="D30" s="53">
        <f>VLOOKUP(B30,'Session Details'!$B$2:$L$368,9,FALSE)</f>
        <v>-0.4522502426107996</v>
      </c>
      <c r="F30" s="52">
        <v>43695</v>
      </c>
      <c r="G30" s="53">
        <f>VLOOKUP(F30,'Session Details'!$B$2:$L$368,9,FALSE)</f>
        <v>1.0661671278564273</v>
      </c>
      <c r="I30" s="52">
        <v>43747</v>
      </c>
      <c r="J30" s="53">
        <f>VLOOKUP(I30,'Session Details'!$B$2:$L$368,11,FALSE)</f>
        <v>0.27002486365627365</v>
      </c>
      <c r="L30" s="1">
        <v>43493</v>
      </c>
      <c r="M30" s="4">
        <f t="shared" si="1"/>
        <v>2</v>
      </c>
      <c r="N30" s="2">
        <v>1310529</v>
      </c>
      <c r="P30" s="1">
        <v>43493</v>
      </c>
      <c r="Q30" s="14">
        <f t="shared" si="2"/>
        <v>1</v>
      </c>
      <c r="R30" s="76" t="str" cm="1">
        <f t="array" ref="R30">_xlfn.IFS(Q30=1,"January",Q30=2,"February",Q30=3,"March",Q30=4,"April",Q30=5,"May",Q30=6,"June",Q30=7,"July",Q30=8,"August",Q30=9,"September",Q30=10,"October",Q30=11,"November",Q30=12,"December")</f>
        <v>January</v>
      </c>
      <c r="S30" s="2">
        <v>1310529</v>
      </c>
    </row>
    <row r="31" spans="2:25" x14ac:dyDescent="0.3">
      <c r="B31" s="18">
        <v>43494</v>
      </c>
      <c r="C31" s="69">
        <f t="shared" ref="C31:C42" si="3">WEEKDAY(B31)</f>
        <v>3</v>
      </c>
      <c r="D31" s="53">
        <f>VLOOKUP(B31,'Session Details'!$B$2:$L$368,9,FALSE)</f>
        <v>-0.71708723442563915</v>
      </c>
      <c r="F31" s="18">
        <v>43722</v>
      </c>
      <c r="G31" s="53">
        <f>VLOOKUP(F31,'Session Details'!$B$2:$L$368,9,FALSE)</f>
        <v>-0.53590439000986212</v>
      </c>
      <c r="I31" s="52">
        <v>43759</v>
      </c>
      <c r="J31" s="53">
        <f>VLOOKUP(I31,'Session Details'!$B$2:$L$368,11,FALSE)</f>
        <v>0.21035794983323086</v>
      </c>
      <c r="L31" s="24">
        <v>43494</v>
      </c>
      <c r="M31" s="16">
        <f t="shared" si="1"/>
        <v>3</v>
      </c>
      <c r="N31" s="25">
        <v>628519</v>
      </c>
      <c r="P31" s="24">
        <v>43494</v>
      </c>
      <c r="Q31" s="14">
        <f t="shared" si="2"/>
        <v>1</v>
      </c>
      <c r="R31" s="76" t="str" cm="1">
        <f t="array" ref="R31">_xlfn.IFS(Q31=1,"January",Q31=2,"February",Q31=3,"March",Q31=4,"April",Q31=5,"May",Q31=6,"June",Q31=7,"July",Q31=8,"August",Q31=9,"September",Q31=10,"October",Q31=11,"November",Q31=12,"December")</f>
        <v>January</v>
      </c>
      <c r="S31" s="25">
        <v>628519</v>
      </c>
    </row>
    <row r="32" spans="2:25" x14ac:dyDescent="0.3">
      <c r="B32" s="18">
        <v>43515</v>
      </c>
      <c r="C32" s="69">
        <f t="shared" si="3"/>
        <v>3</v>
      </c>
      <c r="D32" s="53">
        <f>VLOOKUP(B32,'Session Details'!$B$2:$L$368,9,FALSE)</f>
        <v>-0.55839299648571217</v>
      </c>
      <c r="F32" s="52">
        <v>43729</v>
      </c>
      <c r="G32" s="53">
        <f>VLOOKUP(F32,'Session Details'!$B$2:$L$368,9,FALSE)</f>
        <v>1.1152745531323451</v>
      </c>
      <c r="I32" s="52">
        <v>43760</v>
      </c>
      <c r="J32" s="53">
        <f>VLOOKUP(I32,'Session Details'!$B$2:$L$368,11,FALSE)</f>
        <v>0.21066231862763574</v>
      </c>
      <c r="L32" s="1">
        <v>43495</v>
      </c>
      <c r="M32" s="4">
        <f t="shared" si="1"/>
        <v>4</v>
      </c>
      <c r="N32" s="2">
        <v>1283784</v>
      </c>
      <c r="P32" s="1">
        <v>43495</v>
      </c>
      <c r="Q32" s="14">
        <f t="shared" si="2"/>
        <v>1</v>
      </c>
      <c r="R32" s="76" t="str" cm="1">
        <f t="array" ref="R32">_xlfn.IFS(Q32=1,"January",Q32=2,"February",Q32=3,"March",Q32=4,"April",Q32=5,"May",Q32=6,"June",Q32=7,"July",Q32=8,"August",Q32=9,"September",Q32=10,"October",Q32=11,"November",Q32=12,"December")</f>
        <v>January</v>
      </c>
      <c r="S32" s="2">
        <v>1283784</v>
      </c>
    </row>
    <row r="33" spans="2:19" x14ac:dyDescent="0.3">
      <c r="B33" s="18">
        <v>43526</v>
      </c>
      <c r="C33" s="69">
        <f t="shared" si="3"/>
        <v>7</v>
      </c>
      <c r="D33" s="53">
        <f>VLOOKUP(B33,'Session Details'!$B$2:$L$368,9,FALSE)</f>
        <v>-0.37594234941110949</v>
      </c>
      <c r="F33" s="52">
        <v>43747</v>
      </c>
      <c r="G33" s="53">
        <f>VLOOKUP(F33,'Session Details'!$B$2:$L$368,9,FALSE)</f>
        <v>0.21871070507745793</v>
      </c>
      <c r="I33" s="52">
        <v>43786</v>
      </c>
      <c r="J33" s="53">
        <f>VLOOKUP(I33,'Session Details'!$B$2:$L$368,11,FALSE)</f>
        <v>-0.53933524904808428</v>
      </c>
      <c r="L33" s="24">
        <v>43496</v>
      </c>
      <c r="M33" s="16">
        <f t="shared" si="1"/>
        <v>5</v>
      </c>
      <c r="N33" s="25">
        <v>1272061</v>
      </c>
      <c r="P33" s="24">
        <v>43496</v>
      </c>
      <c r="Q33" s="14">
        <f t="shared" si="2"/>
        <v>1</v>
      </c>
      <c r="R33" s="76" t="str" cm="1">
        <f t="array" ref="R33">_xlfn.IFS(Q33=1,"January",Q33=2,"February",Q33=3,"March",Q33=4,"April",Q33=5,"May",Q33=6,"June",Q33=7,"July",Q33=8,"August",Q33=9,"September",Q33=10,"October",Q33=11,"November",Q33=12,"December")</f>
        <v>January</v>
      </c>
      <c r="S33" s="25">
        <v>1272061</v>
      </c>
    </row>
    <row r="34" spans="2:19" x14ac:dyDescent="0.3">
      <c r="B34" s="18">
        <v>43543</v>
      </c>
      <c r="C34" s="69">
        <f t="shared" si="3"/>
        <v>3</v>
      </c>
      <c r="D34" s="53">
        <f>VLOOKUP(B34,'Session Details'!$B$2:$L$368,9,FALSE)</f>
        <v>-0.45549226537958976</v>
      </c>
      <c r="F34" s="52">
        <v>43759</v>
      </c>
      <c r="G34" s="53">
        <f>VLOOKUP(F34,'Session Details'!$B$2:$L$368,9,FALSE)</f>
        <v>0.32382903302894461</v>
      </c>
      <c r="I34" s="52">
        <v>43793</v>
      </c>
      <c r="J34" s="53">
        <f>VLOOKUP(I34,'Session Details'!$B$2:$L$368,11,FALSE)</f>
        <v>1.2404609829743283</v>
      </c>
      <c r="L34" s="1">
        <v>43497</v>
      </c>
      <c r="M34" s="4">
        <f t="shared" si="1"/>
        <v>6</v>
      </c>
      <c r="N34" s="2">
        <v>1322527</v>
      </c>
      <c r="P34" s="1">
        <v>43497</v>
      </c>
      <c r="Q34" s="14">
        <f t="shared" si="2"/>
        <v>2</v>
      </c>
      <c r="R34" s="76" t="str" cm="1">
        <f t="array" ref="R34">_xlfn.IFS(Q34=1,"January",Q34=2,"February",Q34=3,"March",Q34=4,"April",Q34=5,"May",Q34=6,"June",Q34=7,"July",Q34=8,"August",Q34=9,"September",Q34=10,"October",Q34=11,"November",Q34=12,"December")</f>
        <v>February</v>
      </c>
      <c r="S34" s="2">
        <v>1322527</v>
      </c>
    </row>
    <row r="35" spans="2:19" x14ac:dyDescent="0.3">
      <c r="B35" s="18">
        <v>43559</v>
      </c>
      <c r="C35" s="69">
        <f t="shared" si="3"/>
        <v>5</v>
      </c>
      <c r="D35" s="53">
        <f>VLOOKUP(B35,'Session Details'!$B$2:$L$368,9,FALSE)</f>
        <v>-0.52087951809985289</v>
      </c>
      <c r="F35" s="52">
        <v>43778</v>
      </c>
      <c r="G35" s="53">
        <f>VLOOKUP(F35,'Session Details'!$B$2:$L$368,9,FALSE)</f>
        <v>0.26260801898348074</v>
      </c>
      <c r="I35" s="52">
        <v>43821</v>
      </c>
      <c r="J35" s="53">
        <f>VLOOKUP(I35,'Session Details'!$B$2:$L$368,11,FALSE)</f>
        <v>0.21029166080314066</v>
      </c>
      <c r="L35" s="1">
        <v>43498</v>
      </c>
      <c r="M35" s="4">
        <f t="shared" si="1"/>
        <v>7</v>
      </c>
      <c r="N35" s="2">
        <v>1566749</v>
      </c>
      <c r="P35" s="1">
        <v>43498</v>
      </c>
      <c r="Q35" s="14">
        <f t="shared" si="2"/>
        <v>2</v>
      </c>
      <c r="R35" s="76" t="str" cm="1">
        <f t="array" ref="R35">_xlfn.IFS(Q35=1,"January",Q35=2,"February",Q35=3,"March",Q35=4,"April",Q35=5,"May",Q35=6,"June",Q35=7,"July",Q35=8,"August",Q35=9,"September",Q35=10,"October",Q35=11,"November",Q35=12,"December")</f>
        <v>February</v>
      </c>
      <c r="S35" s="2">
        <v>1566749</v>
      </c>
    </row>
    <row r="36" spans="2:19" x14ac:dyDescent="0.3">
      <c r="B36" s="18">
        <v>43567</v>
      </c>
      <c r="C36" s="69">
        <f t="shared" si="3"/>
        <v>6</v>
      </c>
      <c r="D36" s="53">
        <f>VLOOKUP(B36,'Session Details'!$B$2:$L$368,9,FALSE)</f>
        <v>-0.27312591355188975</v>
      </c>
      <c r="F36" s="18">
        <v>43786</v>
      </c>
      <c r="G36" s="53">
        <f>VLOOKUP(F36,'Session Details'!$B$2:$L$368,9,FALSE)</f>
        <v>-0.57004623700582813</v>
      </c>
      <c r="I36" s="52">
        <v>43827</v>
      </c>
      <c r="J36" s="53">
        <f>VLOOKUP(I36,'Session Details'!$B$2:$L$368,11,FALSE)</f>
        <v>0.2003332689885069</v>
      </c>
      <c r="L36" s="1">
        <v>43499</v>
      </c>
      <c r="M36" s="4">
        <f t="shared" si="1"/>
        <v>1</v>
      </c>
      <c r="N36" s="2">
        <v>1892971</v>
      </c>
      <c r="P36" s="1">
        <v>43499</v>
      </c>
      <c r="Q36" s="14">
        <f t="shared" si="2"/>
        <v>2</v>
      </c>
      <c r="R36" s="76" t="str" cm="1">
        <f t="array" ref="R36">_xlfn.IFS(Q36=1,"January",Q36=2,"February",Q36=3,"March",Q36=4,"April",Q36=5,"May",Q36=6,"June",Q36=7,"July",Q36=8,"August",Q36=9,"September",Q36=10,"October",Q36=11,"November",Q36=12,"December")</f>
        <v>February</v>
      </c>
      <c r="S36" s="2">
        <v>1892971</v>
      </c>
    </row>
    <row r="37" spans="2:19" x14ac:dyDescent="0.3">
      <c r="B37" s="18">
        <v>43580</v>
      </c>
      <c r="C37" s="69">
        <f t="shared" si="3"/>
        <v>5</v>
      </c>
      <c r="D37" s="53">
        <f>VLOOKUP(B37,'Session Details'!$B$2:$L$368,9,FALSE)</f>
        <v>-0.38690483590402214</v>
      </c>
      <c r="F37" s="52">
        <v>43793</v>
      </c>
      <c r="G37" s="53">
        <f>VLOOKUP(F37,'Session Details'!$B$2:$L$368,9,FALSE)</f>
        <v>1.3547702422639891</v>
      </c>
      <c r="L37" s="1">
        <v>43500</v>
      </c>
      <c r="M37" s="4">
        <f t="shared" si="1"/>
        <v>2</v>
      </c>
      <c r="N37" s="2">
        <v>1198077</v>
      </c>
      <c r="P37" s="1">
        <v>43500</v>
      </c>
      <c r="Q37" s="14">
        <f t="shared" si="2"/>
        <v>2</v>
      </c>
      <c r="R37" s="76" t="str" cm="1">
        <f t="array" ref="R37">_xlfn.IFS(Q37=1,"January",Q37=2,"February",Q37=3,"March",Q37=4,"April",Q37=5,"May",Q37=6,"June",Q37=7,"July",Q37=8,"August",Q37=9,"September",Q37=10,"October",Q37=11,"November",Q37=12,"December")</f>
        <v>February</v>
      </c>
      <c r="S37" s="2">
        <v>1198077</v>
      </c>
    </row>
    <row r="38" spans="2:19" x14ac:dyDescent="0.3">
      <c r="B38" s="18">
        <v>43636</v>
      </c>
      <c r="C38" s="69">
        <f t="shared" si="3"/>
        <v>5</v>
      </c>
      <c r="D38" s="53">
        <f>VLOOKUP(B38,'Session Details'!$B$2:$L$368,9,FALSE)</f>
        <v>-0.54373712252615491</v>
      </c>
      <c r="F38" s="52">
        <v>43800</v>
      </c>
      <c r="G38" s="53">
        <f>VLOOKUP(F38,'Session Details'!$B$2:$L$368,9,FALSE)</f>
        <v>0.20747489400703478</v>
      </c>
      <c r="L38" s="24">
        <v>43501</v>
      </c>
      <c r="M38" s="16">
        <f t="shared" si="1"/>
        <v>3</v>
      </c>
      <c r="N38" s="25">
        <v>1349861</v>
      </c>
      <c r="P38" s="24">
        <v>43501</v>
      </c>
      <c r="Q38" s="14">
        <f t="shared" si="2"/>
        <v>2</v>
      </c>
      <c r="R38" s="76" t="str" cm="1">
        <f t="array" ref="R38">_xlfn.IFS(Q38=1,"January",Q38=2,"February",Q38=3,"March",Q38=4,"April",Q38=5,"May",Q38=6,"June",Q38=7,"July",Q38=8,"August",Q38=9,"September",Q38=10,"October",Q38=11,"November",Q38=12,"December")</f>
        <v>February</v>
      </c>
      <c r="S38" s="25">
        <v>1349861</v>
      </c>
    </row>
    <row r="39" spans="2:19" x14ac:dyDescent="0.3">
      <c r="B39" s="18">
        <v>43662</v>
      </c>
      <c r="C39" s="69">
        <f t="shared" si="3"/>
        <v>3</v>
      </c>
      <c r="D39" s="53">
        <f>VLOOKUP(B39,'Session Details'!$B$2:$L$368,9,FALSE)</f>
        <v>-0.63082013655867986</v>
      </c>
      <c r="F39" s="52">
        <v>43821</v>
      </c>
      <c r="G39" s="53">
        <f>VLOOKUP(F39,'Session Details'!$B$2:$L$368,9,FALSE)</f>
        <v>0.21029166080314066</v>
      </c>
      <c r="L39" s="1">
        <v>43502</v>
      </c>
      <c r="M39" s="4">
        <f t="shared" si="1"/>
        <v>4</v>
      </c>
      <c r="N39" s="2">
        <v>1281189</v>
      </c>
      <c r="P39" s="1">
        <v>43502</v>
      </c>
      <c r="Q39" s="14">
        <f t="shared" si="2"/>
        <v>2</v>
      </c>
      <c r="R39" s="76" t="str" cm="1">
        <f t="array" ref="R39">_xlfn.IFS(Q39=1,"January",Q39=2,"February",Q39=3,"March",Q39=4,"April",Q39=5,"May",Q39=6,"June",Q39=7,"July",Q39=8,"August",Q39=9,"September",Q39=10,"October",Q39=11,"November",Q39=12,"December")</f>
        <v>February</v>
      </c>
      <c r="S39" s="2">
        <v>1281189</v>
      </c>
    </row>
    <row r="40" spans="2:19" x14ac:dyDescent="0.3">
      <c r="B40" s="18">
        <v>43688</v>
      </c>
      <c r="C40" s="69">
        <f t="shared" si="3"/>
        <v>1</v>
      </c>
      <c r="D40" s="53">
        <f>VLOOKUP(B40,'Session Details'!$B$2:$L$368,9,FALSE)</f>
        <v>-0.54353363205176886</v>
      </c>
      <c r="L40" s="1">
        <v>43503</v>
      </c>
      <c r="M40" s="4">
        <f t="shared" si="1"/>
        <v>5</v>
      </c>
      <c r="N40" s="2">
        <v>1378902</v>
      </c>
      <c r="P40" s="1">
        <v>43503</v>
      </c>
      <c r="Q40" s="14">
        <f t="shared" si="2"/>
        <v>2</v>
      </c>
      <c r="R40" s="76" t="str" cm="1">
        <f t="array" ref="R40">_xlfn.IFS(Q40=1,"January",Q40=2,"February",Q40=3,"March",Q40=4,"April",Q40=5,"May",Q40=6,"June",Q40=7,"July",Q40=8,"August",Q40=9,"September",Q40=10,"October",Q40=11,"November",Q40=12,"December")</f>
        <v>February</v>
      </c>
      <c r="S40" s="2">
        <v>1378902</v>
      </c>
    </row>
    <row r="41" spans="2:19" x14ac:dyDescent="0.3">
      <c r="B41" s="18">
        <v>43722</v>
      </c>
      <c r="C41" s="69">
        <f t="shared" si="3"/>
        <v>7</v>
      </c>
      <c r="D41" s="53">
        <f>VLOOKUP(B41,'Session Details'!$B$2:$L$368,9,FALSE)</f>
        <v>-0.53590439000986212</v>
      </c>
      <c r="L41" s="1">
        <v>43504</v>
      </c>
      <c r="M41" s="4">
        <f t="shared" si="1"/>
        <v>6</v>
      </c>
      <c r="N41" s="2">
        <v>1246469</v>
      </c>
      <c r="P41" s="1">
        <v>43504</v>
      </c>
      <c r="Q41" s="14">
        <f t="shared" si="2"/>
        <v>2</v>
      </c>
      <c r="R41" s="76" t="str" cm="1">
        <f t="array" ref="R41">_xlfn.IFS(Q41=1,"January",Q41=2,"February",Q41=3,"March",Q41=4,"April",Q41=5,"May",Q41=6,"June",Q41=7,"July",Q41=8,"August",Q41=9,"September",Q41=10,"October",Q41=11,"November",Q41=12,"December")</f>
        <v>February</v>
      </c>
      <c r="S41" s="2">
        <v>1246469</v>
      </c>
    </row>
    <row r="42" spans="2:19" x14ac:dyDescent="0.3">
      <c r="B42" s="18">
        <v>43786</v>
      </c>
      <c r="C42" s="69">
        <f t="shared" si="3"/>
        <v>1</v>
      </c>
      <c r="D42" s="53">
        <f>VLOOKUP(B42,'Session Details'!$B$2:$L$368,9,FALSE)</f>
        <v>-0.57004623700582813</v>
      </c>
      <c r="L42" s="1">
        <v>43505</v>
      </c>
      <c r="M42" s="4">
        <f t="shared" si="1"/>
        <v>7</v>
      </c>
      <c r="N42" s="2">
        <v>1855111</v>
      </c>
      <c r="P42" s="1">
        <v>43505</v>
      </c>
      <c r="Q42" s="14">
        <f t="shared" si="2"/>
        <v>2</v>
      </c>
      <c r="R42" s="76" t="str" cm="1">
        <f t="array" ref="R42">_xlfn.IFS(Q42=1,"January",Q42=2,"February",Q42=3,"March",Q42=4,"April",Q42=5,"May",Q42=6,"June",Q42=7,"July",Q42=8,"August",Q42=9,"September",Q42=10,"October",Q42=11,"November",Q42=12,"December")</f>
        <v>February</v>
      </c>
      <c r="S42" s="2">
        <v>1855111</v>
      </c>
    </row>
    <row r="43" spans="2:19" x14ac:dyDescent="0.3">
      <c r="L43" s="1">
        <v>43506</v>
      </c>
      <c r="M43" s="4">
        <f t="shared" si="1"/>
        <v>1</v>
      </c>
      <c r="N43" s="2">
        <v>1799778</v>
      </c>
      <c r="P43" s="1">
        <v>43506</v>
      </c>
      <c r="Q43" s="14">
        <f t="shared" si="2"/>
        <v>2</v>
      </c>
      <c r="R43" s="76" t="str" cm="1">
        <f t="array" ref="R43">_xlfn.IFS(Q43=1,"January",Q43=2,"February",Q43=3,"March",Q43=4,"April",Q43=5,"May",Q43=6,"June",Q43=7,"July",Q43=8,"August",Q43=9,"September",Q43=10,"October",Q43=11,"November",Q43=12,"December")</f>
        <v>February</v>
      </c>
      <c r="S43" s="2">
        <v>1799778</v>
      </c>
    </row>
    <row r="44" spans="2:19" x14ac:dyDescent="0.3">
      <c r="L44" s="1">
        <v>43507</v>
      </c>
      <c r="M44" s="4">
        <f t="shared" si="1"/>
        <v>2</v>
      </c>
      <c r="N44" s="2">
        <v>1297491</v>
      </c>
      <c r="P44" s="1">
        <v>43507</v>
      </c>
      <c r="Q44" s="14">
        <f t="shared" si="2"/>
        <v>2</v>
      </c>
      <c r="R44" s="76" t="str" cm="1">
        <f t="array" ref="R44">_xlfn.IFS(Q44=1,"January",Q44=2,"February",Q44=3,"March",Q44=4,"April",Q44=5,"May",Q44=6,"June",Q44=7,"July",Q44=8,"August",Q44=9,"September",Q44=10,"October",Q44=11,"November",Q44=12,"December")</f>
        <v>February</v>
      </c>
      <c r="S44" s="2">
        <v>1297491</v>
      </c>
    </row>
    <row r="45" spans="2:19" x14ac:dyDescent="0.3">
      <c r="C45" s="55" t="s">
        <v>96</v>
      </c>
      <c r="D45" t="s">
        <v>142</v>
      </c>
      <c r="L45" s="1">
        <v>43508</v>
      </c>
      <c r="M45" s="4">
        <f t="shared" si="1"/>
        <v>3</v>
      </c>
      <c r="N45" s="2">
        <v>1404552</v>
      </c>
      <c r="P45" s="1">
        <v>43508</v>
      </c>
      <c r="Q45" s="14">
        <f t="shared" si="2"/>
        <v>2</v>
      </c>
      <c r="R45" s="76" t="str" cm="1">
        <f t="array" ref="R45">_xlfn.IFS(Q45=1,"January",Q45=2,"February",Q45=3,"March",Q45=4,"April",Q45=5,"May",Q45=6,"June",Q45=7,"July",Q45=8,"August",Q45=9,"September",Q45=10,"October",Q45=11,"November",Q45=12,"December")</f>
        <v>February</v>
      </c>
      <c r="S45" s="2">
        <v>1404552</v>
      </c>
    </row>
    <row r="46" spans="2:19" x14ac:dyDescent="0.3">
      <c r="C46" s="59">
        <v>1</v>
      </c>
      <c r="D46">
        <v>2</v>
      </c>
      <c r="L46" s="1">
        <v>43509</v>
      </c>
      <c r="M46" s="4">
        <f t="shared" si="1"/>
        <v>4</v>
      </c>
      <c r="N46" s="2">
        <v>1393232</v>
      </c>
      <c r="P46" s="1">
        <v>43509</v>
      </c>
      <c r="Q46" s="14">
        <f t="shared" si="2"/>
        <v>2</v>
      </c>
      <c r="R46" s="76" t="str" cm="1">
        <f t="array" ref="R46">_xlfn.IFS(Q46=1,"January",Q46=2,"February",Q46=3,"March",Q46=4,"April",Q46=5,"May",Q46=6,"June",Q46=7,"July",Q46=8,"August",Q46=9,"September",Q46=10,"October",Q46=11,"November",Q46=12,"December")</f>
        <v>February</v>
      </c>
      <c r="S46" s="2">
        <v>1393232</v>
      </c>
    </row>
    <row r="47" spans="2:19" x14ac:dyDescent="0.3">
      <c r="C47" s="59">
        <v>3</v>
      </c>
      <c r="D47">
        <v>4</v>
      </c>
      <c r="L47" s="1">
        <v>43510</v>
      </c>
      <c r="M47" s="4">
        <f t="shared" si="1"/>
        <v>5</v>
      </c>
      <c r="N47" s="2">
        <v>1184903</v>
      </c>
      <c r="P47" s="1">
        <v>43510</v>
      </c>
      <c r="Q47" s="14">
        <f t="shared" si="2"/>
        <v>2</v>
      </c>
      <c r="R47" s="76" t="str" cm="1">
        <f t="array" ref="R47">_xlfn.IFS(Q47=1,"January",Q47=2,"February",Q47=3,"March",Q47=4,"April",Q47=5,"May",Q47=6,"June",Q47=7,"July",Q47=8,"August",Q47=9,"September",Q47=10,"October",Q47=11,"November",Q47=12,"December")</f>
        <v>February</v>
      </c>
      <c r="S47" s="2">
        <v>1184903</v>
      </c>
    </row>
    <row r="48" spans="2:19" x14ac:dyDescent="0.3">
      <c r="C48" s="59">
        <v>5</v>
      </c>
      <c r="D48">
        <v>4</v>
      </c>
      <c r="L48" s="1">
        <v>43511</v>
      </c>
      <c r="M48" s="4">
        <f t="shared" si="1"/>
        <v>6</v>
      </c>
      <c r="N48" s="2">
        <v>1285561</v>
      </c>
      <c r="P48" s="1">
        <v>43511</v>
      </c>
      <c r="Q48" s="14">
        <f t="shared" si="2"/>
        <v>2</v>
      </c>
      <c r="R48" s="76" t="str" cm="1">
        <f t="array" ref="R48">_xlfn.IFS(Q48=1,"January",Q48=2,"February",Q48=3,"March",Q48=4,"April",Q48=5,"May",Q48=6,"June",Q48=7,"July",Q48=8,"August",Q48=9,"September",Q48=10,"October",Q48=11,"November",Q48=12,"December")</f>
        <v>February</v>
      </c>
      <c r="S48" s="2">
        <v>1285561</v>
      </c>
    </row>
    <row r="49" spans="3:19" x14ac:dyDescent="0.3">
      <c r="C49" s="59">
        <v>6</v>
      </c>
      <c r="D49">
        <v>1</v>
      </c>
      <c r="L49" s="1">
        <v>43512</v>
      </c>
      <c r="M49" s="4">
        <f t="shared" si="1"/>
        <v>7</v>
      </c>
      <c r="N49" s="2">
        <v>1768503</v>
      </c>
      <c r="P49" s="1">
        <v>43512</v>
      </c>
      <c r="Q49" s="14">
        <f t="shared" si="2"/>
        <v>2</v>
      </c>
      <c r="R49" s="76" t="str" cm="1">
        <f t="array" ref="R49">_xlfn.IFS(Q49=1,"January",Q49=2,"February",Q49=3,"March",Q49=4,"April",Q49=5,"May",Q49=6,"June",Q49=7,"July",Q49=8,"August",Q49=9,"September",Q49=10,"October",Q49=11,"November",Q49=12,"December")</f>
        <v>February</v>
      </c>
      <c r="S49" s="2">
        <v>1768503</v>
      </c>
    </row>
    <row r="50" spans="3:19" x14ac:dyDescent="0.3">
      <c r="C50" s="59">
        <v>7</v>
      </c>
      <c r="D50">
        <v>2</v>
      </c>
      <c r="L50" s="1">
        <v>43513</v>
      </c>
      <c r="M50" s="4">
        <f t="shared" si="1"/>
        <v>1</v>
      </c>
      <c r="N50" s="2">
        <v>1579683</v>
      </c>
      <c r="P50" s="1">
        <v>43513</v>
      </c>
      <c r="Q50" s="14">
        <f t="shared" si="2"/>
        <v>2</v>
      </c>
      <c r="R50" s="76" t="str" cm="1">
        <f t="array" ref="R50">_xlfn.IFS(Q50=1,"January",Q50=2,"February",Q50=3,"March",Q50=4,"April",Q50=5,"May",Q50=6,"June",Q50=7,"July",Q50=8,"August",Q50=9,"September",Q50=10,"October",Q50=11,"November",Q50=12,"December")</f>
        <v>February</v>
      </c>
      <c r="S50" s="2">
        <v>1579683</v>
      </c>
    </row>
    <row r="51" spans="3:19" x14ac:dyDescent="0.3">
      <c r="C51" s="59" t="s">
        <v>97</v>
      </c>
      <c r="D51">
        <v>13</v>
      </c>
      <c r="L51" s="1">
        <v>43514</v>
      </c>
      <c r="M51" s="4">
        <f t="shared" si="1"/>
        <v>2</v>
      </c>
      <c r="N51" s="2">
        <v>1431960</v>
      </c>
      <c r="P51" s="1">
        <v>43514</v>
      </c>
      <c r="Q51" s="14">
        <f t="shared" si="2"/>
        <v>2</v>
      </c>
      <c r="R51" s="76" t="str" cm="1">
        <f t="array" ref="R51">_xlfn.IFS(Q51=1,"January",Q51=2,"February",Q51=3,"March",Q51=4,"April",Q51=5,"May",Q51=6,"June",Q51=7,"July",Q51=8,"August",Q51=9,"September",Q51=10,"October",Q51=11,"November",Q51=12,"December")</f>
        <v>February</v>
      </c>
      <c r="S51" s="2">
        <v>1431960</v>
      </c>
    </row>
    <row r="52" spans="3:19" x14ac:dyDescent="0.3">
      <c r="L52" s="24">
        <v>43515</v>
      </c>
      <c r="M52" s="16">
        <f t="shared" si="1"/>
        <v>3</v>
      </c>
      <c r="N52" s="25">
        <v>620260</v>
      </c>
      <c r="P52" s="24">
        <v>43515</v>
      </c>
      <c r="Q52" s="14">
        <f t="shared" si="2"/>
        <v>2</v>
      </c>
      <c r="R52" s="76" t="str" cm="1">
        <f t="array" ref="R52">_xlfn.IFS(Q52=1,"January",Q52=2,"February",Q52=3,"March",Q52=4,"April",Q52=5,"May",Q52=6,"June",Q52=7,"July",Q52=8,"August",Q52=9,"September",Q52=10,"October",Q52=11,"November",Q52=12,"December")</f>
        <v>February</v>
      </c>
      <c r="S52" s="25">
        <v>620260</v>
      </c>
    </row>
    <row r="53" spans="3:19" x14ac:dyDescent="0.3">
      <c r="L53" s="1">
        <v>43516</v>
      </c>
      <c r="M53" s="4">
        <f t="shared" si="1"/>
        <v>4</v>
      </c>
      <c r="N53" s="2">
        <v>1222680</v>
      </c>
      <c r="P53" s="1">
        <v>43516</v>
      </c>
      <c r="Q53" s="14">
        <f t="shared" si="2"/>
        <v>2</v>
      </c>
      <c r="R53" s="76" t="str" cm="1">
        <f t="array" ref="R53">_xlfn.IFS(Q53=1,"January",Q53=2,"February",Q53=3,"March",Q53=4,"April",Q53=5,"May",Q53=6,"June",Q53=7,"July",Q53=8,"August",Q53=9,"September",Q53=10,"October",Q53=11,"November",Q53=12,"December")</f>
        <v>February</v>
      </c>
      <c r="S53" s="2">
        <v>1222680</v>
      </c>
    </row>
    <row r="54" spans="3:19" x14ac:dyDescent="0.3">
      <c r="C54" s="55" t="s">
        <v>96</v>
      </c>
      <c r="D54" t="s">
        <v>142</v>
      </c>
      <c r="L54" s="1">
        <v>43517</v>
      </c>
      <c r="M54" s="4">
        <f t="shared" si="1"/>
        <v>5</v>
      </c>
      <c r="N54" s="2">
        <v>1149121</v>
      </c>
      <c r="P54" s="1">
        <v>43517</v>
      </c>
      <c r="Q54" s="14">
        <f t="shared" si="2"/>
        <v>2</v>
      </c>
      <c r="R54" s="76" t="str" cm="1">
        <f t="array" ref="R54">_xlfn.IFS(Q54=1,"January",Q54=2,"February",Q54=3,"March",Q54=4,"April",Q54=5,"May",Q54=6,"June",Q54=7,"July",Q54=8,"August",Q54=9,"September",Q54=10,"October",Q54=11,"November",Q54=12,"December")</f>
        <v>February</v>
      </c>
      <c r="S54" s="2">
        <v>1149121</v>
      </c>
    </row>
    <row r="55" spans="3:19" x14ac:dyDescent="0.3">
      <c r="C55" s="59">
        <v>1</v>
      </c>
      <c r="D55">
        <v>6</v>
      </c>
      <c r="L55" s="1">
        <v>43518</v>
      </c>
      <c r="M55" s="4">
        <f t="shared" si="1"/>
        <v>6</v>
      </c>
      <c r="N55" s="2">
        <v>1377230</v>
      </c>
      <c r="P55" s="1">
        <v>43518</v>
      </c>
      <c r="Q55" s="14">
        <f t="shared" si="2"/>
        <v>2</v>
      </c>
      <c r="R55" s="76" t="str" cm="1">
        <f t="array" ref="R55">_xlfn.IFS(Q55=1,"January",Q55=2,"February",Q55=3,"March",Q55=4,"April",Q55=5,"May",Q55=6,"June",Q55=7,"July",Q55=8,"August",Q55=9,"September",Q55=10,"October",Q55=11,"November",Q55=12,"December")</f>
        <v>February</v>
      </c>
      <c r="S55" s="2">
        <v>1377230</v>
      </c>
    </row>
    <row r="56" spans="3:19" x14ac:dyDescent="0.3">
      <c r="C56" s="59">
        <v>2</v>
      </c>
      <c r="D56">
        <v>2</v>
      </c>
      <c r="L56" s="1">
        <v>43519</v>
      </c>
      <c r="M56" s="4">
        <f t="shared" si="1"/>
        <v>7</v>
      </c>
      <c r="N56" s="2">
        <v>1443732</v>
      </c>
      <c r="P56" s="1">
        <v>43519</v>
      </c>
      <c r="Q56" s="14">
        <f t="shared" si="2"/>
        <v>2</v>
      </c>
      <c r="R56" s="76" t="str" cm="1">
        <f t="array" ref="R56">_xlfn.IFS(Q56=1,"January",Q56=2,"February",Q56=3,"March",Q56=4,"April",Q56=5,"May",Q56=6,"June",Q56=7,"July",Q56=8,"August",Q56=9,"September",Q56=10,"October",Q56=11,"November",Q56=12,"December")</f>
        <v>February</v>
      </c>
      <c r="S56" s="2">
        <v>1443732</v>
      </c>
    </row>
    <row r="57" spans="3:19" x14ac:dyDescent="0.3">
      <c r="C57" s="59">
        <v>3</v>
      </c>
      <c r="D57">
        <v>5</v>
      </c>
      <c r="L57" s="1">
        <v>43520</v>
      </c>
      <c r="M57" s="4">
        <f t="shared" si="1"/>
        <v>1</v>
      </c>
      <c r="N57" s="2">
        <v>1644180</v>
      </c>
      <c r="P57" s="1">
        <v>43520</v>
      </c>
      <c r="Q57" s="14">
        <f t="shared" si="2"/>
        <v>2</v>
      </c>
      <c r="R57" s="76" t="str" cm="1">
        <f t="array" ref="R57">_xlfn.IFS(Q57=1,"January",Q57=2,"February",Q57=3,"March",Q57=4,"April",Q57=5,"May",Q57=6,"June",Q57=7,"July",Q57=8,"August",Q57=9,"September",Q57=10,"October",Q57=11,"November",Q57=12,"December")</f>
        <v>February</v>
      </c>
      <c r="S57" s="2">
        <v>1644180</v>
      </c>
    </row>
    <row r="58" spans="3:19" x14ac:dyDescent="0.3">
      <c r="C58" s="59">
        <v>4</v>
      </c>
      <c r="D58">
        <v>1</v>
      </c>
      <c r="L58" s="1">
        <v>43521</v>
      </c>
      <c r="M58" s="4">
        <f t="shared" si="1"/>
        <v>2</v>
      </c>
      <c r="N58" s="2">
        <v>1271939</v>
      </c>
      <c r="P58" s="1">
        <v>43521</v>
      </c>
      <c r="Q58" s="14">
        <f t="shared" si="2"/>
        <v>2</v>
      </c>
      <c r="R58" s="76" t="str" cm="1">
        <f t="array" ref="R58">_xlfn.IFS(Q58=1,"January",Q58=2,"February",Q58=3,"March",Q58=4,"April",Q58=5,"May",Q58=6,"June",Q58=7,"July",Q58=8,"August",Q58=9,"September",Q58=10,"October",Q58=11,"November",Q58=12,"December")</f>
        <v>February</v>
      </c>
      <c r="S58" s="2">
        <v>1271939</v>
      </c>
    </row>
    <row r="59" spans="3:19" x14ac:dyDescent="0.3">
      <c r="C59" s="59">
        <v>5</v>
      </c>
      <c r="D59">
        <v>6</v>
      </c>
      <c r="L59" s="24">
        <v>43522</v>
      </c>
      <c r="M59" s="16">
        <f t="shared" si="1"/>
        <v>3</v>
      </c>
      <c r="N59" s="25">
        <v>1364832</v>
      </c>
      <c r="P59" s="24">
        <v>43522</v>
      </c>
      <c r="Q59" s="14">
        <f t="shared" si="2"/>
        <v>2</v>
      </c>
      <c r="R59" s="76" t="str" cm="1">
        <f t="array" ref="R59">_xlfn.IFS(Q59=1,"January",Q59=2,"February",Q59=3,"March",Q59=4,"April",Q59=5,"May",Q59=6,"June",Q59=7,"July",Q59=8,"August",Q59=9,"September",Q59=10,"October",Q59=11,"November",Q59=12,"December")</f>
        <v>February</v>
      </c>
      <c r="S59" s="25">
        <v>1364832</v>
      </c>
    </row>
    <row r="60" spans="3:19" x14ac:dyDescent="0.3">
      <c r="C60" s="59">
        <v>6</v>
      </c>
      <c r="D60">
        <v>1</v>
      </c>
      <c r="L60" s="1">
        <v>43523</v>
      </c>
      <c r="M60" s="4">
        <f t="shared" si="1"/>
        <v>4</v>
      </c>
      <c r="N60" s="2">
        <v>1323241</v>
      </c>
      <c r="P60" s="1">
        <v>43523</v>
      </c>
      <c r="Q60" s="14">
        <f t="shared" si="2"/>
        <v>2</v>
      </c>
      <c r="R60" s="76" t="str" cm="1">
        <f t="array" ref="R60">_xlfn.IFS(Q60=1,"January",Q60=2,"February",Q60=3,"March",Q60=4,"April",Q60=5,"May",Q60=6,"June",Q60=7,"July",Q60=8,"August",Q60=9,"September",Q60=10,"October",Q60=11,"November",Q60=12,"December")</f>
        <v>February</v>
      </c>
      <c r="S60" s="2">
        <v>1323241</v>
      </c>
    </row>
    <row r="61" spans="3:19" x14ac:dyDescent="0.3">
      <c r="C61" s="59">
        <v>7</v>
      </c>
      <c r="D61">
        <v>3</v>
      </c>
      <c r="L61" s="24">
        <v>43524</v>
      </c>
      <c r="M61" s="16">
        <f t="shared" si="1"/>
        <v>5</v>
      </c>
      <c r="N61" s="25">
        <v>1405660</v>
      </c>
      <c r="P61" s="24">
        <v>43524</v>
      </c>
      <c r="Q61" s="14">
        <f t="shared" si="2"/>
        <v>2</v>
      </c>
      <c r="R61" s="76" t="str" cm="1">
        <f t="array" ref="R61">_xlfn.IFS(Q61=1,"January",Q61=2,"February",Q61=3,"March",Q61=4,"April",Q61=5,"May",Q61=6,"June",Q61=7,"July",Q61=8,"August",Q61=9,"September",Q61=10,"October",Q61=11,"November",Q61=12,"December")</f>
        <v>February</v>
      </c>
      <c r="S61" s="25">
        <v>1405660</v>
      </c>
    </row>
    <row r="62" spans="3:19" x14ac:dyDescent="0.3">
      <c r="C62" s="59" t="s">
        <v>97</v>
      </c>
      <c r="D62">
        <v>24</v>
      </c>
      <c r="L62" s="1">
        <v>43525</v>
      </c>
      <c r="M62" s="4">
        <f t="shared" si="1"/>
        <v>6</v>
      </c>
      <c r="N62" s="2">
        <v>1458532</v>
      </c>
      <c r="P62" s="1">
        <v>43525</v>
      </c>
      <c r="Q62" s="14">
        <f t="shared" si="2"/>
        <v>3</v>
      </c>
      <c r="R62" s="76" t="str" cm="1">
        <f t="array" ref="R62">_xlfn.IFS(Q62=1,"January",Q62=2,"February",Q62=3,"March",Q62=4,"April",Q62=5,"May",Q62=6,"June",Q62=7,"July",Q62=8,"August",Q62=9,"September",Q62=10,"October",Q62=11,"November",Q62=12,"December")</f>
        <v>March</v>
      </c>
      <c r="S62" s="2">
        <v>1458532</v>
      </c>
    </row>
    <row r="63" spans="3:19" x14ac:dyDescent="0.3">
      <c r="L63" s="24">
        <v>43526</v>
      </c>
      <c r="M63" s="16">
        <f t="shared" si="1"/>
        <v>7</v>
      </c>
      <c r="N63" s="25">
        <v>900972</v>
      </c>
      <c r="P63" s="24">
        <v>43526</v>
      </c>
      <c r="Q63" s="14">
        <f t="shared" si="2"/>
        <v>3</v>
      </c>
      <c r="R63" s="76" t="str" cm="1">
        <f t="array" ref="R63">_xlfn.IFS(Q63=1,"January",Q63=2,"February",Q63=3,"March",Q63=4,"April",Q63=5,"May",Q63=6,"June",Q63=7,"July",Q63=8,"August",Q63=9,"September",Q63=10,"October",Q63=11,"November",Q63=12,"December")</f>
        <v>March</v>
      </c>
      <c r="S63" s="25">
        <v>900972</v>
      </c>
    </row>
    <row r="64" spans="3:19" x14ac:dyDescent="0.3">
      <c r="L64" s="1">
        <v>43527</v>
      </c>
      <c r="M64" s="4">
        <f t="shared" si="1"/>
        <v>1</v>
      </c>
      <c r="N64" s="2">
        <v>1694106</v>
      </c>
      <c r="P64" s="1">
        <v>43527</v>
      </c>
      <c r="Q64" s="14">
        <f t="shared" si="2"/>
        <v>3</v>
      </c>
      <c r="R64" s="76" t="str" cm="1">
        <f t="array" ref="R64">_xlfn.IFS(Q64=1,"January",Q64=2,"February",Q64=3,"March",Q64=4,"April",Q64=5,"May",Q64=6,"June",Q64=7,"July",Q64=8,"August",Q64=9,"September",Q64=10,"October",Q64=11,"November",Q64=12,"December")</f>
        <v>March</v>
      </c>
      <c r="S64" s="2">
        <v>1694106</v>
      </c>
    </row>
    <row r="65" spans="12:19" x14ac:dyDescent="0.3">
      <c r="L65" s="1">
        <v>43528</v>
      </c>
      <c r="M65" s="4">
        <f t="shared" si="1"/>
        <v>2</v>
      </c>
      <c r="N65" s="2">
        <v>1375592</v>
      </c>
      <c r="P65" s="1">
        <v>43528</v>
      </c>
      <c r="Q65" s="14">
        <f t="shared" si="2"/>
        <v>3</v>
      </c>
      <c r="R65" s="76" t="str" cm="1">
        <f t="array" ref="R65">_xlfn.IFS(Q65=1,"January",Q65=2,"February",Q65=3,"March",Q65=4,"April",Q65=5,"May",Q65=6,"June",Q65=7,"July",Q65=8,"August",Q65=9,"September",Q65=10,"October",Q65=11,"November",Q65=12,"December")</f>
        <v>March</v>
      </c>
      <c r="S65" s="2">
        <v>1375592</v>
      </c>
    </row>
    <row r="66" spans="12:19" x14ac:dyDescent="0.3">
      <c r="L66" s="1">
        <v>43529</v>
      </c>
      <c r="M66" s="4">
        <f t="shared" si="1"/>
        <v>3</v>
      </c>
      <c r="N66" s="2">
        <v>1258566</v>
      </c>
      <c r="P66" s="1">
        <v>43529</v>
      </c>
      <c r="Q66" s="14">
        <f t="shared" si="2"/>
        <v>3</v>
      </c>
      <c r="R66" s="76" t="str" cm="1">
        <f t="array" ref="R66">_xlfn.IFS(Q66=1,"January",Q66=2,"February",Q66=3,"March",Q66=4,"April",Q66=5,"May",Q66=6,"June",Q66=7,"July",Q66=8,"August",Q66=9,"September",Q66=10,"October",Q66=11,"November",Q66=12,"December")</f>
        <v>March</v>
      </c>
      <c r="S66" s="2">
        <v>1258566</v>
      </c>
    </row>
    <row r="67" spans="12:19" x14ac:dyDescent="0.3">
      <c r="L67" s="1">
        <v>43530</v>
      </c>
      <c r="M67" s="4">
        <f t="shared" si="1"/>
        <v>4</v>
      </c>
      <c r="N67" s="2">
        <v>1104608</v>
      </c>
      <c r="P67" s="1">
        <v>43530</v>
      </c>
      <c r="Q67" s="14">
        <f t="shared" si="2"/>
        <v>3</v>
      </c>
      <c r="R67" s="76" t="str" cm="1">
        <f t="array" ref="R67">_xlfn.IFS(Q67=1,"January",Q67=2,"February",Q67=3,"March",Q67=4,"April",Q67=5,"May",Q67=6,"June",Q67=7,"July",Q67=8,"August",Q67=9,"September",Q67=10,"October",Q67=11,"November",Q67=12,"December")</f>
        <v>March</v>
      </c>
      <c r="S67" s="2">
        <v>1104608</v>
      </c>
    </row>
    <row r="68" spans="12:19" x14ac:dyDescent="0.3">
      <c r="L68" s="1">
        <v>43531</v>
      </c>
      <c r="M68" s="4">
        <f t="shared" ref="M68:M131" si="4">WEEKDAY(L68,1)</f>
        <v>5</v>
      </c>
      <c r="N68" s="2">
        <v>1221549</v>
      </c>
      <c r="P68" s="1">
        <v>43531</v>
      </c>
      <c r="Q68" s="14">
        <f t="shared" ref="Q68:Q131" si="5">MONTH(P68)</f>
        <v>3</v>
      </c>
      <c r="R68" s="76" t="str" cm="1">
        <f t="array" ref="R68">_xlfn.IFS(Q68=1,"January",Q68=2,"February",Q68=3,"March",Q68=4,"April",Q68=5,"May",Q68=6,"June",Q68=7,"July",Q68=8,"August",Q68=9,"September",Q68=10,"October",Q68=11,"November",Q68=12,"December")</f>
        <v>March</v>
      </c>
      <c r="S68" s="2">
        <v>1221549</v>
      </c>
    </row>
    <row r="69" spans="12:19" x14ac:dyDescent="0.3">
      <c r="L69" s="1">
        <v>43532</v>
      </c>
      <c r="M69" s="4">
        <f t="shared" si="4"/>
        <v>6</v>
      </c>
      <c r="N69" s="2">
        <v>1390539</v>
      </c>
      <c r="P69" s="1">
        <v>43532</v>
      </c>
      <c r="Q69" s="14">
        <f t="shared" si="5"/>
        <v>3</v>
      </c>
      <c r="R69" s="76" t="str" cm="1">
        <f t="array" ref="R69">_xlfn.IFS(Q69=1,"January",Q69=2,"February",Q69=3,"March",Q69=4,"April",Q69=5,"May",Q69=6,"June",Q69=7,"July",Q69=8,"August",Q69=9,"September",Q69=10,"October",Q69=11,"November",Q69=12,"December")</f>
        <v>March</v>
      </c>
      <c r="S69" s="2">
        <v>1390539</v>
      </c>
    </row>
    <row r="70" spans="12:19" x14ac:dyDescent="0.3">
      <c r="L70" s="24">
        <v>43533</v>
      </c>
      <c r="M70" s="16">
        <f t="shared" si="4"/>
        <v>7</v>
      </c>
      <c r="N70" s="25">
        <v>1820150</v>
      </c>
      <c r="P70" s="24">
        <v>43533</v>
      </c>
      <c r="Q70" s="14">
        <f t="shared" si="5"/>
        <v>3</v>
      </c>
      <c r="R70" s="76" t="str" cm="1">
        <f t="array" ref="R70">_xlfn.IFS(Q70=1,"January",Q70=2,"February",Q70=3,"March",Q70=4,"April",Q70=5,"May",Q70=6,"June",Q70=7,"July",Q70=8,"August",Q70=9,"September",Q70=10,"October",Q70=11,"November",Q70=12,"December")</f>
        <v>March</v>
      </c>
      <c r="S70" s="25">
        <v>1820150</v>
      </c>
    </row>
    <row r="71" spans="12:19" x14ac:dyDescent="0.3">
      <c r="L71" s="1">
        <v>43534</v>
      </c>
      <c r="M71" s="4">
        <f t="shared" si="4"/>
        <v>1</v>
      </c>
      <c r="N71" s="2">
        <v>1711650</v>
      </c>
      <c r="P71" s="1">
        <v>43534</v>
      </c>
      <c r="Q71" s="14">
        <f t="shared" si="5"/>
        <v>3</v>
      </c>
      <c r="R71" s="76" t="str" cm="1">
        <f t="array" ref="R71">_xlfn.IFS(Q71=1,"January",Q71=2,"February",Q71=3,"March",Q71=4,"April",Q71=5,"May",Q71=6,"June",Q71=7,"July",Q71=8,"August",Q71=9,"September",Q71=10,"October",Q71=11,"November",Q71=12,"December")</f>
        <v>March</v>
      </c>
      <c r="S71" s="2">
        <v>1711650</v>
      </c>
    </row>
    <row r="72" spans="12:19" x14ac:dyDescent="0.3">
      <c r="L72" s="1">
        <v>43535</v>
      </c>
      <c r="M72" s="4">
        <f t="shared" si="4"/>
        <v>2</v>
      </c>
      <c r="N72" s="2">
        <v>1220679</v>
      </c>
      <c r="P72" s="1">
        <v>43535</v>
      </c>
      <c r="Q72" s="14">
        <f t="shared" si="5"/>
        <v>3</v>
      </c>
      <c r="R72" s="76" t="str" cm="1">
        <f t="array" ref="R72">_xlfn.IFS(Q72=1,"January",Q72=2,"February",Q72=3,"March",Q72=4,"April",Q72=5,"May",Q72=6,"June",Q72=7,"July",Q72=8,"August",Q72=9,"September",Q72=10,"October",Q72=11,"November",Q72=12,"December")</f>
        <v>March</v>
      </c>
      <c r="S72" s="2">
        <v>1220679</v>
      </c>
    </row>
    <row r="73" spans="12:19" x14ac:dyDescent="0.3">
      <c r="L73" s="1">
        <v>43536</v>
      </c>
      <c r="M73" s="4">
        <f t="shared" si="4"/>
        <v>3</v>
      </c>
      <c r="N73" s="2">
        <v>1299482</v>
      </c>
      <c r="P73" s="1">
        <v>43536</v>
      </c>
      <c r="Q73" s="14">
        <f t="shared" si="5"/>
        <v>3</v>
      </c>
      <c r="R73" s="76" t="str" cm="1">
        <f t="array" ref="R73">_xlfn.IFS(Q73=1,"January",Q73=2,"February",Q73=3,"March",Q73=4,"April",Q73=5,"May",Q73=6,"June",Q73=7,"July",Q73=8,"August",Q73=9,"September",Q73=10,"October",Q73=11,"November",Q73=12,"December")</f>
        <v>March</v>
      </c>
      <c r="S73" s="2">
        <v>1299482</v>
      </c>
    </row>
    <row r="74" spans="12:19" x14ac:dyDescent="0.3">
      <c r="L74" s="1">
        <v>43537</v>
      </c>
      <c r="M74" s="4">
        <f t="shared" si="4"/>
        <v>4</v>
      </c>
      <c r="N74" s="2">
        <v>1232690</v>
      </c>
      <c r="P74" s="1">
        <v>43537</v>
      </c>
      <c r="Q74" s="14">
        <f t="shared" si="5"/>
        <v>3</v>
      </c>
      <c r="R74" s="76" t="str" cm="1">
        <f t="array" ref="R74">_xlfn.IFS(Q74=1,"January",Q74=2,"February",Q74=3,"March",Q74=4,"April",Q74=5,"May",Q74=6,"June",Q74=7,"July",Q74=8,"August",Q74=9,"September",Q74=10,"October",Q74=11,"November",Q74=12,"December")</f>
        <v>March</v>
      </c>
      <c r="S74" s="2">
        <v>1232690</v>
      </c>
    </row>
    <row r="75" spans="12:19" x14ac:dyDescent="0.3">
      <c r="L75" s="1">
        <v>43538</v>
      </c>
      <c r="M75" s="4">
        <f t="shared" si="4"/>
        <v>5</v>
      </c>
      <c r="N75" s="2">
        <v>1268377</v>
      </c>
      <c r="P75" s="1">
        <v>43538</v>
      </c>
      <c r="Q75" s="14">
        <f t="shared" si="5"/>
        <v>3</v>
      </c>
      <c r="R75" s="76" t="str" cm="1">
        <f t="array" ref="R75">_xlfn.IFS(Q75=1,"January",Q75=2,"February",Q75=3,"March",Q75=4,"April",Q75=5,"May",Q75=6,"June",Q75=7,"July",Q75=8,"August",Q75=9,"September",Q75=10,"October",Q75=11,"November",Q75=12,"December")</f>
        <v>March</v>
      </c>
      <c r="S75" s="2">
        <v>1268377</v>
      </c>
    </row>
    <row r="76" spans="12:19" x14ac:dyDescent="0.3">
      <c r="L76" s="1">
        <v>43539</v>
      </c>
      <c r="M76" s="4">
        <f t="shared" si="4"/>
        <v>6</v>
      </c>
      <c r="N76" s="2">
        <v>1183818</v>
      </c>
      <c r="P76" s="1">
        <v>43539</v>
      </c>
      <c r="Q76" s="14">
        <f t="shared" si="5"/>
        <v>3</v>
      </c>
      <c r="R76" s="76" t="str" cm="1">
        <f t="array" ref="R76">_xlfn.IFS(Q76=1,"January",Q76=2,"February",Q76=3,"March",Q76=4,"April",Q76=5,"May",Q76=6,"June",Q76=7,"July",Q76=8,"August",Q76=9,"September",Q76=10,"October",Q76=11,"November",Q76=12,"December")</f>
        <v>March</v>
      </c>
      <c r="S76" s="2">
        <v>1183818</v>
      </c>
    </row>
    <row r="77" spans="12:19" x14ac:dyDescent="0.3">
      <c r="L77" s="1">
        <v>43540</v>
      </c>
      <c r="M77" s="4">
        <f t="shared" si="4"/>
        <v>7</v>
      </c>
      <c r="N77" s="2">
        <v>1815781</v>
      </c>
      <c r="P77" s="1">
        <v>43540</v>
      </c>
      <c r="Q77" s="14">
        <f t="shared" si="5"/>
        <v>3</v>
      </c>
      <c r="R77" s="76" t="str" cm="1">
        <f t="array" ref="R77">_xlfn.IFS(Q77=1,"January",Q77=2,"February",Q77=3,"March",Q77=4,"April",Q77=5,"May",Q77=6,"June",Q77=7,"July",Q77=8,"August",Q77=9,"September",Q77=10,"October",Q77=11,"November",Q77=12,"December")</f>
        <v>March</v>
      </c>
      <c r="S77" s="2">
        <v>1815781</v>
      </c>
    </row>
    <row r="78" spans="12:19" x14ac:dyDescent="0.3">
      <c r="L78" s="1">
        <v>43541</v>
      </c>
      <c r="M78" s="4">
        <f t="shared" si="4"/>
        <v>1</v>
      </c>
      <c r="N78" s="2">
        <v>1504514</v>
      </c>
      <c r="P78" s="1">
        <v>43541</v>
      </c>
      <c r="Q78" s="14">
        <f t="shared" si="5"/>
        <v>3</v>
      </c>
      <c r="R78" s="76" t="str" cm="1">
        <f t="array" ref="R78">_xlfn.IFS(Q78=1,"January",Q78=2,"February",Q78=3,"March",Q78=4,"April",Q78=5,"May",Q78=6,"June",Q78=7,"July",Q78=8,"August",Q78=9,"September",Q78=10,"October",Q78=11,"November",Q78=12,"December")</f>
        <v>March</v>
      </c>
      <c r="S78" s="2">
        <v>1504514</v>
      </c>
    </row>
    <row r="79" spans="12:19" x14ac:dyDescent="0.3">
      <c r="L79" s="1">
        <v>43542</v>
      </c>
      <c r="M79" s="4">
        <f t="shared" si="4"/>
        <v>2</v>
      </c>
      <c r="N79" s="2">
        <v>1310254</v>
      </c>
      <c r="P79" s="1">
        <v>43542</v>
      </c>
      <c r="Q79" s="14">
        <f t="shared" si="5"/>
        <v>3</v>
      </c>
      <c r="R79" s="76" t="str" cm="1">
        <f t="array" ref="R79">_xlfn.IFS(Q79=1,"January",Q79=2,"February",Q79=3,"March",Q79=4,"April",Q79=5,"May",Q79=6,"June",Q79=7,"July",Q79=8,"August",Q79=9,"September",Q79=10,"October",Q79=11,"November",Q79=12,"December")</f>
        <v>March</v>
      </c>
      <c r="S79" s="2">
        <v>1310254</v>
      </c>
    </row>
    <row r="80" spans="12:19" x14ac:dyDescent="0.3">
      <c r="L80" s="24">
        <v>43543</v>
      </c>
      <c r="M80" s="16">
        <f t="shared" si="4"/>
        <v>3</v>
      </c>
      <c r="N80" s="25">
        <v>707578</v>
      </c>
      <c r="P80" s="24">
        <v>43543</v>
      </c>
      <c r="Q80" s="14">
        <f t="shared" si="5"/>
        <v>3</v>
      </c>
      <c r="R80" s="76" t="str" cm="1">
        <f t="array" ref="R80">_xlfn.IFS(Q80=1,"January",Q80=2,"February",Q80=3,"March",Q80=4,"April",Q80=5,"May",Q80=6,"June",Q80=7,"July",Q80=8,"August",Q80=9,"September",Q80=10,"October",Q80=11,"November",Q80=12,"December")</f>
        <v>March</v>
      </c>
      <c r="S80" s="25">
        <v>707578</v>
      </c>
    </row>
    <row r="81" spans="12:19" x14ac:dyDescent="0.3">
      <c r="L81" s="1">
        <v>43544</v>
      </c>
      <c r="M81" s="4">
        <f t="shared" si="4"/>
        <v>4</v>
      </c>
      <c r="N81" s="2">
        <v>1377825</v>
      </c>
      <c r="P81" s="1">
        <v>43544</v>
      </c>
      <c r="Q81" s="14">
        <f t="shared" si="5"/>
        <v>3</v>
      </c>
      <c r="R81" s="76" t="str" cm="1">
        <f t="array" ref="R81">_xlfn.IFS(Q81=1,"January",Q81=2,"February",Q81=3,"March",Q81=4,"April",Q81=5,"May",Q81=6,"June",Q81=7,"July",Q81=8,"August",Q81=9,"September",Q81=10,"October",Q81=11,"November",Q81=12,"December")</f>
        <v>March</v>
      </c>
      <c r="S81" s="2">
        <v>1377825</v>
      </c>
    </row>
    <row r="82" spans="12:19" x14ac:dyDescent="0.3">
      <c r="L82" s="1">
        <v>43545</v>
      </c>
      <c r="M82" s="4">
        <f t="shared" si="4"/>
        <v>5</v>
      </c>
      <c r="N82" s="2">
        <v>1234506</v>
      </c>
      <c r="P82" s="1">
        <v>43545</v>
      </c>
      <c r="Q82" s="14">
        <f t="shared" si="5"/>
        <v>3</v>
      </c>
      <c r="R82" s="76" t="str" cm="1">
        <f t="array" ref="R82">_xlfn.IFS(Q82=1,"January",Q82=2,"February",Q82=3,"March",Q82=4,"April",Q82=5,"May",Q82=6,"June",Q82=7,"July",Q82=8,"August",Q82=9,"September",Q82=10,"October",Q82=11,"November",Q82=12,"December")</f>
        <v>March</v>
      </c>
      <c r="S82" s="2">
        <v>1234506</v>
      </c>
    </row>
    <row r="83" spans="12:19" x14ac:dyDescent="0.3">
      <c r="L83" s="1">
        <v>43546</v>
      </c>
      <c r="M83" s="4">
        <f t="shared" si="4"/>
        <v>6</v>
      </c>
      <c r="N83" s="2">
        <v>1361589</v>
      </c>
      <c r="P83" s="1">
        <v>43546</v>
      </c>
      <c r="Q83" s="14">
        <f t="shared" si="5"/>
        <v>3</v>
      </c>
      <c r="R83" s="76" t="str" cm="1">
        <f t="array" ref="R83">_xlfn.IFS(Q83=1,"January",Q83=2,"February",Q83=3,"March",Q83=4,"April",Q83=5,"May",Q83=6,"June",Q83=7,"July",Q83=8,"August",Q83=9,"September",Q83=10,"October",Q83=11,"November",Q83=12,"December")</f>
        <v>March</v>
      </c>
      <c r="S83" s="2">
        <v>1361589</v>
      </c>
    </row>
    <row r="84" spans="12:19" x14ac:dyDescent="0.3">
      <c r="L84" s="1">
        <v>43547</v>
      </c>
      <c r="M84" s="4">
        <f t="shared" si="4"/>
        <v>7</v>
      </c>
      <c r="N84" s="2">
        <v>1874769</v>
      </c>
      <c r="P84" s="1">
        <v>43547</v>
      </c>
      <c r="Q84" s="14">
        <f t="shared" si="5"/>
        <v>3</v>
      </c>
      <c r="R84" s="76" t="str" cm="1">
        <f t="array" ref="R84">_xlfn.IFS(Q84=1,"January",Q84=2,"February",Q84=3,"March",Q84=4,"April",Q84=5,"May",Q84=6,"June",Q84=7,"July",Q84=8,"August",Q84=9,"September",Q84=10,"October",Q84=11,"November",Q84=12,"December")</f>
        <v>March</v>
      </c>
      <c r="S84" s="2">
        <v>1874769</v>
      </c>
    </row>
    <row r="85" spans="12:19" x14ac:dyDescent="0.3">
      <c r="L85" s="24">
        <v>43548</v>
      </c>
      <c r="M85" s="16">
        <f t="shared" si="4"/>
        <v>1</v>
      </c>
      <c r="N85" s="25">
        <v>1839416</v>
      </c>
      <c r="P85" s="24">
        <v>43548</v>
      </c>
      <c r="Q85" s="14">
        <f t="shared" si="5"/>
        <v>3</v>
      </c>
      <c r="R85" s="76" t="str" cm="1">
        <f t="array" ref="R85">_xlfn.IFS(Q85=1,"January",Q85=2,"February",Q85=3,"March",Q85=4,"April",Q85=5,"May",Q85=6,"June",Q85=7,"July",Q85=8,"August",Q85=9,"September",Q85=10,"October",Q85=11,"November",Q85=12,"December")</f>
        <v>March</v>
      </c>
      <c r="S85" s="25">
        <v>1839416</v>
      </c>
    </row>
    <row r="86" spans="12:19" x14ac:dyDescent="0.3">
      <c r="L86" s="1">
        <v>43549</v>
      </c>
      <c r="M86" s="4">
        <f t="shared" si="4"/>
        <v>2</v>
      </c>
      <c r="N86" s="2">
        <v>1351986</v>
      </c>
      <c r="P86" s="1">
        <v>43549</v>
      </c>
      <c r="Q86" s="14">
        <f t="shared" si="5"/>
        <v>3</v>
      </c>
      <c r="R86" s="76" t="str" cm="1">
        <f t="array" ref="R86">_xlfn.IFS(Q86=1,"January",Q86=2,"February",Q86=3,"March",Q86=4,"April",Q86=5,"May",Q86=6,"June",Q86=7,"July",Q86=8,"August",Q86=9,"September",Q86=10,"October",Q86=11,"November",Q86=12,"December")</f>
        <v>March</v>
      </c>
      <c r="S86" s="2">
        <v>1351986</v>
      </c>
    </row>
    <row r="87" spans="12:19" x14ac:dyDescent="0.3">
      <c r="L87" s="24">
        <v>43550</v>
      </c>
      <c r="M87" s="16">
        <f t="shared" si="4"/>
        <v>3</v>
      </c>
      <c r="N87" s="25">
        <v>1259241</v>
      </c>
      <c r="P87" s="24">
        <v>43550</v>
      </c>
      <c r="Q87" s="14">
        <f t="shared" si="5"/>
        <v>3</v>
      </c>
      <c r="R87" s="76" t="str" cm="1">
        <f t="array" ref="R87">_xlfn.IFS(Q87=1,"January",Q87=2,"February",Q87=3,"March",Q87=4,"April",Q87=5,"May",Q87=6,"June",Q87=7,"July",Q87=8,"August",Q87=9,"September",Q87=10,"October",Q87=11,"November",Q87=12,"December")</f>
        <v>March</v>
      </c>
      <c r="S87" s="25">
        <v>1259241</v>
      </c>
    </row>
    <row r="88" spans="12:19" x14ac:dyDescent="0.3">
      <c r="L88" s="1">
        <v>43551</v>
      </c>
      <c r="M88" s="4">
        <f t="shared" si="4"/>
        <v>4</v>
      </c>
      <c r="N88" s="2">
        <v>1150032</v>
      </c>
      <c r="P88" s="1">
        <v>43551</v>
      </c>
      <c r="Q88" s="14">
        <f t="shared" si="5"/>
        <v>3</v>
      </c>
      <c r="R88" s="76" t="str" cm="1">
        <f t="array" ref="R88">_xlfn.IFS(Q88=1,"January",Q88=2,"February",Q88=3,"March",Q88=4,"April",Q88=5,"May",Q88=6,"June",Q88=7,"July",Q88=8,"August",Q88=9,"September",Q88=10,"October",Q88=11,"November",Q88=12,"December")</f>
        <v>March</v>
      </c>
      <c r="S88" s="2">
        <v>1150032</v>
      </c>
    </row>
    <row r="89" spans="12:19" x14ac:dyDescent="0.3">
      <c r="L89" s="1">
        <v>43552</v>
      </c>
      <c r="M89" s="4">
        <f t="shared" si="4"/>
        <v>5</v>
      </c>
      <c r="N89" s="2">
        <v>1311309</v>
      </c>
      <c r="P89" s="1">
        <v>43552</v>
      </c>
      <c r="Q89" s="14">
        <f t="shared" si="5"/>
        <v>3</v>
      </c>
      <c r="R89" s="76" t="str" cm="1">
        <f t="array" ref="R89">_xlfn.IFS(Q89=1,"January",Q89=2,"February",Q89=3,"March",Q89=4,"April",Q89=5,"May",Q89=6,"June",Q89=7,"July",Q89=8,"August",Q89=9,"September",Q89=10,"October",Q89=11,"November",Q89=12,"December")</f>
        <v>March</v>
      </c>
      <c r="S89" s="2">
        <v>1311309</v>
      </c>
    </row>
    <row r="90" spans="12:19" x14ac:dyDescent="0.3">
      <c r="L90" s="1">
        <v>43553</v>
      </c>
      <c r="M90" s="4">
        <f t="shared" si="4"/>
        <v>6</v>
      </c>
      <c r="N90" s="2">
        <v>1390113</v>
      </c>
      <c r="P90" s="1">
        <v>43553</v>
      </c>
      <c r="Q90" s="14">
        <f t="shared" si="5"/>
        <v>3</v>
      </c>
      <c r="R90" s="76" t="str" cm="1">
        <f t="array" ref="R90">_xlfn.IFS(Q90=1,"January",Q90=2,"February",Q90=3,"March",Q90=4,"April",Q90=5,"May",Q90=6,"June",Q90=7,"July",Q90=8,"August",Q90=9,"September",Q90=10,"October",Q90=11,"November",Q90=12,"December")</f>
        <v>March</v>
      </c>
      <c r="S90" s="2">
        <v>1390113</v>
      </c>
    </row>
    <row r="91" spans="12:19" x14ac:dyDescent="0.3">
      <c r="L91" s="1">
        <v>43554</v>
      </c>
      <c r="M91" s="4">
        <f t="shared" si="4"/>
        <v>7</v>
      </c>
      <c r="N91" s="2">
        <v>1748764</v>
      </c>
      <c r="P91" s="1">
        <v>43554</v>
      </c>
      <c r="Q91" s="14">
        <f t="shared" si="5"/>
        <v>3</v>
      </c>
      <c r="R91" s="76" t="str" cm="1">
        <f t="array" ref="R91">_xlfn.IFS(Q91=1,"January",Q91=2,"February",Q91=3,"March",Q91=4,"April",Q91=5,"May",Q91=6,"June",Q91=7,"July",Q91=8,"August",Q91=9,"September",Q91=10,"October",Q91=11,"November",Q91=12,"December")</f>
        <v>March</v>
      </c>
      <c r="S91" s="2">
        <v>1748764</v>
      </c>
    </row>
    <row r="92" spans="12:19" x14ac:dyDescent="0.3">
      <c r="L92" s="1">
        <v>43555</v>
      </c>
      <c r="M92" s="4">
        <f t="shared" si="4"/>
        <v>1</v>
      </c>
      <c r="N92" s="2">
        <v>1640943</v>
      </c>
      <c r="P92" s="1">
        <v>43555</v>
      </c>
      <c r="Q92" s="14">
        <f t="shared" si="5"/>
        <v>3</v>
      </c>
      <c r="R92" s="76" t="str" cm="1">
        <f t="array" ref="R92">_xlfn.IFS(Q92=1,"January",Q92=2,"February",Q92=3,"March",Q92=4,"April",Q92=5,"May",Q92=6,"June",Q92=7,"July",Q92=8,"August",Q92=9,"September",Q92=10,"October",Q92=11,"November",Q92=12,"December")</f>
        <v>March</v>
      </c>
      <c r="S92" s="2">
        <v>1640943</v>
      </c>
    </row>
    <row r="93" spans="12:19" x14ac:dyDescent="0.3">
      <c r="L93" s="1">
        <v>43556</v>
      </c>
      <c r="M93" s="4">
        <f t="shared" si="4"/>
        <v>2</v>
      </c>
      <c r="N93" s="2">
        <v>1363225</v>
      </c>
      <c r="P93" s="1">
        <v>43556</v>
      </c>
      <c r="Q93" s="14">
        <f t="shared" si="5"/>
        <v>4</v>
      </c>
      <c r="R93" s="76" t="str" cm="1">
        <f t="array" ref="R93">_xlfn.IFS(Q93=1,"January",Q93=2,"February",Q93=3,"March",Q93=4,"April",Q93=5,"May",Q93=6,"June",Q93=7,"July",Q93=8,"August",Q93=9,"September",Q93=10,"October",Q93=11,"November",Q93=12,"December")</f>
        <v>April</v>
      </c>
      <c r="S93" s="2">
        <v>1363225</v>
      </c>
    </row>
    <row r="94" spans="12:19" x14ac:dyDescent="0.3">
      <c r="L94" s="1">
        <v>43557</v>
      </c>
      <c r="M94" s="4">
        <f t="shared" si="4"/>
        <v>3</v>
      </c>
      <c r="N94" s="2">
        <v>1309458</v>
      </c>
      <c r="P94" s="1">
        <v>43557</v>
      </c>
      <c r="Q94" s="14">
        <f t="shared" si="5"/>
        <v>4</v>
      </c>
      <c r="R94" s="76" t="str" cm="1">
        <f t="array" ref="R94">_xlfn.IFS(Q94=1,"January",Q94=2,"February",Q94=3,"March",Q94=4,"April",Q94=5,"May",Q94=6,"June",Q94=7,"July",Q94=8,"August",Q94=9,"September",Q94=10,"October",Q94=11,"November",Q94=12,"December")</f>
        <v>April</v>
      </c>
      <c r="S94" s="2">
        <v>1309458</v>
      </c>
    </row>
    <row r="95" spans="12:19" x14ac:dyDescent="0.3">
      <c r="L95" s="1">
        <v>43558</v>
      </c>
      <c r="M95" s="4">
        <f t="shared" si="4"/>
        <v>4</v>
      </c>
      <c r="N95" s="2">
        <v>1335896</v>
      </c>
      <c r="P95" s="1">
        <v>43558</v>
      </c>
      <c r="Q95" s="14">
        <f t="shared" si="5"/>
        <v>4</v>
      </c>
      <c r="R95" s="76" t="str" cm="1">
        <f t="array" ref="R95">_xlfn.IFS(Q95=1,"January",Q95=2,"February",Q95=3,"March",Q95=4,"April",Q95=5,"May",Q95=6,"June",Q95=7,"July",Q95=8,"August",Q95=9,"September",Q95=10,"October",Q95=11,"November",Q95=12,"December")</f>
        <v>April</v>
      </c>
      <c r="S95" s="2">
        <v>1335896</v>
      </c>
    </row>
    <row r="96" spans="12:19" x14ac:dyDescent="0.3">
      <c r="L96" s="24">
        <v>43559</v>
      </c>
      <c r="M96" s="16">
        <f t="shared" si="4"/>
        <v>5</v>
      </c>
      <c r="N96" s="25">
        <v>628275</v>
      </c>
      <c r="P96" s="24">
        <v>43559</v>
      </c>
      <c r="Q96" s="14">
        <f t="shared" si="5"/>
        <v>4</v>
      </c>
      <c r="R96" s="76" t="str" cm="1">
        <f t="array" ref="R96">_xlfn.IFS(Q96=1,"January",Q96=2,"February",Q96=3,"March",Q96=4,"April",Q96=5,"May",Q96=6,"June",Q96=7,"July",Q96=8,"August",Q96=9,"September",Q96=10,"October",Q96=11,"November",Q96=12,"December")</f>
        <v>April</v>
      </c>
      <c r="S96" s="25">
        <v>628275</v>
      </c>
    </row>
    <row r="97" spans="12:19" x14ac:dyDescent="0.3">
      <c r="L97" s="1">
        <v>43560</v>
      </c>
      <c r="M97" s="4">
        <f t="shared" si="4"/>
        <v>6</v>
      </c>
      <c r="N97" s="2">
        <v>1566003</v>
      </c>
      <c r="P97" s="1">
        <v>43560</v>
      </c>
      <c r="Q97" s="14">
        <f t="shared" si="5"/>
        <v>4</v>
      </c>
      <c r="R97" s="76" t="str" cm="1">
        <f t="array" ref="R97">_xlfn.IFS(Q97=1,"January",Q97=2,"February",Q97=3,"March",Q97=4,"April",Q97=5,"May",Q97=6,"June",Q97=7,"July",Q97=8,"August",Q97=9,"September",Q97=10,"October",Q97=11,"November",Q97=12,"December")</f>
        <v>April</v>
      </c>
      <c r="S97" s="2">
        <v>1566003</v>
      </c>
    </row>
    <row r="98" spans="12:19" x14ac:dyDescent="0.3">
      <c r="L98" s="1">
        <v>43561</v>
      </c>
      <c r="M98" s="4">
        <f t="shared" si="4"/>
        <v>7</v>
      </c>
      <c r="N98" s="2">
        <v>1856364</v>
      </c>
      <c r="P98" s="1">
        <v>43561</v>
      </c>
      <c r="Q98" s="14">
        <f t="shared" si="5"/>
        <v>4</v>
      </c>
      <c r="R98" s="76" t="str" cm="1">
        <f t="array" ref="R98">_xlfn.IFS(Q98=1,"January",Q98=2,"February",Q98=3,"March",Q98=4,"April",Q98=5,"May",Q98=6,"June",Q98=7,"July",Q98=8,"August",Q98=9,"September",Q98=10,"October",Q98=11,"November",Q98=12,"December")</f>
        <v>April</v>
      </c>
      <c r="S98" s="2">
        <v>1856364</v>
      </c>
    </row>
    <row r="99" spans="12:19" x14ac:dyDescent="0.3">
      <c r="L99" s="1">
        <v>43562</v>
      </c>
      <c r="M99" s="4">
        <f t="shared" si="4"/>
        <v>1</v>
      </c>
      <c r="N99" s="2">
        <v>1503900</v>
      </c>
      <c r="P99" s="1">
        <v>43562</v>
      </c>
      <c r="Q99" s="14">
        <f t="shared" si="5"/>
        <v>4</v>
      </c>
      <c r="R99" s="76" t="str" cm="1">
        <f t="array" ref="R99">_xlfn.IFS(Q99=1,"January",Q99=2,"February",Q99=3,"March",Q99=4,"April",Q99=5,"May",Q99=6,"June",Q99=7,"July",Q99=8,"August",Q99=9,"September",Q99=10,"October",Q99=11,"November",Q99=12,"December")</f>
        <v>April</v>
      </c>
      <c r="S99" s="2">
        <v>1503900</v>
      </c>
    </row>
    <row r="100" spans="12:19" x14ac:dyDescent="0.3">
      <c r="L100" s="1">
        <v>43563</v>
      </c>
      <c r="M100" s="4">
        <f t="shared" si="4"/>
        <v>2</v>
      </c>
      <c r="N100" s="2">
        <v>1259605</v>
      </c>
      <c r="P100" s="1">
        <v>43563</v>
      </c>
      <c r="Q100" s="14">
        <f t="shared" si="5"/>
        <v>4</v>
      </c>
      <c r="R100" s="76" t="str" cm="1">
        <f t="array" ref="R100">_xlfn.IFS(Q100=1,"January",Q100=2,"February",Q100=3,"March",Q100=4,"April",Q100=5,"May",Q100=6,"June",Q100=7,"July",Q100=8,"August",Q100=9,"September",Q100=10,"October",Q100=11,"November",Q100=12,"December")</f>
        <v>April</v>
      </c>
      <c r="S100" s="2">
        <v>1259605</v>
      </c>
    </row>
    <row r="101" spans="12:19" x14ac:dyDescent="0.3">
      <c r="L101" s="1">
        <v>43564</v>
      </c>
      <c r="M101" s="4">
        <f t="shared" si="4"/>
        <v>3</v>
      </c>
      <c r="N101" s="2">
        <v>1322295</v>
      </c>
      <c r="P101" s="1">
        <v>43564</v>
      </c>
      <c r="Q101" s="14">
        <f t="shared" si="5"/>
        <v>4</v>
      </c>
      <c r="R101" s="76" t="str" cm="1">
        <f t="array" ref="R101">_xlfn.IFS(Q101=1,"January",Q101=2,"February",Q101=3,"March",Q101=4,"April",Q101=5,"May",Q101=6,"June",Q101=7,"July",Q101=8,"August",Q101=9,"September",Q101=10,"October",Q101=11,"November",Q101=12,"December")</f>
        <v>April</v>
      </c>
      <c r="S101" s="2">
        <v>1322295</v>
      </c>
    </row>
    <row r="102" spans="12:19" x14ac:dyDescent="0.3">
      <c r="L102" s="1">
        <v>43565</v>
      </c>
      <c r="M102" s="4">
        <f t="shared" si="4"/>
        <v>4</v>
      </c>
      <c r="N102" s="2">
        <v>1210438</v>
      </c>
      <c r="P102" s="1">
        <v>43565</v>
      </c>
      <c r="Q102" s="14">
        <f t="shared" si="5"/>
        <v>4</v>
      </c>
      <c r="R102" s="76" t="str" cm="1">
        <f t="array" ref="R102">_xlfn.IFS(Q102=1,"January",Q102=2,"February",Q102=3,"March",Q102=4,"April",Q102=5,"May",Q102=6,"June",Q102=7,"July",Q102=8,"August",Q102=9,"September",Q102=10,"October",Q102=11,"November",Q102=12,"December")</f>
        <v>April</v>
      </c>
      <c r="S102" s="2">
        <v>1210438</v>
      </c>
    </row>
    <row r="103" spans="12:19" x14ac:dyDescent="0.3">
      <c r="L103" s="24">
        <v>43566</v>
      </c>
      <c r="M103" s="16">
        <f t="shared" si="4"/>
        <v>5</v>
      </c>
      <c r="N103" s="25">
        <v>1208741</v>
      </c>
      <c r="P103" s="24">
        <v>43566</v>
      </c>
      <c r="Q103" s="14">
        <f t="shared" si="5"/>
        <v>4</v>
      </c>
      <c r="R103" s="76" t="str" cm="1">
        <f t="array" ref="R103">_xlfn.IFS(Q103=1,"January",Q103=2,"February",Q103=3,"March",Q103=4,"April",Q103=5,"May",Q103=6,"June",Q103=7,"July",Q103=8,"August",Q103=9,"September",Q103=10,"October",Q103=11,"November",Q103=12,"December")</f>
        <v>April</v>
      </c>
      <c r="S103" s="25">
        <v>1208741</v>
      </c>
    </row>
    <row r="104" spans="12:19" x14ac:dyDescent="0.3">
      <c r="L104" s="24">
        <v>43567</v>
      </c>
      <c r="M104" s="16">
        <f t="shared" si="4"/>
        <v>6</v>
      </c>
      <c r="N104" s="25">
        <v>1138287</v>
      </c>
      <c r="P104" s="24">
        <v>43567</v>
      </c>
      <c r="Q104" s="14">
        <f t="shared" si="5"/>
        <v>4</v>
      </c>
      <c r="R104" s="76" t="str" cm="1">
        <f t="array" ref="R104">_xlfn.IFS(Q104=1,"January",Q104=2,"February",Q104=3,"March",Q104=4,"April",Q104=5,"May",Q104=6,"June",Q104=7,"July",Q104=8,"August",Q104=9,"September",Q104=10,"October",Q104=11,"November",Q104=12,"December")</f>
        <v>April</v>
      </c>
      <c r="S104" s="25">
        <v>1138287</v>
      </c>
    </row>
    <row r="105" spans="12:19" x14ac:dyDescent="0.3">
      <c r="L105" s="1">
        <v>43568</v>
      </c>
      <c r="M105" s="4">
        <f t="shared" si="4"/>
        <v>7</v>
      </c>
      <c r="N105" s="2">
        <v>1598870</v>
      </c>
      <c r="P105" s="1">
        <v>43568</v>
      </c>
      <c r="Q105" s="14">
        <f t="shared" si="5"/>
        <v>4</v>
      </c>
      <c r="R105" s="76" t="str" cm="1">
        <f t="array" ref="R105">_xlfn.IFS(Q105=1,"January",Q105=2,"February",Q105=3,"March",Q105=4,"April",Q105=5,"May",Q105=6,"June",Q105=7,"July",Q105=8,"August",Q105=9,"September",Q105=10,"October",Q105=11,"November",Q105=12,"December")</f>
        <v>April</v>
      </c>
      <c r="S105" s="2">
        <v>1598870</v>
      </c>
    </row>
    <row r="106" spans="12:19" x14ac:dyDescent="0.3">
      <c r="L106" s="24">
        <v>43569</v>
      </c>
      <c r="M106" s="16">
        <f t="shared" si="4"/>
        <v>1</v>
      </c>
      <c r="N106" s="25">
        <v>1930656</v>
      </c>
      <c r="P106" s="24">
        <v>43569</v>
      </c>
      <c r="Q106" s="14">
        <f t="shared" si="5"/>
        <v>4</v>
      </c>
      <c r="R106" s="76" t="str" cm="1">
        <f t="array" ref="R106">_xlfn.IFS(Q106=1,"January",Q106=2,"February",Q106=3,"March",Q106=4,"April",Q106=5,"May",Q106=6,"June",Q106=7,"July",Q106=8,"August",Q106=9,"September",Q106=10,"October",Q106=11,"November",Q106=12,"December")</f>
        <v>April</v>
      </c>
      <c r="S106" s="25">
        <v>1930656</v>
      </c>
    </row>
    <row r="107" spans="12:19" x14ac:dyDescent="0.3">
      <c r="L107" s="1">
        <v>43570</v>
      </c>
      <c r="M107" s="4">
        <f t="shared" si="4"/>
        <v>2</v>
      </c>
      <c r="N107" s="2">
        <v>1418322</v>
      </c>
      <c r="P107" s="1">
        <v>43570</v>
      </c>
      <c r="Q107" s="14">
        <f t="shared" si="5"/>
        <v>4</v>
      </c>
      <c r="R107" s="76" t="str" cm="1">
        <f t="array" ref="R107">_xlfn.IFS(Q107=1,"January",Q107=2,"February",Q107=3,"March",Q107=4,"April",Q107=5,"May",Q107=6,"June",Q107=7,"July",Q107=8,"August",Q107=9,"September",Q107=10,"October",Q107=11,"November",Q107=12,"December")</f>
        <v>April</v>
      </c>
      <c r="S107" s="2">
        <v>1418322</v>
      </c>
    </row>
    <row r="108" spans="12:19" x14ac:dyDescent="0.3">
      <c r="L108" s="1">
        <v>43571</v>
      </c>
      <c r="M108" s="4">
        <f t="shared" si="4"/>
        <v>3</v>
      </c>
      <c r="N108" s="2">
        <v>1296248</v>
      </c>
      <c r="P108" s="1">
        <v>43571</v>
      </c>
      <c r="Q108" s="14">
        <f t="shared" si="5"/>
        <v>4</v>
      </c>
      <c r="R108" s="76" t="str" cm="1">
        <f t="array" ref="R108">_xlfn.IFS(Q108=1,"January",Q108=2,"February",Q108=3,"March",Q108=4,"April",Q108=5,"May",Q108=6,"June",Q108=7,"July",Q108=8,"August",Q108=9,"September",Q108=10,"October",Q108=11,"November",Q108=12,"December")</f>
        <v>April</v>
      </c>
      <c r="S108" s="2">
        <v>1296248</v>
      </c>
    </row>
    <row r="109" spans="12:19" x14ac:dyDescent="0.3">
      <c r="L109" s="1">
        <v>43572</v>
      </c>
      <c r="M109" s="4">
        <f t="shared" si="4"/>
        <v>4</v>
      </c>
      <c r="N109" s="2">
        <v>1336086</v>
      </c>
      <c r="P109" s="1">
        <v>43572</v>
      </c>
      <c r="Q109" s="14">
        <f t="shared" si="5"/>
        <v>4</v>
      </c>
      <c r="R109" s="76" t="str" cm="1">
        <f t="array" ref="R109">_xlfn.IFS(Q109=1,"January",Q109=2,"February",Q109=3,"March",Q109=4,"April",Q109=5,"May",Q109=6,"June",Q109=7,"July",Q109=8,"August",Q109=9,"September",Q109=10,"October",Q109=11,"November",Q109=12,"December")</f>
        <v>April</v>
      </c>
      <c r="S109" s="2">
        <v>1336086</v>
      </c>
    </row>
    <row r="110" spans="12:19" x14ac:dyDescent="0.3">
      <c r="L110" s="24">
        <v>43573</v>
      </c>
      <c r="M110" s="16">
        <f t="shared" si="4"/>
        <v>5</v>
      </c>
      <c r="N110" s="25">
        <v>2091398</v>
      </c>
      <c r="P110" s="24">
        <v>43573</v>
      </c>
      <c r="Q110" s="14">
        <f t="shared" si="5"/>
        <v>4</v>
      </c>
      <c r="R110" s="76" t="str" cm="1">
        <f t="array" ref="R110">_xlfn.IFS(Q110=1,"January",Q110=2,"February",Q110=3,"March",Q110=4,"April",Q110=5,"May",Q110=6,"June",Q110=7,"July",Q110=8,"August",Q110=9,"September",Q110=10,"October",Q110=11,"November",Q110=12,"December")</f>
        <v>April</v>
      </c>
      <c r="S110" s="25">
        <v>2091398</v>
      </c>
    </row>
    <row r="111" spans="12:19" x14ac:dyDescent="0.3">
      <c r="L111" s="24">
        <v>43574</v>
      </c>
      <c r="M111" s="16">
        <f t="shared" si="4"/>
        <v>6</v>
      </c>
      <c r="N111" s="25">
        <v>1419728</v>
      </c>
      <c r="P111" s="24">
        <v>43574</v>
      </c>
      <c r="Q111" s="14">
        <f t="shared" si="5"/>
        <v>4</v>
      </c>
      <c r="R111" s="76" t="str" cm="1">
        <f t="array" ref="R111">_xlfn.IFS(Q111=1,"January",Q111=2,"February",Q111=3,"March",Q111=4,"April",Q111=5,"May",Q111=6,"June",Q111=7,"July",Q111=8,"August",Q111=9,"September",Q111=10,"October",Q111=11,"November",Q111=12,"December")</f>
        <v>April</v>
      </c>
      <c r="S111" s="25">
        <v>1419728</v>
      </c>
    </row>
    <row r="112" spans="12:19" x14ac:dyDescent="0.3">
      <c r="L112" s="1">
        <v>43575</v>
      </c>
      <c r="M112" s="4">
        <f t="shared" si="4"/>
        <v>7</v>
      </c>
      <c r="N112" s="2">
        <v>1596752</v>
      </c>
      <c r="P112" s="1">
        <v>43575</v>
      </c>
      <c r="Q112" s="14">
        <f t="shared" si="5"/>
        <v>4</v>
      </c>
      <c r="R112" s="76" t="str" cm="1">
        <f t="array" ref="R112">_xlfn.IFS(Q112=1,"January",Q112=2,"February",Q112=3,"March",Q112=4,"April",Q112=5,"May",Q112=6,"June",Q112=7,"July",Q112=8,"August",Q112=9,"September",Q112=10,"October",Q112=11,"November",Q112=12,"December")</f>
        <v>April</v>
      </c>
      <c r="S112" s="2">
        <v>1596752</v>
      </c>
    </row>
    <row r="113" spans="12:19" x14ac:dyDescent="0.3">
      <c r="L113" s="1">
        <v>43576</v>
      </c>
      <c r="M113" s="4">
        <f t="shared" si="4"/>
        <v>1</v>
      </c>
      <c r="N113" s="2">
        <v>1930065</v>
      </c>
      <c r="P113" s="1">
        <v>43576</v>
      </c>
      <c r="Q113" s="14">
        <f t="shared" si="5"/>
        <v>4</v>
      </c>
      <c r="R113" s="76" t="str" cm="1">
        <f t="array" ref="R113">_xlfn.IFS(Q113=1,"January",Q113=2,"February",Q113=3,"March",Q113=4,"April",Q113=5,"May",Q113=6,"June",Q113=7,"July",Q113=8,"August",Q113=9,"September",Q113=10,"October",Q113=11,"November",Q113=12,"December")</f>
        <v>April</v>
      </c>
      <c r="S113" s="2">
        <v>1930065</v>
      </c>
    </row>
    <row r="114" spans="12:19" x14ac:dyDescent="0.3">
      <c r="L114" s="1">
        <v>43577</v>
      </c>
      <c r="M114" s="4">
        <f t="shared" si="4"/>
        <v>2</v>
      </c>
      <c r="N114" s="2">
        <v>1459713</v>
      </c>
      <c r="P114" s="1">
        <v>43577</v>
      </c>
      <c r="Q114" s="14">
        <f t="shared" si="5"/>
        <v>4</v>
      </c>
      <c r="R114" s="76" t="str" cm="1">
        <f t="array" ref="R114">_xlfn.IFS(Q114=1,"January",Q114=2,"February",Q114=3,"March",Q114=4,"April",Q114=5,"May",Q114=6,"June",Q114=7,"July",Q114=8,"August",Q114=9,"September",Q114=10,"October",Q114=11,"November",Q114=12,"December")</f>
        <v>April</v>
      </c>
      <c r="S114" s="2">
        <v>1459713</v>
      </c>
    </row>
    <row r="115" spans="12:19" x14ac:dyDescent="0.3">
      <c r="L115" s="1">
        <v>43578</v>
      </c>
      <c r="M115" s="4">
        <f t="shared" si="4"/>
        <v>3</v>
      </c>
      <c r="N115" s="2">
        <v>1148508</v>
      </c>
      <c r="P115" s="1">
        <v>43578</v>
      </c>
      <c r="Q115" s="14">
        <f t="shared" si="5"/>
        <v>4</v>
      </c>
      <c r="R115" s="76" t="str" cm="1">
        <f t="array" ref="R115">_xlfn.IFS(Q115=1,"January",Q115=2,"February",Q115=3,"March",Q115=4,"April",Q115=5,"May",Q115=6,"June",Q115=7,"July",Q115=8,"August",Q115=9,"September",Q115=10,"October",Q115=11,"November",Q115=12,"December")</f>
        <v>April</v>
      </c>
      <c r="S115" s="2">
        <v>1148508</v>
      </c>
    </row>
    <row r="116" spans="12:19" x14ac:dyDescent="0.3">
      <c r="L116" s="1">
        <v>43579</v>
      </c>
      <c r="M116" s="4">
        <f t="shared" si="4"/>
        <v>4</v>
      </c>
      <c r="N116" s="2">
        <v>1476951</v>
      </c>
      <c r="P116" s="1">
        <v>43579</v>
      </c>
      <c r="Q116" s="14">
        <f t="shared" si="5"/>
        <v>4</v>
      </c>
      <c r="R116" s="76" t="str" cm="1">
        <f t="array" ref="R116">_xlfn.IFS(Q116=1,"January",Q116=2,"February",Q116=3,"March",Q116=4,"April",Q116=5,"May",Q116=6,"June",Q116=7,"July",Q116=8,"August",Q116=9,"September",Q116=10,"October",Q116=11,"November",Q116=12,"December")</f>
        <v>April</v>
      </c>
      <c r="S116" s="2">
        <v>1476951</v>
      </c>
    </row>
    <row r="117" spans="12:19" x14ac:dyDescent="0.3">
      <c r="L117" s="24">
        <v>43580</v>
      </c>
      <c r="M117" s="16">
        <f t="shared" si="4"/>
        <v>5</v>
      </c>
      <c r="N117" s="25">
        <v>1282226</v>
      </c>
      <c r="P117" s="24">
        <v>43580</v>
      </c>
      <c r="Q117" s="14">
        <f t="shared" si="5"/>
        <v>4</v>
      </c>
      <c r="R117" s="76" t="str" cm="1">
        <f t="array" ref="R117">_xlfn.IFS(Q117=1,"January",Q117=2,"February",Q117=3,"March",Q117=4,"April",Q117=5,"May",Q117=6,"June",Q117=7,"July",Q117=8,"August",Q117=9,"September",Q117=10,"October",Q117=11,"November",Q117=12,"December")</f>
        <v>April</v>
      </c>
      <c r="S117" s="25">
        <v>1282226</v>
      </c>
    </row>
    <row r="118" spans="12:19" x14ac:dyDescent="0.3">
      <c r="L118" s="1">
        <v>43581</v>
      </c>
      <c r="M118" s="4">
        <f t="shared" si="4"/>
        <v>6</v>
      </c>
      <c r="N118" s="2">
        <v>1307991</v>
      </c>
      <c r="P118" s="1">
        <v>43581</v>
      </c>
      <c r="Q118" s="14">
        <f t="shared" si="5"/>
        <v>4</v>
      </c>
      <c r="R118" s="76" t="str" cm="1">
        <f t="array" ref="R118">_xlfn.IFS(Q118=1,"January",Q118=2,"February",Q118=3,"March",Q118=4,"April",Q118=5,"May",Q118=6,"June",Q118=7,"July",Q118=8,"August",Q118=9,"September",Q118=10,"October",Q118=11,"November",Q118=12,"December")</f>
        <v>April</v>
      </c>
      <c r="S118" s="2">
        <v>1307991</v>
      </c>
    </row>
    <row r="119" spans="12:19" x14ac:dyDescent="0.3">
      <c r="L119" s="1">
        <v>43582</v>
      </c>
      <c r="M119" s="4">
        <f t="shared" si="4"/>
        <v>7</v>
      </c>
      <c r="N119" s="2">
        <v>1744392</v>
      </c>
      <c r="P119" s="1">
        <v>43582</v>
      </c>
      <c r="Q119" s="14">
        <f t="shared" si="5"/>
        <v>4</v>
      </c>
      <c r="R119" s="76" t="str" cm="1">
        <f t="array" ref="R119">_xlfn.IFS(Q119=1,"January",Q119=2,"February",Q119=3,"March",Q119=4,"April",Q119=5,"May",Q119=6,"June",Q119=7,"July",Q119=8,"August",Q119=9,"September",Q119=10,"October",Q119=11,"November",Q119=12,"December")</f>
        <v>April</v>
      </c>
      <c r="S119" s="2">
        <v>1744392</v>
      </c>
    </row>
    <row r="120" spans="12:19" x14ac:dyDescent="0.3">
      <c r="L120" s="1">
        <v>43583</v>
      </c>
      <c r="M120" s="4">
        <f t="shared" si="4"/>
        <v>1</v>
      </c>
      <c r="N120" s="2">
        <v>1644526</v>
      </c>
      <c r="P120" s="1">
        <v>43583</v>
      </c>
      <c r="Q120" s="14">
        <f t="shared" si="5"/>
        <v>4</v>
      </c>
      <c r="R120" s="76" t="str" cm="1">
        <f t="array" ref="R120">_xlfn.IFS(Q120=1,"January",Q120=2,"February",Q120=3,"March",Q120=4,"April",Q120=5,"May",Q120=6,"June",Q120=7,"July",Q120=8,"August",Q120=9,"September",Q120=10,"October",Q120=11,"November",Q120=12,"December")</f>
        <v>April</v>
      </c>
      <c r="S120" s="2">
        <v>1644526</v>
      </c>
    </row>
    <row r="121" spans="12:19" x14ac:dyDescent="0.3">
      <c r="L121" s="1">
        <v>43584</v>
      </c>
      <c r="M121" s="4">
        <f t="shared" si="4"/>
        <v>2</v>
      </c>
      <c r="N121" s="2">
        <v>1210178</v>
      </c>
      <c r="P121" s="1">
        <v>43584</v>
      </c>
      <c r="Q121" s="14">
        <f t="shared" si="5"/>
        <v>4</v>
      </c>
      <c r="R121" s="76" t="str" cm="1">
        <f t="array" ref="R121">_xlfn.IFS(Q121=1,"January",Q121=2,"February",Q121=3,"March",Q121=4,"April",Q121=5,"May",Q121=6,"June",Q121=7,"July",Q121=8,"August",Q121=9,"September",Q121=10,"October",Q121=11,"November",Q121=12,"December")</f>
        <v>April</v>
      </c>
      <c r="S121" s="2">
        <v>1210178</v>
      </c>
    </row>
    <row r="122" spans="12:19" x14ac:dyDescent="0.3">
      <c r="L122" s="1">
        <v>43585</v>
      </c>
      <c r="M122" s="4">
        <f t="shared" si="4"/>
        <v>3</v>
      </c>
      <c r="N122" s="2">
        <v>1246469</v>
      </c>
      <c r="P122" s="1">
        <v>43585</v>
      </c>
      <c r="Q122" s="14">
        <f t="shared" si="5"/>
        <v>4</v>
      </c>
      <c r="R122" s="76" t="str" cm="1">
        <f t="array" ref="R122">_xlfn.IFS(Q122=1,"January",Q122=2,"February",Q122=3,"March",Q122=4,"April",Q122=5,"May",Q122=6,"June",Q122=7,"July",Q122=8,"August",Q122=9,"September",Q122=10,"October",Q122=11,"November",Q122=12,"December")</f>
        <v>April</v>
      </c>
      <c r="S122" s="2">
        <v>1246469</v>
      </c>
    </row>
    <row r="123" spans="12:19" x14ac:dyDescent="0.3">
      <c r="L123" s="1">
        <v>43586</v>
      </c>
      <c r="M123" s="4">
        <f t="shared" si="4"/>
        <v>4</v>
      </c>
      <c r="N123" s="2">
        <v>1460599</v>
      </c>
      <c r="P123" s="1">
        <v>43586</v>
      </c>
      <c r="Q123" s="14">
        <f t="shared" si="5"/>
        <v>5</v>
      </c>
      <c r="R123" s="76" t="str" cm="1">
        <f t="array" ref="R123">_xlfn.IFS(Q123=1,"January",Q123=2,"February",Q123=3,"March",Q123=4,"April",Q123=5,"May",Q123=6,"June",Q123=7,"July",Q123=8,"August",Q123=9,"September",Q123=10,"October",Q123=11,"November",Q123=12,"December")</f>
        <v>May</v>
      </c>
      <c r="S123" s="2">
        <v>1460599</v>
      </c>
    </row>
    <row r="124" spans="12:19" x14ac:dyDescent="0.3">
      <c r="L124" s="1">
        <v>43587</v>
      </c>
      <c r="M124" s="4">
        <f t="shared" si="4"/>
        <v>5</v>
      </c>
      <c r="N124" s="2">
        <v>1284697</v>
      </c>
      <c r="P124" s="1">
        <v>43587</v>
      </c>
      <c r="Q124" s="14">
        <f t="shared" si="5"/>
        <v>5</v>
      </c>
      <c r="R124" s="76" t="str" cm="1">
        <f t="array" ref="R124">_xlfn.IFS(Q124=1,"January",Q124=2,"February",Q124=3,"March",Q124=4,"April",Q124=5,"May",Q124=6,"June",Q124=7,"July",Q124=8,"August",Q124=9,"September",Q124=10,"October",Q124=11,"November",Q124=12,"December")</f>
        <v>May</v>
      </c>
      <c r="S124" s="2">
        <v>1284697</v>
      </c>
    </row>
    <row r="125" spans="12:19" x14ac:dyDescent="0.3">
      <c r="L125" s="1">
        <v>43588</v>
      </c>
      <c r="M125" s="4">
        <f t="shared" si="4"/>
        <v>6</v>
      </c>
      <c r="N125" s="2">
        <v>1260104</v>
      </c>
      <c r="P125" s="1">
        <v>43588</v>
      </c>
      <c r="Q125" s="14">
        <f t="shared" si="5"/>
        <v>5</v>
      </c>
      <c r="R125" s="76" t="str" cm="1">
        <f t="array" ref="R125">_xlfn.IFS(Q125=1,"January",Q125=2,"February",Q125=3,"March",Q125=4,"April",Q125=5,"May",Q125=6,"June",Q125=7,"July",Q125=8,"August",Q125=9,"September",Q125=10,"October",Q125=11,"November",Q125=12,"December")</f>
        <v>May</v>
      </c>
      <c r="S125" s="2">
        <v>1260104</v>
      </c>
    </row>
    <row r="126" spans="12:19" x14ac:dyDescent="0.3">
      <c r="L126" s="1">
        <v>43589</v>
      </c>
      <c r="M126" s="4">
        <f t="shared" si="4"/>
        <v>7</v>
      </c>
      <c r="N126" s="2">
        <v>1487205</v>
      </c>
      <c r="P126" s="1">
        <v>43589</v>
      </c>
      <c r="Q126" s="14">
        <f t="shared" si="5"/>
        <v>5</v>
      </c>
      <c r="R126" s="76" t="str" cm="1">
        <f t="array" ref="R126">_xlfn.IFS(Q126=1,"January",Q126=2,"February",Q126=3,"March",Q126=4,"April",Q126=5,"May",Q126=6,"June",Q126=7,"July",Q126=8,"August",Q126=9,"September",Q126=10,"October",Q126=11,"November",Q126=12,"December")</f>
        <v>May</v>
      </c>
      <c r="S126" s="2">
        <v>1487205</v>
      </c>
    </row>
    <row r="127" spans="12:19" x14ac:dyDescent="0.3">
      <c r="L127" s="1">
        <v>43590</v>
      </c>
      <c r="M127" s="4">
        <f t="shared" si="4"/>
        <v>1</v>
      </c>
      <c r="N127" s="2">
        <v>1532762</v>
      </c>
      <c r="P127" s="1">
        <v>43590</v>
      </c>
      <c r="Q127" s="14">
        <f t="shared" si="5"/>
        <v>5</v>
      </c>
      <c r="R127" s="76" t="str" cm="1">
        <f t="array" ref="R127">_xlfn.IFS(Q127=1,"January",Q127=2,"February",Q127=3,"March",Q127=4,"April",Q127=5,"May",Q127=6,"June",Q127=7,"July",Q127=8,"August",Q127=9,"September",Q127=10,"October",Q127=11,"November",Q127=12,"December")</f>
        <v>May</v>
      </c>
      <c r="S127" s="2">
        <v>1532762</v>
      </c>
    </row>
    <row r="128" spans="12:19" x14ac:dyDescent="0.3">
      <c r="L128" s="1">
        <v>43591</v>
      </c>
      <c r="M128" s="4">
        <f t="shared" si="4"/>
        <v>2</v>
      </c>
      <c r="N128" s="2">
        <v>1161517</v>
      </c>
      <c r="P128" s="1">
        <v>43591</v>
      </c>
      <c r="Q128" s="14">
        <f t="shared" si="5"/>
        <v>5</v>
      </c>
      <c r="R128" s="76" t="str" cm="1">
        <f t="array" ref="R128">_xlfn.IFS(Q128=1,"January",Q128=2,"February",Q128=3,"March",Q128=4,"April",Q128=5,"May",Q128=6,"June",Q128=7,"July",Q128=8,"August",Q128=9,"September",Q128=10,"October",Q128=11,"November",Q128=12,"December")</f>
        <v>May</v>
      </c>
      <c r="S128" s="2">
        <v>1161517</v>
      </c>
    </row>
    <row r="129" spans="12:19" x14ac:dyDescent="0.3">
      <c r="L129" s="1">
        <v>43592</v>
      </c>
      <c r="M129" s="4">
        <f t="shared" si="4"/>
        <v>3</v>
      </c>
      <c r="N129" s="2">
        <v>1308664</v>
      </c>
      <c r="P129" s="1">
        <v>43592</v>
      </c>
      <c r="Q129" s="14">
        <f t="shared" si="5"/>
        <v>5</v>
      </c>
      <c r="R129" s="76" t="str" cm="1">
        <f t="array" ref="R129">_xlfn.IFS(Q129=1,"January",Q129=2,"February",Q129=3,"March",Q129=4,"April",Q129=5,"May",Q129=6,"June",Q129=7,"July",Q129=8,"August",Q129=9,"September",Q129=10,"October",Q129=11,"November",Q129=12,"December")</f>
        <v>May</v>
      </c>
      <c r="S129" s="2">
        <v>1308664</v>
      </c>
    </row>
    <row r="130" spans="12:19" x14ac:dyDescent="0.3">
      <c r="L130" s="1">
        <v>43593</v>
      </c>
      <c r="M130" s="4">
        <f t="shared" si="4"/>
        <v>4</v>
      </c>
      <c r="N130" s="2">
        <v>1334864</v>
      </c>
      <c r="P130" s="1">
        <v>43593</v>
      </c>
      <c r="Q130" s="14">
        <f t="shared" si="5"/>
        <v>5</v>
      </c>
      <c r="R130" s="76" t="str" cm="1">
        <f t="array" ref="R130">_xlfn.IFS(Q130=1,"January",Q130=2,"February",Q130=3,"March",Q130=4,"April",Q130=5,"May",Q130=6,"June",Q130=7,"July",Q130=8,"August",Q130=9,"September",Q130=10,"October",Q130=11,"November",Q130=12,"December")</f>
        <v>May</v>
      </c>
      <c r="S130" s="2">
        <v>1334864</v>
      </c>
    </row>
    <row r="131" spans="12:19" x14ac:dyDescent="0.3">
      <c r="L131" s="1">
        <v>43594</v>
      </c>
      <c r="M131" s="4">
        <f t="shared" si="4"/>
        <v>5</v>
      </c>
      <c r="N131" s="2">
        <v>1210693</v>
      </c>
      <c r="P131" s="1">
        <v>43594</v>
      </c>
      <c r="Q131" s="14">
        <f t="shared" si="5"/>
        <v>5</v>
      </c>
      <c r="R131" s="76" t="str" cm="1">
        <f t="array" ref="R131">_xlfn.IFS(Q131=1,"January",Q131=2,"February",Q131=3,"March",Q131=4,"April",Q131=5,"May",Q131=6,"June",Q131=7,"July",Q131=8,"August",Q131=9,"September",Q131=10,"October",Q131=11,"November",Q131=12,"December")</f>
        <v>May</v>
      </c>
      <c r="S131" s="2">
        <v>1210693</v>
      </c>
    </row>
    <row r="132" spans="12:19" x14ac:dyDescent="0.3">
      <c r="L132" s="1">
        <v>43595</v>
      </c>
      <c r="M132" s="4">
        <f t="shared" ref="M132:M195" si="6">WEEKDAY(L132,1)</f>
        <v>6</v>
      </c>
      <c r="N132" s="2">
        <v>1337275</v>
      </c>
      <c r="P132" s="1">
        <v>43595</v>
      </c>
      <c r="Q132" s="14">
        <f t="shared" ref="Q132:Q195" si="7">MONTH(P132)</f>
        <v>5</v>
      </c>
      <c r="R132" s="76" t="str" cm="1">
        <f t="array" ref="R132">_xlfn.IFS(Q132=1,"January",Q132=2,"February",Q132=3,"March",Q132=4,"April",Q132=5,"May",Q132=6,"June",Q132=7,"July",Q132=8,"August",Q132=9,"September",Q132=10,"October",Q132=11,"November",Q132=12,"December")</f>
        <v>May</v>
      </c>
      <c r="S132" s="2">
        <v>1337275</v>
      </c>
    </row>
    <row r="133" spans="12:19" x14ac:dyDescent="0.3">
      <c r="L133" s="1">
        <v>43596</v>
      </c>
      <c r="M133" s="4">
        <f t="shared" si="6"/>
        <v>7</v>
      </c>
      <c r="N133" s="2">
        <v>1678481</v>
      </c>
      <c r="P133" s="1">
        <v>43596</v>
      </c>
      <c r="Q133" s="14">
        <f t="shared" si="7"/>
        <v>5</v>
      </c>
      <c r="R133" s="76" t="str" cm="1">
        <f t="array" ref="R133">_xlfn.IFS(Q133=1,"January",Q133=2,"February",Q133=3,"March",Q133=4,"April",Q133=5,"May",Q133=6,"June",Q133=7,"July",Q133=8,"August",Q133=9,"September",Q133=10,"October",Q133=11,"November",Q133=12,"December")</f>
        <v>May</v>
      </c>
      <c r="S133" s="2">
        <v>1678481</v>
      </c>
    </row>
    <row r="134" spans="12:19" x14ac:dyDescent="0.3">
      <c r="L134" s="1">
        <v>43597</v>
      </c>
      <c r="M134" s="4">
        <f t="shared" si="6"/>
        <v>1</v>
      </c>
      <c r="N134" s="2">
        <v>1564043</v>
      </c>
      <c r="P134" s="1">
        <v>43597</v>
      </c>
      <c r="Q134" s="14">
        <f t="shared" si="7"/>
        <v>5</v>
      </c>
      <c r="R134" s="76" t="str" cm="1">
        <f t="array" ref="R134">_xlfn.IFS(Q134=1,"January",Q134=2,"February",Q134=3,"March",Q134=4,"April",Q134=5,"May",Q134=6,"June",Q134=7,"July",Q134=8,"August",Q134=9,"September",Q134=10,"October",Q134=11,"November",Q134=12,"December")</f>
        <v>May</v>
      </c>
      <c r="S134" s="2">
        <v>1564043</v>
      </c>
    </row>
    <row r="135" spans="12:19" x14ac:dyDescent="0.3">
      <c r="L135" s="1">
        <v>43598</v>
      </c>
      <c r="M135" s="4">
        <f t="shared" si="6"/>
        <v>2</v>
      </c>
      <c r="N135" s="2">
        <v>1229941</v>
      </c>
      <c r="P135" s="1">
        <v>43598</v>
      </c>
      <c r="Q135" s="14">
        <f t="shared" si="7"/>
        <v>5</v>
      </c>
      <c r="R135" s="76" t="str" cm="1">
        <f t="array" ref="R135">_xlfn.IFS(Q135=1,"January",Q135=2,"February",Q135=3,"March",Q135=4,"April",Q135=5,"May",Q135=6,"June",Q135=7,"July",Q135=8,"August",Q135=9,"September",Q135=10,"October",Q135=11,"November",Q135=12,"December")</f>
        <v>May</v>
      </c>
      <c r="S135" s="2">
        <v>1229941</v>
      </c>
    </row>
    <row r="136" spans="12:19" x14ac:dyDescent="0.3">
      <c r="L136" s="1">
        <v>43599</v>
      </c>
      <c r="M136" s="4">
        <f t="shared" si="6"/>
        <v>3</v>
      </c>
      <c r="N136" s="2">
        <v>1433796</v>
      </c>
      <c r="P136" s="1">
        <v>43599</v>
      </c>
      <c r="Q136" s="14">
        <f t="shared" si="7"/>
        <v>5</v>
      </c>
      <c r="R136" s="76" t="str" cm="1">
        <f t="array" ref="R136">_xlfn.IFS(Q136=1,"January",Q136=2,"February",Q136=3,"March",Q136=4,"April",Q136=5,"May",Q136=6,"June",Q136=7,"July",Q136=8,"August",Q136=9,"September",Q136=10,"October",Q136=11,"November",Q136=12,"December")</f>
        <v>May</v>
      </c>
      <c r="S136" s="2">
        <v>1433796</v>
      </c>
    </row>
    <row r="137" spans="12:19" x14ac:dyDescent="0.3">
      <c r="L137" s="1">
        <v>43600</v>
      </c>
      <c r="M137" s="4">
        <f t="shared" si="6"/>
        <v>4</v>
      </c>
      <c r="N137" s="2">
        <v>1283523</v>
      </c>
      <c r="P137" s="1">
        <v>43600</v>
      </c>
      <c r="Q137" s="14">
        <f t="shared" si="7"/>
        <v>5</v>
      </c>
      <c r="R137" s="76" t="str" cm="1">
        <f t="array" ref="R137">_xlfn.IFS(Q137=1,"January",Q137=2,"February",Q137=3,"March",Q137=4,"April",Q137=5,"May",Q137=6,"June",Q137=7,"July",Q137=8,"August",Q137=9,"September",Q137=10,"October",Q137=11,"November",Q137=12,"December")</f>
        <v>May</v>
      </c>
      <c r="S137" s="2">
        <v>1283523</v>
      </c>
    </row>
    <row r="138" spans="12:19" x14ac:dyDescent="0.3">
      <c r="L138" s="1">
        <v>43601</v>
      </c>
      <c r="M138" s="4">
        <f t="shared" si="6"/>
        <v>5</v>
      </c>
      <c r="N138" s="2">
        <v>1377798</v>
      </c>
      <c r="P138" s="1">
        <v>43601</v>
      </c>
      <c r="Q138" s="14">
        <f t="shared" si="7"/>
        <v>5</v>
      </c>
      <c r="R138" s="76" t="str" cm="1">
        <f t="array" ref="R138">_xlfn.IFS(Q138=1,"January",Q138=2,"February",Q138=3,"March",Q138=4,"April",Q138=5,"May",Q138=6,"June",Q138=7,"July",Q138=8,"August",Q138=9,"September",Q138=10,"October",Q138=11,"November",Q138=12,"December")</f>
        <v>May</v>
      </c>
      <c r="S138" s="2">
        <v>1377798</v>
      </c>
    </row>
    <row r="139" spans="12:19" x14ac:dyDescent="0.3">
      <c r="L139" s="1">
        <v>43602</v>
      </c>
      <c r="M139" s="4">
        <f t="shared" si="6"/>
        <v>6</v>
      </c>
      <c r="N139" s="2">
        <v>1185026</v>
      </c>
      <c r="P139" s="1">
        <v>43602</v>
      </c>
      <c r="Q139" s="14">
        <f t="shared" si="7"/>
        <v>5</v>
      </c>
      <c r="R139" s="76" t="str" cm="1">
        <f t="array" ref="R139">_xlfn.IFS(Q139=1,"January",Q139=2,"February",Q139=3,"March",Q139=4,"April",Q139=5,"May",Q139=6,"June",Q139=7,"July",Q139=8,"August",Q139=9,"September",Q139=10,"October",Q139=11,"November",Q139=12,"December")</f>
        <v>May</v>
      </c>
      <c r="S139" s="2">
        <v>1185026</v>
      </c>
    </row>
    <row r="140" spans="12:19" x14ac:dyDescent="0.3">
      <c r="L140" s="1">
        <v>43603</v>
      </c>
      <c r="M140" s="4">
        <f t="shared" si="6"/>
        <v>7</v>
      </c>
      <c r="N140" s="2">
        <v>1745944</v>
      </c>
      <c r="P140" s="1">
        <v>43603</v>
      </c>
      <c r="Q140" s="14">
        <f t="shared" si="7"/>
        <v>5</v>
      </c>
      <c r="R140" s="76" t="str" cm="1">
        <f t="array" ref="R140">_xlfn.IFS(Q140=1,"January",Q140=2,"February",Q140=3,"March",Q140=4,"April",Q140=5,"May",Q140=6,"June",Q140=7,"July",Q140=8,"August",Q140=9,"September",Q140=10,"October",Q140=11,"November",Q140=12,"December")</f>
        <v>May</v>
      </c>
      <c r="S140" s="2">
        <v>1745944</v>
      </c>
    </row>
    <row r="141" spans="12:19" x14ac:dyDescent="0.3">
      <c r="L141" s="1">
        <v>43604</v>
      </c>
      <c r="M141" s="4">
        <f t="shared" si="6"/>
        <v>1</v>
      </c>
      <c r="N141" s="2">
        <v>1547175</v>
      </c>
      <c r="P141" s="1">
        <v>43604</v>
      </c>
      <c r="Q141" s="14">
        <f t="shared" si="7"/>
        <v>5</v>
      </c>
      <c r="R141" s="76" t="str" cm="1">
        <f t="array" ref="R141">_xlfn.IFS(Q141=1,"January",Q141=2,"February",Q141=3,"March",Q141=4,"April",Q141=5,"May",Q141=6,"June",Q141=7,"July",Q141=8,"August",Q141=9,"September",Q141=10,"October",Q141=11,"November",Q141=12,"December")</f>
        <v>May</v>
      </c>
      <c r="S141" s="2">
        <v>1547175</v>
      </c>
    </row>
    <row r="142" spans="12:19" x14ac:dyDescent="0.3">
      <c r="L142" s="1">
        <v>43605</v>
      </c>
      <c r="M142" s="4">
        <f t="shared" si="6"/>
        <v>2</v>
      </c>
      <c r="N142" s="2">
        <v>1310666</v>
      </c>
      <c r="P142" s="1">
        <v>43605</v>
      </c>
      <c r="Q142" s="14">
        <f t="shared" si="7"/>
        <v>5</v>
      </c>
      <c r="R142" s="76" t="str" cm="1">
        <f t="array" ref="R142">_xlfn.IFS(Q142=1,"January",Q142=2,"February",Q142=3,"March",Q142=4,"April",Q142=5,"May",Q142=6,"June",Q142=7,"July",Q142=8,"August",Q142=9,"September",Q142=10,"October",Q142=11,"November",Q142=12,"December")</f>
        <v>May</v>
      </c>
      <c r="S142" s="2">
        <v>1310666</v>
      </c>
    </row>
    <row r="143" spans="12:19" x14ac:dyDescent="0.3">
      <c r="L143" s="1">
        <v>43606</v>
      </c>
      <c r="M143" s="4">
        <f t="shared" si="6"/>
        <v>3</v>
      </c>
      <c r="N143" s="2">
        <v>1234793</v>
      </c>
      <c r="P143" s="1">
        <v>43606</v>
      </c>
      <c r="Q143" s="14">
        <f t="shared" si="7"/>
        <v>5</v>
      </c>
      <c r="R143" s="76" t="str" cm="1">
        <f t="array" ref="R143">_xlfn.IFS(Q143=1,"January",Q143=2,"February",Q143=3,"March",Q143=4,"April",Q143=5,"May",Q143=6,"June",Q143=7,"July",Q143=8,"August",Q143=9,"September",Q143=10,"October",Q143=11,"November",Q143=12,"December")</f>
        <v>May</v>
      </c>
      <c r="S143" s="2">
        <v>1234793</v>
      </c>
    </row>
    <row r="144" spans="12:19" x14ac:dyDescent="0.3">
      <c r="L144" s="1">
        <v>43607</v>
      </c>
      <c r="M144" s="4">
        <f t="shared" si="6"/>
        <v>4</v>
      </c>
      <c r="N144" s="2">
        <v>1476099</v>
      </c>
      <c r="P144" s="1">
        <v>43607</v>
      </c>
      <c r="Q144" s="14">
        <f t="shared" si="7"/>
        <v>5</v>
      </c>
      <c r="R144" s="76" t="str" cm="1">
        <f t="array" ref="R144">_xlfn.IFS(Q144=1,"January",Q144=2,"February",Q144=3,"March",Q144=4,"April",Q144=5,"May",Q144=6,"June",Q144=7,"July",Q144=8,"August",Q144=9,"September",Q144=10,"October",Q144=11,"November",Q144=12,"December")</f>
        <v>May</v>
      </c>
      <c r="S144" s="2">
        <v>1476099</v>
      </c>
    </row>
    <row r="145" spans="12:19" x14ac:dyDescent="0.3">
      <c r="L145" s="1">
        <v>43608</v>
      </c>
      <c r="M145" s="4">
        <f t="shared" si="6"/>
        <v>5</v>
      </c>
      <c r="N145" s="2">
        <v>1310678</v>
      </c>
      <c r="P145" s="1">
        <v>43608</v>
      </c>
      <c r="Q145" s="14">
        <f t="shared" si="7"/>
        <v>5</v>
      </c>
      <c r="R145" s="76" t="str" cm="1">
        <f t="array" ref="R145">_xlfn.IFS(Q145=1,"January",Q145=2,"February",Q145=3,"March",Q145=4,"April",Q145=5,"May",Q145=6,"June",Q145=7,"July",Q145=8,"August",Q145=9,"September",Q145=10,"October",Q145=11,"November",Q145=12,"December")</f>
        <v>May</v>
      </c>
      <c r="S145" s="2">
        <v>1310678</v>
      </c>
    </row>
    <row r="146" spans="12:19" x14ac:dyDescent="0.3">
      <c r="L146" s="1">
        <v>43609</v>
      </c>
      <c r="M146" s="4">
        <f t="shared" si="6"/>
        <v>6</v>
      </c>
      <c r="N146" s="2">
        <v>1295850</v>
      </c>
      <c r="P146" s="1">
        <v>43609</v>
      </c>
      <c r="Q146" s="14">
        <f t="shared" si="7"/>
        <v>5</v>
      </c>
      <c r="R146" s="76" t="str" cm="1">
        <f t="array" ref="R146">_xlfn.IFS(Q146=1,"January",Q146=2,"February",Q146=3,"March",Q146=4,"April",Q146=5,"May",Q146=6,"June",Q146=7,"July",Q146=8,"August",Q146=9,"September",Q146=10,"October",Q146=11,"November",Q146=12,"December")</f>
        <v>May</v>
      </c>
      <c r="S146" s="2">
        <v>1295850</v>
      </c>
    </row>
    <row r="147" spans="12:19" x14ac:dyDescent="0.3">
      <c r="L147" s="1">
        <v>43610</v>
      </c>
      <c r="M147" s="4">
        <f t="shared" si="6"/>
        <v>7</v>
      </c>
      <c r="N147" s="2">
        <v>1853429</v>
      </c>
      <c r="P147" s="1">
        <v>43610</v>
      </c>
      <c r="Q147" s="14">
        <f t="shared" si="7"/>
        <v>5</v>
      </c>
      <c r="R147" s="76" t="str" cm="1">
        <f t="array" ref="R147">_xlfn.IFS(Q147=1,"January",Q147=2,"February",Q147=3,"March",Q147=4,"April",Q147=5,"May",Q147=6,"June",Q147=7,"July",Q147=8,"August",Q147=9,"September",Q147=10,"October",Q147=11,"November",Q147=12,"December")</f>
        <v>May</v>
      </c>
      <c r="S147" s="2">
        <v>1853429</v>
      </c>
    </row>
    <row r="148" spans="12:19" x14ac:dyDescent="0.3">
      <c r="L148" s="1">
        <v>43611</v>
      </c>
      <c r="M148" s="4">
        <f t="shared" si="6"/>
        <v>1</v>
      </c>
      <c r="N148" s="2">
        <v>1695580</v>
      </c>
      <c r="P148" s="1">
        <v>43611</v>
      </c>
      <c r="Q148" s="14">
        <f t="shared" si="7"/>
        <v>5</v>
      </c>
      <c r="R148" s="76" t="str" cm="1">
        <f t="array" ref="R148">_xlfn.IFS(Q148=1,"January",Q148=2,"February",Q148=3,"March",Q148=4,"April",Q148=5,"May",Q148=6,"June",Q148=7,"July",Q148=8,"August",Q148=9,"September",Q148=10,"October",Q148=11,"November",Q148=12,"December")</f>
        <v>May</v>
      </c>
      <c r="S148" s="2">
        <v>1695580</v>
      </c>
    </row>
    <row r="149" spans="12:19" x14ac:dyDescent="0.3">
      <c r="L149" s="1">
        <v>43612</v>
      </c>
      <c r="M149" s="4">
        <f t="shared" si="6"/>
        <v>2</v>
      </c>
      <c r="N149" s="2">
        <v>1126111</v>
      </c>
      <c r="P149" s="1">
        <v>43612</v>
      </c>
      <c r="Q149" s="14">
        <f t="shared" si="7"/>
        <v>5</v>
      </c>
      <c r="R149" s="76" t="str" cm="1">
        <f t="array" ref="R149">_xlfn.IFS(Q149=1,"January",Q149=2,"February",Q149=3,"March",Q149=4,"April",Q149=5,"May",Q149=6,"June",Q149=7,"July",Q149=8,"August",Q149=9,"September",Q149=10,"October",Q149=11,"November",Q149=12,"December")</f>
        <v>May</v>
      </c>
      <c r="S149" s="2">
        <v>1126111</v>
      </c>
    </row>
    <row r="150" spans="12:19" x14ac:dyDescent="0.3">
      <c r="L150" s="1">
        <v>43613</v>
      </c>
      <c r="M150" s="4">
        <f t="shared" si="6"/>
        <v>3</v>
      </c>
      <c r="N150" s="2">
        <v>1232661</v>
      </c>
      <c r="P150" s="1">
        <v>43613</v>
      </c>
      <c r="Q150" s="14">
        <f t="shared" si="7"/>
        <v>5</v>
      </c>
      <c r="R150" s="76" t="str" cm="1">
        <f t="array" ref="R150">_xlfn.IFS(Q150=1,"January",Q150=2,"February",Q150=3,"March",Q150=4,"April",Q150=5,"May",Q150=6,"June",Q150=7,"July",Q150=8,"August",Q150=9,"September",Q150=10,"October",Q150=11,"November",Q150=12,"December")</f>
        <v>May</v>
      </c>
      <c r="S150" s="2">
        <v>1232661</v>
      </c>
    </row>
    <row r="151" spans="12:19" x14ac:dyDescent="0.3">
      <c r="L151" s="1">
        <v>43614</v>
      </c>
      <c r="M151" s="4">
        <f t="shared" si="6"/>
        <v>4</v>
      </c>
      <c r="N151" s="2">
        <v>1271788</v>
      </c>
      <c r="P151" s="1">
        <v>43614</v>
      </c>
      <c r="Q151" s="14">
        <f t="shared" si="7"/>
        <v>5</v>
      </c>
      <c r="R151" s="76" t="str" cm="1">
        <f t="array" ref="R151">_xlfn.IFS(Q151=1,"January",Q151=2,"February",Q151=3,"March",Q151=4,"April",Q151=5,"May",Q151=6,"June",Q151=7,"July",Q151=8,"August",Q151=9,"September",Q151=10,"October",Q151=11,"November",Q151=12,"December")</f>
        <v>May</v>
      </c>
      <c r="S151" s="2">
        <v>1271788</v>
      </c>
    </row>
    <row r="152" spans="12:19" x14ac:dyDescent="0.3">
      <c r="L152" s="1">
        <v>43615</v>
      </c>
      <c r="M152" s="4">
        <f t="shared" si="6"/>
        <v>5</v>
      </c>
      <c r="N152" s="2">
        <v>1260879</v>
      </c>
      <c r="P152" s="1">
        <v>43615</v>
      </c>
      <c r="Q152" s="14">
        <f t="shared" si="7"/>
        <v>5</v>
      </c>
      <c r="R152" s="76" t="str" cm="1">
        <f t="array" ref="R152">_xlfn.IFS(Q152=1,"January",Q152=2,"February",Q152=3,"March",Q152=4,"April",Q152=5,"May",Q152=6,"June",Q152=7,"July",Q152=8,"August",Q152=9,"September",Q152=10,"October",Q152=11,"November",Q152=12,"December")</f>
        <v>May</v>
      </c>
      <c r="S152" s="2">
        <v>1260879</v>
      </c>
    </row>
    <row r="153" spans="12:19" x14ac:dyDescent="0.3">
      <c r="L153" s="1">
        <v>43616</v>
      </c>
      <c r="M153" s="4">
        <f t="shared" si="6"/>
        <v>6</v>
      </c>
      <c r="N153" s="2">
        <v>1297655</v>
      </c>
      <c r="P153" s="1">
        <v>43616</v>
      </c>
      <c r="Q153" s="14">
        <f t="shared" si="7"/>
        <v>5</v>
      </c>
      <c r="R153" s="76" t="str" cm="1">
        <f t="array" ref="R153">_xlfn.IFS(Q153=1,"January",Q153=2,"February",Q153=3,"March",Q153=4,"April",Q153=5,"May",Q153=6,"June",Q153=7,"July",Q153=8,"August",Q153=9,"September",Q153=10,"October",Q153=11,"November",Q153=12,"December")</f>
        <v>May</v>
      </c>
      <c r="S153" s="2">
        <v>1297655</v>
      </c>
    </row>
    <row r="154" spans="12:19" x14ac:dyDescent="0.3">
      <c r="L154" s="1">
        <v>43617</v>
      </c>
      <c r="M154" s="4">
        <f t="shared" si="6"/>
        <v>7</v>
      </c>
      <c r="N154" s="2">
        <v>1781953</v>
      </c>
      <c r="P154" s="1">
        <v>43617</v>
      </c>
      <c r="Q154" s="14">
        <f t="shared" si="7"/>
        <v>6</v>
      </c>
      <c r="R154" s="76" t="str" cm="1">
        <f t="array" ref="R154">_xlfn.IFS(Q154=1,"January",Q154=2,"February",Q154=3,"March",Q154=4,"April",Q154=5,"May",Q154=6,"June",Q154=7,"July",Q154=8,"August",Q154=9,"September",Q154=10,"October",Q154=11,"November",Q154=12,"December")</f>
        <v>June</v>
      </c>
      <c r="S154" s="2">
        <v>1781953</v>
      </c>
    </row>
    <row r="155" spans="12:19" x14ac:dyDescent="0.3">
      <c r="L155" s="1">
        <v>43618</v>
      </c>
      <c r="M155" s="4">
        <f t="shared" si="6"/>
        <v>1</v>
      </c>
      <c r="N155" s="2">
        <v>1713789</v>
      </c>
      <c r="P155" s="1">
        <v>43618</v>
      </c>
      <c r="Q155" s="14">
        <f t="shared" si="7"/>
        <v>6</v>
      </c>
      <c r="R155" s="76" t="str" cm="1">
        <f t="array" ref="R155">_xlfn.IFS(Q155=1,"January",Q155=2,"February",Q155=3,"March",Q155=4,"April",Q155=5,"May",Q155=6,"June",Q155=7,"July",Q155=8,"August",Q155=9,"September",Q155=10,"October",Q155=11,"November",Q155=12,"December")</f>
        <v>June</v>
      </c>
      <c r="S155" s="2">
        <v>1713789</v>
      </c>
    </row>
    <row r="156" spans="12:19" x14ac:dyDescent="0.3">
      <c r="L156" s="1">
        <v>43619</v>
      </c>
      <c r="M156" s="4">
        <f t="shared" si="6"/>
        <v>2</v>
      </c>
      <c r="N156" s="2">
        <v>1186099</v>
      </c>
      <c r="P156" s="1">
        <v>43619</v>
      </c>
      <c r="Q156" s="14">
        <f t="shared" si="7"/>
        <v>6</v>
      </c>
      <c r="R156" s="76" t="str" cm="1">
        <f t="array" ref="R156">_xlfn.IFS(Q156=1,"January",Q156=2,"February",Q156=3,"March",Q156=4,"April",Q156=5,"May",Q156=6,"June",Q156=7,"July",Q156=8,"August",Q156=9,"September",Q156=10,"October",Q156=11,"November",Q156=12,"December")</f>
        <v>June</v>
      </c>
      <c r="S156" s="2">
        <v>1186099</v>
      </c>
    </row>
    <row r="157" spans="12:19" x14ac:dyDescent="0.3">
      <c r="L157" s="1">
        <v>43620</v>
      </c>
      <c r="M157" s="4">
        <f t="shared" si="6"/>
        <v>3</v>
      </c>
      <c r="N157" s="2">
        <v>1392276</v>
      </c>
      <c r="P157" s="1">
        <v>43620</v>
      </c>
      <c r="Q157" s="14">
        <f t="shared" si="7"/>
        <v>6</v>
      </c>
      <c r="R157" s="76" t="str" cm="1">
        <f t="array" ref="R157">_xlfn.IFS(Q157=1,"January",Q157=2,"February",Q157=3,"March",Q157=4,"April",Q157=5,"May",Q157=6,"June",Q157=7,"July",Q157=8,"August",Q157=9,"September",Q157=10,"October",Q157=11,"November",Q157=12,"December")</f>
        <v>June</v>
      </c>
      <c r="S157" s="2">
        <v>1392276</v>
      </c>
    </row>
    <row r="158" spans="12:19" x14ac:dyDescent="0.3">
      <c r="L158" s="1">
        <v>43621</v>
      </c>
      <c r="M158" s="4">
        <f t="shared" si="6"/>
        <v>4</v>
      </c>
      <c r="N158" s="2">
        <v>1247523</v>
      </c>
      <c r="P158" s="1">
        <v>43621</v>
      </c>
      <c r="Q158" s="14">
        <f t="shared" si="7"/>
        <v>6</v>
      </c>
      <c r="R158" s="76" t="str" cm="1">
        <f t="array" ref="R158">_xlfn.IFS(Q158=1,"January",Q158=2,"February",Q158=3,"March",Q158=4,"April",Q158=5,"May",Q158=6,"June",Q158=7,"July",Q158=8,"August",Q158=9,"September",Q158=10,"October",Q158=11,"November",Q158=12,"December")</f>
        <v>June</v>
      </c>
      <c r="S158" s="2">
        <v>1247523</v>
      </c>
    </row>
    <row r="159" spans="12:19" x14ac:dyDescent="0.3">
      <c r="L159" s="1">
        <v>43622</v>
      </c>
      <c r="M159" s="4">
        <f t="shared" si="6"/>
        <v>5</v>
      </c>
      <c r="N159" s="2">
        <v>1477227</v>
      </c>
      <c r="P159" s="1">
        <v>43622</v>
      </c>
      <c r="Q159" s="14">
        <f t="shared" si="7"/>
        <v>6</v>
      </c>
      <c r="R159" s="76" t="str" cm="1">
        <f t="array" ref="R159">_xlfn.IFS(Q159=1,"January",Q159=2,"February",Q159=3,"March",Q159=4,"April",Q159=5,"May",Q159=6,"June",Q159=7,"July",Q159=8,"August",Q159=9,"September",Q159=10,"October",Q159=11,"November",Q159=12,"December")</f>
        <v>June</v>
      </c>
      <c r="S159" s="2">
        <v>1477227</v>
      </c>
    </row>
    <row r="160" spans="12:19" x14ac:dyDescent="0.3">
      <c r="L160" s="1">
        <v>43623</v>
      </c>
      <c r="M160" s="4">
        <f t="shared" si="6"/>
        <v>6</v>
      </c>
      <c r="N160" s="2">
        <v>1348621</v>
      </c>
      <c r="P160" s="1">
        <v>43623</v>
      </c>
      <c r="Q160" s="14">
        <f t="shared" si="7"/>
        <v>6</v>
      </c>
      <c r="R160" s="76" t="str" cm="1">
        <f t="array" ref="R160">_xlfn.IFS(Q160=1,"January",Q160=2,"February",Q160=3,"March",Q160=4,"April",Q160=5,"May",Q160=6,"June",Q160=7,"July",Q160=8,"August",Q160=9,"September",Q160=10,"October",Q160=11,"November",Q160=12,"December")</f>
        <v>June</v>
      </c>
      <c r="S160" s="2">
        <v>1348621</v>
      </c>
    </row>
    <row r="161" spans="12:19" x14ac:dyDescent="0.3">
      <c r="L161" s="1">
        <v>43624</v>
      </c>
      <c r="M161" s="4">
        <f t="shared" si="6"/>
        <v>7</v>
      </c>
      <c r="N161" s="2">
        <v>1427220</v>
      </c>
      <c r="P161" s="1">
        <v>43624</v>
      </c>
      <c r="Q161" s="14">
        <f t="shared" si="7"/>
        <v>6</v>
      </c>
      <c r="R161" s="76" t="str" cm="1">
        <f t="array" ref="R161">_xlfn.IFS(Q161=1,"January",Q161=2,"February",Q161=3,"March",Q161=4,"April",Q161=5,"May",Q161=6,"June",Q161=7,"July",Q161=8,"August",Q161=9,"September",Q161=10,"October",Q161=11,"November",Q161=12,"December")</f>
        <v>June</v>
      </c>
      <c r="S161" s="2">
        <v>1427220</v>
      </c>
    </row>
    <row r="162" spans="12:19" x14ac:dyDescent="0.3">
      <c r="L162" s="1">
        <v>43625</v>
      </c>
      <c r="M162" s="4">
        <f t="shared" si="6"/>
        <v>1</v>
      </c>
      <c r="N162" s="2">
        <v>1646008</v>
      </c>
      <c r="P162" s="1">
        <v>43625</v>
      </c>
      <c r="Q162" s="14">
        <f t="shared" si="7"/>
        <v>6</v>
      </c>
      <c r="R162" s="76" t="str" cm="1">
        <f t="array" ref="R162">_xlfn.IFS(Q162=1,"January",Q162=2,"February",Q162=3,"March",Q162=4,"April",Q162=5,"May",Q162=6,"June",Q162=7,"July",Q162=8,"August",Q162=9,"September",Q162=10,"October",Q162=11,"November",Q162=12,"December")</f>
        <v>June</v>
      </c>
      <c r="S162" s="2">
        <v>1646008</v>
      </c>
    </row>
    <row r="163" spans="12:19" x14ac:dyDescent="0.3">
      <c r="L163" s="1">
        <v>43626</v>
      </c>
      <c r="M163" s="4">
        <f t="shared" si="6"/>
        <v>2</v>
      </c>
      <c r="N163" s="2">
        <v>1310514</v>
      </c>
      <c r="P163" s="1">
        <v>43626</v>
      </c>
      <c r="Q163" s="14">
        <f t="shared" si="7"/>
        <v>6</v>
      </c>
      <c r="R163" s="76" t="str" cm="1">
        <f t="array" ref="R163">_xlfn.IFS(Q163=1,"January",Q163=2,"February",Q163=3,"March",Q163=4,"April",Q163=5,"May",Q163=6,"June",Q163=7,"July",Q163=8,"August",Q163=9,"September",Q163=10,"October",Q163=11,"November",Q163=12,"December")</f>
        <v>June</v>
      </c>
      <c r="S163" s="2">
        <v>1310514</v>
      </c>
    </row>
    <row r="164" spans="12:19" x14ac:dyDescent="0.3">
      <c r="L164" s="1">
        <v>43627</v>
      </c>
      <c r="M164" s="4">
        <f t="shared" si="6"/>
        <v>3</v>
      </c>
      <c r="N164" s="2">
        <v>1309687</v>
      </c>
      <c r="P164" s="1">
        <v>43627</v>
      </c>
      <c r="Q164" s="14">
        <f t="shared" si="7"/>
        <v>6</v>
      </c>
      <c r="R164" s="76" t="str" cm="1">
        <f t="array" ref="R164">_xlfn.IFS(Q164=1,"January",Q164=2,"February",Q164=3,"March",Q164=4,"April",Q164=5,"May",Q164=6,"June",Q164=7,"July",Q164=8,"August",Q164=9,"September",Q164=10,"October",Q164=11,"November",Q164=12,"December")</f>
        <v>June</v>
      </c>
      <c r="S164" s="2">
        <v>1309687</v>
      </c>
    </row>
    <row r="165" spans="12:19" x14ac:dyDescent="0.3">
      <c r="L165" s="1">
        <v>43628</v>
      </c>
      <c r="M165" s="4">
        <f t="shared" si="6"/>
        <v>4</v>
      </c>
      <c r="N165" s="2">
        <v>1443963</v>
      </c>
      <c r="P165" s="1">
        <v>43628</v>
      </c>
      <c r="Q165" s="14">
        <f t="shared" si="7"/>
        <v>6</v>
      </c>
      <c r="R165" s="76" t="str" cm="1">
        <f t="array" ref="R165">_xlfn.IFS(Q165=1,"January",Q165=2,"February",Q165=3,"March",Q165=4,"April",Q165=5,"May",Q165=6,"June",Q165=7,"July",Q165=8,"August",Q165=9,"September",Q165=10,"October",Q165=11,"November",Q165=12,"December")</f>
        <v>June</v>
      </c>
      <c r="S165" s="2">
        <v>1443963</v>
      </c>
    </row>
    <row r="166" spans="12:19" x14ac:dyDescent="0.3">
      <c r="L166" s="1">
        <v>43629</v>
      </c>
      <c r="M166" s="4">
        <f t="shared" si="6"/>
        <v>5</v>
      </c>
      <c r="N166" s="2">
        <v>1350226</v>
      </c>
      <c r="P166" s="1">
        <v>43629</v>
      </c>
      <c r="Q166" s="14">
        <f t="shared" si="7"/>
        <v>6</v>
      </c>
      <c r="R166" s="76" t="str" cm="1">
        <f t="array" ref="R166">_xlfn.IFS(Q166=1,"January",Q166=2,"February",Q166=3,"March",Q166=4,"April",Q166=5,"May",Q166=6,"June",Q166=7,"July",Q166=8,"August",Q166=9,"September",Q166=10,"October",Q166=11,"November",Q166=12,"December")</f>
        <v>June</v>
      </c>
      <c r="S166" s="2">
        <v>1350226</v>
      </c>
    </row>
    <row r="167" spans="12:19" x14ac:dyDescent="0.3">
      <c r="L167" s="1">
        <v>43630</v>
      </c>
      <c r="M167" s="4">
        <f t="shared" si="6"/>
        <v>6</v>
      </c>
      <c r="N167" s="2">
        <v>1283508</v>
      </c>
      <c r="P167" s="1">
        <v>43630</v>
      </c>
      <c r="Q167" s="14">
        <f t="shared" si="7"/>
        <v>6</v>
      </c>
      <c r="R167" s="76" t="str" cm="1">
        <f t="array" ref="R167">_xlfn.IFS(Q167=1,"January",Q167=2,"February",Q167=3,"March",Q167=4,"April",Q167=5,"May",Q167=6,"June",Q167=7,"July",Q167=8,"August",Q167=9,"September",Q167=10,"October",Q167=11,"November",Q167=12,"December")</f>
        <v>June</v>
      </c>
      <c r="S167" s="2">
        <v>1283508</v>
      </c>
    </row>
    <row r="168" spans="12:19" x14ac:dyDescent="0.3">
      <c r="L168" s="1">
        <v>43631</v>
      </c>
      <c r="M168" s="4">
        <f t="shared" si="6"/>
        <v>7</v>
      </c>
      <c r="N168" s="2">
        <v>1613252</v>
      </c>
      <c r="P168" s="1">
        <v>43631</v>
      </c>
      <c r="Q168" s="14">
        <f t="shared" si="7"/>
        <v>6</v>
      </c>
      <c r="R168" s="76" t="str" cm="1">
        <f t="array" ref="R168">_xlfn.IFS(Q168=1,"January",Q168=2,"February",Q168=3,"March",Q168=4,"April",Q168=5,"May",Q168=6,"June",Q168=7,"July",Q168=8,"August",Q168=9,"September",Q168=10,"October",Q168=11,"November",Q168=12,"December")</f>
        <v>June</v>
      </c>
      <c r="S168" s="2">
        <v>1613252</v>
      </c>
    </row>
    <row r="169" spans="12:19" x14ac:dyDescent="0.3">
      <c r="L169" s="1">
        <v>43632</v>
      </c>
      <c r="M169" s="4">
        <f t="shared" si="6"/>
        <v>1</v>
      </c>
      <c r="N169" s="2">
        <v>1697253</v>
      </c>
      <c r="P169" s="1">
        <v>43632</v>
      </c>
      <c r="Q169" s="14">
        <f t="shared" si="7"/>
        <v>6</v>
      </c>
      <c r="R169" s="76" t="str" cm="1">
        <f t="array" ref="R169">_xlfn.IFS(Q169=1,"January",Q169=2,"February",Q169=3,"March",Q169=4,"April",Q169=5,"May",Q169=6,"June",Q169=7,"July",Q169=8,"August",Q169=9,"September",Q169=10,"October",Q169=11,"November",Q169=12,"December")</f>
        <v>June</v>
      </c>
      <c r="S169" s="2">
        <v>1697253</v>
      </c>
    </row>
    <row r="170" spans="12:19" x14ac:dyDescent="0.3">
      <c r="L170" s="1">
        <v>43633</v>
      </c>
      <c r="M170" s="4">
        <f t="shared" si="6"/>
        <v>2</v>
      </c>
      <c r="N170" s="2">
        <v>1361297</v>
      </c>
      <c r="P170" s="1">
        <v>43633</v>
      </c>
      <c r="Q170" s="14">
        <f t="shared" si="7"/>
        <v>6</v>
      </c>
      <c r="R170" s="76" t="str" cm="1">
        <f t="array" ref="R170">_xlfn.IFS(Q170=1,"January",Q170=2,"February",Q170=3,"March",Q170=4,"April",Q170=5,"May",Q170=6,"June",Q170=7,"July",Q170=8,"August",Q170=9,"September",Q170=10,"October",Q170=11,"November",Q170=12,"December")</f>
        <v>June</v>
      </c>
      <c r="S170" s="2">
        <v>1361297</v>
      </c>
    </row>
    <row r="171" spans="12:19" x14ac:dyDescent="0.3">
      <c r="L171" s="1">
        <v>43634</v>
      </c>
      <c r="M171" s="4">
        <f t="shared" si="6"/>
        <v>3</v>
      </c>
      <c r="N171" s="2">
        <v>1256715</v>
      </c>
      <c r="P171" s="1">
        <v>43634</v>
      </c>
      <c r="Q171" s="14">
        <f t="shared" si="7"/>
        <v>6</v>
      </c>
      <c r="R171" s="76" t="str" cm="1">
        <f t="array" ref="R171">_xlfn.IFS(Q171=1,"January",Q171=2,"February",Q171=3,"March",Q171=4,"April",Q171=5,"May",Q171=6,"June",Q171=7,"July",Q171=8,"August",Q171=9,"September",Q171=10,"October",Q171=11,"November",Q171=12,"December")</f>
        <v>June</v>
      </c>
      <c r="S171" s="2">
        <v>1256715</v>
      </c>
    </row>
    <row r="172" spans="12:19" x14ac:dyDescent="0.3">
      <c r="L172" s="1">
        <v>43635</v>
      </c>
      <c r="M172" s="4">
        <f t="shared" si="6"/>
        <v>4</v>
      </c>
      <c r="N172" s="2">
        <v>1296201</v>
      </c>
      <c r="P172" s="1">
        <v>43635</v>
      </c>
      <c r="Q172" s="14">
        <f t="shared" si="7"/>
        <v>6</v>
      </c>
      <c r="R172" s="76" t="str" cm="1">
        <f t="array" ref="R172">_xlfn.IFS(Q172=1,"January",Q172=2,"February",Q172=3,"March",Q172=4,"April",Q172=5,"May",Q172=6,"June",Q172=7,"July",Q172=8,"August",Q172=9,"September",Q172=10,"October",Q172=11,"November",Q172=12,"December")</f>
        <v>June</v>
      </c>
      <c r="S172" s="2">
        <v>1296201</v>
      </c>
    </row>
    <row r="173" spans="12:19" x14ac:dyDescent="0.3">
      <c r="L173" s="24">
        <v>43636</v>
      </c>
      <c r="M173" s="16">
        <f t="shared" si="6"/>
        <v>5</v>
      </c>
      <c r="N173" s="25">
        <v>616058</v>
      </c>
      <c r="P173" s="24">
        <v>43636</v>
      </c>
      <c r="Q173" s="14">
        <f t="shared" si="7"/>
        <v>6</v>
      </c>
      <c r="R173" s="76" t="str" cm="1">
        <f t="array" ref="R173">_xlfn.IFS(Q173=1,"January",Q173=2,"February",Q173=3,"March",Q173=4,"April",Q173=5,"May",Q173=6,"June",Q173=7,"July",Q173=8,"August",Q173=9,"September",Q173=10,"October",Q173=11,"November",Q173=12,"December")</f>
        <v>June</v>
      </c>
      <c r="S173" s="25">
        <v>616058</v>
      </c>
    </row>
    <row r="174" spans="12:19" x14ac:dyDescent="0.3">
      <c r="L174" s="1">
        <v>43637</v>
      </c>
      <c r="M174" s="4">
        <f t="shared" si="6"/>
        <v>6</v>
      </c>
      <c r="N174" s="2">
        <v>1336086</v>
      </c>
      <c r="P174" s="1">
        <v>43637</v>
      </c>
      <c r="Q174" s="14">
        <f t="shared" si="7"/>
        <v>6</v>
      </c>
      <c r="R174" s="76" t="str" cm="1">
        <f t="array" ref="R174">_xlfn.IFS(Q174=1,"January",Q174=2,"February",Q174=3,"March",Q174=4,"April",Q174=5,"May",Q174=6,"June",Q174=7,"July",Q174=8,"August",Q174=9,"September",Q174=10,"October",Q174=11,"November",Q174=12,"December")</f>
        <v>June</v>
      </c>
      <c r="S174" s="2">
        <v>1336086</v>
      </c>
    </row>
    <row r="175" spans="12:19" x14ac:dyDescent="0.3">
      <c r="L175" s="1">
        <v>43638</v>
      </c>
      <c r="M175" s="4">
        <f t="shared" si="6"/>
        <v>7</v>
      </c>
      <c r="N175" s="2">
        <v>1579663</v>
      </c>
      <c r="P175" s="1">
        <v>43638</v>
      </c>
      <c r="Q175" s="14">
        <f t="shared" si="7"/>
        <v>6</v>
      </c>
      <c r="R175" s="76" t="str" cm="1">
        <f t="array" ref="R175">_xlfn.IFS(Q175=1,"January",Q175=2,"February",Q175=3,"March",Q175=4,"April",Q175=5,"May",Q175=6,"June",Q175=7,"July",Q175=8,"August",Q175=9,"September",Q175=10,"October",Q175=11,"November",Q175=12,"December")</f>
        <v>June</v>
      </c>
      <c r="S175" s="2">
        <v>1579663</v>
      </c>
    </row>
    <row r="176" spans="12:19" x14ac:dyDescent="0.3">
      <c r="L176" s="1">
        <v>43639</v>
      </c>
      <c r="M176" s="4">
        <f t="shared" si="6"/>
        <v>1</v>
      </c>
      <c r="N176" s="2">
        <v>1662014</v>
      </c>
      <c r="P176" s="1">
        <v>43639</v>
      </c>
      <c r="Q176" s="14">
        <f t="shared" si="7"/>
        <v>6</v>
      </c>
      <c r="R176" s="76" t="str" cm="1">
        <f t="array" ref="R176">_xlfn.IFS(Q176=1,"January",Q176=2,"February",Q176=3,"March",Q176=4,"April",Q176=5,"May",Q176=6,"June",Q176=7,"July",Q176=8,"August",Q176=9,"September",Q176=10,"October",Q176=11,"November",Q176=12,"December")</f>
        <v>June</v>
      </c>
      <c r="S176" s="2">
        <v>1662014</v>
      </c>
    </row>
    <row r="177" spans="12:19" x14ac:dyDescent="0.3">
      <c r="L177" s="1">
        <v>43640</v>
      </c>
      <c r="M177" s="4">
        <f t="shared" si="6"/>
        <v>2</v>
      </c>
      <c r="N177" s="2">
        <v>1233893</v>
      </c>
      <c r="P177" s="1">
        <v>43640</v>
      </c>
      <c r="Q177" s="14">
        <f t="shared" si="7"/>
        <v>6</v>
      </c>
      <c r="R177" s="76" t="str" cm="1">
        <f t="array" ref="R177">_xlfn.IFS(Q177=1,"January",Q177=2,"February",Q177=3,"March",Q177=4,"April",Q177=5,"May",Q177=6,"June",Q177=7,"July",Q177=8,"August",Q177=9,"September",Q177=10,"October",Q177=11,"November",Q177=12,"December")</f>
        <v>June</v>
      </c>
      <c r="S177" s="2">
        <v>1233893</v>
      </c>
    </row>
    <row r="178" spans="12:19" x14ac:dyDescent="0.3">
      <c r="L178" s="1">
        <v>43641</v>
      </c>
      <c r="M178" s="4">
        <f t="shared" si="6"/>
        <v>3</v>
      </c>
      <c r="N178" s="2">
        <v>1271556</v>
      </c>
      <c r="P178" s="1">
        <v>43641</v>
      </c>
      <c r="Q178" s="14">
        <f t="shared" si="7"/>
        <v>6</v>
      </c>
      <c r="R178" s="76" t="str" cm="1">
        <f t="array" ref="R178">_xlfn.IFS(Q178=1,"January",Q178=2,"February",Q178=3,"March",Q178=4,"April",Q178=5,"May",Q178=6,"June",Q178=7,"July",Q178=8,"August",Q178=9,"September",Q178=10,"October",Q178=11,"November",Q178=12,"December")</f>
        <v>June</v>
      </c>
      <c r="S178" s="2">
        <v>1271556</v>
      </c>
    </row>
    <row r="179" spans="12:19" x14ac:dyDescent="0.3">
      <c r="L179" s="1">
        <v>43642</v>
      </c>
      <c r="M179" s="4">
        <f t="shared" si="6"/>
        <v>4</v>
      </c>
      <c r="N179" s="2">
        <v>1324416</v>
      </c>
      <c r="P179" s="1">
        <v>43642</v>
      </c>
      <c r="Q179" s="14">
        <f t="shared" si="7"/>
        <v>6</v>
      </c>
      <c r="R179" s="76" t="str" cm="1">
        <f t="array" ref="R179">_xlfn.IFS(Q179=1,"January",Q179=2,"February",Q179=3,"March",Q179=4,"April",Q179=5,"May",Q179=6,"June",Q179=7,"July",Q179=8,"August",Q179=9,"September",Q179=10,"October",Q179=11,"November",Q179=12,"December")</f>
        <v>June</v>
      </c>
      <c r="S179" s="2">
        <v>1324416</v>
      </c>
    </row>
    <row r="180" spans="12:19" x14ac:dyDescent="0.3">
      <c r="L180" s="24">
        <v>43643</v>
      </c>
      <c r="M180" s="16">
        <f t="shared" si="6"/>
        <v>5</v>
      </c>
      <c r="N180" s="25">
        <v>1322811</v>
      </c>
      <c r="P180" s="24">
        <v>43643</v>
      </c>
      <c r="Q180" s="14">
        <f t="shared" si="7"/>
        <v>6</v>
      </c>
      <c r="R180" s="76" t="str" cm="1">
        <f t="array" ref="R180">_xlfn.IFS(Q180=1,"January",Q180=2,"February",Q180=3,"March",Q180=4,"April",Q180=5,"May",Q180=6,"June",Q180=7,"July",Q180=8,"August",Q180=9,"September",Q180=10,"October",Q180=11,"November",Q180=12,"December")</f>
        <v>June</v>
      </c>
      <c r="S180" s="25">
        <v>1322811</v>
      </c>
    </row>
    <row r="181" spans="12:19" x14ac:dyDescent="0.3">
      <c r="L181" s="1">
        <v>43644</v>
      </c>
      <c r="M181" s="4">
        <f t="shared" si="6"/>
        <v>6</v>
      </c>
      <c r="N181" s="2">
        <v>1234158</v>
      </c>
      <c r="P181" s="1">
        <v>43644</v>
      </c>
      <c r="Q181" s="14">
        <f t="shared" si="7"/>
        <v>6</v>
      </c>
      <c r="R181" s="76" t="str" cm="1">
        <f t="array" ref="R181">_xlfn.IFS(Q181=1,"January",Q181=2,"February",Q181=3,"March",Q181=4,"April",Q181=5,"May",Q181=6,"June",Q181=7,"July",Q181=8,"August",Q181=9,"September",Q181=10,"October",Q181=11,"November",Q181=12,"December")</f>
        <v>June</v>
      </c>
      <c r="S181" s="2">
        <v>1234158</v>
      </c>
    </row>
    <row r="182" spans="12:19" x14ac:dyDescent="0.3">
      <c r="L182" s="1">
        <v>43645</v>
      </c>
      <c r="M182" s="4">
        <f t="shared" si="6"/>
        <v>7</v>
      </c>
      <c r="N182" s="2">
        <v>1729667</v>
      </c>
      <c r="P182" s="1">
        <v>43645</v>
      </c>
      <c r="Q182" s="14">
        <f t="shared" si="7"/>
        <v>6</v>
      </c>
      <c r="R182" s="76" t="str" cm="1">
        <f t="array" ref="R182">_xlfn.IFS(Q182=1,"January",Q182=2,"February",Q182=3,"March",Q182=4,"April",Q182=5,"May",Q182=6,"June",Q182=7,"July",Q182=8,"August",Q182=9,"September",Q182=10,"October",Q182=11,"November",Q182=12,"December")</f>
        <v>June</v>
      </c>
      <c r="S182" s="2">
        <v>1729667</v>
      </c>
    </row>
    <row r="183" spans="12:19" x14ac:dyDescent="0.3">
      <c r="L183" s="1">
        <v>43646</v>
      </c>
      <c r="M183" s="4">
        <f t="shared" si="6"/>
        <v>1</v>
      </c>
      <c r="N183" s="2">
        <v>1692578</v>
      </c>
      <c r="P183" s="1">
        <v>43646</v>
      </c>
      <c r="Q183" s="14">
        <f t="shared" si="7"/>
        <v>6</v>
      </c>
      <c r="R183" s="76" t="str" cm="1">
        <f t="array" ref="R183">_xlfn.IFS(Q183=1,"January",Q183=2,"February",Q183=3,"March",Q183=4,"April",Q183=5,"May",Q183=6,"June",Q183=7,"July",Q183=8,"August",Q183=9,"September",Q183=10,"October",Q183=11,"November",Q183=12,"December")</f>
        <v>June</v>
      </c>
      <c r="S183" s="2">
        <v>1692578</v>
      </c>
    </row>
    <row r="184" spans="12:19" x14ac:dyDescent="0.3">
      <c r="L184" s="1">
        <v>43647</v>
      </c>
      <c r="M184" s="4">
        <f t="shared" si="6"/>
        <v>2</v>
      </c>
      <c r="N184" s="2">
        <v>1297701</v>
      </c>
      <c r="P184" s="1">
        <v>43647</v>
      </c>
      <c r="Q184" s="14">
        <f t="shared" si="7"/>
        <v>7</v>
      </c>
      <c r="R184" s="76" t="str" cm="1">
        <f t="array" ref="R184">_xlfn.IFS(Q184=1,"January",Q184=2,"February",Q184=3,"March",Q184=4,"April",Q184=5,"May",Q184=6,"June",Q184=7,"July",Q184=8,"August",Q184=9,"September",Q184=10,"October",Q184=11,"November",Q184=12,"December")</f>
        <v>July</v>
      </c>
      <c r="S184" s="2">
        <v>1297701</v>
      </c>
    </row>
    <row r="185" spans="12:19" x14ac:dyDescent="0.3">
      <c r="L185" s="1">
        <v>43648</v>
      </c>
      <c r="M185" s="4">
        <f t="shared" si="6"/>
        <v>3</v>
      </c>
      <c r="N185" s="2">
        <v>1311277</v>
      </c>
      <c r="P185" s="1">
        <v>43648</v>
      </c>
      <c r="Q185" s="14">
        <f t="shared" si="7"/>
        <v>7</v>
      </c>
      <c r="R185" s="76" t="str" cm="1">
        <f t="array" ref="R185">_xlfn.IFS(Q185=1,"January",Q185=2,"February",Q185=3,"March",Q185=4,"April",Q185=5,"May",Q185=6,"June",Q185=7,"July",Q185=8,"August",Q185=9,"September",Q185=10,"October",Q185=11,"November",Q185=12,"December")</f>
        <v>July</v>
      </c>
      <c r="S185" s="2">
        <v>1311277</v>
      </c>
    </row>
    <row r="186" spans="12:19" x14ac:dyDescent="0.3">
      <c r="L186" s="1">
        <v>43649</v>
      </c>
      <c r="M186" s="4">
        <f t="shared" si="6"/>
        <v>4</v>
      </c>
      <c r="N186" s="2">
        <v>1462320</v>
      </c>
      <c r="P186" s="1">
        <v>43649</v>
      </c>
      <c r="Q186" s="14">
        <f t="shared" si="7"/>
        <v>7</v>
      </c>
      <c r="R186" s="76" t="str" cm="1">
        <f t="array" ref="R186">_xlfn.IFS(Q186=1,"January",Q186=2,"February",Q186=3,"March",Q186=4,"April",Q186=5,"May",Q186=6,"June",Q186=7,"July",Q186=8,"August",Q186=9,"September",Q186=10,"October",Q186=11,"November",Q186=12,"December")</f>
        <v>July</v>
      </c>
      <c r="S186" s="2">
        <v>1462320</v>
      </c>
    </row>
    <row r="187" spans="12:19" x14ac:dyDescent="0.3">
      <c r="L187" s="1">
        <v>43650</v>
      </c>
      <c r="M187" s="4">
        <f t="shared" si="6"/>
        <v>5</v>
      </c>
      <c r="N187" s="2">
        <v>1349517</v>
      </c>
      <c r="P187" s="1">
        <v>43650</v>
      </c>
      <c r="Q187" s="14">
        <f t="shared" si="7"/>
        <v>7</v>
      </c>
      <c r="R187" s="76" t="str" cm="1">
        <f t="array" ref="R187">_xlfn.IFS(Q187=1,"January",Q187=2,"February",Q187=3,"March",Q187=4,"April",Q187=5,"May",Q187=6,"June",Q187=7,"July",Q187=8,"August",Q187=9,"September",Q187=10,"October",Q187=11,"November",Q187=12,"December")</f>
        <v>July</v>
      </c>
      <c r="S187" s="2">
        <v>1349517</v>
      </c>
    </row>
    <row r="188" spans="12:19" x14ac:dyDescent="0.3">
      <c r="L188" s="1">
        <v>43651</v>
      </c>
      <c r="M188" s="4">
        <f t="shared" si="6"/>
        <v>6</v>
      </c>
      <c r="N188" s="2">
        <v>1255565</v>
      </c>
      <c r="P188" s="1">
        <v>43651</v>
      </c>
      <c r="Q188" s="14">
        <f t="shared" si="7"/>
        <v>7</v>
      </c>
      <c r="R188" s="76" t="str" cm="1">
        <f t="array" ref="R188">_xlfn.IFS(Q188=1,"January",Q188=2,"February",Q188=3,"March",Q188=4,"April",Q188=5,"May",Q188=6,"June",Q188=7,"July",Q188=8,"August",Q188=9,"September",Q188=10,"October",Q188=11,"November",Q188=12,"December")</f>
        <v>July</v>
      </c>
      <c r="S188" s="2">
        <v>1255565</v>
      </c>
    </row>
    <row r="189" spans="12:19" x14ac:dyDescent="0.3">
      <c r="L189" s="1">
        <v>43652</v>
      </c>
      <c r="M189" s="4">
        <f t="shared" si="6"/>
        <v>7</v>
      </c>
      <c r="N189" s="2">
        <v>1750824</v>
      </c>
      <c r="P189" s="1">
        <v>43652</v>
      </c>
      <c r="Q189" s="14">
        <f t="shared" si="7"/>
        <v>7</v>
      </c>
      <c r="R189" s="76" t="str" cm="1">
        <f t="array" ref="R189">_xlfn.IFS(Q189=1,"January",Q189=2,"February",Q189=3,"March",Q189=4,"April",Q189=5,"May",Q189=6,"June",Q189=7,"July",Q189=8,"August",Q189=9,"September",Q189=10,"October",Q189=11,"November",Q189=12,"December")</f>
        <v>July</v>
      </c>
      <c r="S189" s="2">
        <v>1750824</v>
      </c>
    </row>
    <row r="190" spans="12:19" x14ac:dyDescent="0.3">
      <c r="L190" s="1">
        <v>43653</v>
      </c>
      <c r="M190" s="4">
        <f t="shared" si="6"/>
        <v>1</v>
      </c>
      <c r="N190" s="2">
        <v>1632180</v>
      </c>
      <c r="P190" s="1">
        <v>43653</v>
      </c>
      <c r="Q190" s="14">
        <f t="shared" si="7"/>
        <v>7</v>
      </c>
      <c r="R190" s="76" t="str" cm="1">
        <f t="array" ref="R190">_xlfn.IFS(Q190=1,"January",Q190=2,"February",Q190=3,"March",Q190=4,"April",Q190=5,"May",Q190=6,"June",Q190=7,"July",Q190=8,"August",Q190=9,"September",Q190=10,"October",Q190=11,"November",Q190=12,"December")</f>
        <v>July</v>
      </c>
      <c r="S190" s="2">
        <v>1632180</v>
      </c>
    </row>
    <row r="191" spans="12:19" x14ac:dyDescent="0.3">
      <c r="L191" s="1">
        <v>43654</v>
      </c>
      <c r="M191" s="4">
        <f t="shared" si="6"/>
        <v>2</v>
      </c>
      <c r="N191" s="2">
        <v>1284426</v>
      </c>
      <c r="P191" s="1">
        <v>43654</v>
      </c>
      <c r="Q191" s="14">
        <f t="shared" si="7"/>
        <v>7</v>
      </c>
      <c r="R191" s="76" t="str" cm="1">
        <f t="array" ref="R191">_xlfn.IFS(Q191=1,"January",Q191=2,"February",Q191=3,"March",Q191=4,"April",Q191=5,"May",Q191=6,"June",Q191=7,"July",Q191=8,"August",Q191=9,"September",Q191=10,"October",Q191=11,"November",Q191=12,"December")</f>
        <v>July</v>
      </c>
      <c r="S191" s="2">
        <v>1284426</v>
      </c>
    </row>
    <row r="192" spans="12:19" x14ac:dyDescent="0.3">
      <c r="L192" s="1">
        <v>43655</v>
      </c>
      <c r="M192" s="4">
        <f t="shared" si="6"/>
        <v>3</v>
      </c>
      <c r="N192" s="2">
        <v>1351214</v>
      </c>
      <c r="P192" s="1">
        <v>43655</v>
      </c>
      <c r="Q192" s="14">
        <f t="shared" si="7"/>
        <v>7</v>
      </c>
      <c r="R192" s="76" t="str" cm="1">
        <f t="array" ref="R192">_xlfn.IFS(Q192=1,"January",Q192=2,"February",Q192=3,"March",Q192=4,"April",Q192=5,"May",Q192=6,"June",Q192=7,"July",Q192=8,"August",Q192=9,"September",Q192=10,"October",Q192=11,"November",Q192=12,"December")</f>
        <v>July</v>
      </c>
      <c r="S192" s="2">
        <v>1351214</v>
      </c>
    </row>
    <row r="193" spans="12:19" x14ac:dyDescent="0.3">
      <c r="L193" s="1">
        <v>43656</v>
      </c>
      <c r="M193" s="4">
        <f t="shared" si="6"/>
        <v>4</v>
      </c>
      <c r="N193" s="2">
        <v>1506346</v>
      </c>
      <c r="P193" s="1">
        <v>43656</v>
      </c>
      <c r="Q193" s="14">
        <f t="shared" si="7"/>
        <v>7</v>
      </c>
      <c r="R193" s="76" t="str" cm="1">
        <f t="array" ref="R193">_xlfn.IFS(Q193=1,"January",Q193=2,"February",Q193=3,"March",Q193=4,"April",Q193=5,"May",Q193=6,"June",Q193=7,"July",Q193=8,"August",Q193=9,"September",Q193=10,"October",Q193=11,"November",Q193=12,"December")</f>
        <v>July</v>
      </c>
      <c r="S193" s="2">
        <v>1506346</v>
      </c>
    </row>
    <row r="194" spans="12:19" x14ac:dyDescent="0.3">
      <c r="L194" s="1">
        <v>43657</v>
      </c>
      <c r="M194" s="4">
        <f t="shared" si="6"/>
        <v>5</v>
      </c>
      <c r="N194" s="2">
        <v>1338860</v>
      </c>
      <c r="P194" s="1">
        <v>43657</v>
      </c>
      <c r="Q194" s="14">
        <f t="shared" si="7"/>
        <v>7</v>
      </c>
      <c r="R194" s="76" t="str" cm="1">
        <f t="array" ref="R194">_xlfn.IFS(Q194=1,"January",Q194=2,"February",Q194=3,"March",Q194=4,"April",Q194=5,"May",Q194=6,"June",Q194=7,"July",Q194=8,"August",Q194=9,"September",Q194=10,"October",Q194=11,"November",Q194=12,"December")</f>
        <v>July</v>
      </c>
      <c r="S194" s="2">
        <v>1338860</v>
      </c>
    </row>
    <row r="195" spans="12:19" x14ac:dyDescent="0.3">
      <c r="L195" s="1">
        <v>43658</v>
      </c>
      <c r="M195" s="4">
        <f t="shared" si="6"/>
        <v>6</v>
      </c>
      <c r="N195" s="2">
        <v>1376301</v>
      </c>
      <c r="P195" s="1">
        <v>43658</v>
      </c>
      <c r="Q195" s="14">
        <f t="shared" si="7"/>
        <v>7</v>
      </c>
      <c r="R195" s="76" t="str" cm="1">
        <f t="array" ref="R195">_xlfn.IFS(Q195=1,"January",Q195=2,"February",Q195=3,"March",Q195=4,"April",Q195=5,"May",Q195=6,"June",Q195=7,"July",Q195=8,"August",Q195=9,"September",Q195=10,"October",Q195=11,"November",Q195=12,"December")</f>
        <v>July</v>
      </c>
      <c r="S195" s="2">
        <v>1376301</v>
      </c>
    </row>
    <row r="196" spans="12:19" x14ac:dyDescent="0.3">
      <c r="L196" s="1">
        <v>43659</v>
      </c>
      <c r="M196" s="4">
        <f t="shared" ref="M196:M259" si="8">WEEKDAY(L196,1)</f>
        <v>7</v>
      </c>
      <c r="N196" s="2">
        <v>1912827</v>
      </c>
      <c r="P196" s="1">
        <v>43659</v>
      </c>
      <c r="Q196" s="14">
        <f t="shared" ref="Q196:Q259" si="9">MONTH(P196)</f>
        <v>7</v>
      </c>
      <c r="R196" s="76" t="str" cm="1">
        <f t="array" ref="R196">_xlfn.IFS(Q196=1,"January",Q196=2,"February",Q196=3,"March",Q196=4,"April",Q196=5,"May",Q196=6,"June",Q196=7,"July",Q196=8,"August",Q196=9,"September",Q196=10,"October",Q196=11,"November",Q196=12,"December")</f>
        <v>July</v>
      </c>
      <c r="S196" s="2">
        <v>1912827</v>
      </c>
    </row>
    <row r="197" spans="12:19" x14ac:dyDescent="0.3">
      <c r="L197" s="1">
        <v>43660</v>
      </c>
      <c r="M197" s="4">
        <f t="shared" si="8"/>
        <v>1</v>
      </c>
      <c r="N197" s="2">
        <v>1801336</v>
      </c>
      <c r="P197" s="1">
        <v>43660</v>
      </c>
      <c r="Q197" s="14">
        <f t="shared" si="9"/>
        <v>7</v>
      </c>
      <c r="R197" s="76" t="str" cm="1">
        <f t="array" ref="R197">_xlfn.IFS(Q197=1,"January",Q197=2,"February",Q197=3,"March",Q197=4,"April",Q197=5,"May",Q197=6,"June",Q197=7,"July",Q197=8,"August",Q197=9,"September",Q197=10,"October",Q197=11,"November",Q197=12,"December")</f>
        <v>July</v>
      </c>
      <c r="S197" s="2">
        <v>1801336</v>
      </c>
    </row>
    <row r="198" spans="12:19" x14ac:dyDescent="0.3">
      <c r="L198" s="1">
        <v>43661</v>
      </c>
      <c r="M198" s="4">
        <f t="shared" si="8"/>
        <v>2</v>
      </c>
      <c r="N198" s="2">
        <v>1298593</v>
      </c>
      <c r="P198" s="1">
        <v>43661</v>
      </c>
      <c r="Q198" s="14">
        <f t="shared" si="9"/>
        <v>7</v>
      </c>
      <c r="R198" s="76" t="str" cm="1">
        <f t="array" ref="R198">_xlfn.IFS(Q198=1,"January",Q198=2,"February",Q198=3,"March",Q198=4,"April",Q198=5,"May",Q198=6,"June",Q198=7,"July",Q198=8,"August",Q198=9,"September",Q198=10,"October",Q198=11,"November",Q198=12,"December")</f>
        <v>July</v>
      </c>
      <c r="S198" s="2">
        <v>1298593</v>
      </c>
    </row>
    <row r="199" spans="12:19" x14ac:dyDescent="0.3">
      <c r="L199" s="24">
        <v>43662</v>
      </c>
      <c r="M199" s="16">
        <f t="shared" si="8"/>
        <v>3</v>
      </c>
      <c r="N199" s="25">
        <v>498841</v>
      </c>
      <c r="P199" s="24">
        <v>43662</v>
      </c>
      <c r="Q199" s="14">
        <f t="shared" si="9"/>
        <v>7</v>
      </c>
      <c r="R199" s="76" t="str" cm="1">
        <f t="array" ref="R199">_xlfn.IFS(Q199=1,"January",Q199=2,"February",Q199=3,"March",Q199=4,"April",Q199=5,"May",Q199=6,"June",Q199=7,"July",Q199=8,"August",Q199=9,"September",Q199=10,"October",Q199=11,"November",Q199=12,"December")</f>
        <v>July</v>
      </c>
      <c r="S199" s="25">
        <v>498841</v>
      </c>
    </row>
    <row r="200" spans="12:19" x14ac:dyDescent="0.3">
      <c r="L200" s="1">
        <v>43663</v>
      </c>
      <c r="M200" s="4">
        <f t="shared" si="8"/>
        <v>4</v>
      </c>
      <c r="N200" s="2">
        <v>1285847</v>
      </c>
      <c r="P200" s="1">
        <v>43663</v>
      </c>
      <c r="Q200" s="14">
        <f t="shared" si="9"/>
        <v>7</v>
      </c>
      <c r="R200" s="76" t="str" cm="1">
        <f t="array" ref="R200">_xlfn.IFS(Q200=1,"January",Q200=2,"February",Q200=3,"March",Q200=4,"April",Q200=5,"May",Q200=6,"June",Q200=7,"July",Q200=8,"August",Q200=9,"September",Q200=10,"October",Q200=11,"November",Q200=12,"December")</f>
        <v>July</v>
      </c>
      <c r="S200" s="2">
        <v>1285847</v>
      </c>
    </row>
    <row r="201" spans="12:19" x14ac:dyDescent="0.3">
      <c r="L201" s="1">
        <v>43664</v>
      </c>
      <c r="M201" s="4">
        <f t="shared" si="8"/>
        <v>5</v>
      </c>
      <c r="N201" s="2">
        <v>1445675</v>
      </c>
      <c r="P201" s="1">
        <v>43664</v>
      </c>
      <c r="Q201" s="14">
        <f t="shared" si="9"/>
        <v>7</v>
      </c>
      <c r="R201" s="76" t="str" cm="1">
        <f t="array" ref="R201">_xlfn.IFS(Q201=1,"January",Q201=2,"February",Q201=3,"March",Q201=4,"April",Q201=5,"May",Q201=6,"June",Q201=7,"July",Q201=8,"August",Q201=9,"September",Q201=10,"October",Q201=11,"November",Q201=12,"December")</f>
        <v>July</v>
      </c>
      <c r="S201" s="2">
        <v>1445675</v>
      </c>
    </row>
    <row r="202" spans="12:19" x14ac:dyDescent="0.3">
      <c r="L202" s="1">
        <v>43665</v>
      </c>
      <c r="M202" s="4">
        <f t="shared" si="8"/>
        <v>6</v>
      </c>
      <c r="N202" s="2">
        <v>1491569</v>
      </c>
      <c r="P202" s="1">
        <v>43665</v>
      </c>
      <c r="Q202" s="14">
        <f t="shared" si="9"/>
        <v>7</v>
      </c>
      <c r="R202" s="76" t="str" cm="1">
        <f t="array" ref="R202">_xlfn.IFS(Q202=1,"January",Q202=2,"February",Q202=3,"March",Q202=4,"April",Q202=5,"May",Q202=6,"June",Q202=7,"July",Q202=8,"August",Q202=9,"September",Q202=10,"October",Q202=11,"November",Q202=12,"December")</f>
        <v>July</v>
      </c>
      <c r="S202" s="2">
        <v>1491569</v>
      </c>
    </row>
    <row r="203" spans="12:19" x14ac:dyDescent="0.3">
      <c r="L203" s="1">
        <v>43666</v>
      </c>
      <c r="M203" s="4">
        <f t="shared" si="8"/>
        <v>7</v>
      </c>
      <c r="N203" s="2">
        <v>1729156</v>
      </c>
      <c r="P203" s="1">
        <v>43666</v>
      </c>
      <c r="Q203" s="14">
        <f t="shared" si="9"/>
        <v>7</v>
      </c>
      <c r="R203" s="76" t="str" cm="1">
        <f t="array" ref="R203">_xlfn.IFS(Q203=1,"January",Q203=2,"February",Q203=3,"March",Q203=4,"April",Q203=5,"May",Q203=6,"June",Q203=7,"July",Q203=8,"August",Q203=9,"September",Q203=10,"October",Q203=11,"November",Q203=12,"December")</f>
        <v>July</v>
      </c>
      <c r="S203" s="2">
        <v>1729156</v>
      </c>
    </row>
    <row r="204" spans="12:19" x14ac:dyDescent="0.3">
      <c r="L204" s="1">
        <v>43667</v>
      </c>
      <c r="M204" s="4">
        <f t="shared" si="8"/>
        <v>1</v>
      </c>
      <c r="N204" s="2">
        <v>1547407</v>
      </c>
      <c r="P204" s="1">
        <v>43667</v>
      </c>
      <c r="Q204" s="14">
        <f t="shared" si="9"/>
        <v>7</v>
      </c>
      <c r="R204" s="76" t="str" cm="1">
        <f t="array" ref="R204">_xlfn.IFS(Q204=1,"January",Q204=2,"February",Q204=3,"March",Q204=4,"April",Q204=5,"May",Q204=6,"June",Q204=7,"July",Q204=8,"August",Q204=9,"September",Q204=10,"October",Q204=11,"November",Q204=12,"December")</f>
        <v>July</v>
      </c>
      <c r="S204" s="2">
        <v>1547407</v>
      </c>
    </row>
    <row r="205" spans="12:19" x14ac:dyDescent="0.3">
      <c r="L205" s="1">
        <v>43668</v>
      </c>
      <c r="M205" s="4">
        <f t="shared" si="8"/>
        <v>2</v>
      </c>
      <c r="N205" s="2">
        <v>1286871</v>
      </c>
      <c r="P205" s="1">
        <v>43668</v>
      </c>
      <c r="Q205" s="14">
        <f t="shared" si="9"/>
        <v>7</v>
      </c>
      <c r="R205" s="76" t="str" cm="1">
        <f t="array" ref="R205">_xlfn.IFS(Q205=1,"January",Q205=2,"February",Q205=3,"March",Q205=4,"April",Q205=5,"May",Q205=6,"June",Q205=7,"July",Q205=8,"August",Q205=9,"September",Q205=10,"October",Q205=11,"November",Q205=12,"December")</f>
        <v>July</v>
      </c>
      <c r="S205" s="2">
        <v>1286871</v>
      </c>
    </row>
    <row r="206" spans="12:19" x14ac:dyDescent="0.3">
      <c r="L206" s="24">
        <v>43669</v>
      </c>
      <c r="M206" s="16">
        <f t="shared" si="8"/>
        <v>3</v>
      </c>
      <c r="N206" s="25">
        <v>1172435</v>
      </c>
      <c r="P206" s="24">
        <v>43669</v>
      </c>
      <c r="Q206" s="14">
        <f t="shared" si="9"/>
        <v>7</v>
      </c>
      <c r="R206" s="76" t="str" cm="1">
        <f t="array" ref="R206">_xlfn.IFS(Q206=1,"January",Q206=2,"February",Q206=3,"March",Q206=4,"April",Q206=5,"May",Q206=6,"June",Q206=7,"July",Q206=8,"August",Q206=9,"September",Q206=10,"October",Q206=11,"November",Q206=12,"December")</f>
        <v>July</v>
      </c>
      <c r="S206" s="25">
        <v>1172435</v>
      </c>
    </row>
    <row r="207" spans="12:19" x14ac:dyDescent="0.3">
      <c r="L207" s="1">
        <v>43670</v>
      </c>
      <c r="M207" s="4">
        <f t="shared" si="8"/>
        <v>4</v>
      </c>
      <c r="N207" s="2">
        <v>1297775</v>
      </c>
      <c r="P207" s="1">
        <v>43670</v>
      </c>
      <c r="Q207" s="14">
        <f t="shared" si="9"/>
        <v>7</v>
      </c>
      <c r="R207" s="76" t="str" cm="1">
        <f t="array" ref="R207">_xlfn.IFS(Q207=1,"January",Q207=2,"February",Q207=3,"March",Q207=4,"April",Q207=5,"May",Q207=6,"June",Q207=7,"July",Q207=8,"August",Q207=9,"September",Q207=10,"October",Q207=11,"November",Q207=12,"December")</f>
        <v>July</v>
      </c>
      <c r="S207" s="2">
        <v>1297775</v>
      </c>
    </row>
    <row r="208" spans="12:19" x14ac:dyDescent="0.3">
      <c r="L208" s="1">
        <v>43671</v>
      </c>
      <c r="M208" s="4">
        <f t="shared" si="8"/>
        <v>5</v>
      </c>
      <c r="N208" s="2">
        <v>1296231</v>
      </c>
      <c r="P208" s="1">
        <v>43671</v>
      </c>
      <c r="Q208" s="14">
        <f t="shared" si="9"/>
        <v>7</v>
      </c>
      <c r="R208" s="76" t="str" cm="1">
        <f t="array" ref="R208">_xlfn.IFS(Q208=1,"January",Q208=2,"February",Q208=3,"March",Q208=4,"April",Q208=5,"May",Q208=6,"June",Q208=7,"July",Q208=8,"August",Q208=9,"September",Q208=10,"October",Q208=11,"November",Q208=12,"December")</f>
        <v>July</v>
      </c>
      <c r="S208" s="2">
        <v>1296231</v>
      </c>
    </row>
    <row r="209" spans="12:19" x14ac:dyDescent="0.3">
      <c r="L209" s="1">
        <v>43672</v>
      </c>
      <c r="M209" s="4">
        <f t="shared" si="8"/>
        <v>6</v>
      </c>
      <c r="N209" s="2">
        <v>1246273</v>
      </c>
      <c r="P209" s="1">
        <v>43672</v>
      </c>
      <c r="Q209" s="14">
        <f t="shared" si="9"/>
        <v>7</v>
      </c>
      <c r="R209" s="76" t="str" cm="1">
        <f t="array" ref="R209">_xlfn.IFS(Q209=1,"January",Q209=2,"February",Q209=3,"March",Q209=4,"April",Q209=5,"May",Q209=6,"June",Q209=7,"July",Q209=8,"August",Q209=9,"September",Q209=10,"October",Q209=11,"November",Q209=12,"December")</f>
        <v>July</v>
      </c>
      <c r="S209" s="2">
        <v>1246273</v>
      </c>
    </row>
    <row r="210" spans="12:19" x14ac:dyDescent="0.3">
      <c r="L210" s="1">
        <v>43673</v>
      </c>
      <c r="M210" s="4">
        <f t="shared" si="8"/>
        <v>7</v>
      </c>
      <c r="N210" s="2">
        <v>1698799</v>
      </c>
      <c r="P210" s="1">
        <v>43673</v>
      </c>
      <c r="Q210" s="14">
        <f t="shared" si="9"/>
        <v>7</v>
      </c>
      <c r="R210" s="76" t="str" cm="1">
        <f t="array" ref="R210">_xlfn.IFS(Q210=1,"January",Q210=2,"February",Q210=3,"March",Q210=4,"April",Q210=5,"May",Q210=6,"June",Q210=7,"July",Q210=8,"August",Q210=9,"September",Q210=10,"October",Q210=11,"November",Q210=12,"December")</f>
        <v>July</v>
      </c>
      <c r="S210" s="2">
        <v>1698799</v>
      </c>
    </row>
    <row r="211" spans="12:19" x14ac:dyDescent="0.3">
      <c r="L211" s="1">
        <v>43674</v>
      </c>
      <c r="M211" s="4">
        <f t="shared" si="8"/>
        <v>1</v>
      </c>
      <c r="N211" s="2">
        <v>1660696</v>
      </c>
      <c r="P211" s="1">
        <v>43674</v>
      </c>
      <c r="Q211" s="14">
        <f t="shared" si="9"/>
        <v>7</v>
      </c>
      <c r="R211" s="76" t="str" cm="1">
        <f t="array" ref="R211">_xlfn.IFS(Q211=1,"January",Q211=2,"February",Q211=3,"March",Q211=4,"April",Q211=5,"May",Q211=6,"June",Q211=7,"July",Q211=8,"August",Q211=9,"September",Q211=10,"October",Q211=11,"November",Q211=12,"December")</f>
        <v>July</v>
      </c>
      <c r="S211" s="2">
        <v>1660696</v>
      </c>
    </row>
    <row r="212" spans="12:19" x14ac:dyDescent="0.3">
      <c r="L212" s="1">
        <v>43675</v>
      </c>
      <c r="M212" s="4">
        <f t="shared" si="8"/>
        <v>2</v>
      </c>
      <c r="N212" s="2">
        <v>1298037</v>
      </c>
      <c r="P212" s="1">
        <v>43675</v>
      </c>
      <c r="Q212" s="14">
        <f t="shared" si="9"/>
        <v>7</v>
      </c>
      <c r="R212" s="76" t="str" cm="1">
        <f t="array" ref="R212">_xlfn.IFS(Q212=1,"January",Q212=2,"February",Q212=3,"March",Q212=4,"April",Q212=5,"May",Q212=6,"June",Q212=7,"July",Q212=8,"August",Q212=9,"September",Q212=10,"October",Q212=11,"November",Q212=12,"December")</f>
        <v>July</v>
      </c>
      <c r="S212" s="2">
        <v>1298037</v>
      </c>
    </row>
    <row r="213" spans="12:19" x14ac:dyDescent="0.3">
      <c r="L213" s="1">
        <v>43676</v>
      </c>
      <c r="M213" s="4">
        <f t="shared" si="8"/>
        <v>3</v>
      </c>
      <c r="N213" s="2">
        <v>1208363</v>
      </c>
      <c r="P213" s="1">
        <v>43676</v>
      </c>
      <c r="Q213" s="14">
        <f t="shared" si="9"/>
        <v>7</v>
      </c>
      <c r="R213" s="76" t="str" cm="1">
        <f t="array" ref="R213">_xlfn.IFS(Q213=1,"January",Q213=2,"February",Q213=3,"March",Q213=4,"April",Q213=5,"May",Q213=6,"June",Q213=7,"July",Q213=8,"August",Q213=9,"September",Q213=10,"October",Q213=11,"November",Q213=12,"December")</f>
        <v>July</v>
      </c>
      <c r="S213" s="2">
        <v>1208363</v>
      </c>
    </row>
    <row r="214" spans="12:19" x14ac:dyDescent="0.3">
      <c r="L214" s="1">
        <v>43677</v>
      </c>
      <c r="M214" s="4">
        <f t="shared" si="8"/>
        <v>4</v>
      </c>
      <c r="N214" s="2">
        <v>1322295</v>
      </c>
      <c r="P214" s="1">
        <v>43677</v>
      </c>
      <c r="Q214" s="14">
        <f t="shared" si="9"/>
        <v>7</v>
      </c>
      <c r="R214" s="76" t="str" cm="1">
        <f t="array" ref="R214">_xlfn.IFS(Q214=1,"January",Q214=2,"February",Q214=3,"March",Q214=4,"April",Q214=5,"May",Q214=6,"June",Q214=7,"July",Q214=8,"August",Q214=9,"September",Q214=10,"October",Q214=11,"November",Q214=12,"December")</f>
        <v>July</v>
      </c>
      <c r="S214" s="2">
        <v>1322295</v>
      </c>
    </row>
    <row r="215" spans="12:19" x14ac:dyDescent="0.3">
      <c r="L215" s="1">
        <v>43678</v>
      </c>
      <c r="M215" s="4">
        <f t="shared" si="8"/>
        <v>5</v>
      </c>
      <c r="N215" s="2">
        <v>1506632</v>
      </c>
      <c r="P215" s="1">
        <v>43678</v>
      </c>
      <c r="Q215" s="14">
        <f t="shared" si="9"/>
        <v>8</v>
      </c>
      <c r="R215" s="76" t="str" cm="1">
        <f t="array" ref="R215">_xlfn.IFS(Q215=1,"January",Q215=2,"February",Q215=3,"March",Q215=4,"April",Q215=5,"May",Q215=6,"June",Q215=7,"July",Q215=8,"August",Q215=9,"September",Q215=10,"October",Q215=11,"November",Q215=12,"December")</f>
        <v>August</v>
      </c>
      <c r="S215" s="2">
        <v>1506632</v>
      </c>
    </row>
    <row r="216" spans="12:19" x14ac:dyDescent="0.3">
      <c r="L216" s="1">
        <v>43679</v>
      </c>
      <c r="M216" s="4">
        <f t="shared" si="8"/>
        <v>6</v>
      </c>
      <c r="N216" s="2">
        <v>1322439</v>
      </c>
      <c r="P216" s="1">
        <v>43679</v>
      </c>
      <c r="Q216" s="14">
        <f t="shared" si="9"/>
        <v>8</v>
      </c>
      <c r="R216" s="76" t="str" cm="1">
        <f t="array" ref="R216">_xlfn.IFS(Q216=1,"January",Q216=2,"February",Q216=3,"March",Q216=4,"April",Q216=5,"May",Q216=6,"June",Q216=7,"July",Q216=8,"August",Q216=9,"September",Q216=10,"October",Q216=11,"November",Q216=12,"December")</f>
        <v>August</v>
      </c>
      <c r="S216" s="2">
        <v>1322439</v>
      </c>
    </row>
    <row r="217" spans="12:19" x14ac:dyDescent="0.3">
      <c r="L217" s="1">
        <v>43680</v>
      </c>
      <c r="M217" s="4">
        <f t="shared" si="8"/>
        <v>7</v>
      </c>
      <c r="N217" s="2">
        <v>1782233</v>
      </c>
      <c r="P217" s="1">
        <v>43680</v>
      </c>
      <c r="Q217" s="14">
        <f t="shared" si="9"/>
        <v>8</v>
      </c>
      <c r="R217" s="76" t="str" cm="1">
        <f t="array" ref="R217">_xlfn.IFS(Q217=1,"January",Q217=2,"February",Q217=3,"March",Q217=4,"April",Q217=5,"May",Q217=6,"June",Q217=7,"July",Q217=8,"August",Q217=9,"September",Q217=10,"October",Q217=11,"November",Q217=12,"December")</f>
        <v>August</v>
      </c>
      <c r="S217" s="2">
        <v>1782233</v>
      </c>
    </row>
    <row r="218" spans="12:19" x14ac:dyDescent="0.3">
      <c r="L218" s="1">
        <v>43681</v>
      </c>
      <c r="M218" s="4">
        <f t="shared" si="8"/>
        <v>1</v>
      </c>
      <c r="N218" s="2">
        <v>1677611</v>
      </c>
      <c r="P218" s="1">
        <v>43681</v>
      </c>
      <c r="Q218" s="14">
        <f t="shared" si="9"/>
        <v>8</v>
      </c>
      <c r="R218" s="76" t="str" cm="1">
        <f t="array" ref="R218">_xlfn.IFS(Q218=1,"January",Q218=2,"February",Q218=3,"March",Q218=4,"April",Q218=5,"May",Q218=6,"June",Q218=7,"July",Q218=8,"August",Q218=9,"September",Q218=10,"October",Q218=11,"November",Q218=12,"December")</f>
        <v>August</v>
      </c>
      <c r="S218" s="2">
        <v>1677611</v>
      </c>
    </row>
    <row r="219" spans="12:19" x14ac:dyDescent="0.3">
      <c r="L219" s="1">
        <v>43682</v>
      </c>
      <c r="M219" s="4">
        <f t="shared" si="8"/>
        <v>2</v>
      </c>
      <c r="N219" s="2">
        <v>1208956</v>
      </c>
      <c r="P219" s="1">
        <v>43682</v>
      </c>
      <c r="Q219" s="14">
        <f t="shared" si="9"/>
        <v>8</v>
      </c>
      <c r="R219" s="76" t="str" cm="1">
        <f t="array" ref="R219">_xlfn.IFS(Q219=1,"January",Q219=2,"February",Q219=3,"March",Q219=4,"April",Q219=5,"May",Q219=6,"June",Q219=7,"July",Q219=8,"August",Q219=9,"September",Q219=10,"October",Q219=11,"November",Q219=12,"December")</f>
        <v>August</v>
      </c>
      <c r="S219" s="2">
        <v>1208956</v>
      </c>
    </row>
    <row r="220" spans="12:19" x14ac:dyDescent="0.3">
      <c r="L220" s="1">
        <v>43683</v>
      </c>
      <c r="M220" s="4">
        <f t="shared" si="8"/>
        <v>3</v>
      </c>
      <c r="N220" s="2">
        <v>1221464</v>
      </c>
      <c r="P220" s="1">
        <v>43683</v>
      </c>
      <c r="Q220" s="14">
        <f t="shared" si="9"/>
        <v>8</v>
      </c>
      <c r="R220" s="76" t="str" cm="1">
        <f t="array" ref="R220">_xlfn.IFS(Q220=1,"January",Q220=2,"February",Q220=3,"March",Q220=4,"April",Q220=5,"May",Q220=6,"June",Q220=7,"July",Q220=8,"August",Q220=9,"September",Q220=10,"October",Q220=11,"November",Q220=12,"December")</f>
        <v>August</v>
      </c>
      <c r="S220" s="2">
        <v>1221464</v>
      </c>
    </row>
    <row r="221" spans="12:19" x14ac:dyDescent="0.3">
      <c r="L221" s="1">
        <v>43684</v>
      </c>
      <c r="M221" s="4">
        <f t="shared" si="8"/>
        <v>4</v>
      </c>
      <c r="N221" s="2">
        <v>1184072</v>
      </c>
      <c r="P221" s="1">
        <v>43684</v>
      </c>
      <c r="Q221" s="14">
        <f t="shared" si="9"/>
        <v>8</v>
      </c>
      <c r="R221" s="76" t="str" cm="1">
        <f t="array" ref="R221">_xlfn.IFS(Q221=1,"January",Q221=2,"February",Q221=3,"March",Q221=4,"April",Q221=5,"May",Q221=6,"June",Q221=7,"July",Q221=8,"August",Q221=9,"September",Q221=10,"October",Q221=11,"November",Q221=12,"December")</f>
        <v>August</v>
      </c>
      <c r="S221" s="2">
        <v>1184072</v>
      </c>
    </row>
    <row r="222" spans="12:19" x14ac:dyDescent="0.3">
      <c r="L222" s="1">
        <v>43685</v>
      </c>
      <c r="M222" s="4">
        <f t="shared" si="8"/>
        <v>5</v>
      </c>
      <c r="N222" s="2">
        <v>1233898</v>
      </c>
      <c r="P222" s="1">
        <v>43685</v>
      </c>
      <c r="Q222" s="14">
        <f t="shared" si="9"/>
        <v>8</v>
      </c>
      <c r="R222" s="76" t="str" cm="1">
        <f t="array" ref="R222">_xlfn.IFS(Q222=1,"January",Q222=2,"February",Q222=3,"March",Q222=4,"April",Q222=5,"May",Q222=6,"June",Q222=7,"July",Q222=8,"August",Q222=9,"September",Q222=10,"October",Q222=11,"November",Q222=12,"December")</f>
        <v>August</v>
      </c>
      <c r="S222" s="2">
        <v>1233898</v>
      </c>
    </row>
    <row r="223" spans="12:19" x14ac:dyDescent="0.3">
      <c r="L223" s="1">
        <v>43686</v>
      </c>
      <c r="M223" s="4">
        <f t="shared" si="8"/>
        <v>6</v>
      </c>
      <c r="N223" s="2">
        <v>1322799</v>
      </c>
      <c r="P223" s="1">
        <v>43686</v>
      </c>
      <c r="Q223" s="14">
        <f t="shared" si="9"/>
        <v>8</v>
      </c>
      <c r="R223" s="76" t="str" cm="1">
        <f t="array" ref="R223">_xlfn.IFS(Q223=1,"January",Q223=2,"February",Q223=3,"March",Q223=4,"April",Q223=5,"May",Q223=6,"June",Q223=7,"July",Q223=8,"August",Q223=9,"September",Q223=10,"October",Q223=11,"November",Q223=12,"December")</f>
        <v>August</v>
      </c>
      <c r="S223" s="2">
        <v>1322799</v>
      </c>
    </row>
    <row r="224" spans="12:19" x14ac:dyDescent="0.3">
      <c r="L224" s="1">
        <v>43687</v>
      </c>
      <c r="M224" s="4">
        <f t="shared" si="8"/>
        <v>7</v>
      </c>
      <c r="N224" s="2">
        <v>1890851</v>
      </c>
      <c r="P224" s="1">
        <v>43687</v>
      </c>
      <c r="Q224" s="14">
        <f t="shared" si="9"/>
        <v>8</v>
      </c>
      <c r="R224" s="76" t="str" cm="1">
        <f t="array" ref="R224">_xlfn.IFS(Q224=1,"January",Q224=2,"February",Q224=3,"March",Q224=4,"April",Q224=5,"May",Q224=6,"June",Q224=7,"July",Q224=8,"August",Q224=9,"September",Q224=10,"October",Q224=11,"November",Q224=12,"December")</f>
        <v>August</v>
      </c>
      <c r="S224" s="2">
        <v>1890851</v>
      </c>
    </row>
    <row r="225" spans="12:19" x14ac:dyDescent="0.3">
      <c r="L225" s="24">
        <v>43688</v>
      </c>
      <c r="M225" s="16">
        <f t="shared" si="8"/>
        <v>1</v>
      </c>
      <c r="N225" s="25">
        <v>765773</v>
      </c>
      <c r="P225" s="24">
        <v>43688</v>
      </c>
      <c r="Q225" s="14">
        <f t="shared" si="9"/>
        <v>8</v>
      </c>
      <c r="R225" s="76" t="str" cm="1">
        <f t="array" ref="R225">_xlfn.IFS(Q225=1,"January",Q225=2,"February",Q225=3,"March",Q225=4,"April",Q225=5,"May",Q225=6,"June",Q225=7,"July",Q225=8,"August",Q225=9,"September",Q225=10,"October",Q225=11,"November",Q225=12,"December")</f>
        <v>August</v>
      </c>
      <c r="S225" s="25">
        <v>765773</v>
      </c>
    </row>
    <row r="226" spans="12:19" x14ac:dyDescent="0.3">
      <c r="L226" s="1">
        <v>43689</v>
      </c>
      <c r="M226" s="4">
        <f t="shared" si="8"/>
        <v>2</v>
      </c>
      <c r="N226" s="2">
        <v>1244880</v>
      </c>
      <c r="P226" s="1">
        <v>43689</v>
      </c>
      <c r="Q226" s="14">
        <f t="shared" si="9"/>
        <v>8</v>
      </c>
      <c r="R226" s="76" t="str" cm="1">
        <f t="array" ref="R226">_xlfn.IFS(Q226=1,"January",Q226=2,"February",Q226=3,"March",Q226=4,"April",Q226=5,"May",Q226=6,"June",Q226=7,"July",Q226=8,"August",Q226=9,"September",Q226=10,"October",Q226=11,"November",Q226=12,"December")</f>
        <v>August</v>
      </c>
      <c r="S226" s="2">
        <v>1244880</v>
      </c>
    </row>
    <row r="227" spans="12:19" x14ac:dyDescent="0.3">
      <c r="L227" s="1">
        <v>43690</v>
      </c>
      <c r="M227" s="4">
        <f t="shared" si="8"/>
        <v>3</v>
      </c>
      <c r="N227" s="2">
        <v>1334469</v>
      </c>
      <c r="P227" s="1">
        <v>43690</v>
      </c>
      <c r="Q227" s="14">
        <f t="shared" si="9"/>
        <v>8</v>
      </c>
      <c r="R227" s="76" t="str" cm="1">
        <f t="array" ref="R227">_xlfn.IFS(Q227=1,"January",Q227=2,"February",Q227=3,"March",Q227=4,"April",Q227=5,"May",Q227=6,"June",Q227=7,"July",Q227=8,"August",Q227=9,"September",Q227=10,"October",Q227=11,"November",Q227=12,"December")</f>
        <v>August</v>
      </c>
      <c r="S227" s="2">
        <v>1334469</v>
      </c>
    </row>
    <row r="228" spans="12:19" x14ac:dyDescent="0.3">
      <c r="L228" s="1">
        <v>43691</v>
      </c>
      <c r="M228" s="4">
        <f t="shared" si="8"/>
        <v>4</v>
      </c>
      <c r="N228" s="2">
        <v>1335977</v>
      </c>
      <c r="P228" s="1">
        <v>43691</v>
      </c>
      <c r="Q228" s="14">
        <f t="shared" si="9"/>
        <v>8</v>
      </c>
      <c r="R228" s="76" t="str" cm="1">
        <f t="array" ref="R228">_xlfn.IFS(Q228=1,"January",Q228=2,"February",Q228=3,"March",Q228=4,"April",Q228=5,"May",Q228=6,"June",Q228=7,"July",Q228=8,"August",Q228=9,"September",Q228=10,"October",Q228=11,"November",Q228=12,"December")</f>
        <v>August</v>
      </c>
      <c r="S228" s="2">
        <v>1335977</v>
      </c>
    </row>
    <row r="229" spans="12:19" x14ac:dyDescent="0.3">
      <c r="L229" s="1">
        <v>43692</v>
      </c>
      <c r="M229" s="4">
        <f t="shared" si="8"/>
        <v>5</v>
      </c>
      <c r="N229" s="2">
        <v>1298330</v>
      </c>
      <c r="P229" s="1">
        <v>43692</v>
      </c>
      <c r="Q229" s="14">
        <f t="shared" si="9"/>
        <v>8</v>
      </c>
      <c r="R229" s="76" t="str" cm="1">
        <f t="array" ref="R229">_xlfn.IFS(Q229=1,"January",Q229=2,"February",Q229=3,"March",Q229=4,"April",Q229=5,"May",Q229=6,"June",Q229=7,"July",Q229=8,"August",Q229=9,"September",Q229=10,"October",Q229=11,"November",Q229=12,"December")</f>
        <v>August</v>
      </c>
      <c r="S229" s="2">
        <v>1298330</v>
      </c>
    </row>
    <row r="230" spans="12:19" x14ac:dyDescent="0.3">
      <c r="L230" s="1">
        <v>43693</v>
      </c>
      <c r="M230" s="4">
        <f t="shared" si="8"/>
        <v>6</v>
      </c>
      <c r="N230" s="2">
        <v>1257579</v>
      </c>
      <c r="P230" s="1">
        <v>43693</v>
      </c>
      <c r="Q230" s="14">
        <f t="shared" si="9"/>
        <v>8</v>
      </c>
      <c r="R230" s="76" t="str" cm="1">
        <f t="array" ref="R230">_xlfn.IFS(Q230=1,"January",Q230=2,"February",Q230=3,"March",Q230=4,"April",Q230=5,"May",Q230=6,"June",Q230=7,"July",Q230=8,"August",Q230=9,"September",Q230=10,"October",Q230=11,"November",Q230=12,"December")</f>
        <v>August</v>
      </c>
      <c r="S230" s="2">
        <v>1257579</v>
      </c>
    </row>
    <row r="231" spans="12:19" x14ac:dyDescent="0.3">
      <c r="L231" s="1">
        <v>43694</v>
      </c>
      <c r="M231" s="4">
        <f t="shared" si="8"/>
        <v>7</v>
      </c>
      <c r="N231" s="2">
        <v>1857275</v>
      </c>
      <c r="P231" s="1">
        <v>43694</v>
      </c>
      <c r="Q231" s="14">
        <f t="shared" si="9"/>
        <v>8</v>
      </c>
      <c r="R231" s="76" t="str" cm="1">
        <f t="array" ref="R231">_xlfn.IFS(Q231=1,"January",Q231=2,"February",Q231=3,"March",Q231=4,"April",Q231=5,"May",Q231=6,"June",Q231=7,"July",Q231=8,"August",Q231=9,"September",Q231=10,"October",Q231=11,"November",Q231=12,"December")</f>
        <v>August</v>
      </c>
      <c r="S231" s="2">
        <v>1857275</v>
      </c>
    </row>
    <row r="232" spans="12:19" x14ac:dyDescent="0.3">
      <c r="L232" s="24">
        <v>43695</v>
      </c>
      <c r="M232" s="16">
        <f t="shared" si="8"/>
        <v>1</v>
      </c>
      <c r="N232" s="25">
        <v>1582215</v>
      </c>
      <c r="P232" s="24">
        <v>43695</v>
      </c>
      <c r="Q232" s="14">
        <f t="shared" si="9"/>
        <v>8</v>
      </c>
      <c r="R232" s="76" t="str" cm="1">
        <f t="array" ref="R232">_xlfn.IFS(Q232=1,"January",Q232=2,"February",Q232=3,"March",Q232=4,"April",Q232=5,"May",Q232=6,"June",Q232=7,"July",Q232=8,"August",Q232=9,"September",Q232=10,"October",Q232=11,"November",Q232=12,"December")</f>
        <v>August</v>
      </c>
      <c r="S232" s="25">
        <v>1582215</v>
      </c>
    </row>
    <row r="233" spans="12:19" x14ac:dyDescent="0.3">
      <c r="L233" s="1">
        <v>43696</v>
      </c>
      <c r="M233" s="4">
        <f t="shared" si="8"/>
        <v>2</v>
      </c>
      <c r="N233" s="2">
        <v>1233394</v>
      </c>
      <c r="P233" s="1">
        <v>43696</v>
      </c>
      <c r="Q233" s="14">
        <f t="shared" si="9"/>
        <v>8</v>
      </c>
      <c r="R233" s="76" t="str" cm="1">
        <f t="array" ref="R233">_xlfn.IFS(Q233=1,"January",Q233=2,"February",Q233=3,"March",Q233=4,"April",Q233=5,"May",Q233=6,"June",Q233=7,"July",Q233=8,"August",Q233=9,"September",Q233=10,"October",Q233=11,"November",Q233=12,"December")</f>
        <v>August</v>
      </c>
      <c r="S233" s="2">
        <v>1233394</v>
      </c>
    </row>
    <row r="234" spans="12:19" x14ac:dyDescent="0.3">
      <c r="L234" s="1">
        <v>43697</v>
      </c>
      <c r="M234" s="4">
        <f t="shared" si="8"/>
        <v>3</v>
      </c>
      <c r="N234" s="2">
        <v>1392160</v>
      </c>
      <c r="P234" s="1">
        <v>43697</v>
      </c>
      <c r="Q234" s="14">
        <f t="shared" si="9"/>
        <v>8</v>
      </c>
      <c r="R234" s="76" t="str" cm="1">
        <f t="array" ref="R234">_xlfn.IFS(Q234=1,"January",Q234=2,"February",Q234=3,"March",Q234=4,"April",Q234=5,"May",Q234=6,"June",Q234=7,"July",Q234=8,"August",Q234=9,"September",Q234=10,"October",Q234=11,"November",Q234=12,"December")</f>
        <v>August</v>
      </c>
      <c r="S234" s="2">
        <v>1392160</v>
      </c>
    </row>
    <row r="235" spans="12:19" x14ac:dyDescent="0.3">
      <c r="L235" s="1">
        <v>43698</v>
      </c>
      <c r="M235" s="4">
        <f t="shared" si="8"/>
        <v>4</v>
      </c>
      <c r="N235" s="2">
        <v>1351172</v>
      </c>
      <c r="P235" s="1">
        <v>43698</v>
      </c>
      <c r="Q235" s="14">
        <f t="shared" si="9"/>
        <v>8</v>
      </c>
      <c r="R235" s="76" t="str" cm="1">
        <f t="array" ref="R235">_xlfn.IFS(Q235=1,"January",Q235=2,"February",Q235=3,"March",Q235=4,"April",Q235=5,"May",Q235=6,"June",Q235=7,"July",Q235=8,"August",Q235=9,"September",Q235=10,"October",Q235=11,"November",Q235=12,"December")</f>
        <v>August</v>
      </c>
      <c r="S235" s="2">
        <v>1351172</v>
      </c>
    </row>
    <row r="236" spans="12:19" x14ac:dyDescent="0.3">
      <c r="L236" s="1">
        <v>43699</v>
      </c>
      <c r="M236" s="4">
        <f t="shared" si="8"/>
        <v>5</v>
      </c>
      <c r="N236" s="2">
        <v>1392436</v>
      </c>
      <c r="P236" s="1">
        <v>43699</v>
      </c>
      <c r="Q236" s="14">
        <f t="shared" si="9"/>
        <v>8</v>
      </c>
      <c r="R236" s="76" t="str" cm="1">
        <f t="array" ref="R236">_xlfn.IFS(Q236=1,"January",Q236=2,"February",Q236=3,"March",Q236=4,"April",Q236=5,"May",Q236=6,"June",Q236=7,"July",Q236=8,"August",Q236=9,"September",Q236=10,"October",Q236=11,"November",Q236=12,"December")</f>
        <v>August</v>
      </c>
      <c r="S236" s="2">
        <v>1392436</v>
      </c>
    </row>
    <row r="237" spans="12:19" x14ac:dyDescent="0.3">
      <c r="L237" s="1">
        <v>43700</v>
      </c>
      <c r="M237" s="4">
        <f t="shared" si="8"/>
        <v>6</v>
      </c>
      <c r="N237" s="2">
        <v>1296248</v>
      </c>
      <c r="P237" s="1">
        <v>43700</v>
      </c>
      <c r="Q237" s="14">
        <f t="shared" si="9"/>
        <v>8</v>
      </c>
      <c r="R237" s="76" t="str" cm="1">
        <f t="array" ref="R237">_xlfn.IFS(Q237=1,"January",Q237=2,"February",Q237=3,"March",Q237=4,"April",Q237=5,"May",Q237=6,"June",Q237=7,"July",Q237=8,"August",Q237=9,"September",Q237=10,"October",Q237=11,"November",Q237=12,"December")</f>
        <v>August</v>
      </c>
      <c r="S237" s="2">
        <v>1296248</v>
      </c>
    </row>
    <row r="238" spans="12:19" x14ac:dyDescent="0.3">
      <c r="L238" s="1">
        <v>43701</v>
      </c>
      <c r="M238" s="4">
        <f t="shared" si="8"/>
        <v>7</v>
      </c>
      <c r="N238" s="2">
        <v>1628371</v>
      </c>
      <c r="P238" s="1">
        <v>43701</v>
      </c>
      <c r="Q238" s="14">
        <f t="shared" si="9"/>
        <v>8</v>
      </c>
      <c r="R238" s="76" t="str" cm="1">
        <f t="array" ref="R238">_xlfn.IFS(Q238=1,"January",Q238=2,"February",Q238=3,"March",Q238=4,"April",Q238=5,"May",Q238=6,"June",Q238=7,"July",Q238=8,"August",Q238=9,"September",Q238=10,"October",Q238=11,"November",Q238=12,"December")</f>
        <v>August</v>
      </c>
      <c r="S238" s="2">
        <v>1628371</v>
      </c>
    </row>
    <row r="239" spans="12:19" x14ac:dyDescent="0.3">
      <c r="L239" s="1">
        <v>43702</v>
      </c>
      <c r="M239" s="4">
        <f t="shared" si="8"/>
        <v>1</v>
      </c>
      <c r="N239" s="2">
        <v>1784821</v>
      </c>
      <c r="P239" s="1">
        <v>43702</v>
      </c>
      <c r="Q239" s="14">
        <f t="shared" si="9"/>
        <v>8</v>
      </c>
      <c r="R239" s="76" t="str" cm="1">
        <f t="array" ref="R239">_xlfn.IFS(Q239=1,"January",Q239=2,"February",Q239=3,"March",Q239=4,"April",Q239=5,"May",Q239=6,"June",Q239=7,"July",Q239=8,"August",Q239=9,"September",Q239=10,"October",Q239=11,"November",Q239=12,"December")</f>
        <v>August</v>
      </c>
      <c r="S239" s="2">
        <v>1784821</v>
      </c>
    </row>
    <row r="240" spans="12:19" x14ac:dyDescent="0.3">
      <c r="L240" s="1">
        <v>43703</v>
      </c>
      <c r="M240" s="4">
        <f t="shared" si="8"/>
        <v>2</v>
      </c>
      <c r="N240" s="2">
        <v>1260124</v>
      </c>
      <c r="P240" s="1">
        <v>43703</v>
      </c>
      <c r="Q240" s="14">
        <f t="shared" si="9"/>
        <v>8</v>
      </c>
      <c r="R240" s="76" t="str" cm="1">
        <f t="array" ref="R240">_xlfn.IFS(Q240=1,"January",Q240=2,"February",Q240=3,"March",Q240=4,"April",Q240=5,"May",Q240=6,"June",Q240=7,"July",Q240=8,"August",Q240=9,"September",Q240=10,"October",Q240=11,"November",Q240=12,"December")</f>
        <v>August</v>
      </c>
      <c r="S240" s="2">
        <v>1260124</v>
      </c>
    </row>
    <row r="241" spans="12:19" x14ac:dyDescent="0.3">
      <c r="L241" s="1">
        <v>43704</v>
      </c>
      <c r="M241" s="4">
        <f t="shared" si="8"/>
        <v>3</v>
      </c>
      <c r="N241" s="2">
        <v>1150283</v>
      </c>
      <c r="P241" s="1">
        <v>43704</v>
      </c>
      <c r="Q241" s="14">
        <f t="shared" si="9"/>
        <v>8</v>
      </c>
      <c r="R241" s="76" t="str" cm="1">
        <f t="array" ref="R241">_xlfn.IFS(Q241=1,"January",Q241=2,"February",Q241=3,"March",Q241=4,"April",Q241=5,"May",Q241=6,"June",Q241=7,"July",Q241=8,"August",Q241=9,"September",Q241=10,"October",Q241=11,"November",Q241=12,"December")</f>
        <v>August</v>
      </c>
      <c r="S241" s="2">
        <v>1150283</v>
      </c>
    </row>
    <row r="242" spans="12:19" x14ac:dyDescent="0.3">
      <c r="L242" s="1">
        <v>43705</v>
      </c>
      <c r="M242" s="4">
        <f t="shared" si="8"/>
        <v>4</v>
      </c>
      <c r="N242" s="2">
        <v>1421096</v>
      </c>
      <c r="P242" s="1">
        <v>43705</v>
      </c>
      <c r="Q242" s="14">
        <f t="shared" si="9"/>
        <v>8</v>
      </c>
      <c r="R242" s="76" t="str" cm="1">
        <f t="array" ref="R242">_xlfn.IFS(Q242=1,"January",Q242=2,"February",Q242=3,"March",Q242=4,"April",Q242=5,"May",Q242=6,"June",Q242=7,"July",Q242=8,"August",Q242=9,"September",Q242=10,"October",Q242=11,"November",Q242=12,"December")</f>
        <v>August</v>
      </c>
      <c r="S242" s="2">
        <v>1421096</v>
      </c>
    </row>
    <row r="243" spans="12:19" x14ac:dyDescent="0.3">
      <c r="L243" s="1">
        <v>43706</v>
      </c>
      <c r="M243" s="4">
        <f t="shared" si="8"/>
        <v>5</v>
      </c>
      <c r="N243" s="2">
        <v>1310421</v>
      </c>
      <c r="P243" s="1">
        <v>43706</v>
      </c>
      <c r="Q243" s="14">
        <f t="shared" si="9"/>
        <v>8</v>
      </c>
      <c r="R243" s="76" t="str" cm="1">
        <f t="array" ref="R243">_xlfn.IFS(Q243=1,"January",Q243=2,"February",Q243=3,"March",Q243=4,"April",Q243=5,"May",Q243=6,"June",Q243=7,"July",Q243=8,"August",Q243=9,"September",Q243=10,"October",Q243=11,"November",Q243=12,"December")</f>
        <v>August</v>
      </c>
      <c r="S243" s="2">
        <v>1310421</v>
      </c>
    </row>
    <row r="244" spans="12:19" x14ac:dyDescent="0.3">
      <c r="L244" s="1">
        <v>43707</v>
      </c>
      <c r="M244" s="4">
        <f t="shared" si="8"/>
        <v>6</v>
      </c>
      <c r="N244" s="2">
        <v>1210693</v>
      </c>
      <c r="P244" s="1">
        <v>43707</v>
      </c>
      <c r="Q244" s="14">
        <f t="shared" si="9"/>
        <v>8</v>
      </c>
      <c r="R244" s="76" t="str" cm="1">
        <f t="array" ref="R244">_xlfn.IFS(Q244=1,"January",Q244=2,"February",Q244=3,"March",Q244=4,"April",Q244=5,"May",Q244=6,"June",Q244=7,"July",Q244=8,"August",Q244=9,"September",Q244=10,"October",Q244=11,"November",Q244=12,"December")</f>
        <v>August</v>
      </c>
      <c r="S244" s="2">
        <v>1210693</v>
      </c>
    </row>
    <row r="245" spans="12:19" x14ac:dyDescent="0.3">
      <c r="L245" s="1">
        <v>43708</v>
      </c>
      <c r="M245" s="4">
        <f t="shared" si="8"/>
        <v>7</v>
      </c>
      <c r="N245" s="2">
        <v>1663518</v>
      </c>
      <c r="P245" s="1">
        <v>43708</v>
      </c>
      <c r="Q245" s="14">
        <f t="shared" si="9"/>
        <v>8</v>
      </c>
      <c r="R245" s="76" t="str" cm="1">
        <f t="array" ref="R245">_xlfn.IFS(Q245=1,"January",Q245=2,"February",Q245=3,"March",Q245=4,"April",Q245=5,"May",Q245=6,"June",Q245=7,"July",Q245=8,"August",Q245=9,"September",Q245=10,"October",Q245=11,"November",Q245=12,"December")</f>
        <v>August</v>
      </c>
      <c r="S245" s="2">
        <v>1663518</v>
      </c>
    </row>
    <row r="246" spans="12:19" x14ac:dyDescent="0.3">
      <c r="L246" s="1">
        <v>43709</v>
      </c>
      <c r="M246" s="4">
        <f t="shared" si="8"/>
        <v>1</v>
      </c>
      <c r="N246" s="2">
        <v>1660788</v>
      </c>
      <c r="P246" s="1">
        <v>43709</v>
      </c>
      <c r="Q246" s="14">
        <f t="shared" si="9"/>
        <v>9</v>
      </c>
      <c r="R246" s="76" t="str" cm="1">
        <f t="array" ref="R246">_xlfn.IFS(Q246=1,"January",Q246=2,"February",Q246=3,"March",Q246=4,"April",Q246=5,"May",Q246=6,"June",Q246=7,"July",Q246=8,"August",Q246=9,"September",Q246=10,"October",Q246=11,"November",Q246=12,"December")</f>
        <v>September</v>
      </c>
      <c r="S246" s="2">
        <v>1660788</v>
      </c>
    </row>
    <row r="247" spans="12:19" x14ac:dyDescent="0.3">
      <c r="L247" s="1">
        <v>43710</v>
      </c>
      <c r="M247" s="4">
        <f t="shared" si="8"/>
        <v>2</v>
      </c>
      <c r="N247" s="2">
        <v>1335405</v>
      </c>
      <c r="P247" s="1">
        <v>43710</v>
      </c>
      <c r="Q247" s="14">
        <f t="shared" si="9"/>
        <v>9</v>
      </c>
      <c r="R247" s="76" t="str" cm="1">
        <f t="array" ref="R247">_xlfn.IFS(Q247=1,"January",Q247=2,"February",Q247=3,"March",Q247=4,"April",Q247=5,"May",Q247=6,"June",Q247=7,"July",Q247=8,"August",Q247=9,"September",Q247=10,"October",Q247=11,"November",Q247=12,"December")</f>
        <v>September</v>
      </c>
      <c r="S247" s="2">
        <v>1335405</v>
      </c>
    </row>
    <row r="248" spans="12:19" x14ac:dyDescent="0.3">
      <c r="L248" s="1">
        <v>43711</v>
      </c>
      <c r="M248" s="4">
        <f t="shared" si="8"/>
        <v>3</v>
      </c>
      <c r="N248" s="2">
        <v>1170762</v>
      </c>
      <c r="P248" s="1">
        <v>43711</v>
      </c>
      <c r="Q248" s="14">
        <f t="shared" si="9"/>
        <v>9</v>
      </c>
      <c r="R248" s="76" t="str" cm="1">
        <f t="array" ref="R248">_xlfn.IFS(Q248=1,"January",Q248=2,"February",Q248=3,"March",Q248=4,"April",Q248=5,"May",Q248=6,"June",Q248=7,"July",Q248=8,"August",Q248=9,"September",Q248=10,"October",Q248=11,"November",Q248=12,"December")</f>
        <v>September</v>
      </c>
      <c r="S248" s="2">
        <v>1170762</v>
      </c>
    </row>
    <row r="249" spans="12:19" x14ac:dyDescent="0.3">
      <c r="L249" s="1">
        <v>43712</v>
      </c>
      <c r="M249" s="4">
        <f t="shared" si="8"/>
        <v>4</v>
      </c>
      <c r="N249" s="2">
        <v>1310465</v>
      </c>
      <c r="P249" s="1">
        <v>43712</v>
      </c>
      <c r="Q249" s="14">
        <f t="shared" si="9"/>
        <v>9</v>
      </c>
      <c r="R249" s="76" t="str" cm="1">
        <f t="array" ref="R249">_xlfn.IFS(Q249=1,"January",Q249=2,"February",Q249=3,"March",Q249=4,"April",Q249=5,"May",Q249=6,"June",Q249=7,"July",Q249=8,"August",Q249=9,"September",Q249=10,"October",Q249=11,"November",Q249=12,"December")</f>
        <v>September</v>
      </c>
      <c r="S249" s="2">
        <v>1310465</v>
      </c>
    </row>
    <row r="250" spans="12:19" x14ac:dyDescent="0.3">
      <c r="L250" s="1">
        <v>43713</v>
      </c>
      <c r="M250" s="4">
        <f t="shared" si="8"/>
        <v>5</v>
      </c>
      <c r="N250" s="2">
        <v>1284380</v>
      </c>
      <c r="P250" s="1">
        <v>43713</v>
      </c>
      <c r="Q250" s="14">
        <f t="shared" si="9"/>
        <v>9</v>
      </c>
      <c r="R250" s="76" t="str" cm="1">
        <f t="array" ref="R250">_xlfn.IFS(Q250=1,"January",Q250=2,"February",Q250=3,"March",Q250=4,"April",Q250=5,"May",Q250=6,"June",Q250=7,"July",Q250=8,"August",Q250=9,"September",Q250=10,"October",Q250=11,"November",Q250=12,"December")</f>
        <v>September</v>
      </c>
      <c r="S250" s="2">
        <v>1284380</v>
      </c>
    </row>
    <row r="251" spans="12:19" x14ac:dyDescent="0.3">
      <c r="L251" s="1">
        <v>43714</v>
      </c>
      <c r="M251" s="4">
        <f t="shared" si="8"/>
        <v>6</v>
      </c>
      <c r="N251" s="2">
        <v>1233898</v>
      </c>
      <c r="P251" s="1">
        <v>43714</v>
      </c>
      <c r="Q251" s="14">
        <f t="shared" si="9"/>
        <v>9</v>
      </c>
      <c r="R251" s="76" t="str" cm="1">
        <f t="array" ref="R251">_xlfn.IFS(Q251=1,"January",Q251=2,"February",Q251=3,"March",Q251=4,"April",Q251=5,"May",Q251=6,"June",Q251=7,"July",Q251=8,"August",Q251=9,"September",Q251=10,"October",Q251=11,"November",Q251=12,"December")</f>
        <v>September</v>
      </c>
      <c r="S251" s="2">
        <v>1233898</v>
      </c>
    </row>
    <row r="252" spans="12:19" x14ac:dyDescent="0.3">
      <c r="L252" s="1">
        <v>43715</v>
      </c>
      <c r="M252" s="4">
        <f t="shared" si="8"/>
        <v>7</v>
      </c>
      <c r="N252" s="2">
        <v>1500680</v>
      </c>
      <c r="P252" s="1">
        <v>43715</v>
      </c>
      <c r="Q252" s="14">
        <f t="shared" si="9"/>
        <v>9</v>
      </c>
      <c r="R252" s="76" t="str" cm="1">
        <f t="array" ref="R252">_xlfn.IFS(Q252=1,"January",Q252=2,"February",Q252=3,"March",Q252=4,"April",Q252=5,"May",Q252=6,"June",Q252=7,"July",Q252=8,"August",Q252=9,"September",Q252=10,"October",Q252=11,"November",Q252=12,"December")</f>
        <v>September</v>
      </c>
      <c r="S252" s="2">
        <v>1500680</v>
      </c>
    </row>
    <row r="253" spans="12:19" x14ac:dyDescent="0.3">
      <c r="L253" s="1">
        <v>43716</v>
      </c>
      <c r="M253" s="4">
        <f t="shared" si="8"/>
        <v>1</v>
      </c>
      <c r="N253" s="2">
        <v>1697763</v>
      </c>
      <c r="P253" s="1">
        <v>43716</v>
      </c>
      <c r="Q253" s="14">
        <f t="shared" si="9"/>
        <v>9</v>
      </c>
      <c r="R253" s="76" t="str" cm="1">
        <f t="array" ref="R253">_xlfn.IFS(Q253=1,"January",Q253=2,"February",Q253=3,"March",Q253=4,"April",Q253=5,"May",Q253=6,"June",Q253=7,"July",Q253=8,"August",Q253=9,"September",Q253=10,"October",Q253=11,"November",Q253=12,"December")</f>
        <v>September</v>
      </c>
      <c r="S253" s="2">
        <v>1697763</v>
      </c>
    </row>
    <row r="254" spans="12:19" x14ac:dyDescent="0.3">
      <c r="L254" s="1">
        <v>43717</v>
      </c>
      <c r="M254" s="4">
        <f t="shared" si="8"/>
        <v>2</v>
      </c>
      <c r="N254" s="2">
        <v>1419728</v>
      </c>
      <c r="P254" s="1">
        <v>43717</v>
      </c>
      <c r="Q254" s="14">
        <f t="shared" si="9"/>
        <v>9</v>
      </c>
      <c r="R254" s="76" t="str" cm="1">
        <f t="array" ref="R254">_xlfn.IFS(Q254=1,"January",Q254=2,"February",Q254=3,"March",Q254=4,"April",Q254=5,"May",Q254=6,"June",Q254=7,"July",Q254=8,"August",Q254=9,"September",Q254=10,"October",Q254=11,"November",Q254=12,"December")</f>
        <v>September</v>
      </c>
      <c r="S254" s="2">
        <v>1419728</v>
      </c>
    </row>
    <row r="255" spans="12:19" x14ac:dyDescent="0.3">
      <c r="L255" s="1">
        <v>43718</v>
      </c>
      <c r="M255" s="4">
        <f t="shared" si="8"/>
        <v>3</v>
      </c>
      <c r="N255" s="2">
        <v>1185281</v>
      </c>
      <c r="P255" s="1">
        <v>43718</v>
      </c>
      <c r="Q255" s="14">
        <f t="shared" si="9"/>
        <v>9</v>
      </c>
      <c r="R255" s="76" t="str" cm="1">
        <f t="array" ref="R255">_xlfn.IFS(Q255=1,"January",Q255=2,"February",Q255=3,"March",Q255=4,"April",Q255=5,"May",Q255=6,"June",Q255=7,"July",Q255=8,"August",Q255=9,"September",Q255=10,"October",Q255=11,"November",Q255=12,"December")</f>
        <v>September</v>
      </c>
      <c r="S255" s="2">
        <v>1185281</v>
      </c>
    </row>
    <row r="256" spans="12:19" x14ac:dyDescent="0.3">
      <c r="L256" s="1">
        <v>43719</v>
      </c>
      <c r="M256" s="4">
        <f t="shared" si="8"/>
        <v>4</v>
      </c>
      <c r="N256" s="2">
        <v>1246140</v>
      </c>
      <c r="P256" s="1">
        <v>43719</v>
      </c>
      <c r="Q256" s="14">
        <f t="shared" si="9"/>
        <v>9</v>
      </c>
      <c r="R256" s="76" t="str" cm="1">
        <f t="array" ref="R256">_xlfn.IFS(Q256=1,"January",Q256=2,"February",Q256=3,"March",Q256=4,"April",Q256=5,"May",Q256=6,"June",Q256=7,"July",Q256=8,"August",Q256=9,"September",Q256=10,"October",Q256=11,"November",Q256=12,"December")</f>
        <v>September</v>
      </c>
      <c r="S256" s="2">
        <v>1246140</v>
      </c>
    </row>
    <row r="257" spans="12:19" x14ac:dyDescent="0.3">
      <c r="L257" s="1">
        <v>43720</v>
      </c>
      <c r="M257" s="4">
        <f t="shared" si="8"/>
        <v>5</v>
      </c>
      <c r="N257" s="2">
        <v>1309611</v>
      </c>
      <c r="P257" s="1">
        <v>43720</v>
      </c>
      <c r="Q257" s="14">
        <f t="shared" si="9"/>
        <v>9</v>
      </c>
      <c r="R257" s="76" t="str" cm="1">
        <f t="array" ref="R257">_xlfn.IFS(Q257=1,"January",Q257=2,"February",Q257=3,"March",Q257=4,"April",Q257=5,"May",Q257=6,"June",Q257=7,"July",Q257=8,"August",Q257=9,"September",Q257=10,"October",Q257=11,"November",Q257=12,"December")</f>
        <v>September</v>
      </c>
      <c r="S257" s="2">
        <v>1309611</v>
      </c>
    </row>
    <row r="258" spans="12:19" x14ac:dyDescent="0.3">
      <c r="L258" s="1">
        <v>43721</v>
      </c>
      <c r="M258" s="4">
        <f t="shared" si="8"/>
        <v>6</v>
      </c>
      <c r="N258" s="2">
        <v>1360362</v>
      </c>
      <c r="P258" s="1">
        <v>43721</v>
      </c>
      <c r="Q258" s="14">
        <f t="shared" si="9"/>
        <v>9</v>
      </c>
      <c r="R258" s="76" t="str" cm="1">
        <f t="array" ref="R258">_xlfn.IFS(Q258=1,"January",Q258=2,"February",Q258=3,"March",Q258=4,"April",Q258=5,"May",Q258=6,"June",Q258=7,"July",Q258=8,"August",Q258=9,"September",Q258=10,"October",Q258=11,"November",Q258=12,"December")</f>
        <v>September</v>
      </c>
      <c r="S258" s="2">
        <v>1360362</v>
      </c>
    </row>
    <row r="259" spans="12:19" x14ac:dyDescent="0.3">
      <c r="L259" s="24">
        <v>43722</v>
      </c>
      <c r="M259" s="16">
        <f t="shared" si="8"/>
        <v>7</v>
      </c>
      <c r="N259" s="25">
        <v>696459</v>
      </c>
      <c r="P259" s="24">
        <v>43722</v>
      </c>
      <c r="Q259" s="14">
        <f t="shared" si="9"/>
        <v>9</v>
      </c>
      <c r="R259" s="76" t="str" cm="1">
        <f t="array" ref="R259">_xlfn.IFS(Q259=1,"January",Q259=2,"February",Q259=3,"March",Q259=4,"April",Q259=5,"May",Q259=6,"June",Q259=7,"July",Q259=8,"August",Q259=9,"September",Q259=10,"October",Q259=11,"November",Q259=12,"December")</f>
        <v>September</v>
      </c>
      <c r="S259" s="25">
        <v>696459</v>
      </c>
    </row>
    <row r="260" spans="12:19" x14ac:dyDescent="0.3">
      <c r="L260" s="1">
        <v>43723</v>
      </c>
      <c r="M260" s="4">
        <f t="shared" ref="M260:M323" si="10">WEEKDAY(L260,1)</f>
        <v>1</v>
      </c>
      <c r="N260" s="2">
        <v>1856717</v>
      </c>
      <c r="P260" s="1">
        <v>43723</v>
      </c>
      <c r="Q260" s="14">
        <f t="shared" ref="Q260:Q323" si="11">MONTH(P260)</f>
        <v>9</v>
      </c>
      <c r="R260" s="76" t="str" cm="1">
        <f t="array" ref="R260">_xlfn.IFS(Q260=1,"January",Q260=2,"February",Q260=3,"March",Q260=4,"April",Q260=5,"May",Q260=6,"June",Q260=7,"July",Q260=8,"August",Q260=9,"September",Q260=10,"October",Q260=11,"November",Q260=12,"December")</f>
        <v>September</v>
      </c>
      <c r="S260" s="2">
        <v>1856717</v>
      </c>
    </row>
    <row r="261" spans="12:19" x14ac:dyDescent="0.3">
      <c r="L261" s="1">
        <v>43724</v>
      </c>
      <c r="M261" s="4">
        <f t="shared" si="10"/>
        <v>2</v>
      </c>
      <c r="N261" s="2">
        <v>1161771</v>
      </c>
      <c r="P261" s="1">
        <v>43724</v>
      </c>
      <c r="Q261" s="14">
        <f t="shared" si="11"/>
        <v>9</v>
      </c>
      <c r="R261" s="76" t="str" cm="1">
        <f t="array" ref="R261">_xlfn.IFS(Q261=1,"January",Q261=2,"February",Q261=3,"March",Q261=4,"April",Q261=5,"May",Q261=6,"June",Q261=7,"July",Q261=8,"August",Q261=9,"September",Q261=10,"October",Q261=11,"November",Q261=12,"December")</f>
        <v>September</v>
      </c>
      <c r="S261" s="2">
        <v>1161771</v>
      </c>
    </row>
    <row r="262" spans="12:19" x14ac:dyDescent="0.3">
      <c r="L262" s="1">
        <v>43725</v>
      </c>
      <c r="M262" s="4">
        <f t="shared" si="10"/>
        <v>3</v>
      </c>
      <c r="N262" s="2">
        <v>1361964</v>
      </c>
      <c r="P262" s="1">
        <v>43725</v>
      </c>
      <c r="Q262" s="14">
        <f t="shared" si="11"/>
        <v>9</v>
      </c>
      <c r="R262" s="76" t="str" cm="1">
        <f t="array" ref="R262">_xlfn.IFS(Q262=1,"January",Q262=2,"February",Q262=3,"March",Q262=4,"April",Q262=5,"May",Q262=6,"June",Q262=7,"July",Q262=8,"August",Q262=9,"September",Q262=10,"October",Q262=11,"November",Q262=12,"December")</f>
        <v>September</v>
      </c>
      <c r="S262" s="2">
        <v>1361964</v>
      </c>
    </row>
    <row r="263" spans="12:19" x14ac:dyDescent="0.3">
      <c r="L263" s="1">
        <v>43726</v>
      </c>
      <c r="M263" s="4">
        <f t="shared" si="10"/>
        <v>4</v>
      </c>
      <c r="N263" s="2">
        <v>1195458</v>
      </c>
      <c r="P263" s="1">
        <v>43726</v>
      </c>
      <c r="Q263" s="14">
        <f t="shared" si="11"/>
        <v>9</v>
      </c>
      <c r="R263" s="76" t="str" cm="1">
        <f t="array" ref="R263">_xlfn.IFS(Q263=1,"January",Q263=2,"February",Q263=3,"March",Q263=4,"April",Q263=5,"May",Q263=6,"June",Q263=7,"July",Q263=8,"August",Q263=9,"September",Q263=10,"October",Q263=11,"November",Q263=12,"December")</f>
        <v>September</v>
      </c>
      <c r="S263" s="2">
        <v>1195458</v>
      </c>
    </row>
    <row r="264" spans="12:19" x14ac:dyDescent="0.3">
      <c r="L264" s="1">
        <v>43727</v>
      </c>
      <c r="M264" s="4">
        <f t="shared" si="10"/>
        <v>5</v>
      </c>
      <c r="N264" s="2">
        <v>1259196</v>
      </c>
      <c r="P264" s="1">
        <v>43727</v>
      </c>
      <c r="Q264" s="14">
        <f t="shared" si="11"/>
        <v>9</v>
      </c>
      <c r="R264" s="76" t="str" cm="1">
        <f t="array" ref="R264">_xlfn.IFS(Q264=1,"January",Q264=2,"February",Q264=3,"March",Q264=4,"April",Q264=5,"May",Q264=6,"June",Q264=7,"July",Q264=8,"August",Q264=9,"September",Q264=10,"October",Q264=11,"November",Q264=12,"December")</f>
        <v>September</v>
      </c>
      <c r="S264" s="2">
        <v>1259196</v>
      </c>
    </row>
    <row r="265" spans="12:19" x14ac:dyDescent="0.3">
      <c r="L265" s="1">
        <v>43728</v>
      </c>
      <c r="M265" s="4">
        <f t="shared" si="10"/>
        <v>6</v>
      </c>
      <c r="N265" s="2">
        <v>1235270</v>
      </c>
      <c r="P265" s="1">
        <v>43728</v>
      </c>
      <c r="Q265" s="14">
        <f t="shared" si="11"/>
        <v>9</v>
      </c>
      <c r="R265" s="76" t="str" cm="1">
        <f t="array" ref="R265">_xlfn.IFS(Q265=1,"January",Q265=2,"February",Q265=3,"March",Q265=4,"April",Q265=5,"May",Q265=6,"June",Q265=7,"July",Q265=8,"August",Q265=9,"September",Q265=10,"October",Q265=11,"November",Q265=12,"December")</f>
        <v>September</v>
      </c>
      <c r="S265" s="2">
        <v>1235270</v>
      </c>
    </row>
    <row r="266" spans="12:19" x14ac:dyDescent="0.3">
      <c r="L266" s="24">
        <v>43729</v>
      </c>
      <c r="M266" s="16">
        <f t="shared" si="10"/>
        <v>7</v>
      </c>
      <c r="N266" s="25">
        <v>1473202</v>
      </c>
      <c r="P266" s="24">
        <v>43729</v>
      </c>
      <c r="Q266" s="14">
        <f t="shared" si="11"/>
        <v>9</v>
      </c>
      <c r="R266" s="76" t="str" cm="1">
        <f t="array" ref="R266">_xlfn.IFS(Q266=1,"January",Q266=2,"February",Q266=3,"March",Q266=4,"April",Q266=5,"May",Q266=6,"June",Q266=7,"July",Q266=8,"August",Q266=9,"September",Q266=10,"October",Q266=11,"November",Q266=12,"December")</f>
        <v>September</v>
      </c>
      <c r="S266" s="25">
        <v>1473202</v>
      </c>
    </row>
    <row r="267" spans="12:19" x14ac:dyDescent="0.3">
      <c r="L267" s="1">
        <v>43730</v>
      </c>
      <c r="M267" s="4">
        <f t="shared" si="10"/>
        <v>1</v>
      </c>
      <c r="N267" s="2">
        <v>1892235</v>
      </c>
      <c r="P267" s="1">
        <v>43730</v>
      </c>
      <c r="Q267" s="14">
        <f t="shared" si="11"/>
        <v>9</v>
      </c>
      <c r="R267" s="76" t="str" cm="1">
        <f t="array" ref="R267">_xlfn.IFS(Q267=1,"January",Q267=2,"February",Q267=3,"March",Q267=4,"April",Q267=5,"May",Q267=6,"June",Q267=7,"July",Q267=8,"August",Q267=9,"September",Q267=10,"October",Q267=11,"November",Q267=12,"December")</f>
        <v>September</v>
      </c>
      <c r="S267" s="2">
        <v>1892235</v>
      </c>
    </row>
    <row r="268" spans="12:19" x14ac:dyDescent="0.3">
      <c r="L268" s="1">
        <v>43731</v>
      </c>
      <c r="M268" s="4">
        <f t="shared" si="10"/>
        <v>2</v>
      </c>
      <c r="N268" s="2">
        <v>1220447</v>
      </c>
      <c r="P268" s="1">
        <v>43731</v>
      </c>
      <c r="Q268" s="14">
        <f t="shared" si="11"/>
        <v>9</v>
      </c>
      <c r="R268" s="76" t="str" cm="1">
        <f t="array" ref="R268">_xlfn.IFS(Q268=1,"January",Q268=2,"February",Q268=3,"March",Q268=4,"April",Q268=5,"May",Q268=6,"June",Q268=7,"July",Q268=8,"August",Q268=9,"September",Q268=10,"October",Q268=11,"November",Q268=12,"December")</f>
        <v>September</v>
      </c>
      <c r="S268" s="2">
        <v>1220447</v>
      </c>
    </row>
    <row r="269" spans="12:19" x14ac:dyDescent="0.3">
      <c r="L269" s="1">
        <v>43732</v>
      </c>
      <c r="M269" s="4">
        <f t="shared" si="10"/>
        <v>3</v>
      </c>
      <c r="N269" s="2">
        <v>1338075</v>
      </c>
      <c r="P269" s="1">
        <v>43732</v>
      </c>
      <c r="Q269" s="14">
        <f t="shared" si="11"/>
        <v>9</v>
      </c>
      <c r="R269" s="76" t="str" cm="1">
        <f t="array" ref="R269">_xlfn.IFS(Q269=1,"January",Q269=2,"February",Q269=3,"March",Q269=4,"April",Q269=5,"May",Q269=6,"June",Q269=7,"July",Q269=8,"August",Q269=9,"September",Q269=10,"October",Q269=11,"November",Q269=12,"December")</f>
        <v>September</v>
      </c>
      <c r="S269" s="2">
        <v>1338075</v>
      </c>
    </row>
    <row r="270" spans="12:19" x14ac:dyDescent="0.3">
      <c r="L270" s="1">
        <v>43733</v>
      </c>
      <c r="M270" s="4">
        <f t="shared" si="10"/>
        <v>4</v>
      </c>
      <c r="N270" s="2">
        <v>1404023</v>
      </c>
      <c r="P270" s="1">
        <v>43733</v>
      </c>
      <c r="Q270" s="14">
        <f t="shared" si="11"/>
        <v>9</v>
      </c>
      <c r="R270" s="76" t="str" cm="1">
        <f t="array" ref="R270">_xlfn.IFS(Q270=1,"January",Q270=2,"February",Q270=3,"March",Q270=4,"April",Q270=5,"May",Q270=6,"June",Q270=7,"July",Q270=8,"August",Q270=9,"September",Q270=10,"October",Q270=11,"November",Q270=12,"December")</f>
        <v>September</v>
      </c>
      <c r="S270" s="2">
        <v>1404023</v>
      </c>
    </row>
    <row r="271" spans="12:19" x14ac:dyDescent="0.3">
      <c r="L271" s="1">
        <v>43734</v>
      </c>
      <c r="M271" s="4">
        <f t="shared" si="10"/>
        <v>5</v>
      </c>
      <c r="N271" s="2">
        <v>1337789</v>
      </c>
      <c r="P271" s="1">
        <v>43734</v>
      </c>
      <c r="Q271" s="14">
        <f t="shared" si="11"/>
        <v>9</v>
      </c>
      <c r="R271" s="76" t="str" cm="1">
        <f t="array" ref="R271">_xlfn.IFS(Q271=1,"January",Q271=2,"February",Q271=3,"March",Q271=4,"April",Q271=5,"May",Q271=6,"June",Q271=7,"July",Q271=8,"August",Q271=9,"September",Q271=10,"October",Q271=11,"November",Q271=12,"December")</f>
        <v>September</v>
      </c>
      <c r="S271" s="2">
        <v>1337789</v>
      </c>
    </row>
    <row r="272" spans="12:19" x14ac:dyDescent="0.3">
      <c r="L272" s="1">
        <v>43735</v>
      </c>
      <c r="M272" s="4">
        <f t="shared" si="10"/>
        <v>6</v>
      </c>
      <c r="N272" s="2">
        <v>1197375</v>
      </c>
      <c r="P272" s="1">
        <v>43735</v>
      </c>
      <c r="Q272" s="14">
        <f t="shared" si="11"/>
        <v>9</v>
      </c>
      <c r="R272" s="76" t="str" cm="1">
        <f t="array" ref="R272">_xlfn.IFS(Q272=1,"January",Q272=2,"February",Q272=3,"March",Q272=4,"April",Q272=5,"May",Q272=6,"June",Q272=7,"July",Q272=8,"August",Q272=9,"September",Q272=10,"October",Q272=11,"November",Q272=12,"December")</f>
        <v>September</v>
      </c>
      <c r="S272" s="2">
        <v>1197375</v>
      </c>
    </row>
    <row r="273" spans="12:19" x14ac:dyDescent="0.3">
      <c r="L273" s="1">
        <v>43736</v>
      </c>
      <c r="M273" s="4">
        <f t="shared" si="10"/>
        <v>7</v>
      </c>
      <c r="N273" s="2">
        <v>1582700</v>
      </c>
      <c r="P273" s="1">
        <v>43736</v>
      </c>
      <c r="Q273" s="14">
        <f t="shared" si="11"/>
        <v>9</v>
      </c>
      <c r="R273" s="76" t="str" cm="1">
        <f t="array" ref="R273">_xlfn.IFS(Q273=1,"January",Q273=2,"February",Q273=3,"March",Q273=4,"April",Q273=5,"May",Q273=6,"June",Q273=7,"July",Q273=8,"August",Q273=9,"September",Q273=10,"October",Q273=11,"November",Q273=12,"December")</f>
        <v>September</v>
      </c>
      <c r="S273" s="2">
        <v>1582700</v>
      </c>
    </row>
    <row r="274" spans="12:19" x14ac:dyDescent="0.3">
      <c r="L274" s="1">
        <v>43737</v>
      </c>
      <c r="M274" s="4">
        <f t="shared" si="10"/>
        <v>1</v>
      </c>
      <c r="N274" s="2">
        <v>1565133</v>
      </c>
      <c r="P274" s="1">
        <v>43737</v>
      </c>
      <c r="Q274" s="14">
        <f t="shared" si="11"/>
        <v>9</v>
      </c>
      <c r="R274" s="76" t="str" cm="1">
        <f t="array" ref="R274">_xlfn.IFS(Q274=1,"January",Q274=2,"February",Q274=3,"March",Q274=4,"April",Q274=5,"May",Q274=6,"June",Q274=7,"July",Q274=8,"August",Q274=9,"September",Q274=10,"October",Q274=11,"November",Q274=12,"December")</f>
        <v>September</v>
      </c>
      <c r="S274" s="2">
        <v>1565133</v>
      </c>
    </row>
    <row r="275" spans="12:19" x14ac:dyDescent="0.3">
      <c r="L275" s="1">
        <v>43738</v>
      </c>
      <c r="M275" s="4">
        <f t="shared" si="10"/>
        <v>2</v>
      </c>
      <c r="N275" s="2">
        <v>1235906</v>
      </c>
      <c r="P275" s="1">
        <v>43738</v>
      </c>
      <c r="Q275" s="14">
        <f t="shared" si="11"/>
        <v>9</v>
      </c>
      <c r="R275" s="76" t="str" cm="1">
        <f t="array" ref="R275">_xlfn.IFS(Q275=1,"January",Q275=2,"February",Q275=3,"March",Q275=4,"April",Q275=5,"May",Q275=6,"June",Q275=7,"July",Q275=8,"August",Q275=9,"September",Q275=10,"October",Q275=11,"November",Q275=12,"December")</f>
        <v>September</v>
      </c>
      <c r="S275" s="2">
        <v>1235906</v>
      </c>
    </row>
    <row r="276" spans="12:19" x14ac:dyDescent="0.3">
      <c r="L276" s="1">
        <v>43739</v>
      </c>
      <c r="M276" s="4">
        <f t="shared" si="10"/>
        <v>3</v>
      </c>
      <c r="N276" s="2">
        <v>1174372</v>
      </c>
      <c r="P276" s="1">
        <v>43739</v>
      </c>
      <c r="Q276" s="14">
        <f t="shared" si="11"/>
        <v>10</v>
      </c>
      <c r="R276" s="76" t="str" cm="1">
        <f t="array" ref="R276">_xlfn.IFS(Q276=1,"January",Q276=2,"February",Q276=3,"March",Q276=4,"April",Q276=5,"May",Q276=6,"June",Q276=7,"July",Q276=8,"August",Q276=9,"September",Q276=10,"October",Q276=11,"November",Q276=12,"December")</f>
        <v>October</v>
      </c>
      <c r="S276" s="2">
        <v>1174372</v>
      </c>
    </row>
    <row r="277" spans="12:19" x14ac:dyDescent="0.3">
      <c r="L277" s="1">
        <v>43740</v>
      </c>
      <c r="M277" s="4">
        <f t="shared" si="10"/>
        <v>4</v>
      </c>
      <c r="N277" s="2">
        <v>1150753</v>
      </c>
      <c r="P277" s="1">
        <v>43740</v>
      </c>
      <c r="Q277" s="14">
        <f t="shared" si="11"/>
        <v>10</v>
      </c>
      <c r="R277" s="76" t="str" cm="1">
        <f t="array" ref="R277">_xlfn.IFS(Q277=1,"January",Q277=2,"February",Q277=3,"March",Q277=4,"April",Q277=5,"May",Q277=6,"June",Q277=7,"July",Q277=8,"August",Q277=9,"September",Q277=10,"October",Q277=11,"November",Q277=12,"December")</f>
        <v>October</v>
      </c>
      <c r="S277" s="2">
        <v>1150753</v>
      </c>
    </row>
    <row r="278" spans="12:19" x14ac:dyDescent="0.3">
      <c r="L278" s="1">
        <v>43741</v>
      </c>
      <c r="M278" s="4">
        <f t="shared" si="10"/>
        <v>5</v>
      </c>
      <c r="N278" s="2">
        <v>1311293</v>
      </c>
      <c r="P278" s="1">
        <v>43741</v>
      </c>
      <c r="Q278" s="14">
        <f t="shared" si="11"/>
        <v>10</v>
      </c>
      <c r="R278" s="76" t="str" cm="1">
        <f t="array" ref="R278">_xlfn.IFS(Q278=1,"January",Q278=2,"February",Q278=3,"March",Q278=4,"April",Q278=5,"May",Q278=6,"June",Q278=7,"July",Q278=8,"August",Q278=9,"September",Q278=10,"October",Q278=11,"November",Q278=12,"December")</f>
        <v>October</v>
      </c>
      <c r="S278" s="2">
        <v>1311293</v>
      </c>
    </row>
    <row r="279" spans="12:19" x14ac:dyDescent="0.3">
      <c r="L279" s="1">
        <v>43742</v>
      </c>
      <c r="M279" s="4">
        <f t="shared" si="10"/>
        <v>6</v>
      </c>
      <c r="N279" s="2">
        <v>1127146</v>
      </c>
      <c r="P279" s="1">
        <v>43742</v>
      </c>
      <c r="Q279" s="14">
        <f t="shared" si="11"/>
        <v>10</v>
      </c>
      <c r="R279" s="76" t="str" cm="1">
        <f t="array" ref="R279">_xlfn.IFS(Q279=1,"January",Q279=2,"February",Q279=3,"March",Q279=4,"April",Q279=5,"May",Q279=6,"June",Q279=7,"July",Q279=8,"August",Q279=9,"September",Q279=10,"October",Q279=11,"November",Q279=12,"December")</f>
        <v>October</v>
      </c>
      <c r="S279" s="2">
        <v>1127146</v>
      </c>
    </row>
    <row r="280" spans="12:19" x14ac:dyDescent="0.3">
      <c r="L280" s="1">
        <v>43743</v>
      </c>
      <c r="M280" s="4">
        <f t="shared" si="10"/>
        <v>7</v>
      </c>
      <c r="N280" s="2">
        <v>1648023</v>
      </c>
      <c r="P280" s="1">
        <v>43743</v>
      </c>
      <c r="Q280" s="14">
        <f t="shared" si="11"/>
        <v>10</v>
      </c>
      <c r="R280" s="76" t="str" cm="1">
        <f t="array" ref="R280">_xlfn.IFS(Q280=1,"January",Q280=2,"February",Q280=3,"March",Q280=4,"April",Q280=5,"May",Q280=6,"June",Q280=7,"July",Q280=8,"August",Q280=9,"September",Q280=10,"October",Q280=11,"November",Q280=12,"December")</f>
        <v>October</v>
      </c>
      <c r="S280" s="2">
        <v>1648023</v>
      </c>
    </row>
    <row r="281" spans="12:19" x14ac:dyDescent="0.3">
      <c r="L281" s="1">
        <v>43744</v>
      </c>
      <c r="M281" s="4">
        <f t="shared" si="10"/>
        <v>1</v>
      </c>
      <c r="N281" s="2">
        <v>1698799</v>
      </c>
      <c r="P281" s="1">
        <v>43744</v>
      </c>
      <c r="Q281" s="14">
        <f t="shared" si="11"/>
        <v>10</v>
      </c>
      <c r="R281" s="76" t="str" cm="1">
        <f t="array" ref="R281">_xlfn.IFS(Q281=1,"January",Q281=2,"February",Q281=3,"March",Q281=4,"April",Q281=5,"May",Q281=6,"June",Q281=7,"July",Q281=8,"August",Q281=9,"September",Q281=10,"October",Q281=11,"November",Q281=12,"December")</f>
        <v>October</v>
      </c>
      <c r="S281" s="2">
        <v>1698799</v>
      </c>
    </row>
    <row r="282" spans="12:19" x14ac:dyDescent="0.3">
      <c r="L282" s="1">
        <v>43745</v>
      </c>
      <c r="M282" s="4">
        <f t="shared" si="10"/>
        <v>2</v>
      </c>
      <c r="N282" s="2">
        <v>1377971</v>
      </c>
      <c r="P282" s="1">
        <v>43745</v>
      </c>
      <c r="Q282" s="14">
        <f t="shared" si="11"/>
        <v>10</v>
      </c>
      <c r="R282" s="76" t="str" cm="1">
        <f t="array" ref="R282">_xlfn.IFS(Q282=1,"January",Q282=2,"February",Q282=3,"March",Q282=4,"April",Q282=5,"May",Q282=6,"June",Q282=7,"July",Q282=8,"August",Q282=9,"September",Q282=10,"October",Q282=11,"November",Q282=12,"December")</f>
        <v>October</v>
      </c>
      <c r="S282" s="2">
        <v>1377971</v>
      </c>
    </row>
    <row r="283" spans="12:19" x14ac:dyDescent="0.3">
      <c r="L283" s="1">
        <v>43746</v>
      </c>
      <c r="M283" s="4">
        <f t="shared" si="10"/>
        <v>3</v>
      </c>
      <c r="N283" s="2">
        <v>1270411</v>
      </c>
      <c r="P283" s="1">
        <v>43746</v>
      </c>
      <c r="Q283" s="14">
        <f t="shared" si="11"/>
        <v>10</v>
      </c>
      <c r="R283" s="76" t="str" cm="1">
        <f t="array" ref="R283">_xlfn.IFS(Q283=1,"January",Q283=2,"February",Q283=3,"March",Q283=4,"April",Q283=5,"May",Q283=6,"June",Q283=7,"July",Q283=8,"August",Q283=9,"September",Q283=10,"October",Q283=11,"November",Q283=12,"December")</f>
        <v>October</v>
      </c>
      <c r="S283" s="2">
        <v>1270411</v>
      </c>
    </row>
    <row r="284" spans="12:19" x14ac:dyDescent="0.3">
      <c r="L284" s="24">
        <v>43747</v>
      </c>
      <c r="M284" s="16">
        <f t="shared" si="10"/>
        <v>4</v>
      </c>
      <c r="N284" s="25">
        <v>1402435</v>
      </c>
      <c r="P284" s="24">
        <v>43747</v>
      </c>
      <c r="Q284" s="14">
        <f t="shared" si="11"/>
        <v>10</v>
      </c>
      <c r="R284" s="76" t="str" cm="1">
        <f t="array" ref="R284">_xlfn.IFS(Q284=1,"January",Q284=2,"February",Q284=3,"March",Q284=4,"April",Q284=5,"May",Q284=6,"June",Q284=7,"July",Q284=8,"August",Q284=9,"September",Q284=10,"October",Q284=11,"November",Q284=12,"December")</f>
        <v>October</v>
      </c>
      <c r="S284" s="25">
        <v>1402435</v>
      </c>
    </row>
    <row r="285" spans="12:19" x14ac:dyDescent="0.3">
      <c r="L285" s="1">
        <v>43748</v>
      </c>
      <c r="M285" s="4">
        <f t="shared" si="10"/>
        <v>5</v>
      </c>
      <c r="N285" s="2">
        <v>1127263</v>
      </c>
      <c r="P285" s="1">
        <v>43748</v>
      </c>
      <c r="Q285" s="14">
        <f t="shared" si="11"/>
        <v>10</v>
      </c>
      <c r="R285" s="76" t="str" cm="1">
        <f t="array" ref="R285">_xlfn.IFS(Q285=1,"January",Q285=2,"February",Q285=3,"March",Q285=4,"April",Q285=5,"May",Q285=6,"June",Q285=7,"July",Q285=8,"August",Q285=9,"September",Q285=10,"October",Q285=11,"November",Q285=12,"December")</f>
        <v>October</v>
      </c>
      <c r="S285" s="2">
        <v>1127263</v>
      </c>
    </row>
    <row r="286" spans="12:19" x14ac:dyDescent="0.3">
      <c r="L286" s="1">
        <v>43749</v>
      </c>
      <c r="M286" s="4">
        <f t="shared" si="10"/>
        <v>6</v>
      </c>
      <c r="N286" s="2">
        <v>1234922</v>
      </c>
      <c r="P286" s="1">
        <v>43749</v>
      </c>
      <c r="Q286" s="14">
        <f t="shared" si="11"/>
        <v>10</v>
      </c>
      <c r="R286" s="76" t="str" cm="1">
        <f t="array" ref="R286">_xlfn.IFS(Q286=1,"January",Q286=2,"February",Q286=3,"March",Q286=4,"April",Q286=5,"May",Q286=6,"June",Q286=7,"July",Q286=8,"August",Q286=9,"September",Q286=10,"October",Q286=11,"November",Q286=12,"December")</f>
        <v>October</v>
      </c>
      <c r="S286" s="2">
        <v>1234922</v>
      </c>
    </row>
    <row r="287" spans="12:19" x14ac:dyDescent="0.3">
      <c r="L287" s="1">
        <v>43750</v>
      </c>
      <c r="M287" s="4">
        <f t="shared" si="10"/>
        <v>7</v>
      </c>
      <c r="N287" s="2">
        <v>1645504</v>
      </c>
      <c r="P287" s="1">
        <v>43750</v>
      </c>
      <c r="Q287" s="14">
        <f t="shared" si="11"/>
        <v>10</v>
      </c>
      <c r="R287" s="76" t="str" cm="1">
        <f t="array" ref="R287">_xlfn.IFS(Q287=1,"January",Q287=2,"February",Q287=3,"March",Q287=4,"April",Q287=5,"May",Q287=6,"June",Q287=7,"July",Q287=8,"August",Q287=9,"September",Q287=10,"October",Q287=11,"November",Q287=12,"December")</f>
        <v>October</v>
      </c>
      <c r="S287" s="2">
        <v>1645504</v>
      </c>
    </row>
    <row r="288" spans="12:19" x14ac:dyDescent="0.3">
      <c r="L288" s="1">
        <v>43751</v>
      </c>
      <c r="M288" s="4">
        <f t="shared" si="10"/>
        <v>1</v>
      </c>
      <c r="N288" s="2">
        <v>1678794</v>
      </c>
      <c r="P288" s="1">
        <v>43751</v>
      </c>
      <c r="Q288" s="14">
        <f t="shared" si="11"/>
        <v>10</v>
      </c>
      <c r="R288" s="76" t="str" cm="1">
        <f t="array" ref="R288">_xlfn.IFS(Q288=1,"January",Q288=2,"February",Q288=3,"March",Q288=4,"April",Q288=5,"May",Q288=6,"June",Q288=7,"July",Q288=8,"August",Q288=9,"September",Q288=10,"October",Q288=11,"November",Q288=12,"December")</f>
        <v>October</v>
      </c>
      <c r="S288" s="2">
        <v>1678794</v>
      </c>
    </row>
    <row r="289" spans="12:19" x14ac:dyDescent="0.3">
      <c r="L289" s="1">
        <v>43752</v>
      </c>
      <c r="M289" s="4">
        <f t="shared" si="10"/>
        <v>2</v>
      </c>
      <c r="N289" s="2">
        <v>1104728</v>
      </c>
      <c r="P289" s="1">
        <v>43752</v>
      </c>
      <c r="Q289" s="14">
        <f t="shared" si="11"/>
        <v>10</v>
      </c>
      <c r="R289" s="76" t="str" cm="1">
        <f t="array" ref="R289">_xlfn.IFS(Q289=1,"January",Q289=2,"February",Q289=3,"March",Q289=4,"April",Q289=5,"May",Q289=6,"June",Q289=7,"July",Q289=8,"August",Q289=9,"September",Q289=10,"October",Q289=11,"November",Q289=12,"December")</f>
        <v>October</v>
      </c>
      <c r="S289" s="2">
        <v>1104728</v>
      </c>
    </row>
    <row r="290" spans="12:19" x14ac:dyDescent="0.3">
      <c r="L290" s="1">
        <v>43753</v>
      </c>
      <c r="M290" s="4">
        <f t="shared" si="10"/>
        <v>3</v>
      </c>
      <c r="N290" s="2">
        <v>1126686</v>
      </c>
      <c r="P290" s="1">
        <v>43753</v>
      </c>
      <c r="Q290" s="14">
        <f t="shared" si="11"/>
        <v>10</v>
      </c>
      <c r="R290" s="76" t="str" cm="1">
        <f t="array" ref="R290">_xlfn.IFS(Q290=1,"January",Q290=2,"February",Q290=3,"March",Q290=4,"April",Q290=5,"May",Q290=6,"June",Q290=7,"July",Q290=8,"August",Q290=9,"September",Q290=10,"October",Q290=11,"November",Q290=12,"December")</f>
        <v>October</v>
      </c>
      <c r="S290" s="2">
        <v>1126686</v>
      </c>
    </row>
    <row r="291" spans="12:19" x14ac:dyDescent="0.3">
      <c r="L291" s="1">
        <v>43754</v>
      </c>
      <c r="M291" s="4">
        <f t="shared" si="10"/>
        <v>4</v>
      </c>
      <c r="N291" s="2">
        <v>1308161</v>
      </c>
      <c r="P291" s="1">
        <v>43754</v>
      </c>
      <c r="Q291" s="14">
        <f t="shared" si="11"/>
        <v>10</v>
      </c>
      <c r="R291" s="76" t="str" cm="1">
        <f t="array" ref="R291">_xlfn.IFS(Q291=1,"January",Q291=2,"February",Q291=3,"March",Q291=4,"April",Q291=5,"May",Q291=6,"June",Q291=7,"July",Q291=8,"August",Q291=9,"September",Q291=10,"October",Q291=11,"November",Q291=12,"December")</f>
        <v>October</v>
      </c>
      <c r="S291" s="2">
        <v>1308161</v>
      </c>
    </row>
    <row r="292" spans="12:19" x14ac:dyDescent="0.3">
      <c r="L292" s="1">
        <v>43755</v>
      </c>
      <c r="M292" s="4">
        <f t="shared" si="10"/>
        <v>5</v>
      </c>
      <c r="N292" s="2">
        <v>1196493</v>
      </c>
      <c r="P292" s="1">
        <v>43755</v>
      </c>
      <c r="Q292" s="14">
        <f t="shared" si="11"/>
        <v>10</v>
      </c>
      <c r="R292" s="76" t="str" cm="1">
        <f t="array" ref="R292">_xlfn.IFS(Q292=1,"January",Q292=2,"February",Q292=3,"March",Q292=4,"April",Q292=5,"May",Q292=6,"June",Q292=7,"July",Q292=8,"August",Q292=9,"September",Q292=10,"October",Q292=11,"November",Q292=12,"December")</f>
        <v>October</v>
      </c>
      <c r="S292" s="2">
        <v>1196493</v>
      </c>
    </row>
    <row r="293" spans="12:19" x14ac:dyDescent="0.3">
      <c r="L293" s="1">
        <v>43756</v>
      </c>
      <c r="M293" s="4">
        <f t="shared" si="10"/>
        <v>6</v>
      </c>
      <c r="N293" s="2">
        <v>1323473</v>
      </c>
      <c r="P293" s="1">
        <v>43756</v>
      </c>
      <c r="Q293" s="14">
        <f t="shared" si="11"/>
        <v>10</v>
      </c>
      <c r="R293" s="76" t="str" cm="1">
        <f t="array" ref="R293">_xlfn.IFS(Q293=1,"January",Q293=2,"February",Q293=3,"March",Q293=4,"April",Q293=5,"May",Q293=6,"June",Q293=7,"July",Q293=8,"August",Q293=9,"September",Q293=10,"October",Q293=11,"November",Q293=12,"December")</f>
        <v>October</v>
      </c>
      <c r="S293" s="2">
        <v>1323473</v>
      </c>
    </row>
    <row r="294" spans="12:19" x14ac:dyDescent="0.3">
      <c r="L294" s="1">
        <v>43757</v>
      </c>
      <c r="M294" s="4">
        <f t="shared" si="10"/>
        <v>7</v>
      </c>
      <c r="N294" s="2">
        <v>1697790</v>
      </c>
      <c r="P294" s="1">
        <v>43757</v>
      </c>
      <c r="Q294" s="14">
        <f t="shared" si="11"/>
        <v>10</v>
      </c>
      <c r="R294" s="76" t="str" cm="1">
        <f t="array" ref="R294">_xlfn.IFS(Q294=1,"January",Q294=2,"February",Q294=3,"March",Q294=4,"April",Q294=5,"May",Q294=6,"June",Q294=7,"July",Q294=8,"August",Q294=9,"September",Q294=10,"October",Q294=11,"November",Q294=12,"December")</f>
        <v>October</v>
      </c>
      <c r="S294" s="2">
        <v>1697790</v>
      </c>
    </row>
    <row r="295" spans="12:19" x14ac:dyDescent="0.3">
      <c r="L295" s="1">
        <v>43758</v>
      </c>
      <c r="M295" s="4">
        <f t="shared" si="10"/>
        <v>1</v>
      </c>
      <c r="N295" s="2">
        <v>1694736</v>
      </c>
      <c r="P295" s="1">
        <v>43758</v>
      </c>
      <c r="Q295" s="14">
        <f t="shared" si="11"/>
        <v>10</v>
      </c>
      <c r="R295" s="76" t="str" cm="1">
        <f t="array" ref="R295">_xlfn.IFS(Q295=1,"January",Q295=2,"February",Q295=3,"March",Q295=4,"April",Q295=5,"May",Q295=6,"June",Q295=7,"July",Q295=8,"August",Q295=9,"September",Q295=10,"October",Q295=11,"November",Q295=12,"December")</f>
        <v>October</v>
      </c>
      <c r="S295" s="2">
        <v>1694736</v>
      </c>
    </row>
    <row r="296" spans="12:19" x14ac:dyDescent="0.3">
      <c r="L296" s="24">
        <v>43759</v>
      </c>
      <c r="M296" s="16">
        <f t="shared" si="10"/>
        <v>2</v>
      </c>
      <c r="N296" s="25">
        <v>1462471</v>
      </c>
      <c r="P296" s="24">
        <v>43759</v>
      </c>
      <c r="Q296" s="14">
        <f t="shared" si="11"/>
        <v>10</v>
      </c>
      <c r="R296" s="76" t="str" cm="1">
        <f t="array" ref="R296">_xlfn.IFS(Q296=1,"January",Q296=2,"February",Q296=3,"March",Q296=4,"April",Q296=5,"May",Q296=6,"June",Q296=7,"July",Q296=8,"August",Q296=9,"September",Q296=10,"October",Q296=11,"November",Q296=12,"December")</f>
        <v>October</v>
      </c>
      <c r="S296" s="25">
        <v>1462471</v>
      </c>
    </row>
    <row r="297" spans="12:19" x14ac:dyDescent="0.3">
      <c r="L297" s="24">
        <v>43760</v>
      </c>
      <c r="M297" s="16">
        <f t="shared" si="10"/>
        <v>3</v>
      </c>
      <c r="N297" s="25">
        <v>1350531</v>
      </c>
      <c r="P297" s="24">
        <v>43760</v>
      </c>
      <c r="Q297" s="14">
        <f t="shared" si="11"/>
        <v>10</v>
      </c>
      <c r="R297" s="76" t="str" cm="1">
        <f t="array" ref="R297">_xlfn.IFS(Q297=1,"January",Q297=2,"February",Q297=3,"March",Q297=4,"April",Q297=5,"May",Q297=6,"June",Q297=7,"July",Q297=8,"August",Q297=9,"September",Q297=10,"October",Q297=11,"November",Q297=12,"December")</f>
        <v>October</v>
      </c>
      <c r="S297" s="25">
        <v>1350531</v>
      </c>
    </row>
    <row r="298" spans="12:19" x14ac:dyDescent="0.3">
      <c r="L298" s="1">
        <v>43761</v>
      </c>
      <c r="M298" s="4">
        <f t="shared" si="10"/>
        <v>4</v>
      </c>
      <c r="N298" s="2">
        <v>1324554</v>
      </c>
      <c r="P298" s="1">
        <v>43761</v>
      </c>
      <c r="Q298" s="14">
        <f t="shared" si="11"/>
        <v>10</v>
      </c>
      <c r="R298" s="76" t="str" cm="1">
        <f t="array" ref="R298">_xlfn.IFS(Q298=1,"January",Q298=2,"February",Q298=3,"March",Q298=4,"April",Q298=5,"May",Q298=6,"June",Q298=7,"July",Q298=8,"August",Q298=9,"September",Q298=10,"October",Q298=11,"November",Q298=12,"December")</f>
        <v>October</v>
      </c>
      <c r="S298" s="2">
        <v>1324554</v>
      </c>
    </row>
    <row r="299" spans="12:19" x14ac:dyDescent="0.3">
      <c r="L299" s="1">
        <v>43762</v>
      </c>
      <c r="M299" s="4">
        <f t="shared" si="10"/>
        <v>5</v>
      </c>
      <c r="N299" s="2">
        <v>1309474</v>
      </c>
      <c r="P299" s="1">
        <v>43762</v>
      </c>
      <c r="Q299" s="14">
        <f t="shared" si="11"/>
        <v>10</v>
      </c>
      <c r="R299" s="76" t="str" cm="1">
        <f t="array" ref="R299">_xlfn.IFS(Q299=1,"January",Q299=2,"February",Q299=3,"March",Q299=4,"April",Q299=5,"May",Q299=6,"June",Q299=7,"July",Q299=8,"August",Q299=9,"September",Q299=10,"October",Q299=11,"November",Q299=12,"December")</f>
        <v>October</v>
      </c>
      <c r="S299" s="2">
        <v>1309474</v>
      </c>
    </row>
    <row r="300" spans="12:19" x14ac:dyDescent="0.3">
      <c r="L300" s="1">
        <v>43763</v>
      </c>
      <c r="M300" s="4">
        <f t="shared" si="10"/>
        <v>6</v>
      </c>
      <c r="N300" s="2">
        <v>1186714</v>
      </c>
      <c r="P300" s="1">
        <v>43763</v>
      </c>
      <c r="Q300" s="14">
        <f t="shared" si="11"/>
        <v>10</v>
      </c>
      <c r="R300" s="76" t="str" cm="1">
        <f t="array" ref="R300">_xlfn.IFS(Q300=1,"January",Q300=2,"February",Q300=3,"March",Q300=4,"April",Q300=5,"May",Q300=6,"June",Q300=7,"July",Q300=8,"August",Q300=9,"September",Q300=10,"October",Q300=11,"November",Q300=12,"December")</f>
        <v>October</v>
      </c>
      <c r="S300" s="2">
        <v>1186714</v>
      </c>
    </row>
    <row r="301" spans="12:19" x14ac:dyDescent="0.3">
      <c r="L301" s="1">
        <v>43764</v>
      </c>
      <c r="M301" s="4">
        <f t="shared" si="10"/>
        <v>7</v>
      </c>
      <c r="N301" s="2">
        <v>1582222</v>
      </c>
      <c r="P301" s="1">
        <v>43764</v>
      </c>
      <c r="Q301" s="14">
        <f t="shared" si="11"/>
        <v>10</v>
      </c>
      <c r="R301" s="76" t="str" cm="1">
        <f t="array" ref="R301">_xlfn.IFS(Q301=1,"January",Q301=2,"February",Q301=3,"March",Q301=4,"April",Q301=5,"May",Q301=6,"June",Q301=7,"July",Q301=8,"August",Q301=9,"September",Q301=10,"October",Q301=11,"November",Q301=12,"December")</f>
        <v>October</v>
      </c>
      <c r="S301" s="2">
        <v>1582222</v>
      </c>
    </row>
    <row r="302" spans="12:19" x14ac:dyDescent="0.3">
      <c r="L302" s="1">
        <v>43765</v>
      </c>
      <c r="M302" s="4">
        <f t="shared" si="10"/>
        <v>1</v>
      </c>
      <c r="N302" s="2">
        <v>1613560</v>
      </c>
      <c r="P302" s="1">
        <v>43765</v>
      </c>
      <c r="Q302" s="14">
        <f t="shared" si="11"/>
        <v>10</v>
      </c>
      <c r="R302" s="76" t="str" cm="1">
        <f t="array" ref="R302">_xlfn.IFS(Q302=1,"January",Q302=2,"February",Q302=3,"March",Q302=4,"April",Q302=5,"May",Q302=6,"June",Q302=7,"July",Q302=8,"August",Q302=9,"September",Q302=10,"October",Q302=11,"November",Q302=12,"December")</f>
        <v>October</v>
      </c>
      <c r="S302" s="2">
        <v>1613560</v>
      </c>
    </row>
    <row r="303" spans="12:19" x14ac:dyDescent="0.3">
      <c r="L303" s="1">
        <v>43766</v>
      </c>
      <c r="M303" s="4">
        <f t="shared" si="10"/>
        <v>2</v>
      </c>
      <c r="N303" s="2">
        <v>1222069</v>
      </c>
      <c r="P303" s="1">
        <v>43766</v>
      </c>
      <c r="Q303" s="14">
        <f t="shared" si="11"/>
        <v>10</v>
      </c>
      <c r="R303" s="76" t="str" cm="1">
        <f t="array" ref="R303">_xlfn.IFS(Q303=1,"January",Q303=2,"February",Q303=3,"March",Q303=4,"April",Q303=5,"May",Q303=6,"June",Q303=7,"July",Q303=8,"August",Q303=9,"September",Q303=10,"October",Q303=11,"November",Q303=12,"December")</f>
        <v>October</v>
      </c>
      <c r="S303" s="2">
        <v>1222069</v>
      </c>
    </row>
    <row r="304" spans="12:19" x14ac:dyDescent="0.3">
      <c r="L304" s="1">
        <v>43767</v>
      </c>
      <c r="M304" s="4">
        <f t="shared" si="10"/>
        <v>3</v>
      </c>
      <c r="N304" s="2">
        <v>1173032</v>
      </c>
      <c r="P304" s="1">
        <v>43767</v>
      </c>
      <c r="Q304" s="14">
        <f t="shared" si="11"/>
        <v>10</v>
      </c>
      <c r="R304" s="76" t="str" cm="1">
        <f t="array" ref="R304">_xlfn.IFS(Q304=1,"January",Q304=2,"February",Q304=3,"March",Q304=4,"April",Q304=5,"May",Q304=6,"June",Q304=7,"July",Q304=8,"August",Q304=9,"September",Q304=10,"October",Q304=11,"November",Q304=12,"December")</f>
        <v>October</v>
      </c>
      <c r="S304" s="2">
        <v>1173032</v>
      </c>
    </row>
    <row r="305" spans="12:19" x14ac:dyDescent="0.3">
      <c r="L305" s="1">
        <v>43768</v>
      </c>
      <c r="M305" s="4">
        <f t="shared" si="10"/>
        <v>4</v>
      </c>
      <c r="N305" s="2">
        <v>1376301</v>
      </c>
      <c r="P305" s="1">
        <v>43768</v>
      </c>
      <c r="Q305" s="14">
        <f t="shared" si="11"/>
        <v>10</v>
      </c>
      <c r="R305" s="76" t="str" cm="1">
        <f t="array" ref="R305">_xlfn.IFS(Q305=1,"January",Q305=2,"February",Q305=3,"March",Q305=4,"April",Q305=5,"May",Q305=6,"June",Q305=7,"July",Q305=8,"August",Q305=9,"September",Q305=10,"October",Q305=11,"November",Q305=12,"December")</f>
        <v>October</v>
      </c>
      <c r="S305" s="2">
        <v>1376301</v>
      </c>
    </row>
    <row r="306" spans="12:19" x14ac:dyDescent="0.3">
      <c r="L306" s="1">
        <v>43769</v>
      </c>
      <c r="M306" s="4">
        <f t="shared" si="10"/>
        <v>5</v>
      </c>
      <c r="N306" s="2">
        <v>1070679</v>
      </c>
      <c r="P306" s="1">
        <v>43769</v>
      </c>
      <c r="Q306" s="14">
        <f t="shared" si="11"/>
        <v>10</v>
      </c>
      <c r="R306" s="76" t="str" cm="1">
        <f t="array" ref="R306">_xlfn.IFS(Q306=1,"January",Q306=2,"February",Q306=3,"March",Q306=4,"April",Q306=5,"May",Q306=6,"June",Q306=7,"July",Q306=8,"August",Q306=9,"September",Q306=10,"October",Q306=11,"November",Q306=12,"December")</f>
        <v>October</v>
      </c>
      <c r="S306" s="2">
        <v>1070679</v>
      </c>
    </row>
    <row r="307" spans="12:19" x14ac:dyDescent="0.3">
      <c r="L307" s="1">
        <v>43770</v>
      </c>
      <c r="M307" s="4">
        <f t="shared" si="10"/>
        <v>6</v>
      </c>
      <c r="N307" s="2">
        <v>1270816</v>
      </c>
      <c r="P307" s="1">
        <v>43770</v>
      </c>
      <c r="Q307" s="14">
        <f t="shared" si="11"/>
        <v>11</v>
      </c>
      <c r="R307" s="76" t="str" cm="1">
        <f t="array" ref="R307">_xlfn.IFS(Q307=1,"January",Q307=2,"February",Q307=3,"March",Q307=4,"April",Q307=5,"May",Q307=6,"June",Q307=7,"July",Q307=8,"August",Q307=9,"September",Q307=10,"October",Q307=11,"November",Q307=12,"December")</f>
        <v>November</v>
      </c>
      <c r="S307" s="2">
        <v>1270816</v>
      </c>
    </row>
    <row r="308" spans="12:19" x14ac:dyDescent="0.3">
      <c r="L308" s="1">
        <v>43771</v>
      </c>
      <c r="M308" s="4">
        <f t="shared" si="10"/>
        <v>7</v>
      </c>
      <c r="N308" s="2">
        <v>1457267</v>
      </c>
      <c r="P308" s="1">
        <v>43771</v>
      </c>
      <c r="Q308" s="14">
        <f t="shared" si="11"/>
        <v>11</v>
      </c>
      <c r="R308" s="76" t="str" cm="1">
        <f t="array" ref="R308">_xlfn.IFS(Q308=1,"January",Q308=2,"February",Q308=3,"March",Q308=4,"April",Q308=5,"May",Q308=6,"June",Q308=7,"July",Q308=8,"August",Q308=9,"September",Q308=10,"October",Q308=11,"November",Q308=12,"December")</f>
        <v>November</v>
      </c>
      <c r="S308" s="2">
        <v>1457267</v>
      </c>
    </row>
    <row r="309" spans="12:19" x14ac:dyDescent="0.3">
      <c r="L309" s="1">
        <v>43772</v>
      </c>
      <c r="M309" s="4">
        <f t="shared" si="10"/>
        <v>1</v>
      </c>
      <c r="N309" s="2">
        <v>1648175</v>
      </c>
      <c r="P309" s="1">
        <v>43772</v>
      </c>
      <c r="Q309" s="14">
        <f t="shared" si="11"/>
        <v>11</v>
      </c>
      <c r="R309" s="76" t="str" cm="1">
        <f t="array" ref="R309">_xlfn.IFS(Q309=1,"January",Q309=2,"February",Q309=3,"March",Q309=4,"April",Q309=5,"May",Q309=6,"June",Q309=7,"July",Q309=8,"August",Q309=9,"September",Q309=10,"October",Q309=11,"November",Q309=12,"December")</f>
        <v>November</v>
      </c>
      <c r="S309" s="2">
        <v>1648175</v>
      </c>
    </row>
    <row r="310" spans="12:19" x14ac:dyDescent="0.3">
      <c r="L310" s="1">
        <v>43773</v>
      </c>
      <c r="M310" s="4">
        <f t="shared" si="10"/>
        <v>2</v>
      </c>
      <c r="N310" s="2">
        <v>1070795</v>
      </c>
      <c r="P310" s="1">
        <v>43773</v>
      </c>
      <c r="Q310" s="14">
        <f t="shared" si="11"/>
        <v>11</v>
      </c>
      <c r="R310" s="76" t="str" cm="1">
        <f t="array" ref="R310">_xlfn.IFS(Q310=1,"January",Q310=2,"February",Q310=3,"March",Q310=4,"April",Q310=5,"May",Q310=6,"June",Q310=7,"July",Q310=8,"August",Q310=9,"September",Q310=10,"October",Q310=11,"November",Q310=12,"December")</f>
        <v>November</v>
      </c>
      <c r="S310" s="2">
        <v>1070795</v>
      </c>
    </row>
    <row r="311" spans="12:19" x14ac:dyDescent="0.3">
      <c r="L311" s="1">
        <v>43774</v>
      </c>
      <c r="M311" s="4">
        <f t="shared" si="10"/>
        <v>3</v>
      </c>
      <c r="N311" s="2">
        <v>1259241</v>
      </c>
      <c r="P311" s="1">
        <v>43774</v>
      </c>
      <c r="Q311" s="14">
        <f t="shared" si="11"/>
        <v>11</v>
      </c>
      <c r="R311" s="76" t="str" cm="1">
        <f t="array" ref="R311">_xlfn.IFS(Q311=1,"January",Q311=2,"February",Q311=3,"March",Q311=4,"April",Q311=5,"May",Q311=6,"June",Q311=7,"July",Q311=8,"August",Q311=9,"September",Q311=10,"October",Q311=11,"November",Q311=12,"December")</f>
        <v>November</v>
      </c>
      <c r="S311" s="2">
        <v>1259241</v>
      </c>
    </row>
    <row r="312" spans="12:19" x14ac:dyDescent="0.3">
      <c r="L312" s="1">
        <v>43775</v>
      </c>
      <c r="M312" s="4">
        <f t="shared" si="10"/>
        <v>4</v>
      </c>
      <c r="N312" s="2">
        <v>1162369</v>
      </c>
      <c r="P312" s="1">
        <v>43775</v>
      </c>
      <c r="Q312" s="14">
        <f t="shared" si="11"/>
        <v>11</v>
      </c>
      <c r="R312" s="76" t="str" cm="1">
        <f t="array" ref="R312">_xlfn.IFS(Q312=1,"January",Q312=2,"February",Q312=3,"March",Q312=4,"April",Q312=5,"May",Q312=6,"June",Q312=7,"July",Q312=8,"August",Q312=9,"September",Q312=10,"October",Q312=11,"November",Q312=12,"December")</f>
        <v>November</v>
      </c>
      <c r="S312" s="2">
        <v>1162369</v>
      </c>
    </row>
    <row r="313" spans="12:19" x14ac:dyDescent="0.3">
      <c r="L313" s="1">
        <v>43776</v>
      </c>
      <c r="M313" s="4">
        <f t="shared" si="10"/>
        <v>5</v>
      </c>
      <c r="N313" s="2">
        <v>1209191</v>
      </c>
      <c r="P313" s="1">
        <v>43776</v>
      </c>
      <c r="Q313" s="14">
        <f t="shared" si="11"/>
        <v>11</v>
      </c>
      <c r="R313" s="76" t="str" cm="1">
        <f t="array" ref="R313">_xlfn.IFS(Q313=1,"January",Q313=2,"February",Q313=3,"March",Q313=4,"April",Q313=5,"May",Q313=6,"June",Q313=7,"July",Q313=8,"August",Q313=9,"September",Q313=10,"October",Q313=11,"November",Q313=12,"December")</f>
        <v>November</v>
      </c>
      <c r="S313" s="2">
        <v>1209191</v>
      </c>
    </row>
    <row r="314" spans="12:19" x14ac:dyDescent="0.3">
      <c r="L314" s="1">
        <v>43777</v>
      </c>
      <c r="M314" s="4">
        <f t="shared" si="10"/>
        <v>6</v>
      </c>
      <c r="N314" s="2">
        <v>1232661</v>
      </c>
      <c r="P314" s="1">
        <v>43777</v>
      </c>
      <c r="Q314" s="14">
        <f t="shared" si="11"/>
        <v>11</v>
      </c>
      <c r="R314" s="76" t="str" cm="1">
        <f t="array" ref="R314">_xlfn.IFS(Q314=1,"January",Q314=2,"February",Q314=3,"March",Q314=4,"April",Q314=5,"May",Q314=6,"June",Q314=7,"July",Q314=8,"August",Q314=9,"September",Q314=10,"October",Q314=11,"November",Q314=12,"December")</f>
        <v>November</v>
      </c>
      <c r="S314" s="2">
        <v>1232661</v>
      </c>
    </row>
    <row r="315" spans="12:19" x14ac:dyDescent="0.3">
      <c r="L315" s="24">
        <v>43778</v>
      </c>
      <c r="M315" s="16">
        <f t="shared" si="10"/>
        <v>7</v>
      </c>
      <c r="N315" s="25">
        <v>1839957</v>
      </c>
      <c r="P315" s="24">
        <v>43778</v>
      </c>
      <c r="Q315" s="14">
        <f t="shared" si="11"/>
        <v>11</v>
      </c>
      <c r="R315" s="76" t="str" cm="1">
        <f t="array" ref="R315">_xlfn.IFS(Q315=1,"January",Q315=2,"February",Q315=3,"March",Q315=4,"April",Q315=5,"May",Q315=6,"June",Q315=7,"July",Q315=8,"August",Q315=9,"September",Q315=10,"October",Q315=11,"November",Q315=12,"December")</f>
        <v>November</v>
      </c>
      <c r="S315" s="25">
        <v>1839957</v>
      </c>
    </row>
    <row r="316" spans="12:19" x14ac:dyDescent="0.3">
      <c r="L316" s="1">
        <v>43779</v>
      </c>
      <c r="M316" s="4">
        <f t="shared" si="10"/>
        <v>1</v>
      </c>
      <c r="N316" s="2">
        <v>1627268</v>
      </c>
      <c r="P316" s="1">
        <v>43779</v>
      </c>
      <c r="Q316" s="14">
        <f t="shared" si="11"/>
        <v>11</v>
      </c>
      <c r="R316" s="76" t="str" cm="1">
        <f t="array" ref="R316">_xlfn.IFS(Q316=1,"January",Q316=2,"February",Q316=3,"March",Q316=4,"April",Q316=5,"May",Q316=6,"June",Q316=7,"July",Q316=8,"August",Q316=9,"September",Q316=10,"October",Q316=11,"November",Q316=12,"December")</f>
        <v>November</v>
      </c>
      <c r="S316" s="2">
        <v>1627268</v>
      </c>
    </row>
    <row r="317" spans="12:19" x14ac:dyDescent="0.3">
      <c r="L317" s="1">
        <v>43780</v>
      </c>
      <c r="M317" s="4">
        <f t="shared" si="10"/>
        <v>2</v>
      </c>
      <c r="N317" s="2">
        <v>1245980</v>
      </c>
      <c r="P317" s="1">
        <v>43780</v>
      </c>
      <c r="Q317" s="14">
        <f t="shared" si="11"/>
        <v>11</v>
      </c>
      <c r="R317" s="76" t="str" cm="1">
        <f t="array" ref="R317">_xlfn.IFS(Q317=1,"January",Q317=2,"February",Q317=3,"March",Q317=4,"April",Q317=5,"May",Q317=6,"June",Q317=7,"July",Q317=8,"August",Q317=9,"September",Q317=10,"October",Q317=11,"November",Q317=12,"December")</f>
        <v>November</v>
      </c>
      <c r="S317" s="2">
        <v>1245980</v>
      </c>
    </row>
    <row r="318" spans="12:19" x14ac:dyDescent="0.3">
      <c r="L318" s="1">
        <v>43781</v>
      </c>
      <c r="M318" s="4">
        <f t="shared" si="10"/>
        <v>3</v>
      </c>
      <c r="N318" s="2">
        <v>1230803</v>
      </c>
      <c r="P318" s="1">
        <v>43781</v>
      </c>
      <c r="Q318" s="14">
        <f t="shared" si="11"/>
        <v>11</v>
      </c>
      <c r="R318" s="76" t="str" cm="1">
        <f t="array" ref="R318">_xlfn.IFS(Q318=1,"January",Q318=2,"February",Q318=3,"March",Q318=4,"April",Q318=5,"May",Q318=6,"June",Q318=7,"July",Q318=8,"August",Q318=9,"September",Q318=10,"October",Q318=11,"November",Q318=12,"December")</f>
        <v>November</v>
      </c>
      <c r="S318" s="2">
        <v>1230803</v>
      </c>
    </row>
    <row r="319" spans="12:19" x14ac:dyDescent="0.3">
      <c r="L319" s="1">
        <v>43782</v>
      </c>
      <c r="M319" s="4">
        <f t="shared" si="10"/>
        <v>4</v>
      </c>
      <c r="N319" s="2">
        <v>1361836</v>
      </c>
      <c r="P319" s="1">
        <v>43782</v>
      </c>
      <c r="Q319" s="14">
        <f t="shared" si="11"/>
        <v>11</v>
      </c>
      <c r="R319" s="76" t="str" cm="1">
        <f t="array" ref="R319">_xlfn.IFS(Q319=1,"January",Q319=2,"February",Q319=3,"March",Q319=4,"April",Q319=5,"May",Q319=6,"June",Q319=7,"July",Q319=8,"August",Q319=9,"September",Q319=10,"October",Q319=11,"November",Q319=12,"December")</f>
        <v>November</v>
      </c>
      <c r="S319" s="2">
        <v>1361836</v>
      </c>
    </row>
    <row r="320" spans="12:19" x14ac:dyDescent="0.3">
      <c r="L320" s="1">
        <v>43783</v>
      </c>
      <c r="M320" s="4">
        <f t="shared" si="10"/>
        <v>5</v>
      </c>
      <c r="N320" s="2">
        <v>1349577</v>
      </c>
      <c r="P320" s="1">
        <v>43783</v>
      </c>
      <c r="Q320" s="14">
        <f t="shared" si="11"/>
        <v>11</v>
      </c>
      <c r="R320" s="76" t="str" cm="1">
        <f t="array" ref="R320">_xlfn.IFS(Q320=1,"January",Q320=2,"February",Q320=3,"March",Q320=4,"April",Q320=5,"May",Q320=6,"June",Q320=7,"July",Q320=8,"August",Q320=9,"September",Q320=10,"October",Q320=11,"November",Q320=12,"December")</f>
        <v>November</v>
      </c>
      <c r="S320" s="2">
        <v>1349577</v>
      </c>
    </row>
    <row r="321" spans="12:19" x14ac:dyDescent="0.3">
      <c r="L321" s="1">
        <v>43784</v>
      </c>
      <c r="M321" s="4">
        <f t="shared" si="10"/>
        <v>6</v>
      </c>
      <c r="N321" s="2">
        <v>1324260</v>
      </c>
      <c r="P321" s="1">
        <v>43784</v>
      </c>
      <c r="Q321" s="14">
        <f t="shared" si="11"/>
        <v>11</v>
      </c>
      <c r="R321" s="76" t="str" cm="1">
        <f t="array" ref="R321">_xlfn.IFS(Q321=1,"January",Q321=2,"February",Q321=3,"March",Q321=4,"April",Q321=5,"May",Q321=6,"June",Q321=7,"July",Q321=8,"August",Q321=9,"September",Q321=10,"October",Q321=11,"November",Q321=12,"December")</f>
        <v>November</v>
      </c>
      <c r="S321" s="2">
        <v>1324260</v>
      </c>
    </row>
    <row r="322" spans="12:19" x14ac:dyDescent="0.3">
      <c r="L322" s="1">
        <v>43785</v>
      </c>
      <c r="M322" s="4">
        <f t="shared" si="10"/>
        <v>7</v>
      </c>
      <c r="N322" s="2">
        <v>1547007</v>
      </c>
      <c r="P322" s="1">
        <v>43785</v>
      </c>
      <c r="Q322" s="14">
        <f t="shared" si="11"/>
        <v>11</v>
      </c>
      <c r="R322" s="76" t="str" cm="1">
        <f t="array" ref="R322">_xlfn.IFS(Q322=1,"January",Q322=2,"February",Q322=3,"March",Q322=4,"April",Q322=5,"May",Q322=6,"June",Q322=7,"July",Q322=8,"August",Q322=9,"September",Q322=10,"October",Q322=11,"November",Q322=12,"December")</f>
        <v>November</v>
      </c>
      <c r="S322" s="2">
        <v>1547007</v>
      </c>
    </row>
    <row r="323" spans="12:19" x14ac:dyDescent="0.3">
      <c r="L323" s="24">
        <v>43786</v>
      </c>
      <c r="M323" s="16">
        <f t="shared" si="10"/>
        <v>1</v>
      </c>
      <c r="N323" s="25">
        <v>699650</v>
      </c>
      <c r="P323" s="24">
        <v>43786</v>
      </c>
      <c r="Q323" s="14">
        <f t="shared" si="11"/>
        <v>11</v>
      </c>
      <c r="R323" s="76" t="str" cm="1">
        <f t="array" ref="R323">_xlfn.IFS(Q323=1,"January",Q323=2,"February",Q323=3,"March",Q323=4,"April",Q323=5,"May",Q323=6,"June",Q323=7,"July",Q323=8,"August",Q323=9,"September",Q323=10,"October",Q323=11,"November",Q323=12,"December")</f>
        <v>November</v>
      </c>
      <c r="S323" s="25">
        <v>699650</v>
      </c>
    </row>
    <row r="324" spans="12:19" x14ac:dyDescent="0.3">
      <c r="L324" s="1">
        <v>43787</v>
      </c>
      <c r="M324" s="4">
        <f t="shared" ref="M324:M368" si="12">WEEKDAY(L324,1)</f>
        <v>2</v>
      </c>
      <c r="N324" s="2">
        <v>1459163</v>
      </c>
      <c r="P324" s="1">
        <v>43787</v>
      </c>
      <c r="Q324" s="14">
        <f t="shared" ref="Q324:Q368" si="13">MONTH(P324)</f>
        <v>11</v>
      </c>
      <c r="R324" s="76" t="str" cm="1">
        <f t="array" ref="R324">_xlfn.IFS(Q324=1,"January",Q324=2,"February",Q324=3,"March",Q324=4,"April",Q324=5,"May",Q324=6,"June",Q324=7,"July",Q324=8,"August",Q324=9,"September",Q324=10,"October",Q324=11,"November",Q324=12,"December")</f>
        <v>November</v>
      </c>
      <c r="S324" s="2">
        <v>1459163</v>
      </c>
    </row>
    <row r="325" spans="12:19" x14ac:dyDescent="0.3">
      <c r="L325" s="1">
        <v>43788</v>
      </c>
      <c r="M325" s="4">
        <f t="shared" si="12"/>
        <v>3</v>
      </c>
      <c r="N325" s="2">
        <v>1197954</v>
      </c>
      <c r="P325" s="1">
        <v>43788</v>
      </c>
      <c r="Q325" s="14">
        <f t="shared" si="13"/>
        <v>11</v>
      </c>
      <c r="R325" s="76" t="str" cm="1">
        <f t="array" ref="R325">_xlfn.IFS(Q325=1,"January",Q325=2,"February",Q325=3,"March",Q325=4,"April",Q325=5,"May",Q325=6,"June",Q325=7,"July",Q325=8,"August",Q325=9,"September",Q325=10,"October",Q325=11,"November",Q325=12,"December")</f>
        <v>November</v>
      </c>
      <c r="S325" s="2">
        <v>1197954</v>
      </c>
    </row>
    <row r="326" spans="12:19" x14ac:dyDescent="0.3">
      <c r="L326" s="1">
        <v>43789</v>
      </c>
      <c r="M326" s="4">
        <f t="shared" si="12"/>
        <v>4</v>
      </c>
      <c r="N326" s="2">
        <v>1338732</v>
      </c>
      <c r="P326" s="1">
        <v>43789</v>
      </c>
      <c r="Q326" s="14">
        <f t="shared" si="13"/>
        <v>11</v>
      </c>
      <c r="R326" s="76" t="str" cm="1">
        <f t="array" ref="R326">_xlfn.IFS(Q326=1,"January",Q326=2,"February",Q326=3,"March",Q326=4,"April",Q326=5,"May",Q326=6,"June",Q326=7,"July",Q326=8,"August",Q326=9,"September",Q326=10,"October",Q326=11,"November",Q326=12,"December")</f>
        <v>November</v>
      </c>
      <c r="S326" s="2">
        <v>1338732</v>
      </c>
    </row>
    <row r="327" spans="12:19" x14ac:dyDescent="0.3">
      <c r="L327" s="1">
        <v>43790</v>
      </c>
      <c r="M327" s="4">
        <f t="shared" si="12"/>
        <v>5</v>
      </c>
      <c r="N327" s="2">
        <v>1220447</v>
      </c>
      <c r="P327" s="1">
        <v>43790</v>
      </c>
      <c r="Q327" s="14">
        <f t="shared" si="13"/>
        <v>11</v>
      </c>
      <c r="R327" s="76" t="str" cm="1">
        <f t="array" ref="R327">_xlfn.IFS(Q327=1,"January",Q327=2,"February",Q327=3,"March",Q327=4,"April",Q327=5,"May",Q327=6,"June",Q327=7,"July",Q327=8,"August",Q327=9,"September",Q327=10,"October",Q327=11,"November",Q327=12,"December")</f>
        <v>November</v>
      </c>
      <c r="S327" s="2">
        <v>1220447</v>
      </c>
    </row>
    <row r="328" spans="12:19" x14ac:dyDescent="0.3">
      <c r="L328" s="1">
        <v>43791</v>
      </c>
      <c r="M328" s="4">
        <f t="shared" si="12"/>
        <v>6</v>
      </c>
      <c r="N328" s="2">
        <v>1518155</v>
      </c>
      <c r="P328" s="1">
        <v>43791</v>
      </c>
      <c r="Q328" s="14">
        <f t="shared" si="13"/>
        <v>11</v>
      </c>
      <c r="R328" s="76" t="str" cm="1">
        <f t="array" ref="R328">_xlfn.IFS(Q328=1,"January",Q328=2,"February",Q328=3,"March",Q328=4,"April",Q328=5,"May",Q328=6,"June",Q328=7,"July",Q328=8,"August",Q328=9,"September",Q328=10,"October",Q328=11,"November",Q328=12,"December")</f>
        <v>November</v>
      </c>
      <c r="S328" s="2">
        <v>1518155</v>
      </c>
    </row>
    <row r="329" spans="12:19" x14ac:dyDescent="0.3">
      <c r="L329" s="1">
        <v>43792</v>
      </c>
      <c r="M329" s="4">
        <f t="shared" si="12"/>
        <v>7</v>
      </c>
      <c r="N329" s="2">
        <v>1631184</v>
      </c>
      <c r="P329" s="1">
        <v>43792</v>
      </c>
      <c r="Q329" s="14">
        <f t="shared" si="13"/>
        <v>11</v>
      </c>
      <c r="R329" s="76" t="str" cm="1">
        <f t="array" ref="R329">_xlfn.IFS(Q329=1,"January",Q329=2,"February",Q329=3,"March",Q329=4,"April",Q329=5,"May",Q329=6,"June",Q329=7,"July",Q329=8,"August",Q329=9,"September",Q329=10,"October",Q329=11,"November",Q329=12,"December")</f>
        <v>November</v>
      </c>
      <c r="S329" s="2">
        <v>1631184</v>
      </c>
    </row>
    <row r="330" spans="12:19" x14ac:dyDescent="0.3">
      <c r="L330" s="24">
        <v>43793</v>
      </c>
      <c r="M330" s="16">
        <f t="shared" si="12"/>
        <v>1</v>
      </c>
      <c r="N330" s="25">
        <v>1647515</v>
      </c>
      <c r="P330" s="24">
        <v>43793</v>
      </c>
      <c r="Q330" s="14">
        <f t="shared" si="13"/>
        <v>11</v>
      </c>
      <c r="R330" s="76" t="str" cm="1">
        <f t="array" ref="R330">_xlfn.IFS(Q330=1,"January",Q330=2,"February",Q330=3,"March",Q330=4,"April",Q330=5,"May",Q330=6,"June",Q330=7,"July",Q330=8,"August",Q330=9,"September",Q330=10,"October",Q330=11,"November",Q330=12,"December")</f>
        <v>November</v>
      </c>
      <c r="S330" s="25">
        <v>1647515</v>
      </c>
    </row>
    <row r="331" spans="12:19" x14ac:dyDescent="0.3">
      <c r="L331" s="1">
        <v>43794</v>
      </c>
      <c r="M331" s="4">
        <f t="shared" si="12"/>
        <v>2</v>
      </c>
      <c r="N331" s="2">
        <v>1364973</v>
      </c>
      <c r="P331" s="1">
        <v>43794</v>
      </c>
      <c r="Q331" s="14">
        <f t="shared" si="13"/>
        <v>11</v>
      </c>
      <c r="R331" s="76" t="str" cm="1">
        <f t="array" ref="R331">_xlfn.IFS(Q331=1,"January",Q331=2,"February",Q331=3,"March",Q331=4,"April",Q331=5,"May",Q331=6,"June",Q331=7,"July",Q331=8,"August",Q331=9,"September",Q331=10,"October",Q331=11,"November",Q331=12,"December")</f>
        <v>November</v>
      </c>
      <c r="S331" s="2">
        <v>1364973</v>
      </c>
    </row>
    <row r="332" spans="12:19" x14ac:dyDescent="0.3">
      <c r="L332" s="1">
        <v>43795</v>
      </c>
      <c r="M332" s="4">
        <f t="shared" si="12"/>
        <v>3</v>
      </c>
      <c r="N332" s="2">
        <v>1258689</v>
      </c>
      <c r="P332" s="1">
        <v>43795</v>
      </c>
      <c r="Q332" s="14">
        <f t="shared" si="13"/>
        <v>11</v>
      </c>
      <c r="R332" s="76" t="str" cm="1">
        <f t="array" ref="R332">_xlfn.IFS(Q332=1,"January",Q332=2,"February",Q332=3,"March",Q332=4,"April",Q332=5,"May",Q332=6,"June",Q332=7,"July",Q332=8,"August",Q332=9,"September",Q332=10,"October",Q332=11,"November",Q332=12,"December")</f>
        <v>November</v>
      </c>
      <c r="S332" s="2">
        <v>1258689</v>
      </c>
    </row>
    <row r="333" spans="12:19" x14ac:dyDescent="0.3">
      <c r="L333" s="1">
        <v>43796</v>
      </c>
      <c r="M333" s="4">
        <f t="shared" si="12"/>
        <v>4</v>
      </c>
      <c r="N333" s="2">
        <v>1347154</v>
      </c>
      <c r="P333" s="1">
        <v>43796</v>
      </c>
      <c r="Q333" s="14">
        <f t="shared" si="13"/>
        <v>11</v>
      </c>
      <c r="R333" s="76" t="str" cm="1">
        <f t="array" ref="R333">_xlfn.IFS(Q333=1,"January",Q333=2,"February",Q333=3,"March",Q333=4,"April",Q333=5,"May",Q333=6,"June",Q333=7,"July",Q333=8,"August",Q333=9,"September",Q333=10,"October",Q333=11,"November",Q333=12,"December")</f>
        <v>November</v>
      </c>
      <c r="S333" s="2">
        <v>1347154</v>
      </c>
    </row>
    <row r="334" spans="12:19" x14ac:dyDescent="0.3">
      <c r="L334" s="1">
        <v>43797</v>
      </c>
      <c r="M334" s="4">
        <f t="shared" si="12"/>
        <v>5</v>
      </c>
      <c r="N334" s="2">
        <v>1295492</v>
      </c>
      <c r="P334" s="1">
        <v>43797</v>
      </c>
      <c r="Q334" s="14">
        <f t="shared" si="13"/>
        <v>11</v>
      </c>
      <c r="R334" s="76" t="str" cm="1">
        <f t="array" ref="R334">_xlfn.IFS(Q334=1,"January",Q334=2,"February",Q334=3,"March",Q334=4,"April",Q334=5,"May",Q334=6,"June",Q334=7,"July",Q334=8,"August",Q334=9,"September",Q334=10,"October",Q334=11,"November",Q334=12,"December")</f>
        <v>November</v>
      </c>
      <c r="S334" s="2">
        <v>1295492</v>
      </c>
    </row>
    <row r="335" spans="12:19" x14ac:dyDescent="0.3">
      <c r="L335" s="1">
        <v>43798</v>
      </c>
      <c r="M335" s="4">
        <f t="shared" si="12"/>
        <v>6</v>
      </c>
      <c r="N335" s="2">
        <v>1364454</v>
      </c>
      <c r="P335" s="1">
        <v>43798</v>
      </c>
      <c r="Q335" s="14">
        <f t="shared" si="13"/>
        <v>11</v>
      </c>
      <c r="R335" s="76" t="str" cm="1">
        <f t="array" ref="R335">_xlfn.IFS(Q335=1,"January",Q335=2,"February",Q335=3,"March",Q335=4,"April",Q335=5,"May",Q335=6,"June",Q335=7,"July",Q335=8,"August",Q335=9,"September",Q335=10,"October",Q335=11,"November",Q335=12,"December")</f>
        <v>November</v>
      </c>
      <c r="S335" s="2">
        <v>1364454</v>
      </c>
    </row>
    <row r="336" spans="12:19" x14ac:dyDescent="0.3">
      <c r="L336" s="1">
        <v>43799</v>
      </c>
      <c r="M336" s="4">
        <f t="shared" si="12"/>
        <v>7</v>
      </c>
      <c r="N336" s="2">
        <v>1728295</v>
      </c>
      <c r="P336" s="1">
        <v>43799</v>
      </c>
      <c r="Q336" s="14">
        <f t="shared" si="13"/>
        <v>11</v>
      </c>
      <c r="R336" s="76" t="str" cm="1">
        <f t="array" ref="R336">_xlfn.IFS(Q336=1,"January",Q336=2,"February",Q336=3,"March",Q336=4,"April",Q336=5,"May",Q336=6,"June",Q336=7,"July",Q336=8,"August",Q336=9,"September",Q336=10,"October",Q336=11,"November",Q336=12,"December")</f>
        <v>November</v>
      </c>
      <c r="S336" s="2">
        <v>1728295</v>
      </c>
    </row>
    <row r="337" spans="12:19" x14ac:dyDescent="0.3">
      <c r="L337" s="24">
        <v>43800</v>
      </c>
      <c r="M337" s="16">
        <f t="shared" si="12"/>
        <v>1</v>
      </c>
      <c r="N337" s="25">
        <v>1989333</v>
      </c>
      <c r="P337" s="24">
        <v>43800</v>
      </c>
      <c r="Q337" s="14">
        <f t="shared" si="13"/>
        <v>12</v>
      </c>
      <c r="R337" s="76" t="str" cm="1">
        <f t="array" ref="R337">_xlfn.IFS(Q337=1,"January",Q337=2,"February",Q337=3,"March",Q337=4,"April",Q337=5,"May",Q337=6,"June",Q337=7,"July",Q337=8,"August",Q337=9,"September",Q337=10,"October",Q337=11,"November",Q337=12,"December")</f>
        <v>December</v>
      </c>
      <c r="S337" s="25">
        <v>1989333</v>
      </c>
    </row>
    <row r="338" spans="12:19" x14ac:dyDescent="0.3">
      <c r="L338" s="1">
        <v>43801</v>
      </c>
      <c r="M338" s="4">
        <f t="shared" si="12"/>
        <v>2</v>
      </c>
      <c r="N338" s="2">
        <v>1310814</v>
      </c>
      <c r="P338" s="1">
        <v>43801</v>
      </c>
      <c r="Q338" s="14">
        <f t="shared" si="13"/>
        <v>12</v>
      </c>
      <c r="R338" s="76" t="str" cm="1">
        <f t="array" ref="R338">_xlfn.IFS(Q338=1,"January",Q338=2,"February",Q338=3,"March",Q338=4,"April",Q338=5,"May",Q338=6,"June",Q338=7,"July",Q338=8,"August",Q338=9,"September",Q338=10,"October",Q338=11,"November",Q338=12,"December")</f>
        <v>December</v>
      </c>
      <c r="S338" s="2">
        <v>1310814</v>
      </c>
    </row>
    <row r="339" spans="12:19" x14ac:dyDescent="0.3">
      <c r="L339" s="1">
        <v>43802</v>
      </c>
      <c r="M339" s="4">
        <f t="shared" si="12"/>
        <v>3</v>
      </c>
      <c r="N339" s="2">
        <v>1282884</v>
      </c>
      <c r="P339" s="1">
        <v>43802</v>
      </c>
      <c r="Q339" s="14">
        <f t="shared" si="13"/>
        <v>12</v>
      </c>
      <c r="R339" s="76" t="str" cm="1">
        <f t="array" ref="R339">_xlfn.IFS(Q339=1,"January",Q339=2,"February",Q339=3,"March",Q339=4,"April",Q339=5,"May",Q339=6,"June",Q339=7,"July",Q339=8,"August",Q339=9,"September",Q339=10,"October",Q339=11,"November",Q339=12,"December")</f>
        <v>December</v>
      </c>
      <c r="S339" s="2">
        <v>1282884</v>
      </c>
    </row>
    <row r="340" spans="12:19" x14ac:dyDescent="0.3">
      <c r="L340" s="1">
        <v>43803</v>
      </c>
      <c r="M340" s="4">
        <f t="shared" si="12"/>
        <v>4</v>
      </c>
      <c r="N340" s="2">
        <v>1336022</v>
      </c>
      <c r="P340" s="1">
        <v>43803</v>
      </c>
      <c r="Q340" s="14">
        <f t="shared" si="13"/>
        <v>12</v>
      </c>
      <c r="R340" s="76" t="str" cm="1">
        <f t="array" ref="R340">_xlfn.IFS(Q340=1,"January",Q340=2,"February",Q340=3,"March",Q340=4,"April",Q340=5,"May",Q340=6,"June",Q340=7,"July",Q340=8,"August",Q340=9,"September",Q340=10,"October",Q340=11,"November",Q340=12,"December")</f>
        <v>December</v>
      </c>
      <c r="S340" s="2">
        <v>1336022</v>
      </c>
    </row>
    <row r="341" spans="12:19" x14ac:dyDescent="0.3">
      <c r="L341" s="1">
        <v>43804</v>
      </c>
      <c r="M341" s="4">
        <f t="shared" si="12"/>
        <v>5</v>
      </c>
      <c r="N341" s="2">
        <v>1418862</v>
      </c>
      <c r="P341" s="1">
        <v>43804</v>
      </c>
      <c r="Q341" s="14">
        <f t="shared" si="13"/>
        <v>12</v>
      </c>
      <c r="R341" s="76" t="str" cm="1">
        <f t="array" ref="R341">_xlfn.IFS(Q341=1,"January",Q341=2,"February",Q341=3,"March",Q341=4,"April",Q341=5,"May",Q341=6,"June",Q341=7,"July",Q341=8,"August",Q341=9,"September",Q341=10,"October",Q341=11,"November",Q341=12,"December")</f>
        <v>December</v>
      </c>
      <c r="S341" s="2">
        <v>1418862</v>
      </c>
    </row>
    <row r="342" spans="12:19" x14ac:dyDescent="0.3">
      <c r="L342" s="1">
        <v>43805</v>
      </c>
      <c r="M342" s="4">
        <f t="shared" si="12"/>
        <v>6</v>
      </c>
      <c r="N342" s="2">
        <v>1336464</v>
      </c>
      <c r="P342" s="1">
        <v>43805</v>
      </c>
      <c r="Q342" s="14">
        <f t="shared" si="13"/>
        <v>12</v>
      </c>
      <c r="R342" s="76" t="str" cm="1">
        <f t="array" ref="R342">_xlfn.IFS(Q342=1,"January",Q342=2,"February",Q342=3,"March",Q342=4,"April",Q342=5,"May",Q342=6,"June",Q342=7,"July",Q342=8,"August",Q342=9,"September",Q342=10,"October",Q342=11,"November",Q342=12,"December")</f>
        <v>December</v>
      </c>
      <c r="S342" s="2">
        <v>1336464</v>
      </c>
    </row>
    <row r="343" spans="12:19" x14ac:dyDescent="0.3">
      <c r="L343" s="1">
        <v>43806</v>
      </c>
      <c r="M343" s="4">
        <f t="shared" si="12"/>
        <v>7</v>
      </c>
      <c r="N343" s="2">
        <v>1665666</v>
      </c>
      <c r="P343" s="1">
        <v>43806</v>
      </c>
      <c r="Q343" s="14">
        <f t="shared" si="13"/>
        <v>12</v>
      </c>
      <c r="R343" s="76" t="str" cm="1">
        <f t="array" ref="R343">_xlfn.IFS(Q343=1,"January",Q343=2,"February",Q343=3,"March",Q343=4,"April",Q343=5,"May",Q343=6,"June",Q343=7,"July",Q343=8,"August",Q343=9,"September",Q343=10,"October",Q343=11,"November",Q343=12,"December")</f>
        <v>December</v>
      </c>
      <c r="S343" s="2">
        <v>1665666</v>
      </c>
    </row>
    <row r="344" spans="12:19" x14ac:dyDescent="0.3">
      <c r="L344" s="1">
        <v>43807</v>
      </c>
      <c r="M344" s="4">
        <f t="shared" si="12"/>
        <v>1</v>
      </c>
      <c r="N344" s="2">
        <v>1632680</v>
      </c>
      <c r="P344" s="1">
        <v>43807</v>
      </c>
      <c r="Q344" s="14">
        <f t="shared" si="13"/>
        <v>12</v>
      </c>
      <c r="R344" s="76" t="str" cm="1">
        <f t="array" ref="R344">_xlfn.IFS(Q344=1,"January",Q344=2,"February",Q344=3,"March",Q344=4,"April",Q344=5,"May",Q344=6,"June",Q344=7,"July",Q344=8,"August",Q344=9,"September",Q344=10,"October",Q344=11,"November",Q344=12,"December")</f>
        <v>December</v>
      </c>
      <c r="S344" s="2">
        <v>1632680</v>
      </c>
    </row>
    <row r="345" spans="12:19" x14ac:dyDescent="0.3">
      <c r="L345" s="1">
        <v>43808</v>
      </c>
      <c r="M345" s="4">
        <f t="shared" si="12"/>
        <v>2</v>
      </c>
      <c r="N345" s="2">
        <v>1245504</v>
      </c>
      <c r="P345" s="1">
        <v>43808</v>
      </c>
      <c r="Q345" s="14">
        <f t="shared" si="13"/>
        <v>12</v>
      </c>
      <c r="R345" s="76" t="str" cm="1">
        <f t="array" ref="R345">_xlfn.IFS(Q345=1,"January",Q345=2,"February",Q345=3,"March",Q345=4,"April",Q345=5,"May",Q345=6,"June",Q345=7,"July",Q345=8,"August",Q345=9,"September",Q345=10,"October",Q345=11,"November",Q345=12,"December")</f>
        <v>December</v>
      </c>
      <c r="S345" s="2">
        <v>1245504</v>
      </c>
    </row>
    <row r="346" spans="12:19" x14ac:dyDescent="0.3">
      <c r="L346" s="1">
        <v>43809</v>
      </c>
      <c r="M346" s="4">
        <f t="shared" si="12"/>
        <v>3</v>
      </c>
      <c r="N346" s="2">
        <v>1235782</v>
      </c>
      <c r="P346" s="1">
        <v>43809</v>
      </c>
      <c r="Q346" s="14">
        <f t="shared" si="13"/>
        <v>12</v>
      </c>
      <c r="R346" s="76" t="str" cm="1">
        <f t="array" ref="R346">_xlfn.IFS(Q346=1,"January",Q346=2,"February",Q346=3,"March",Q346=4,"April",Q346=5,"May",Q346=6,"June",Q346=7,"July",Q346=8,"August",Q346=9,"September",Q346=10,"October",Q346=11,"November",Q346=12,"December")</f>
        <v>December</v>
      </c>
      <c r="S346" s="2">
        <v>1235782</v>
      </c>
    </row>
    <row r="347" spans="12:19" x14ac:dyDescent="0.3">
      <c r="L347" s="1">
        <v>43810</v>
      </c>
      <c r="M347" s="4">
        <f t="shared" si="12"/>
        <v>4</v>
      </c>
      <c r="N347" s="2">
        <v>1246273</v>
      </c>
      <c r="P347" s="1">
        <v>43810</v>
      </c>
      <c r="Q347" s="14">
        <f t="shared" si="13"/>
        <v>12</v>
      </c>
      <c r="R347" s="76" t="str" cm="1">
        <f t="array" ref="R347">_xlfn.IFS(Q347=1,"January",Q347=2,"February",Q347=3,"March",Q347=4,"April",Q347=5,"May",Q347=6,"June",Q347=7,"July",Q347=8,"August",Q347=9,"September",Q347=10,"October",Q347=11,"November",Q347=12,"December")</f>
        <v>December</v>
      </c>
      <c r="S347" s="2">
        <v>1246273</v>
      </c>
    </row>
    <row r="348" spans="12:19" x14ac:dyDescent="0.3">
      <c r="L348" s="1">
        <v>43811</v>
      </c>
      <c r="M348" s="4">
        <f t="shared" si="12"/>
        <v>5</v>
      </c>
      <c r="N348" s="2">
        <v>1379437</v>
      </c>
      <c r="P348" s="1">
        <v>43811</v>
      </c>
      <c r="Q348" s="14">
        <f t="shared" si="13"/>
        <v>12</v>
      </c>
      <c r="R348" s="76" t="str" cm="1">
        <f t="array" ref="R348">_xlfn.IFS(Q348=1,"January",Q348=2,"February",Q348=3,"March",Q348=4,"April",Q348=5,"May",Q348=6,"June",Q348=7,"July",Q348=8,"August",Q348=9,"September",Q348=10,"October",Q348=11,"November",Q348=12,"December")</f>
        <v>December</v>
      </c>
      <c r="S348" s="2">
        <v>1379437</v>
      </c>
    </row>
    <row r="349" spans="12:19" x14ac:dyDescent="0.3">
      <c r="L349" s="1">
        <v>43812</v>
      </c>
      <c r="M349" s="4">
        <f t="shared" si="12"/>
        <v>6</v>
      </c>
      <c r="N349" s="2">
        <v>1308303</v>
      </c>
      <c r="P349" s="1">
        <v>43812</v>
      </c>
      <c r="Q349" s="14">
        <f t="shared" si="13"/>
        <v>12</v>
      </c>
      <c r="R349" s="76" t="str" cm="1">
        <f t="array" ref="R349">_xlfn.IFS(Q349=1,"January",Q349=2,"February",Q349=3,"March",Q349=4,"April",Q349=5,"May",Q349=6,"June",Q349=7,"July",Q349=8,"August",Q349=9,"September",Q349=10,"October",Q349=11,"November",Q349=12,"December")</f>
        <v>December</v>
      </c>
      <c r="S349" s="2">
        <v>1308303</v>
      </c>
    </row>
    <row r="350" spans="12:19" x14ac:dyDescent="0.3">
      <c r="L350" s="1">
        <v>43813</v>
      </c>
      <c r="M350" s="4">
        <f t="shared" si="12"/>
        <v>7</v>
      </c>
      <c r="N350" s="2">
        <v>1783676</v>
      </c>
      <c r="P350" s="1">
        <v>43813</v>
      </c>
      <c r="Q350" s="14">
        <f t="shared" si="13"/>
        <v>12</v>
      </c>
      <c r="R350" s="76" t="str" cm="1">
        <f t="array" ref="R350">_xlfn.IFS(Q350=1,"January",Q350=2,"February",Q350=3,"March",Q350=4,"April",Q350=5,"May",Q350=6,"June",Q350=7,"July",Q350=8,"August",Q350=9,"September",Q350=10,"October",Q350=11,"November",Q350=12,"December")</f>
        <v>December</v>
      </c>
      <c r="S350" s="2">
        <v>1783676</v>
      </c>
    </row>
    <row r="351" spans="12:19" x14ac:dyDescent="0.3">
      <c r="L351" s="1">
        <v>43814</v>
      </c>
      <c r="M351" s="4">
        <f t="shared" si="12"/>
        <v>1</v>
      </c>
      <c r="N351" s="2">
        <v>1385685</v>
      </c>
      <c r="P351" s="1">
        <v>43814</v>
      </c>
      <c r="Q351" s="14">
        <f t="shared" si="13"/>
        <v>12</v>
      </c>
      <c r="R351" s="76" t="str" cm="1">
        <f t="array" ref="R351">_xlfn.IFS(Q351=1,"January",Q351=2,"February",Q351=3,"March",Q351=4,"April",Q351=5,"May",Q351=6,"June",Q351=7,"July",Q351=8,"August",Q351=9,"September",Q351=10,"October",Q351=11,"November",Q351=12,"December")</f>
        <v>December</v>
      </c>
      <c r="S351" s="2">
        <v>1385685</v>
      </c>
    </row>
    <row r="352" spans="12:19" x14ac:dyDescent="0.3">
      <c r="L352" s="1">
        <v>43815</v>
      </c>
      <c r="M352" s="4">
        <f t="shared" si="12"/>
        <v>2</v>
      </c>
      <c r="N352" s="2">
        <v>1324939</v>
      </c>
      <c r="P352" s="1">
        <v>43815</v>
      </c>
      <c r="Q352" s="14">
        <f t="shared" si="13"/>
        <v>12</v>
      </c>
      <c r="R352" s="76" t="str" cm="1">
        <f t="array" ref="R352">_xlfn.IFS(Q352=1,"January",Q352=2,"February",Q352=3,"March",Q352=4,"April",Q352=5,"May",Q352=6,"June",Q352=7,"July",Q352=8,"August",Q352=9,"September",Q352=10,"October",Q352=11,"November",Q352=12,"December")</f>
        <v>December</v>
      </c>
      <c r="S352" s="2">
        <v>1324939</v>
      </c>
    </row>
    <row r="353" spans="12:19" x14ac:dyDescent="0.3">
      <c r="L353" s="1">
        <v>43816</v>
      </c>
      <c r="M353" s="4">
        <f t="shared" si="12"/>
        <v>3</v>
      </c>
      <c r="N353" s="2">
        <v>1104375</v>
      </c>
      <c r="P353" s="1">
        <v>43816</v>
      </c>
      <c r="Q353" s="14">
        <f t="shared" si="13"/>
        <v>12</v>
      </c>
      <c r="R353" s="76" t="str" cm="1">
        <f t="array" ref="R353">_xlfn.IFS(Q353=1,"January",Q353=2,"February",Q353=3,"March",Q353=4,"April",Q353=5,"May",Q353=6,"June",Q353=7,"July",Q353=8,"August",Q353=9,"September",Q353=10,"October",Q353=11,"November",Q353=12,"December")</f>
        <v>December</v>
      </c>
      <c r="S353" s="2">
        <v>1104375</v>
      </c>
    </row>
    <row r="354" spans="12:19" x14ac:dyDescent="0.3">
      <c r="L354" s="1">
        <v>43817</v>
      </c>
      <c r="M354" s="4">
        <f t="shared" si="12"/>
        <v>4</v>
      </c>
      <c r="N354" s="2">
        <v>1284054</v>
      </c>
      <c r="P354" s="1">
        <v>43817</v>
      </c>
      <c r="Q354" s="14">
        <f t="shared" si="13"/>
        <v>12</v>
      </c>
      <c r="R354" s="76" t="str" cm="1">
        <f t="array" ref="R354">_xlfn.IFS(Q354=1,"January",Q354=2,"February",Q354=3,"March",Q354=4,"April",Q354=5,"May",Q354=6,"June",Q354=7,"July",Q354=8,"August",Q354=9,"September",Q354=10,"October",Q354=11,"November",Q354=12,"December")</f>
        <v>December</v>
      </c>
      <c r="S354" s="2">
        <v>1284054</v>
      </c>
    </row>
    <row r="355" spans="12:19" x14ac:dyDescent="0.3">
      <c r="L355" s="1">
        <v>43818</v>
      </c>
      <c r="M355" s="4">
        <f t="shared" si="12"/>
        <v>5</v>
      </c>
      <c r="N355" s="2">
        <v>1211187</v>
      </c>
      <c r="P355" s="1">
        <v>43818</v>
      </c>
      <c r="Q355" s="14">
        <f t="shared" si="13"/>
        <v>12</v>
      </c>
      <c r="R355" s="76" t="str" cm="1">
        <f t="array" ref="R355">_xlfn.IFS(Q355=1,"January",Q355=2,"February",Q355=3,"March",Q355=4,"April",Q355=5,"May",Q355=6,"June",Q355=7,"July",Q355=8,"August",Q355=9,"September",Q355=10,"October",Q355=11,"November",Q355=12,"December")</f>
        <v>December</v>
      </c>
      <c r="S355" s="2">
        <v>1211187</v>
      </c>
    </row>
    <row r="356" spans="12:19" x14ac:dyDescent="0.3">
      <c r="L356" s="1">
        <v>43819</v>
      </c>
      <c r="M356" s="4">
        <f t="shared" si="12"/>
        <v>6</v>
      </c>
      <c r="N356" s="2">
        <v>1231419</v>
      </c>
      <c r="P356" s="1">
        <v>43819</v>
      </c>
      <c r="Q356" s="14">
        <f t="shared" si="13"/>
        <v>12</v>
      </c>
      <c r="R356" s="76" t="str" cm="1">
        <f t="array" ref="R356">_xlfn.IFS(Q356=1,"January",Q356=2,"February",Q356=3,"March",Q356=4,"April",Q356=5,"May",Q356=6,"June",Q356=7,"July",Q356=8,"August",Q356=9,"September",Q356=10,"October",Q356=11,"November",Q356=12,"December")</f>
        <v>December</v>
      </c>
      <c r="S356" s="2">
        <v>1231419</v>
      </c>
    </row>
    <row r="357" spans="12:19" x14ac:dyDescent="0.3">
      <c r="L357" s="1">
        <v>43820</v>
      </c>
      <c r="M357" s="4">
        <f t="shared" si="12"/>
        <v>7</v>
      </c>
      <c r="N357" s="2">
        <v>1502374</v>
      </c>
      <c r="P357" s="1">
        <v>43820</v>
      </c>
      <c r="Q357" s="14">
        <f t="shared" si="13"/>
        <v>12</v>
      </c>
      <c r="R357" s="76" t="str" cm="1">
        <f t="array" ref="R357">_xlfn.IFS(Q357=1,"January",Q357=2,"February",Q357=3,"March",Q357=4,"April",Q357=5,"May",Q357=6,"June",Q357=7,"July",Q357=8,"August",Q357=9,"September",Q357=10,"October",Q357=11,"November",Q357=12,"December")</f>
        <v>December</v>
      </c>
      <c r="S357" s="2">
        <v>1502374</v>
      </c>
    </row>
    <row r="358" spans="12:19" x14ac:dyDescent="0.3">
      <c r="L358" s="24">
        <v>43821</v>
      </c>
      <c r="M358" s="16">
        <f t="shared" si="12"/>
        <v>1</v>
      </c>
      <c r="N358" s="25">
        <v>1677083</v>
      </c>
      <c r="P358" s="24">
        <v>43821</v>
      </c>
      <c r="Q358" s="14">
        <f t="shared" si="13"/>
        <v>12</v>
      </c>
      <c r="R358" s="76" t="str" cm="1">
        <f t="array" ref="R358">_xlfn.IFS(Q358=1,"January",Q358=2,"February",Q358=3,"March",Q358=4,"April",Q358=5,"May",Q358=6,"June",Q358=7,"July",Q358=8,"August",Q358=9,"September",Q358=10,"October",Q358=11,"November",Q358=12,"December")</f>
        <v>December</v>
      </c>
      <c r="S358" s="25">
        <v>1677083</v>
      </c>
    </row>
    <row r="359" spans="12:19" x14ac:dyDescent="0.3">
      <c r="L359" s="1">
        <v>43822</v>
      </c>
      <c r="M359" s="4">
        <f t="shared" si="12"/>
        <v>2</v>
      </c>
      <c r="N359" s="2">
        <v>1196595</v>
      </c>
      <c r="P359" s="1">
        <v>43822</v>
      </c>
      <c r="Q359" s="14">
        <f t="shared" si="13"/>
        <v>12</v>
      </c>
      <c r="R359" s="76" t="str" cm="1">
        <f t="array" ref="R359">_xlfn.IFS(Q359=1,"January",Q359=2,"February",Q359=3,"March",Q359=4,"April",Q359=5,"May",Q359=6,"June",Q359=7,"July",Q359=8,"August",Q359=9,"September",Q359=10,"October",Q359=11,"November",Q359=12,"December")</f>
        <v>December</v>
      </c>
      <c r="S359" s="2">
        <v>1196595</v>
      </c>
    </row>
    <row r="360" spans="12:19" x14ac:dyDescent="0.3">
      <c r="L360" s="1">
        <v>43823</v>
      </c>
      <c r="M360" s="4">
        <f t="shared" si="12"/>
        <v>3</v>
      </c>
      <c r="N360" s="2">
        <v>1312214</v>
      </c>
      <c r="P360" s="1">
        <v>43823</v>
      </c>
      <c r="Q360" s="14">
        <f t="shared" si="13"/>
        <v>12</v>
      </c>
      <c r="R360" s="76" t="str" cm="1">
        <f t="array" ref="R360">_xlfn.IFS(Q360=1,"January",Q360=2,"February",Q360=3,"March",Q360=4,"April",Q360=5,"May",Q360=6,"June",Q360=7,"July",Q360=8,"August",Q360=9,"September",Q360=10,"October",Q360=11,"November",Q360=12,"December")</f>
        <v>December</v>
      </c>
      <c r="S360" s="2">
        <v>1312214</v>
      </c>
    </row>
    <row r="361" spans="12:19" x14ac:dyDescent="0.3">
      <c r="L361" s="1">
        <v>43824</v>
      </c>
      <c r="M361" s="4">
        <f t="shared" si="12"/>
        <v>4</v>
      </c>
      <c r="N361" s="2">
        <v>1258566</v>
      </c>
      <c r="P361" s="1">
        <v>43824</v>
      </c>
      <c r="Q361" s="14">
        <f t="shared" si="13"/>
        <v>12</v>
      </c>
      <c r="R361" s="76" t="str" cm="1">
        <f t="array" ref="R361">_xlfn.IFS(Q361=1,"January",Q361=2,"February",Q361=3,"March",Q361=4,"April",Q361=5,"May",Q361=6,"June",Q361=7,"July",Q361=8,"August",Q361=9,"September",Q361=10,"October",Q361=11,"November",Q361=12,"December")</f>
        <v>December</v>
      </c>
      <c r="S361" s="2">
        <v>1258566</v>
      </c>
    </row>
    <row r="362" spans="12:19" x14ac:dyDescent="0.3">
      <c r="L362" s="1">
        <v>43825</v>
      </c>
      <c r="M362" s="4">
        <f t="shared" si="12"/>
        <v>5</v>
      </c>
      <c r="N362" s="2">
        <v>1295048</v>
      </c>
      <c r="P362" s="1">
        <v>43825</v>
      </c>
      <c r="Q362" s="14">
        <f t="shared" si="13"/>
        <v>12</v>
      </c>
      <c r="R362" s="76" t="str" cm="1">
        <f t="array" ref="R362">_xlfn.IFS(Q362=1,"January",Q362=2,"February",Q362=3,"March",Q362=4,"April",Q362=5,"May",Q362=6,"June",Q362=7,"July",Q362=8,"August",Q362=9,"September",Q362=10,"October",Q362=11,"November",Q362=12,"December")</f>
        <v>December</v>
      </c>
      <c r="S362" s="2">
        <v>1295048</v>
      </c>
    </row>
    <row r="363" spans="12:19" x14ac:dyDescent="0.3">
      <c r="L363" s="1">
        <v>43826</v>
      </c>
      <c r="M363" s="4">
        <f t="shared" si="12"/>
        <v>6</v>
      </c>
      <c r="N363" s="2">
        <v>1309438</v>
      </c>
      <c r="P363" s="1">
        <v>43826</v>
      </c>
      <c r="Q363" s="14">
        <f t="shared" si="13"/>
        <v>12</v>
      </c>
      <c r="R363" s="76" t="str" cm="1">
        <f t="array" ref="R363">_xlfn.IFS(Q363=1,"January",Q363=2,"February",Q363=3,"March",Q363=4,"April",Q363=5,"May",Q363=6,"June",Q363=7,"July",Q363=8,"August",Q363=9,"September",Q363=10,"October",Q363=11,"November",Q363=12,"December")</f>
        <v>December</v>
      </c>
      <c r="S363" s="2">
        <v>1309438</v>
      </c>
    </row>
    <row r="364" spans="12:19" x14ac:dyDescent="0.3">
      <c r="L364" s="24">
        <v>43827</v>
      </c>
      <c r="M364" s="16">
        <f t="shared" si="12"/>
        <v>7</v>
      </c>
      <c r="N364" s="25">
        <v>1768333</v>
      </c>
      <c r="P364" s="24">
        <v>43827</v>
      </c>
      <c r="Q364" s="14">
        <f t="shared" si="13"/>
        <v>12</v>
      </c>
      <c r="R364" s="76" t="str" cm="1">
        <f t="array" ref="R364">_xlfn.IFS(Q364=1,"January",Q364=2,"February",Q364=3,"March",Q364=4,"April",Q364=5,"May",Q364=6,"June",Q364=7,"July",Q364=8,"August",Q364=9,"September",Q364=10,"October",Q364=11,"November",Q364=12,"December")</f>
        <v>December</v>
      </c>
      <c r="S364" s="25">
        <v>1768333</v>
      </c>
    </row>
    <row r="365" spans="12:19" x14ac:dyDescent="0.3">
      <c r="L365" s="1">
        <v>43828</v>
      </c>
      <c r="M365" s="4">
        <f t="shared" si="12"/>
        <v>1</v>
      </c>
      <c r="N365" s="2">
        <v>1596202</v>
      </c>
      <c r="P365" s="1">
        <v>43828</v>
      </c>
      <c r="Q365" s="14">
        <f t="shared" si="13"/>
        <v>12</v>
      </c>
      <c r="R365" s="76" t="str" cm="1">
        <f t="array" ref="R365">_xlfn.IFS(Q365=1,"January",Q365=2,"February",Q365=3,"March",Q365=4,"April",Q365=5,"May",Q365=6,"June",Q365=7,"July",Q365=8,"August",Q365=9,"September",Q365=10,"October",Q365=11,"November",Q365=12,"December")</f>
        <v>December</v>
      </c>
      <c r="S365" s="2">
        <v>1596202</v>
      </c>
    </row>
    <row r="366" spans="12:19" x14ac:dyDescent="0.3">
      <c r="L366" s="1">
        <v>43829</v>
      </c>
      <c r="M366" s="4">
        <f t="shared" si="12"/>
        <v>2</v>
      </c>
      <c r="N366" s="2">
        <v>1172548</v>
      </c>
      <c r="P366" s="1">
        <v>43829</v>
      </c>
      <c r="Q366" s="14">
        <f t="shared" si="13"/>
        <v>12</v>
      </c>
      <c r="R366" s="76" t="str" cm="1">
        <f t="array" ref="R366">_xlfn.IFS(Q366=1,"January",Q366=2,"February",Q366=3,"March",Q366=4,"April",Q366=5,"May",Q366=6,"June",Q366=7,"July",Q366=8,"August",Q366=9,"September",Q366=10,"October",Q366=11,"November",Q366=12,"December")</f>
        <v>December</v>
      </c>
      <c r="S366" s="2">
        <v>1172548</v>
      </c>
    </row>
    <row r="367" spans="12:19" x14ac:dyDescent="0.3">
      <c r="L367" s="1">
        <v>43830</v>
      </c>
      <c r="M367" s="4">
        <f t="shared" si="12"/>
        <v>3</v>
      </c>
      <c r="N367" s="2">
        <v>1284200</v>
      </c>
      <c r="P367" s="1">
        <v>43830</v>
      </c>
      <c r="Q367" s="14">
        <f t="shared" si="13"/>
        <v>12</v>
      </c>
      <c r="R367" s="76" t="str" cm="1">
        <f t="array" ref="R367">_xlfn.IFS(Q367=1,"January",Q367=2,"February",Q367=3,"March",Q367=4,"April",Q367=5,"May",Q367=6,"June",Q367=7,"July",Q367=8,"August",Q367=9,"September",Q367=10,"October",Q367=11,"November",Q367=12,"December")</f>
        <v>December</v>
      </c>
      <c r="S367" s="2">
        <v>1284200</v>
      </c>
    </row>
    <row r="368" spans="12:19" x14ac:dyDescent="0.3">
      <c r="L368" s="1">
        <v>43831</v>
      </c>
      <c r="M368" s="4">
        <f t="shared" si="12"/>
        <v>4</v>
      </c>
      <c r="N368" s="2">
        <v>1284516</v>
      </c>
      <c r="P368" s="1">
        <v>43831</v>
      </c>
      <c r="Q368" s="14">
        <f t="shared" si="13"/>
        <v>1</v>
      </c>
      <c r="R368" s="76" t="str" cm="1">
        <f t="array" ref="R368">_xlfn.IFS(Q368=1,"January",Q368=2,"February",Q368=3,"March",Q368=4,"April",Q368=5,"May",Q368=6,"June",Q368=7,"July",Q368=8,"August",Q368=9,"September",Q368=10,"October",Q368=11,"November",Q368=12,"December")</f>
        <v>January</v>
      </c>
      <c r="S368" s="2">
        <v>1284516</v>
      </c>
    </row>
  </sheetData>
  <sortState xmlns:xlrd2="http://schemas.microsoft.com/office/spreadsheetml/2017/richdata2" ref="F3:G39">
    <sortCondition ref="F3:F39"/>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98E81-9BEF-4EC4-B026-6955DB9AA566}">
  <sheetPr filterMode="1"/>
  <dimension ref="B1:T368"/>
  <sheetViews>
    <sheetView zoomScaleNormal="100" workbookViewId="0">
      <selection activeCell="B1" sqref="B1"/>
    </sheetView>
  </sheetViews>
  <sheetFormatPr defaultColWidth="11.19921875" defaultRowHeight="15.6" x14ac:dyDescent="0.3"/>
  <cols>
    <col min="3" max="3" width="12.09765625" customWidth="1"/>
    <col min="9" max="9" width="13" customWidth="1"/>
    <col min="10" max="10" width="17.796875" style="5" customWidth="1"/>
    <col min="11" max="11" width="17.3984375" style="5" customWidth="1"/>
    <col min="12" max="12" width="23.69921875" customWidth="1"/>
    <col min="13" max="16" width="8.296875" customWidth="1"/>
    <col min="17" max="17" width="14.59765625" customWidth="1"/>
    <col min="18" max="18" width="13.19921875" customWidth="1"/>
    <col min="19" max="19" width="14.09765625" customWidth="1"/>
    <col min="20" max="20" width="14" customWidth="1"/>
  </cols>
  <sheetData>
    <row r="1" spans="2:20" s="11" customFormat="1" ht="43.2" x14ac:dyDescent="0.3">
      <c r="I1" s="11" t="s">
        <v>25</v>
      </c>
      <c r="J1" s="11" t="s">
        <v>26</v>
      </c>
      <c r="K1" s="11" t="s">
        <v>27</v>
      </c>
      <c r="L1" s="11" t="s">
        <v>28</v>
      </c>
      <c r="M1" s="11" t="s">
        <v>29</v>
      </c>
      <c r="N1" s="11" t="s">
        <v>30</v>
      </c>
      <c r="O1" s="11" t="s">
        <v>31</v>
      </c>
      <c r="P1" s="11" t="s">
        <v>32</v>
      </c>
    </row>
    <row r="2" spans="2:20" s="6" customFormat="1" ht="56.4" customHeight="1" x14ac:dyDescent="0.3">
      <c r="B2" s="7" t="s">
        <v>0</v>
      </c>
      <c r="C2" s="7" t="s">
        <v>33</v>
      </c>
      <c r="D2" s="8" t="s">
        <v>1</v>
      </c>
      <c r="E2" s="8" t="s">
        <v>2</v>
      </c>
      <c r="F2" s="8" t="s">
        <v>3</v>
      </c>
      <c r="G2" s="8" t="s">
        <v>4</v>
      </c>
      <c r="H2" s="8" t="s">
        <v>5</v>
      </c>
      <c r="I2" s="9" t="s">
        <v>17</v>
      </c>
      <c r="J2" s="9" t="s">
        <v>22</v>
      </c>
      <c r="K2" s="9" t="s">
        <v>23</v>
      </c>
      <c r="L2" s="9" t="s">
        <v>24</v>
      </c>
      <c r="M2" s="10" t="s">
        <v>18</v>
      </c>
      <c r="N2" s="10" t="s">
        <v>19</v>
      </c>
      <c r="O2" s="10" t="s">
        <v>20</v>
      </c>
      <c r="P2" s="10" t="s">
        <v>21</v>
      </c>
      <c r="Q2" s="9" t="s">
        <v>42</v>
      </c>
      <c r="R2" s="9" t="s">
        <v>43</v>
      </c>
      <c r="S2" s="9" t="s">
        <v>44</v>
      </c>
      <c r="T2" s="9" t="s">
        <v>45</v>
      </c>
    </row>
    <row r="3" spans="2:20" x14ac:dyDescent="0.3">
      <c r="B3" s="1">
        <v>43466</v>
      </c>
      <c r="C3" s="4">
        <f>WEEKDAY(B3,1)</f>
        <v>3</v>
      </c>
      <c r="D3" s="2">
        <v>20848646</v>
      </c>
      <c r="E3" s="2">
        <v>5107918</v>
      </c>
      <c r="F3" s="2">
        <v>2104462</v>
      </c>
      <c r="G3" s="2">
        <v>1505532</v>
      </c>
      <c r="H3" s="3">
        <v>1271572.67328</v>
      </c>
      <c r="I3" s="13">
        <f>H3/D3</f>
        <v>6.0990659694639161E-2</v>
      </c>
      <c r="J3" s="14" t="s">
        <v>34</v>
      </c>
      <c r="K3" s="14" t="s">
        <v>34</v>
      </c>
      <c r="L3" s="14" t="s">
        <v>34</v>
      </c>
      <c r="M3" s="13">
        <f>E3/D3</f>
        <v>0.2449999870495187</v>
      </c>
      <c r="N3" s="13">
        <f>F3/E3</f>
        <v>0.41199995771271192</v>
      </c>
      <c r="O3" s="13">
        <f>G3/F3</f>
        <v>0.71539994544924068</v>
      </c>
      <c r="P3" s="13">
        <f>H3/G3</f>
        <v>0.84460022987223116</v>
      </c>
      <c r="Q3" s="14"/>
      <c r="R3" s="14"/>
      <c r="S3" s="14"/>
      <c r="T3" s="14"/>
    </row>
    <row r="4" spans="2:20" x14ac:dyDescent="0.3">
      <c r="B4" s="1">
        <v>43467</v>
      </c>
      <c r="C4" s="4">
        <f t="shared" ref="C4:C67" si="0">WEEKDAY(B4,1)</f>
        <v>4</v>
      </c>
      <c r="D4" s="2">
        <v>21934513</v>
      </c>
      <c r="E4" s="2">
        <v>5428792</v>
      </c>
      <c r="F4" s="2">
        <v>2171516</v>
      </c>
      <c r="G4" s="2">
        <v>1569355</v>
      </c>
      <c r="H4" s="12">
        <v>1261133</v>
      </c>
      <c r="I4" s="13">
        <f>H4/D4</f>
        <v>5.749537270328272E-2</v>
      </c>
      <c r="J4" s="14" t="s">
        <v>34</v>
      </c>
      <c r="K4" s="14" t="s">
        <v>34</v>
      </c>
      <c r="L4" s="14" t="s">
        <v>34</v>
      </c>
      <c r="M4" s="13"/>
      <c r="N4" s="13"/>
      <c r="O4" s="13"/>
      <c r="P4" s="13"/>
      <c r="Q4" s="14"/>
      <c r="R4" s="14"/>
      <c r="S4" s="14"/>
      <c r="T4" s="14"/>
    </row>
    <row r="5" spans="2:20" x14ac:dyDescent="0.3">
      <c r="B5" s="1">
        <v>43468</v>
      </c>
      <c r="C5" s="4">
        <f t="shared" si="0"/>
        <v>5</v>
      </c>
      <c r="D5" s="2">
        <v>20848646</v>
      </c>
      <c r="E5" s="2">
        <v>5212161</v>
      </c>
      <c r="F5" s="2">
        <v>2001470</v>
      </c>
      <c r="G5" s="2">
        <v>1402630</v>
      </c>
      <c r="H5" s="12">
        <v>1138655</v>
      </c>
      <c r="I5" s="13">
        <f t="shared" ref="I5:I9" si="1">H5/D5</f>
        <v>5.4615297319547756E-2</v>
      </c>
      <c r="J5" s="14" t="s">
        <v>34</v>
      </c>
      <c r="K5" s="14" t="s">
        <v>34</v>
      </c>
      <c r="L5" s="14" t="s">
        <v>34</v>
      </c>
      <c r="M5" s="13"/>
      <c r="N5" s="13"/>
      <c r="O5" s="13"/>
      <c r="P5" s="13"/>
      <c r="Q5" s="14"/>
      <c r="R5" s="14"/>
      <c r="S5" s="14"/>
      <c r="T5" s="14"/>
    </row>
    <row r="6" spans="2:20" x14ac:dyDescent="0.3">
      <c r="B6" s="1">
        <v>43469</v>
      </c>
      <c r="C6" s="4">
        <f t="shared" si="0"/>
        <v>6</v>
      </c>
      <c r="D6" s="2">
        <v>21717340</v>
      </c>
      <c r="E6" s="2">
        <v>5700801</v>
      </c>
      <c r="F6" s="2">
        <v>2303123</v>
      </c>
      <c r="G6" s="2">
        <v>1597216</v>
      </c>
      <c r="H6" s="12">
        <v>1296620</v>
      </c>
      <c r="I6" s="13">
        <f t="shared" si="1"/>
        <v>5.9704365267569601E-2</v>
      </c>
      <c r="J6" s="14" t="s">
        <v>34</v>
      </c>
      <c r="K6" s="14" t="s">
        <v>34</v>
      </c>
      <c r="L6" s="14" t="s">
        <v>34</v>
      </c>
      <c r="M6" s="13"/>
      <c r="N6" s="13"/>
      <c r="O6" s="13"/>
      <c r="P6" s="13"/>
      <c r="Q6" s="14"/>
      <c r="R6" s="14"/>
      <c r="S6" s="14"/>
      <c r="T6" s="14"/>
    </row>
    <row r="7" spans="2:20" x14ac:dyDescent="0.3">
      <c r="B7" s="1">
        <v>43470</v>
      </c>
      <c r="C7" s="4">
        <f t="shared" si="0"/>
        <v>7</v>
      </c>
      <c r="D7" s="2">
        <v>42645263</v>
      </c>
      <c r="E7" s="2">
        <v>8776395</v>
      </c>
      <c r="F7" s="2">
        <v>2924294</v>
      </c>
      <c r="G7" s="2">
        <v>2087946</v>
      </c>
      <c r="H7" s="12">
        <v>1596026</v>
      </c>
      <c r="I7" s="13">
        <f t="shared" si="1"/>
        <v>3.7425633885761242E-2</v>
      </c>
      <c r="J7" s="14" t="s">
        <v>34</v>
      </c>
      <c r="K7" s="14" t="s">
        <v>34</v>
      </c>
      <c r="L7" s="14" t="s">
        <v>34</v>
      </c>
      <c r="M7" s="13"/>
      <c r="N7" s="13"/>
      <c r="O7" s="13"/>
      <c r="P7" s="13"/>
      <c r="Q7" s="14"/>
      <c r="R7" s="14"/>
      <c r="S7" s="14"/>
      <c r="T7" s="14"/>
    </row>
    <row r="8" spans="2:20" x14ac:dyDescent="0.3">
      <c r="B8" s="1">
        <v>43471</v>
      </c>
      <c r="C8" s="4">
        <f t="shared" si="0"/>
        <v>1</v>
      </c>
      <c r="D8" s="2">
        <v>43543058</v>
      </c>
      <c r="E8" s="2">
        <v>8778280</v>
      </c>
      <c r="F8" s="2">
        <v>3014461</v>
      </c>
      <c r="G8" s="2">
        <v>2049833</v>
      </c>
      <c r="H8" s="12">
        <v>1582881</v>
      </c>
      <c r="I8" s="13">
        <f t="shared" si="1"/>
        <v>3.6352086249890857E-2</v>
      </c>
      <c r="J8" s="14" t="s">
        <v>34</v>
      </c>
      <c r="K8" s="14" t="s">
        <v>34</v>
      </c>
      <c r="L8" s="14" t="s">
        <v>34</v>
      </c>
      <c r="M8" s="13"/>
      <c r="N8" s="13"/>
      <c r="O8" s="13"/>
      <c r="P8" s="13"/>
      <c r="Q8" s="14"/>
      <c r="R8" s="14"/>
      <c r="S8" s="14"/>
      <c r="T8" s="14"/>
    </row>
    <row r="9" spans="2:20" x14ac:dyDescent="0.3">
      <c r="B9" s="1">
        <v>43472</v>
      </c>
      <c r="C9" s="4">
        <f t="shared" si="0"/>
        <v>2</v>
      </c>
      <c r="D9" s="2">
        <v>22803207</v>
      </c>
      <c r="E9" s="2">
        <v>5415761</v>
      </c>
      <c r="F9" s="2">
        <v>2079652</v>
      </c>
      <c r="G9" s="2">
        <v>1442239</v>
      </c>
      <c r="H9" s="12">
        <v>1123504</v>
      </c>
      <c r="I9" s="13">
        <f t="shared" si="1"/>
        <v>4.9269561075334707E-2</v>
      </c>
      <c r="J9" s="14" t="s">
        <v>34</v>
      </c>
      <c r="K9" s="14" t="s">
        <v>34</v>
      </c>
      <c r="L9" s="14" t="s">
        <v>34</v>
      </c>
      <c r="M9" s="13"/>
      <c r="N9" s="13"/>
      <c r="O9" s="13"/>
      <c r="P9" s="13"/>
      <c r="Q9" s="14"/>
      <c r="R9" s="14"/>
      <c r="S9" s="14"/>
      <c r="T9" s="14"/>
    </row>
    <row r="10" spans="2:20" hidden="1" x14ac:dyDescent="0.3">
      <c r="B10" s="1">
        <v>43473</v>
      </c>
      <c r="C10" s="4">
        <f t="shared" si="0"/>
        <v>3</v>
      </c>
      <c r="D10" s="2">
        <v>21717340</v>
      </c>
      <c r="E10" s="2">
        <v>5320748</v>
      </c>
      <c r="F10" s="2">
        <v>2085733</v>
      </c>
      <c r="G10" s="2">
        <v>1583488</v>
      </c>
      <c r="H10" s="12">
        <v>1311445</v>
      </c>
      <c r="I10" s="13">
        <f>H10/D10</f>
        <v>6.0386999512831684E-2</v>
      </c>
      <c r="J10" s="13">
        <f>(H10/H3)-1</f>
        <v>3.1356703048005974E-2</v>
      </c>
      <c r="K10" s="13">
        <f>(D10/D3)-1</f>
        <v>4.1666686651977258E-2</v>
      </c>
      <c r="L10" s="13">
        <f>(I10/I3)-1</f>
        <v>-9.8975840699184747E-3</v>
      </c>
      <c r="M10" s="13"/>
      <c r="N10" s="13"/>
      <c r="O10" s="13"/>
      <c r="P10" s="13"/>
      <c r="Q10" s="13"/>
      <c r="R10" s="13"/>
      <c r="S10" s="13"/>
      <c r="T10" s="13"/>
    </row>
    <row r="11" spans="2:20" hidden="1" x14ac:dyDescent="0.3">
      <c r="B11" s="1">
        <v>43474</v>
      </c>
      <c r="C11" s="4">
        <f t="shared" si="0"/>
        <v>4</v>
      </c>
      <c r="D11" s="2">
        <v>22586034</v>
      </c>
      <c r="E11" s="2">
        <v>5872368</v>
      </c>
      <c r="F11" s="2">
        <v>2372437</v>
      </c>
      <c r="G11" s="2">
        <v>1766516</v>
      </c>
      <c r="H11" s="12">
        <v>1506485</v>
      </c>
      <c r="I11" s="13">
        <f>H11/D11</f>
        <v>6.6699846462641474E-2</v>
      </c>
      <c r="J11" s="13">
        <f t="shared" ref="J11:J74" si="2">(H11/H4)-1</f>
        <v>0.1945488699447242</v>
      </c>
      <c r="K11" s="13">
        <f t="shared" ref="K11:K74" si="3">(D11/D4)-1</f>
        <v>2.9703007310898588E-2</v>
      </c>
      <c r="L11" s="13">
        <f>(I11/I4)-1</f>
        <v>0.16009068776474278</v>
      </c>
      <c r="M11" s="13"/>
      <c r="N11" s="13"/>
      <c r="O11" s="13"/>
      <c r="P11" s="13"/>
      <c r="Q11" s="13"/>
      <c r="R11" s="13"/>
      <c r="S11" s="13"/>
      <c r="T11" s="13"/>
    </row>
    <row r="12" spans="2:20" x14ac:dyDescent="0.3">
      <c r="B12" s="1">
        <v>43475</v>
      </c>
      <c r="C12" s="4">
        <f t="shared" si="0"/>
        <v>5</v>
      </c>
      <c r="D12" s="2">
        <v>10641496</v>
      </c>
      <c r="E12" s="2">
        <v>2740185</v>
      </c>
      <c r="F12" s="2">
        <v>1063191</v>
      </c>
      <c r="G12" s="2">
        <v>760607</v>
      </c>
      <c r="H12" s="12">
        <v>623698</v>
      </c>
      <c r="I12" s="13">
        <f t="shared" ref="I12:I75" si="4">H12/D12</f>
        <v>5.8609992429635833E-2</v>
      </c>
      <c r="J12" s="13">
        <f t="shared" si="2"/>
        <v>-0.4522502426107996</v>
      </c>
      <c r="K12" s="13">
        <f t="shared" si="3"/>
        <v>-0.48958335231937844</v>
      </c>
      <c r="L12" s="13">
        <f t="shared" ref="L12:L75" si="5">(I12/I5)-1</f>
        <v>7.3142421741578811E-2</v>
      </c>
      <c r="M12" s="13"/>
      <c r="N12" s="13"/>
      <c r="O12" s="13"/>
      <c r="P12" s="13"/>
      <c r="Q12" s="13"/>
      <c r="R12" s="13"/>
      <c r="S12" s="13"/>
      <c r="T12" s="13"/>
    </row>
    <row r="13" spans="2:20" hidden="1" x14ac:dyDescent="0.3">
      <c r="B13" s="1">
        <v>43476</v>
      </c>
      <c r="C13" s="4">
        <f t="shared" si="0"/>
        <v>6</v>
      </c>
      <c r="D13" s="2">
        <v>20631473</v>
      </c>
      <c r="E13" s="2">
        <v>4951553</v>
      </c>
      <c r="F13" s="2">
        <v>2000427</v>
      </c>
      <c r="G13" s="2">
        <v>1431105</v>
      </c>
      <c r="H13" s="12">
        <v>1126566</v>
      </c>
      <c r="I13" s="13">
        <f t="shared" si="4"/>
        <v>5.4604244689654489E-2</v>
      </c>
      <c r="J13" s="13">
        <f t="shared" si="2"/>
        <v>-0.13115176381669258</v>
      </c>
      <c r="K13" s="13">
        <f t="shared" si="3"/>
        <v>-5.0000000000000044E-2</v>
      </c>
      <c r="L13" s="13">
        <f t="shared" si="5"/>
        <v>-8.5422909280729042E-2</v>
      </c>
      <c r="M13" s="13"/>
      <c r="N13" s="13"/>
      <c r="O13" s="13"/>
      <c r="P13" s="13"/>
      <c r="Q13" s="13"/>
      <c r="R13" s="13"/>
      <c r="S13" s="13"/>
      <c r="T13" s="13"/>
    </row>
    <row r="14" spans="2:20" hidden="1" x14ac:dyDescent="0.3">
      <c r="B14" s="1">
        <v>43477</v>
      </c>
      <c r="C14" s="4">
        <f t="shared" si="0"/>
        <v>7</v>
      </c>
      <c r="D14" s="2">
        <v>42645263</v>
      </c>
      <c r="E14" s="2">
        <v>9045060</v>
      </c>
      <c r="F14" s="2">
        <v>3075320</v>
      </c>
      <c r="G14" s="2">
        <v>2133042</v>
      </c>
      <c r="H14" s="12">
        <v>1680410</v>
      </c>
      <c r="I14" s="13">
        <f t="shared" si="4"/>
        <v>3.9404376518911377E-2</v>
      </c>
      <c r="J14" s="13">
        <f t="shared" si="2"/>
        <v>5.2871319138911188E-2</v>
      </c>
      <c r="K14" s="13">
        <f t="shared" si="3"/>
        <v>0</v>
      </c>
      <c r="L14" s="13">
        <f t="shared" si="5"/>
        <v>5.2871319138911188E-2</v>
      </c>
      <c r="M14" s="13"/>
      <c r="N14" s="13"/>
      <c r="O14" s="13"/>
      <c r="P14" s="13"/>
      <c r="Q14" s="13"/>
      <c r="R14" s="13"/>
      <c r="S14" s="13"/>
      <c r="T14" s="13"/>
    </row>
    <row r="15" spans="2:20" hidden="1" x14ac:dyDescent="0.3">
      <c r="B15" s="1">
        <v>43478</v>
      </c>
      <c r="C15" s="4">
        <f t="shared" si="0"/>
        <v>1</v>
      </c>
      <c r="D15" s="2">
        <v>46236443</v>
      </c>
      <c r="E15" s="2">
        <v>9806749</v>
      </c>
      <c r="F15" s="2">
        <v>3300951</v>
      </c>
      <c r="G15" s="2">
        <v>2199754</v>
      </c>
      <c r="H15" s="12">
        <v>1630017</v>
      </c>
      <c r="I15" s="13">
        <f t="shared" si="4"/>
        <v>3.5253944599501305E-2</v>
      </c>
      <c r="J15" s="13">
        <f t="shared" si="2"/>
        <v>2.9778612542572747E-2</v>
      </c>
      <c r="K15" s="13">
        <f t="shared" si="3"/>
        <v>6.1855669392811174E-2</v>
      </c>
      <c r="L15" s="13">
        <f t="shared" si="5"/>
        <v>-3.0208490451984704E-2</v>
      </c>
      <c r="M15" s="13"/>
      <c r="N15" s="13"/>
      <c r="O15" s="13"/>
      <c r="P15" s="13"/>
      <c r="Q15" s="13"/>
      <c r="R15" s="13"/>
      <c r="S15" s="13"/>
      <c r="T15" s="13"/>
    </row>
    <row r="16" spans="2:20" hidden="1" x14ac:dyDescent="0.3">
      <c r="B16" s="1">
        <v>43479</v>
      </c>
      <c r="C16" s="4">
        <f t="shared" si="0"/>
        <v>2</v>
      </c>
      <c r="D16" s="2">
        <v>21065820</v>
      </c>
      <c r="E16" s="2">
        <v>5371784</v>
      </c>
      <c r="F16" s="2">
        <v>2084252</v>
      </c>
      <c r="G16" s="2">
        <v>1445428</v>
      </c>
      <c r="H16" s="12">
        <v>1197104</v>
      </c>
      <c r="I16" s="13">
        <f t="shared" si="4"/>
        <v>5.6826840825564828E-2</v>
      </c>
      <c r="J16" s="13">
        <f t="shared" si="2"/>
        <v>6.550933508024892E-2</v>
      </c>
      <c r="K16" s="13">
        <f t="shared" si="3"/>
        <v>-7.6190467419780084E-2</v>
      </c>
      <c r="L16" s="13">
        <f t="shared" si="5"/>
        <v>0.15338638269325777</v>
      </c>
      <c r="M16" s="13"/>
      <c r="N16" s="13"/>
      <c r="O16" s="13"/>
      <c r="P16" s="13"/>
      <c r="Q16" s="13"/>
      <c r="R16" s="13"/>
      <c r="S16" s="13"/>
      <c r="T16" s="13"/>
    </row>
    <row r="17" spans="2:20" hidden="1" x14ac:dyDescent="0.3">
      <c r="B17" s="1">
        <v>43480</v>
      </c>
      <c r="C17" s="4">
        <f t="shared" si="0"/>
        <v>3</v>
      </c>
      <c r="D17" s="2">
        <v>21282993</v>
      </c>
      <c r="E17" s="2">
        <v>5054710</v>
      </c>
      <c r="F17" s="2">
        <v>2042103</v>
      </c>
      <c r="G17" s="2">
        <v>1475828</v>
      </c>
      <c r="H17" s="12">
        <v>1198077</v>
      </c>
      <c r="I17" s="13">
        <f t="shared" si="4"/>
        <v>5.6292693419576843E-2</v>
      </c>
      <c r="J17" s="13">
        <f t="shared" si="2"/>
        <v>-8.6445104445859289E-2</v>
      </c>
      <c r="K17" s="13">
        <f t="shared" si="3"/>
        <v>-2.0000009209230951E-2</v>
      </c>
      <c r="L17" s="13">
        <f t="shared" si="5"/>
        <v>-6.7801118225535251E-2</v>
      </c>
      <c r="M17" s="13"/>
      <c r="N17" s="13"/>
      <c r="O17" s="13"/>
      <c r="P17" s="13"/>
      <c r="Q17" s="13"/>
      <c r="R17" s="13"/>
      <c r="S17" s="13"/>
      <c r="T17" s="13"/>
    </row>
    <row r="18" spans="2:20" hidden="1" x14ac:dyDescent="0.3">
      <c r="B18" s="1">
        <v>43481</v>
      </c>
      <c r="C18" s="4">
        <f t="shared" si="0"/>
        <v>4</v>
      </c>
      <c r="D18" s="2">
        <v>21065820</v>
      </c>
      <c r="E18" s="2">
        <v>5529777</v>
      </c>
      <c r="F18" s="2">
        <v>2278268</v>
      </c>
      <c r="G18" s="2">
        <v>1663135</v>
      </c>
      <c r="H18" s="12">
        <v>1391046</v>
      </c>
      <c r="I18" s="13">
        <f t="shared" si="4"/>
        <v>6.6033318427670989E-2</v>
      </c>
      <c r="J18" s="13">
        <f t="shared" si="2"/>
        <v>-7.6628044753183744E-2</v>
      </c>
      <c r="K18" s="13">
        <f t="shared" si="3"/>
        <v>-6.7307699970698742E-2</v>
      </c>
      <c r="L18" s="13">
        <f t="shared" si="5"/>
        <v>-9.992947065385005E-3</v>
      </c>
      <c r="M18" s="13"/>
      <c r="N18" s="13"/>
      <c r="O18" s="13"/>
      <c r="P18" s="13"/>
      <c r="Q18" s="13"/>
      <c r="R18" s="13"/>
      <c r="S18" s="13"/>
      <c r="T18" s="13"/>
    </row>
    <row r="19" spans="2:20" x14ac:dyDescent="0.3">
      <c r="B19" s="1">
        <v>43482</v>
      </c>
      <c r="C19" s="4">
        <f t="shared" si="0"/>
        <v>5</v>
      </c>
      <c r="D19" s="2">
        <v>22368860</v>
      </c>
      <c r="E19" s="2">
        <v>5648137</v>
      </c>
      <c r="F19" s="2">
        <v>2168884</v>
      </c>
      <c r="G19" s="2">
        <v>1535787</v>
      </c>
      <c r="H19" s="12">
        <v>1284532</v>
      </c>
      <c r="I19" s="13">
        <f t="shared" si="4"/>
        <v>5.7425009589223593E-2</v>
      </c>
      <c r="J19" s="13">
        <f t="shared" si="2"/>
        <v>1.0595416371384867</v>
      </c>
      <c r="K19" s="13">
        <f t="shared" si="3"/>
        <v>1.1020409160516529</v>
      </c>
      <c r="L19" s="13">
        <f t="shared" si="5"/>
        <v>-2.0218102601444077E-2</v>
      </c>
      <c r="M19" s="13"/>
      <c r="N19" s="13"/>
      <c r="O19" s="13"/>
      <c r="P19" s="13"/>
      <c r="Q19" s="13"/>
      <c r="R19" s="13"/>
      <c r="S19" s="13"/>
      <c r="T19" s="13"/>
    </row>
    <row r="20" spans="2:20" hidden="1" x14ac:dyDescent="0.3">
      <c r="B20" s="1">
        <v>43483</v>
      </c>
      <c r="C20" s="4">
        <f t="shared" si="0"/>
        <v>6</v>
      </c>
      <c r="D20" s="2">
        <v>22151687</v>
      </c>
      <c r="E20" s="2">
        <v>5759438</v>
      </c>
      <c r="F20" s="2">
        <v>2395926</v>
      </c>
      <c r="G20" s="2">
        <v>1661575</v>
      </c>
      <c r="H20" s="12">
        <v>1307991</v>
      </c>
      <c r="I20" s="13">
        <f t="shared" si="4"/>
        <v>5.9047015245385151E-2</v>
      </c>
      <c r="J20" s="13">
        <f t="shared" si="2"/>
        <v>0.16104249551291261</v>
      </c>
      <c r="K20" s="13">
        <f t="shared" si="3"/>
        <v>7.3684220220243013E-2</v>
      </c>
      <c r="L20" s="13">
        <f t="shared" si="5"/>
        <v>8.136309880269077E-2</v>
      </c>
      <c r="M20" s="13"/>
      <c r="N20" s="13"/>
      <c r="O20" s="13"/>
      <c r="P20" s="13"/>
      <c r="Q20" s="13"/>
      <c r="R20" s="13"/>
      <c r="S20" s="13"/>
      <c r="T20" s="13"/>
    </row>
    <row r="21" spans="2:20" hidden="1" x14ac:dyDescent="0.3">
      <c r="B21" s="1">
        <v>43484</v>
      </c>
      <c r="C21" s="4">
        <f t="shared" si="0"/>
        <v>7</v>
      </c>
      <c r="D21" s="2">
        <v>42645263</v>
      </c>
      <c r="E21" s="2">
        <v>8686840</v>
      </c>
      <c r="F21" s="2">
        <v>2894455</v>
      </c>
      <c r="G21" s="2">
        <v>2046958</v>
      </c>
      <c r="H21" s="12">
        <v>1612594</v>
      </c>
      <c r="I21" s="13">
        <f t="shared" si="4"/>
        <v>3.7814141279888462E-2</v>
      </c>
      <c r="J21" s="13">
        <f t="shared" si="2"/>
        <v>-4.0356817681399204E-2</v>
      </c>
      <c r="K21" s="13">
        <f t="shared" si="3"/>
        <v>0</v>
      </c>
      <c r="L21" s="13">
        <f t="shared" si="5"/>
        <v>-4.0356817681399204E-2</v>
      </c>
      <c r="M21" s="13"/>
      <c r="N21" s="13"/>
      <c r="O21" s="13"/>
      <c r="P21" s="13"/>
      <c r="Q21" s="13"/>
      <c r="R21" s="13"/>
      <c r="S21" s="13"/>
      <c r="T21" s="13"/>
    </row>
    <row r="22" spans="2:20" hidden="1" x14ac:dyDescent="0.3">
      <c r="B22" s="1">
        <v>43485</v>
      </c>
      <c r="C22" s="4">
        <f t="shared" si="0"/>
        <v>1</v>
      </c>
      <c r="D22" s="2">
        <v>44440853</v>
      </c>
      <c r="E22" s="2">
        <v>9239253</v>
      </c>
      <c r="F22" s="2">
        <v>3267000</v>
      </c>
      <c r="G22" s="2">
        <v>2310422</v>
      </c>
      <c r="H22" s="12">
        <v>1820150</v>
      </c>
      <c r="I22" s="13">
        <f t="shared" si="4"/>
        <v>4.0956684607291405E-2</v>
      </c>
      <c r="J22" s="13">
        <f t="shared" si="2"/>
        <v>0.11664479572912434</v>
      </c>
      <c r="K22" s="13">
        <f t="shared" si="3"/>
        <v>-3.8834951036350263E-2</v>
      </c>
      <c r="L22" s="13">
        <f t="shared" si="5"/>
        <v>0.16176175666511861</v>
      </c>
      <c r="M22" s="13"/>
      <c r="N22" s="13"/>
      <c r="O22" s="13"/>
      <c r="P22" s="13"/>
      <c r="Q22" s="13"/>
      <c r="R22" s="13"/>
      <c r="S22" s="13"/>
      <c r="T22" s="13"/>
    </row>
    <row r="23" spans="2:20" x14ac:dyDescent="0.3">
      <c r="B23" s="1">
        <v>43486</v>
      </c>
      <c r="C23" s="4">
        <f t="shared" si="0"/>
        <v>2</v>
      </c>
      <c r="D23" s="2">
        <v>22151687</v>
      </c>
      <c r="E23" s="2">
        <v>5759438</v>
      </c>
      <c r="F23" s="2">
        <v>2395926</v>
      </c>
      <c r="G23" s="2">
        <v>1818987</v>
      </c>
      <c r="H23" s="12">
        <v>1476653</v>
      </c>
      <c r="I23" s="13">
        <f t="shared" si="4"/>
        <v>6.6660972593193465E-2</v>
      </c>
      <c r="J23" s="13">
        <f t="shared" si="2"/>
        <v>0.23352106416819263</v>
      </c>
      <c r="K23" s="13">
        <f t="shared" si="3"/>
        <v>5.154639126319327E-2</v>
      </c>
      <c r="L23" s="13">
        <f t="shared" si="5"/>
        <v>0.17305434588235169</v>
      </c>
      <c r="M23" s="13"/>
      <c r="N23" s="13"/>
      <c r="O23" s="13"/>
      <c r="P23" s="13"/>
      <c r="Q23" s="13"/>
      <c r="R23" s="13"/>
      <c r="S23" s="13"/>
      <c r="T23" s="13"/>
    </row>
    <row r="24" spans="2:20" x14ac:dyDescent="0.3">
      <c r="B24" s="1">
        <v>43487</v>
      </c>
      <c r="C24" s="4">
        <f t="shared" si="0"/>
        <v>3</v>
      </c>
      <c r="D24" s="2">
        <v>37570998</v>
      </c>
      <c r="E24" s="2">
        <v>9768459</v>
      </c>
      <c r="F24" s="2">
        <v>3751088</v>
      </c>
      <c r="G24" s="2">
        <v>2656145</v>
      </c>
      <c r="H24" s="12">
        <v>2221600</v>
      </c>
      <c r="I24" s="13">
        <f t="shared" si="4"/>
        <v>5.9130715665311848E-2</v>
      </c>
      <c r="J24" s="13">
        <f t="shared" si="2"/>
        <v>0.85430485686646174</v>
      </c>
      <c r="K24" s="13">
        <f t="shared" si="3"/>
        <v>0.76530612964069489</v>
      </c>
      <c r="L24" s="13">
        <f t="shared" si="5"/>
        <v>5.041546377221362E-2</v>
      </c>
      <c r="M24" s="13"/>
      <c r="N24" s="13"/>
      <c r="O24" s="13"/>
      <c r="P24" s="13"/>
      <c r="Q24" s="13"/>
      <c r="R24" s="13"/>
      <c r="S24" s="13"/>
      <c r="T24" s="13"/>
    </row>
    <row r="25" spans="2:20" hidden="1" x14ac:dyDescent="0.3">
      <c r="B25" s="1">
        <v>43488</v>
      </c>
      <c r="C25" s="4">
        <f t="shared" si="0"/>
        <v>4</v>
      </c>
      <c r="D25" s="2">
        <v>21500167</v>
      </c>
      <c r="E25" s="2">
        <v>5428792</v>
      </c>
      <c r="F25" s="2">
        <v>2258377</v>
      </c>
      <c r="G25" s="2">
        <v>1648615</v>
      </c>
      <c r="H25" s="12">
        <v>1392420</v>
      </c>
      <c r="I25" s="13">
        <f t="shared" si="4"/>
        <v>6.4763217885702939E-2</v>
      </c>
      <c r="J25" s="13">
        <f t="shared" si="2"/>
        <v>9.8774591206907125E-4</v>
      </c>
      <c r="K25" s="13">
        <f t="shared" si="3"/>
        <v>2.0618565999329652E-2</v>
      </c>
      <c r="L25" s="13">
        <f t="shared" si="5"/>
        <v>-1.9234237688042999E-2</v>
      </c>
      <c r="M25" s="13"/>
      <c r="N25" s="13"/>
      <c r="O25" s="13"/>
      <c r="P25" s="13"/>
      <c r="Q25" s="13"/>
      <c r="R25" s="13"/>
      <c r="S25" s="13"/>
      <c r="T25" s="13"/>
    </row>
    <row r="26" spans="2:20" hidden="1" x14ac:dyDescent="0.3">
      <c r="B26" s="1">
        <v>43489</v>
      </c>
      <c r="C26" s="4">
        <f t="shared" si="0"/>
        <v>5</v>
      </c>
      <c r="D26" s="2">
        <v>20631473</v>
      </c>
      <c r="E26" s="2">
        <v>4899974</v>
      </c>
      <c r="F26" s="2">
        <v>1861990</v>
      </c>
      <c r="G26" s="2">
        <v>1332067</v>
      </c>
      <c r="H26" s="12">
        <v>1059526</v>
      </c>
      <c r="I26" s="13">
        <f t="shared" si="4"/>
        <v>5.1354840248197496E-2</v>
      </c>
      <c r="J26" s="13">
        <f t="shared" si="2"/>
        <v>-0.17516574129721951</v>
      </c>
      <c r="K26" s="13">
        <f t="shared" si="3"/>
        <v>-7.7669894666066996E-2</v>
      </c>
      <c r="L26" s="13">
        <f t="shared" si="5"/>
        <v>-0.10570602224444781</v>
      </c>
      <c r="M26" s="13"/>
      <c r="N26" s="13"/>
      <c r="O26" s="13"/>
      <c r="P26" s="13"/>
      <c r="Q26" s="13"/>
      <c r="R26" s="13"/>
      <c r="S26" s="13"/>
      <c r="T26" s="13"/>
    </row>
    <row r="27" spans="2:20" hidden="1" x14ac:dyDescent="0.3">
      <c r="B27" s="1">
        <v>43490</v>
      </c>
      <c r="C27" s="4">
        <f t="shared" si="0"/>
        <v>6</v>
      </c>
      <c r="D27" s="2">
        <v>20631473</v>
      </c>
      <c r="E27" s="2">
        <v>5054710</v>
      </c>
      <c r="F27" s="2">
        <v>2021884</v>
      </c>
      <c r="G27" s="2">
        <v>1520254</v>
      </c>
      <c r="H27" s="12">
        <v>1234142</v>
      </c>
      <c r="I27" s="13">
        <f t="shared" si="4"/>
        <v>5.9818414322622526E-2</v>
      </c>
      <c r="J27" s="13">
        <f t="shared" si="2"/>
        <v>-5.6459868607658614E-2</v>
      </c>
      <c r="K27" s="13">
        <f t="shared" si="3"/>
        <v>-6.8627459389436152E-2</v>
      </c>
      <c r="L27" s="13">
        <f t="shared" si="5"/>
        <v>1.3064150220491788E-2</v>
      </c>
      <c r="M27" s="13"/>
      <c r="N27" s="13"/>
      <c r="O27" s="13"/>
      <c r="P27" s="13"/>
      <c r="Q27" s="13"/>
      <c r="R27" s="13"/>
      <c r="S27" s="13"/>
      <c r="T27" s="13"/>
    </row>
    <row r="28" spans="2:20" hidden="1" x14ac:dyDescent="0.3">
      <c r="B28" s="1">
        <v>43491</v>
      </c>
      <c r="C28" s="4">
        <f t="shared" si="0"/>
        <v>7</v>
      </c>
      <c r="D28" s="2">
        <v>47134238</v>
      </c>
      <c r="E28" s="2">
        <v>9997171</v>
      </c>
      <c r="F28" s="2">
        <v>3568990</v>
      </c>
      <c r="G28" s="2">
        <v>2378375</v>
      </c>
      <c r="H28" s="12">
        <v>1762376</v>
      </c>
      <c r="I28" s="13">
        <f t="shared" si="4"/>
        <v>3.7390569462478637E-2</v>
      </c>
      <c r="J28" s="13">
        <f t="shared" si="2"/>
        <v>9.2882647461171253E-2</v>
      </c>
      <c r="K28" s="13">
        <f t="shared" si="3"/>
        <v>0.10526315666056507</v>
      </c>
      <c r="L28" s="13">
        <f t="shared" si="5"/>
        <v>-1.120141309767364E-2</v>
      </c>
      <c r="M28" s="13"/>
      <c r="N28" s="13"/>
      <c r="O28" s="13"/>
      <c r="P28" s="13"/>
      <c r="Q28" s="13"/>
      <c r="R28" s="13"/>
      <c r="S28" s="13"/>
      <c r="T28" s="13"/>
    </row>
    <row r="29" spans="2:20" hidden="1" x14ac:dyDescent="0.3">
      <c r="B29" s="1">
        <v>43492</v>
      </c>
      <c r="C29" s="4">
        <f t="shared" si="0"/>
        <v>1</v>
      </c>
      <c r="D29" s="2">
        <v>45338648</v>
      </c>
      <c r="E29" s="2">
        <v>9616327</v>
      </c>
      <c r="F29" s="2">
        <v>3400333</v>
      </c>
      <c r="G29" s="2">
        <v>2358471</v>
      </c>
      <c r="H29" s="12">
        <v>1784419</v>
      </c>
      <c r="I29" s="13">
        <f t="shared" si="4"/>
        <v>3.9357569727266679E-2</v>
      </c>
      <c r="J29" s="13">
        <f t="shared" si="2"/>
        <v>-1.9630799659368758E-2</v>
      </c>
      <c r="K29" s="13">
        <f t="shared" si="3"/>
        <v>2.0202019974729035E-2</v>
      </c>
      <c r="L29" s="13">
        <f t="shared" si="5"/>
        <v>-3.9044050937170782E-2</v>
      </c>
      <c r="M29" s="13"/>
      <c r="N29" s="13"/>
      <c r="O29" s="13"/>
      <c r="P29" s="13"/>
      <c r="Q29" s="13"/>
      <c r="R29" s="13"/>
      <c r="S29" s="13"/>
      <c r="T29" s="13"/>
    </row>
    <row r="30" spans="2:20" hidden="1" x14ac:dyDescent="0.3">
      <c r="B30" s="1">
        <v>43493</v>
      </c>
      <c r="C30" s="4">
        <f t="shared" si="0"/>
        <v>2</v>
      </c>
      <c r="D30" s="2">
        <v>21282993</v>
      </c>
      <c r="E30" s="2">
        <v>5267540</v>
      </c>
      <c r="F30" s="2">
        <v>2043805</v>
      </c>
      <c r="G30" s="2">
        <v>1536737</v>
      </c>
      <c r="H30" s="12">
        <v>1310529</v>
      </c>
      <c r="I30" s="13">
        <f t="shared" si="4"/>
        <v>6.157634877763668E-2</v>
      </c>
      <c r="J30" s="13">
        <f t="shared" si="2"/>
        <v>-0.11250036399885421</v>
      </c>
      <c r="K30" s="13">
        <f t="shared" si="3"/>
        <v>-3.9215703977760197E-2</v>
      </c>
      <c r="L30" s="13">
        <f t="shared" si="5"/>
        <v>-7.6275872039646142E-2</v>
      </c>
      <c r="M30" s="13"/>
      <c r="N30" s="13"/>
      <c r="O30" s="13"/>
      <c r="P30" s="13"/>
      <c r="Q30" s="13"/>
      <c r="R30" s="13"/>
      <c r="S30" s="13"/>
      <c r="T30" s="13"/>
    </row>
    <row r="31" spans="2:20" x14ac:dyDescent="0.3">
      <c r="B31" s="1">
        <v>43494</v>
      </c>
      <c r="C31" s="4">
        <f t="shared" si="0"/>
        <v>3</v>
      </c>
      <c r="D31" s="2">
        <v>22368860</v>
      </c>
      <c r="E31" s="2">
        <v>2628341</v>
      </c>
      <c r="F31" s="2">
        <v>1093389</v>
      </c>
      <c r="G31" s="2">
        <v>790192</v>
      </c>
      <c r="H31" s="12">
        <v>628519</v>
      </c>
      <c r="I31" s="13">
        <f t="shared" si="4"/>
        <v>2.8097945089736356E-2</v>
      </c>
      <c r="J31" s="13">
        <f t="shared" si="2"/>
        <v>-0.71708723442563915</v>
      </c>
      <c r="K31" s="13">
        <f t="shared" si="3"/>
        <v>-0.40462427961056557</v>
      </c>
      <c r="L31" s="13">
        <f t="shared" si="5"/>
        <v>-0.52481642115115479</v>
      </c>
      <c r="M31" s="13"/>
      <c r="N31" s="13"/>
      <c r="O31" s="13"/>
      <c r="P31" s="13"/>
      <c r="Q31" s="13"/>
      <c r="R31" s="13"/>
      <c r="S31" s="13"/>
      <c r="T31" s="13"/>
    </row>
    <row r="32" spans="2:20" hidden="1" x14ac:dyDescent="0.3">
      <c r="B32" s="1">
        <v>43495</v>
      </c>
      <c r="C32" s="4">
        <f t="shared" si="0"/>
        <v>4</v>
      </c>
      <c r="D32" s="2">
        <v>22368860</v>
      </c>
      <c r="E32" s="2">
        <v>5536293</v>
      </c>
      <c r="F32" s="2">
        <v>2303097</v>
      </c>
      <c r="G32" s="2">
        <v>1614011</v>
      </c>
      <c r="H32" s="12">
        <v>1283784</v>
      </c>
      <c r="I32" s="13">
        <f t="shared" si="4"/>
        <v>5.739157024542154E-2</v>
      </c>
      <c r="J32" s="13">
        <f t="shared" si="2"/>
        <v>-7.8019563062868946E-2</v>
      </c>
      <c r="K32" s="13">
        <f t="shared" si="3"/>
        <v>4.0404011745583279E-2</v>
      </c>
      <c r="L32" s="13">
        <f t="shared" si="5"/>
        <v>-0.11382460416483964</v>
      </c>
      <c r="M32" s="13"/>
      <c r="N32" s="13"/>
      <c r="O32" s="13"/>
      <c r="P32" s="13"/>
      <c r="Q32" s="13"/>
      <c r="R32" s="13"/>
      <c r="S32" s="13"/>
      <c r="T32" s="13"/>
    </row>
    <row r="33" spans="2:20" x14ac:dyDescent="0.3">
      <c r="B33" s="1">
        <v>43496</v>
      </c>
      <c r="C33" s="4">
        <f t="shared" si="0"/>
        <v>5</v>
      </c>
      <c r="D33" s="2">
        <v>20848646</v>
      </c>
      <c r="E33" s="2">
        <v>5316404</v>
      </c>
      <c r="F33" s="2">
        <v>2147827</v>
      </c>
      <c r="G33" s="2">
        <v>1520876</v>
      </c>
      <c r="H33" s="12">
        <v>1272061</v>
      </c>
      <c r="I33" s="13">
        <f t="shared" si="4"/>
        <v>6.1014082161498638E-2</v>
      </c>
      <c r="J33" s="13">
        <f t="shared" si="2"/>
        <v>0.20059441674862155</v>
      </c>
      <c r="K33" s="13">
        <f t="shared" si="3"/>
        <v>1.0526296401619062E-2</v>
      </c>
      <c r="L33" s="13">
        <f t="shared" si="5"/>
        <v>0.18808824770202981</v>
      </c>
      <c r="M33" s="13"/>
      <c r="N33" s="13"/>
      <c r="O33" s="13"/>
      <c r="P33" s="13"/>
      <c r="Q33" s="13"/>
      <c r="R33" s="13"/>
      <c r="S33" s="13"/>
      <c r="T33" s="13"/>
    </row>
    <row r="34" spans="2:20" hidden="1" x14ac:dyDescent="0.3">
      <c r="B34" s="1">
        <v>43497</v>
      </c>
      <c r="C34" s="4">
        <f t="shared" si="0"/>
        <v>6</v>
      </c>
      <c r="D34" s="2">
        <v>20631473</v>
      </c>
      <c r="E34" s="2">
        <v>5054710</v>
      </c>
      <c r="F34" s="2">
        <v>2082540</v>
      </c>
      <c r="G34" s="2">
        <v>1565862</v>
      </c>
      <c r="H34" s="12">
        <v>1322527</v>
      </c>
      <c r="I34" s="13">
        <f t="shared" si="4"/>
        <v>6.4102403158514176E-2</v>
      </c>
      <c r="J34" s="13">
        <f t="shared" si="2"/>
        <v>7.1616556279585408E-2</v>
      </c>
      <c r="K34" s="13">
        <f t="shared" si="3"/>
        <v>0</v>
      </c>
      <c r="L34" s="13">
        <f t="shared" si="5"/>
        <v>7.1616556279585408E-2</v>
      </c>
      <c r="M34" s="13"/>
      <c r="N34" s="13"/>
      <c r="O34" s="13"/>
      <c r="P34" s="13"/>
      <c r="Q34" s="13"/>
      <c r="R34" s="13"/>
      <c r="S34" s="13"/>
      <c r="T34" s="13"/>
    </row>
    <row r="35" spans="2:20" hidden="1" x14ac:dyDescent="0.3">
      <c r="B35" s="1">
        <v>43498</v>
      </c>
      <c r="C35" s="4">
        <f t="shared" si="0"/>
        <v>7</v>
      </c>
      <c r="D35" s="2">
        <v>43543058</v>
      </c>
      <c r="E35" s="2">
        <v>9052601</v>
      </c>
      <c r="F35" s="2">
        <v>2985548</v>
      </c>
      <c r="G35" s="2">
        <v>2070776</v>
      </c>
      <c r="H35" s="12">
        <v>1566749</v>
      </c>
      <c r="I35" s="13">
        <f t="shared" si="4"/>
        <v>3.598160239457688E-2</v>
      </c>
      <c r="J35" s="13">
        <f t="shared" si="2"/>
        <v>-0.11100185204519353</v>
      </c>
      <c r="K35" s="13">
        <f t="shared" si="3"/>
        <v>-7.6190475382247658E-2</v>
      </c>
      <c r="L35" s="13">
        <f t="shared" si="5"/>
        <v>-3.7682418004241769E-2</v>
      </c>
      <c r="M35" s="13"/>
      <c r="N35" s="13"/>
      <c r="O35" s="13"/>
      <c r="P35" s="13"/>
      <c r="Q35" s="13"/>
      <c r="R35" s="13"/>
      <c r="S35" s="13"/>
      <c r="T35" s="13"/>
    </row>
    <row r="36" spans="2:20" hidden="1" x14ac:dyDescent="0.3">
      <c r="B36" s="1">
        <v>43499</v>
      </c>
      <c r="C36" s="4">
        <f t="shared" si="0"/>
        <v>1</v>
      </c>
      <c r="D36" s="2">
        <v>44889750</v>
      </c>
      <c r="E36" s="2">
        <v>9709653</v>
      </c>
      <c r="F36" s="2">
        <v>3268269</v>
      </c>
      <c r="G36" s="2">
        <v>2333544</v>
      </c>
      <c r="H36" s="12">
        <v>1892971</v>
      </c>
      <c r="I36" s="13">
        <f t="shared" si="4"/>
        <v>4.2169337098112596E-2</v>
      </c>
      <c r="J36" s="13">
        <f t="shared" si="2"/>
        <v>6.0833246003320962E-2</v>
      </c>
      <c r="K36" s="13">
        <f t="shared" si="3"/>
        <v>-9.9010010179394481E-3</v>
      </c>
      <c r="L36" s="13">
        <f t="shared" si="5"/>
        <v>7.1441590279339273E-2</v>
      </c>
      <c r="M36" s="13"/>
      <c r="N36" s="13"/>
      <c r="O36" s="13"/>
      <c r="P36" s="13"/>
      <c r="Q36" s="13"/>
      <c r="R36" s="13"/>
      <c r="S36" s="13"/>
      <c r="T36" s="13"/>
    </row>
    <row r="37" spans="2:20" hidden="1" x14ac:dyDescent="0.3">
      <c r="B37" s="1">
        <v>43500</v>
      </c>
      <c r="C37" s="4">
        <f t="shared" si="0"/>
        <v>2</v>
      </c>
      <c r="D37" s="2">
        <v>21282993</v>
      </c>
      <c r="E37" s="2">
        <v>5054710</v>
      </c>
      <c r="F37" s="2">
        <v>2001665</v>
      </c>
      <c r="G37" s="2">
        <v>1475828</v>
      </c>
      <c r="H37" s="12">
        <v>1198077</v>
      </c>
      <c r="I37" s="13">
        <f t="shared" si="4"/>
        <v>5.6292693419576843E-2</v>
      </c>
      <c r="J37" s="13">
        <f t="shared" si="2"/>
        <v>-8.5806571239552931E-2</v>
      </c>
      <c r="K37" s="13">
        <f t="shared" si="3"/>
        <v>0</v>
      </c>
      <c r="L37" s="13">
        <f t="shared" si="5"/>
        <v>-8.5806571239552931E-2</v>
      </c>
      <c r="M37" s="13"/>
      <c r="N37" s="13"/>
      <c r="O37" s="13"/>
      <c r="P37" s="13"/>
      <c r="Q37" s="13"/>
      <c r="R37" s="13"/>
      <c r="S37" s="13"/>
      <c r="T37" s="13"/>
    </row>
    <row r="38" spans="2:20" x14ac:dyDescent="0.3">
      <c r="B38" s="1">
        <v>43501</v>
      </c>
      <c r="C38" s="4">
        <f t="shared" si="0"/>
        <v>3</v>
      </c>
      <c r="D38" s="2">
        <v>22368860</v>
      </c>
      <c r="E38" s="2">
        <v>5871825</v>
      </c>
      <c r="F38" s="2">
        <v>2372217</v>
      </c>
      <c r="G38" s="2">
        <v>1679767</v>
      </c>
      <c r="H38" s="12">
        <v>1349861</v>
      </c>
      <c r="I38" s="13">
        <f t="shared" si="4"/>
        <v>6.0345542866288224E-2</v>
      </c>
      <c r="J38" s="13">
        <f t="shared" si="2"/>
        <v>1.1476852728398028</v>
      </c>
      <c r="K38" s="13">
        <f t="shared" si="3"/>
        <v>0</v>
      </c>
      <c r="L38" s="13">
        <f t="shared" si="5"/>
        <v>1.1476852728398028</v>
      </c>
      <c r="M38" s="13"/>
      <c r="N38" s="13"/>
      <c r="O38" s="13"/>
      <c r="P38" s="13"/>
      <c r="Q38" s="13"/>
      <c r="R38" s="13"/>
      <c r="S38" s="13"/>
      <c r="T38" s="13"/>
    </row>
    <row r="39" spans="2:20" hidden="1" x14ac:dyDescent="0.3">
      <c r="B39" s="1">
        <v>43502</v>
      </c>
      <c r="C39" s="4">
        <f t="shared" si="0"/>
        <v>4</v>
      </c>
      <c r="D39" s="2">
        <v>20631473</v>
      </c>
      <c r="E39" s="2">
        <v>5364183</v>
      </c>
      <c r="F39" s="2">
        <v>2145673</v>
      </c>
      <c r="G39" s="2">
        <v>1488024</v>
      </c>
      <c r="H39" s="12">
        <v>1281189</v>
      </c>
      <c r="I39" s="13">
        <f t="shared" si="4"/>
        <v>6.2098765318404553E-2</v>
      </c>
      <c r="J39" s="13">
        <f t="shared" si="2"/>
        <v>-2.0213680806117074E-3</v>
      </c>
      <c r="K39" s="13">
        <f t="shared" si="3"/>
        <v>-7.7669894666066996E-2</v>
      </c>
      <c r="L39" s="13">
        <f t="shared" si="5"/>
        <v>8.2018928090899168E-2</v>
      </c>
      <c r="M39" s="13"/>
      <c r="N39" s="13"/>
      <c r="O39" s="13"/>
      <c r="P39" s="13"/>
      <c r="Q39" s="13"/>
      <c r="R39" s="13"/>
      <c r="S39" s="13"/>
      <c r="T39" s="13"/>
    </row>
    <row r="40" spans="2:20" hidden="1" x14ac:dyDescent="0.3">
      <c r="B40" s="1">
        <v>43503</v>
      </c>
      <c r="C40" s="4">
        <f t="shared" si="0"/>
        <v>5</v>
      </c>
      <c r="D40" s="2">
        <v>22151687</v>
      </c>
      <c r="E40" s="2">
        <v>5482542</v>
      </c>
      <c r="F40" s="2">
        <v>2193017</v>
      </c>
      <c r="G40" s="2">
        <v>1616911</v>
      </c>
      <c r="H40" s="12">
        <v>1378902</v>
      </c>
      <c r="I40" s="13">
        <f t="shared" si="4"/>
        <v>6.2248170985803472E-2</v>
      </c>
      <c r="J40" s="13">
        <f t="shared" si="2"/>
        <v>8.3990469010527091E-2</v>
      </c>
      <c r="K40" s="13">
        <f t="shared" si="3"/>
        <v>6.2500029977965887E-2</v>
      </c>
      <c r="L40" s="13">
        <f t="shared" si="5"/>
        <v>2.0226294989381444E-2</v>
      </c>
      <c r="M40" s="13"/>
      <c r="N40" s="13"/>
      <c r="O40" s="13"/>
      <c r="P40" s="13"/>
      <c r="Q40" s="13"/>
      <c r="R40" s="13"/>
      <c r="S40" s="13"/>
      <c r="T40" s="13"/>
    </row>
    <row r="41" spans="2:20" hidden="1" x14ac:dyDescent="0.3">
      <c r="B41" s="1">
        <v>43504</v>
      </c>
      <c r="C41" s="4">
        <f t="shared" si="0"/>
        <v>6</v>
      </c>
      <c r="D41" s="2">
        <v>21934513</v>
      </c>
      <c r="E41" s="2">
        <v>5209447</v>
      </c>
      <c r="F41" s="2">
        <v>2104616</v>
      </c>
      <c r="G41" s="2">
        <v>1490279</v>
      </c>
      <c r="H41" s="12">
        <v>1246469</v>
      </c>
      <c r="I41" s="13">
        <f t="shared" si="4"/>
        <v>5.6826837231353164E-2</v>
      </c>
      <c r="J41" s="13">
        <f t="shared" si="2"/>
        <v>-5.7509600938203898E-2</v>
      </c>
      <c r="K41" s="13">
        <f t="shared" si="3"/>
        <v>6.3157875348987425E-2</v>
      </c>
      <c r="L41" s="13">
        <f t="shared" si="5"/>
        <v>-0.11349911342902064</v>
      </c>
      <c r="M41" s="13"/>
      <c r="N41" s="13"/>
      <c r="O41" s="13"/>
      <c r="P41" s="13"/>
      <c r="Q41" s="13"/>
      <c r="R41" s="13"/>
      <c r="S41" s="13"/>
      <c r="T41" s="13"/>
    </row>
    <row r="42" spans="2:20" hidden="1" x14ac:dyDescent="0.3">
      <c r="B42" s="1">
        <v>43505</v>
      </c>
      <c r="C42" s="4">
        <f t="shared" si="0"/>
        <v>7</v>
      </c>
      <c r="D42" s="2">
        <v>43991955</v>
      </c>
      <c r="E42" s="2">
        <v>9145927</v>
      </c>
      <c r="F42" s="2">
        <v>3265096</v>
      </c>
      <c r="G42" s="2">
        <v>2286873</v>
      </c>
      <c r="H42" s="12">
        <v>1855111</v>
      </c>
      <c r="I42" s="13">
        <f t="shared" si="4"/>
        <v>4.2169323913883797E-2</v>
      </c>
      <c r="J42" s="13">
        <f t="shared" si="2"/>
        <v>0.1840511785869976</v>
      </c>
      <c r="K42" s="13">
        <f t="shared" si="3"/>
        <v>1.0309266749248591E-2</v>
      </c>
      <c r="L42" s="13">
        <f t="shared" si="5"/>
        <v>0.1719690371610445</v>
      </c>
      <c r="M42" s="13"/>
      <c r="N42" s="13"/>
      <c r="O42" s="13"/>
      <c r="P42" s="13"/>
      <c r="Q42" s="13"/>
      <c r="R42" s="13"/>
      <c r="S42" s="13"/>
      <c r="T42" s="13"/>
    </row>
    <row r="43" spans="2:20" hidden="1" x14ac:dyDescent="0.3">
      <c r="B43" s="1">
        <v>43506</v>
      </c>
      <c r="C43" s="4">
        <f t="shared" si="0"/>
        <v>1</v>
      </c>
      <c r="D43" s="2">
        <v>46236443</v>
      </c>
      <c r="E43" s="2">
        <v>10000942</v>
      </c>
      <c r="F43" s="2">
        <v>3366317</v>
      </c>
      <c r="G43" s="2">
        <v>2197531</v>
      </c>
      <c r="H43" s="12">
        <v>1799778</v>
      </c>
      <c r="I43" s="13">
        <f t="shared" si="4"/>
        <v>3.892552893828792E-2</v>
      </c>
      <c r="J43" s="13">
        <f t="shared" si="2"/>
        <v>-4.9231076440156785E-2</v>
      </c>
      <c r="K43" s="13">
        <f t="shared" si="3"/>
        <v>3.0000011138400229E-2</v>
      </c>
      <c r="L43" s="13">
        <f t="shared" si="5"/>
        <v>-7.6923385166750902E-2</v>
      </c>
      <c r="M43" s="13"/>
      <c r="N43" s="13"/>
      <c r="O43" s="13"/>
      <c r="P43" s="13"/>
      <c r="Q43" s="13"/>
      <c r="R43" s="13"/>
      <c r="S43" s="13"/>
      <c r="T43" s="13"/>
    </row>
    <row r="44" spans="2:20" hidden="1" x14ac:dyDescent="0.3">
      <c r="B44" s="1">
        <v>43507</v>
      </c>
      <c r="C44" s="4">
        <f t="shared" si="0"/>
        <v>2</v>
      </c>
      <c r="D44" s="2">
        <v>22368860</v>
      </c>
      <c r="E44" s="2">
        <v>5312604</v>
      </c>
      <c r="F44" s="2">
        <v>2125041</v>
      </c>
      <c r="G44" s="2">
        <v>1582306</v>
      </c>
      <c r="H44" s="12">
        <v>1297491</v>
      </c>
      <c r="I44" s="13">
        <f t="shared" si="4"/>
        <v>5.8004341750093655E-2</v>
      </c>
      <c r="J44" s="13">
        <f t="shared" si="2"/>
        <v>8.2977972200451333E-2</v>
      </c>
      <c r="K44" s="13">
        <f t="shared" si="3"/>
        <v>5.1020408642713067E-2</v>
      </c>
      <c r="L44" s="13">
        <f t="shared" si="5"/>
        <v>3.0406225507084272E-2</v>
      </c>
      <c r="M44" s="13"/>
      <c r="N44" s="13"/>
      <c r="O44" s="13"/>
      <c r="P44" s="13"/>
      <c r="Q44" s="13"/>
      <c r="R44" s="13"/>
      <c r="S44" s="13"/>
      <c r="T44" s="13"/>
    </row>
    <row r="45" spans="2:20" hidden="1" x14ac:dyDescent="0.3">
      <c r="B45" s="1">
        <v>43508</v>
      </c>
      <c r="C45" s="4">
        <f t="shared" si="0"/>
        <v>3</v>
      </c>
      <c r="D45" s="2">
        <v>22803207</v>
      </c>
      <c r="E45" s="2">
        <v>5814817</v>
      </c>
      <c r="F45" s="2">
        <v>2256149</v>
      </c>
      <c r="G45" s="2">
        <v>1712868</v>
      </c>
      <c r="H45" s="12">
        <v>1404552</v>
      </c>
      <c r="I45" s="13">
        <f t="shared" si="4"/>
        <v>6.1594494142863325E-2</v>
      </c>
      <c r="J45" s="13">
        <f t="shared" si="2"/>
        <v>4.0516023501679044E-2</v>
      </c>
      <c r="K45" s="13">
        <f t="shared" si="3"/>
        <v>1.9417484842767951E-2</v>
      </c>
      <c r="L45" s="13">
        <f t="shared" si="5"/>
        <v>2.0696661547025652E-2</v>
      </c>
      <c r="M45" s="13"/>
      <c r="N45" s="13"/>
      <c r="O45" s="13"/>
      <c r="P45" s="13"/>
      <c r="Q45" s="13"/>
      <c r="R45" s="13"/>
      <c r="S45" s="13"/>
      <c r="T45" s="13"/>
    </row>
    <row r="46" spans="2:20" hidden="1" x14ac:dyDescent="0.3">
      <c r="B46" s="1">
        <v>43509</v>
      </c>
      <c r="C46" s="4">
        <f t="shared" si="0"/>
        <v>4</v>
      </c>
      <c r="D46" s="2">
        <v>21717340</v>
      </c>
      <c r="E46" s="2">
        <v>5483628</v>
      </c>
      <c r="F46" s="2">
        <v>2259254</v>
      </c>
      <c r="G46" s="2">
        <v>1682241</v>
      </c>
      <c r="H46" s="12">
        <v>1393232</v>
      </c>
      <c r="I46" s="13">
        <f t="shared" si="4"/>
        <v>6.4152976377401652E-2</v>
      </c>
      <c r="J46" s="13">
        <f t="shared" si="2"/>
        <v>8.7452358707419409E-2</v>
      </c>
      <c r="K46" s="13">
        <f t="shared" si="3"/>
        <v>5.2631578947368363E-2</v>
      </c>
      <c r="L46" s="13">
        <f t="shared" si="5"/>
        <v>3.3079740772048449E-2</v>
      </c>
      <c r="M46" s="13"/>
      <c r="N46" s="13"/>
      <c r="O46" s="13"/>
      <c r="P46" s="13"/>
      <c r="Q46" s="13"/>
      <c r="R46" s="13"/>
      <c r="S46" s="13"/>
      <c r="T46" s="13"/>
    </row>
    <row r="47" spans="2:20" hidden="1" x14ac:dyDescent="0.3">
      <c r="B47" s="1">
        <v>43510</v>
      </c>
      <c r="C47" s="4">
        <f t="shared" si="0"/>
        <v>5</v>
      </c>
      <c r="D47" s="2">
        <v>21500167</v>
      </c>
      <c r="E47" s="2">
        <v>5213790</v>
      </c>
      <c r="F47" s="2">
        <v>1981240</v>
      </c>
      <c r="G47" s="2">
        <v>1402916</v>
      </c>
      <c r="H47" s="12">
        <v>1184903</v>
      </c>
      <c r="I47" s="13">
        <f t="shared" si="4"/>
        <v>5.5111339367736073E-2</v>
      </c>
      <c r="J47" s="13">
        <f t="shared" si="2"/>
        <v>-0.14069092654880477</v>
      </c>
      <c r="K47" s="13">
        <f t="shared" si="3"/>
        <v>-2.9411755411675844E-2</v>
      </c>
      <c r="L47" s="13">
        <f t="shared" si="5"/>
        <v>-0.1146512661343102</v>
      </c>
      <c r="M47" s="13"/>
      <c r="N47" s="13"/>
      <c r="O47" s="13"/>
      <c r="P47" s="13"/>
      <c r="Q47" s="13"/>
      <c r="R47" s="13"/>
      <c r="S47" s="13"/>
      <c r="T47" s="13"/>
    </row>
    <row r="48" spans="2:20" hidden="1" x14ac:dyDescent="0.3">
      <c r="B48" s="1">
        <v>43511</v>
      </c>
      <c r="C48" s="4">
        <f t="shared" si="0"/>
        <v>6</v>
      </c>
      <c r="D48" s="2">
        <v>21500167</v>
      </c>
      <c r="E48" s="2">
        <v>5482542</v>
      </c>
      <c r="F48" s="2">
        <v>2214947</v>
      </c>
      <c r="G48" s="2">
        <v>1633080</v>
      </c>
      <c r="H48" s="12">
        <v>1285561</v>
      </c>
      <c r="I48" s="13">
        <f t="shared" si="4"/>
        <v>5.9793070444522596E-2</v>
      </c>
      <c r="J48" s="13">
        <f t="shared" si="2"/>
        <v>3.1362191919734883E-2</v>
      </c>
      <c r="K48" s="13">
        <f t="shared" si="3"/>
        <v>-1.9801944086928258E-2</v>
      </c>
      <c r="L48" s="13">
        <f t="shared" si="5"/>
        <v>5.2197752992891644E-2</v>
      </c>
      <c r="M48" s="13"/>
      <c r="N48" s="13"/>
      <c r="O48" s="13"/>
      <c r="P48" s="13"/>
      <c r="Q48" s="13"/>
      <c r="R48" s="13"/>
      <c r="S48" s="13"/>
      <c r="T48" s="13"/>
    </row>
    <row r="49" spans="2:20" hidden="1" x14ac:dyDescent="0.3">
      <c r="B49" s="1">
        <v>43512</v>
      </c>
      <c r="C49" s="4">
        <f t="shared" si="0"/>
        <v>7</v>
      </c>
      <c r="D49" s="2">
        <v>45787545</v>
      </c>
      <c r="E49" s="2">
        <v>9807692</v>
      </c>
      <c r="F49" s="2">
        <v>3334615</v>
      </c>
      <c r="G49" s="2">
        <v>2290213</v>
      </c>
      <c r="H49" s="12">
        <v>1768503</v>
      </c>
      <c r="I49" s="13">
        <f t="shared" si="4"/>
        <v>3.8624106184334629E-2</v>
      </c>
      <c r="J49" s="13">
        <f t="shared" si="2"/>
        <v>-4.6686155168073507E-2</v>
      </c>
      <c r="K49" s="13">
        <f t="shared" si="3"/>
        <v>4.081632653061229E-2</v>
      </c>
      <c r="L49" s="13">
        <f t="shared" si="5"/>
        <v>-8.4071011828148912E-2</v>
      </c>
      <c r="M49" s="13"/>
      <c r="N49" s="13"/>
      <c r="O49" s="13"/>
      <c r="P49" s="13"/>
      <c r="Q49" s="13"/>
      <c r="R49" s="13"/>
      <c r="S49" s="13"/>
      <c r="T49" s="13"/>
    </row>
    <row r="50" spans="2:20" hidden="1" x14ac:dyDescent="0.3">
      <c r="B50" s="1">
        <v>43513</v>
      </c>
      <c r="C50" s="4">
        <f t="shared" si="0"/>
        <v>1</v>
      </c>
      <c r="D50" s="2">
        <v>45338648</v>
      </c>
      <c r="E50" s="2">
        <v>9901960</v>
      </c>
      <c r="F50" s="2">
        <v>3232000</v>
      </c>
      <c r="G50" s="2">
        <v>2087872</v>
      </c>
      <c r="H50" s="12">
        <v>1579683</v>
      </c>
      <c r="I50" s="13">
        <f t="shared" si="4"/>
        <v>3.4841863833257665E-2</v>
      </c>
      <c r="J50" s="13">
        <f t="shared" si="2"/>
        <v>-0.12229008244350137</v>
      </c>
      <c r="K50" s="13">
        <f t="shared" si="3"/>
        <v>-1.9417475518175187E-2</v>
      </c>
      <c r="L50" s="13">
        <f t="shared" si="5"/>
        <v>-0.10490968822811508</v>
      </c>
      <c r="M50" s="13"/>
      <c r="N50" s="13"/>
      <c r="O50" s="13"/>
      <c r="P50" s="13"/>
      <c r="Q50" s="13"/>
      <c r="R50" s="13"/>
      <c r="S50" s="13"/>
      <c r="T50" s="13"/>
    </row>
    <row r="51" spans="2:20" hidden="1" x14ac:dyDescent="0.3">
      <c r="B51" s="1">
        <v>43514</v>
      </c>
      <c r="C51" s="4">
        <f t="shared" si="0"/>
        <v>2</v>
      </c>
      <c r="D51" s="2">
        <v>21717340</v>
      </c>
      <c r="E51" s="2">
        <v>5592215</v>
      </c>
      <c r="F51" s="2">
        <v>2348730</v>
      </c>
      <c r="G51" s="2">
        <v>1800301</v>
      </c>
      <c r="H51" s="12">
        <v>1431960</v>
      </c>
      <c r="I51" s="13">
        <f t="shared" si="4"/>
        <v>6.5936251861415815E-2</v>
      </c>
      <c r="J51" s="13">
        <f t="shared" si="2"/>
        <v>0.10363771309396363</v>
      </c>
      <c r="K51" s="13">
        <f t="shared" si="3"/>
        <v>-2.9126204911649523E-2</v>
      </c>
      <c r="L51" s="13">
        <f t="shared" si="5"/>
        <v>0.13674683432312817</v>
      </c>
      <c r="M51" s="13"/>
      <c r="N51" s="13"/>
      <c r="O51" s="13"/>
      <c r="P51" s="13"/>
      <c r="Q51" s="13"/>
      <c r="R51" s="13"/>
      <c r="S51" s="13"/>
      <c r="T51" s="13"/>
    </row>
    <row r="52" spans="2:20" x14ac:dyDescent="0.3">
      <c r="B52" s="1">
        <v>43515</v>
      </c>
      <c r="C52" s="4">
        <f t="shared" si="0"/>
        <v>3</v>
      </c>
      <c r="D52" s="2">
        <v>21934513</v>
      </c>
      <c r="E52" s="2">
        <v>5648137</v>
      </c>
      <c r="F52" s="2">
        <v>948887</v>
      </c>
      <c r="G52" s="2">
        <v>727321</v>
      </c>
      <c r="H52" s="12">
        <v>620260</v>
      </c>
      <c r="I52" s="13">
        <f t="shared" si="4"/>
        <v>2.8277810407735061E-2</v>
      </c>
      <c r="J52" s="13">
        <f t="shared" si="2"/>
        <v>-0.55839299648571217</v>
      </c>
      <c r="K52" s="13">
        <f t="shared" si="3"/>
        <v>-3.809525563663041E-2</v>
      </c>
      <c r="L52" s="13">
        <f t="shared" si="5"/>
        <v>-0.54090360183579034</v>
      </c>
      <c r="M52" s="13"/>
      <c r="N52" s="13"/>
      <c r="O52" s="13"/>
      <c r="P52" s="13"/>
      <c r="Q52" s="13"/>
      <c r="R52" s="13"/>
      <c r="S52" s="13"/>
      <c r="T52" s="13"/>
    </row>
    <row r="53" spans="2:20" hidden="1" x14ac:dyDescent="0.3">
      <c r="B53" s="1">
        <v>43516</v>
      </c>
      <c r="C53" s="4">
        <f t="shared" si="0"/>
        <v>4</v>
      </c>
      <c r="D53" s="2">
        <v>22151687</v>
      </c>
      <c r="E53" s="2">
        <v>5427163</v>
      </c>
      <c r="F53" s="2">
        <v>2105739</v>
      </c>
      <c r="G53" s="2">
        <v>1537189</v>
      </c>
      <c r="H53" s="12">
        <v>1222680</v>
      </c>
      <c r="I53" s="13">
        <f t="shared" si="4"/>
        <v>5.5195796148618387E-2</v>
      </c>
      <c r="J53" s="13">
        <f t="shared" si="2"/>
        <v>-0.12241464451003137</v>
      </c>
      <c r="K53" s="13">
        <f t="shared" si="3"/>
        <v>2.0000009209230951E-2</v>
      </c>
      <c r="L53" s="13">
        <f t="shared" si="5"/>
        <v>-0.13962220826808736</v>
      </c>
      <c r="M53" s="13"/>
      <c r="N53" s="13"/>
      <c r="O53" s="13"/>
      <c r="P53" s="13"/>
      <c r="Q53" s="13"/>
      <c r="R53" s="13"/>
      <c r="S53" s="13"/>
      <c r="T53" s="13"/>
    </row>
    <row r="54" spans="2:20" hidden="1" x14ac:dyDescent="0.3">
      <c r="B54" s="1">
        <v>43517</v>
      </c>
      <c r="C54" s="4">
        <f t="shared" si="0"/>
        <v>5</v>
      </c>
      <c r="D54" s="2">
        <v>20848646</v>
      </c>
      <c r="E54" s="2">
        <v>5003675</v>
      </c>
      <c r="F54" s="2">
        <v>1921411</v>
      </c>
      <c r="G54" s="2">
        <v>1444709</v>
      </c>
      <c r="H54" s="12">
        <v>1149121</v>
      </c>
      <c r="I54" s="13">
        <f t="shared" si="4"/>
        <v>5.5117296346247138E-2</v>
      </c>
      <c r="J54" s="13">
        <f t="shared" si="2"/>
        <v>-3.019825251518482E-2</v>
      </c>
      <c r="K54" s="13">
        <f t="shared" si="3"/>
        <v>-3.0303066948270674E-2</v>
      </c>
      <c r="L54" s="13">
        <f t="shared" si="5"/>
        <v>1.0808988820465437E-4</v>
      </c>
      <c r="M54" s="13"/>
      <c r="N54" s="13"/>
      <c r="O54" s="13"/>
      <c r="P54" s="13"/>
      <c r="Q54" s="13"/>
      <c r="R54" s="13"/>
      <c r="S54" s="13"/>
      <c r="T54" s="13"/>
    </row>
    <row r="55" spans="2:20" hidden="1" x14ac:dyDescent="0.3">
      <c r="B55" s="1">
        <v>43518</v>
      </c>
      <c r="C55" s="4">
        <f t="shared" si="0"/>
        <v>6</v>
      </c>
      <c r="D55" s="2">
        <v>22151687</v>
      </c>
      <c r="E55" s="2">
        <v>5704059</v>
      </c>
      <c r="F55" s="2">
        <v>2304440</v>
      </c>
      <c r="G55" s="2">
        <v>1749530</v>
      </c>
      <c r="H55" s="12">
        <v>1377230</v>
      </c>
      <c r="I55" s="13">
        <f t="shared" si="4"/>
        <v>6.2172691407205237E-2</v>
      </c>
      <c r="J55" s="13">
        <f t="shared" si="2"/>
        <v>7.1306612443905903E-2</v>
      </c>
      <c r="K55" s="13">
        <f t="shared" si="3"/>
        <v>3.0303020437004058E-2</v>
      </c>
      <c r="L55" s="13">
        <f t="shared" si="5"/>
        <v>3.9797604387794561E-2</v>
      </c>
      <c r="M55" s="13"/>
      <c r="N55" s="13"/>
      <c r="O55" s="13"/>
      <c r="P55" s="13"/>
      <c r="Q55" s="13"/>
      <c r="R55" s="13"/>
      <c r="S55" s="13"/>
      <c r="T55" s="13"/>
    </row>
    <row r="56" spans="2:20" hidden="1" x14ac:dyDescent="0.3">
      <c r="B56" s="1">
        <v>43519</v>
      </c>
      <c r="C56" s="4">
        <f t="shared" si="0"/>
        <v>7</v>
      </c>
      <c r="D56" s="2">
        <v>43094160</v>
      </c>
      <c r="E56" s="2">
        <v>9049773</v>
      </c>
      <c r="F56" s="2">
        <v>2923076</v>
      </c>
      <c r="G56" s="2">
        <v>1908184</v>
      </c>
      <c r="H56" s="12">
        <v>1443732</v>
      </c>
      <c r="I56" s="13">
        <f t="shared" si="4"/>
        <v>3.3501801636230989E-2</v>
      </c>
      <c r="J56" s="13">
        <f t="shared" si="2"/>
        <v>-0.18364175802924843</v>
      </c>
      <c r="K56" s="13">
        <f t="shared" si="3"/>
        <v>-5.8823529411764719E-2</v>
      </c>
      <c r="L56" s="13">
        <f t="shared" si="5"/>
        <v>-0.13261936790607654</v>
      </c>
      <c r="M56" s="13"/>
      <c r="N56" s="13"/>
      <c r="O56" s="13"/>
      <c r="P56" s="13"/>
      <c r="Q56" s="13"/>
      <c r="R56" s="13"/>
      <c r="S56" s="13"/>
      <c r="T56" s="13"/>
    </row>
    <row r="57" spans="2:20" hidden="1" x14ac:dyDescent="0.3">
      <c r="B57" s="1">
        <v>43520</v>
      </c>
      <c r="C57" s="4">
        <f t="shared" si="0"/>
        <v>1</v>
      </c>
      <c r="D57" s="2">
        <v>44440853</v>
      </c>
      <c r="E57" s="2">
        <v>8959276</v>
      </c>
      <c r="F57" s="2">
        <v>3168000</v>
      </c>
      <c r="G57" s="2">
        <v>2046528</v>
      </c>
      <c r="H57" s="12">
        <v>1644180</v>
      </c>
      <c r="I57" s="13">
        <f t="shared" si="4"/>
        <v>3.699703963828057E-2</v>
      </c>
      <c r="J57" s="13">
        <f t="shared" si="2"/>
        <v>4.0829077732684294E-2</v>
      </c>
      <c r="K57" s="13">
        <f t="shared" si="3"/>
        <v>-1.9801979979641171E-2</v>
      </c>
      <c r="L57" s="13">
        <f t="shared" si="5"/>
        <v>6.1855927551318857E-2</v>
      </c>
      <c r="M57" s="13"/>
      <c r="N57" s="13"/>
      <c r="O57" s="13"/>
      <c r="P57" s="13"/>
      <c r="Q57" s="13"/>
      <c r="R57" s="13"/>
      <c r="S57" s="13"/>
      <c r="T57" s="13"/>
    </row>
    <row r="58" spans="2:20" hidden="1" x14ac:dyDescent="0.3">
      <c r="B58" s="1">
        <v>43521</v>
      </c>
      <c r="C58" s="4">
        <f t="shared" si="0"/>
        <v>2</v>
      </c>
      <c r="D58" s="2">
        <v>21065820</v>
      </c>
      <c r="E58" s="2">
        <v>5055796</v>
      </c>
      <c r="F58" s="2">
        <v>2042541</v>
      </c>
      <c r="G58" s="2">
        <v>1505966</v>
      </c>
      <c r="H58" s="12">
        <v>1271939</v>
      </c>
      <c r="I58" s="13">
        <f t="shared" si="4"/>
        <v>6.0379277901358691E-2</v>
      </c>
      <c r="J58" s="13">
        <f t="shared" si="2"/>
        <v>-0.11174962987792958</v>
      </c>
      <c r="K58" s="13">
        <f t="shared" si="3"/>
        <v>-2.9999990790768982E-2</v>
      </c>
      <c r="L58" s="13">
        <f t="shared" si="5"/>
        <v>-8.427797764023226E-2</v>
      </c>
      <c r="M58" s="13"/>
      <c r="N58" s="13"/>
      <c r="O58" s="13"/>
      <c r="P58" s="13"/>
      <c r="Q58" s="13"/>
      <c r="R58" s="13"/>
      <c r="S58" s="13"/>
      <c r="T58" s="13"/>
    </row>
    <row r="59" spans="2:20" x14ac:dyDescent="0.3">
      <c r="B59" s="1">
        <v>43522</v>
      </c>
      <c r="C59" s="4">
        <f t="shared" si="0"/>
        <v>3</v>
      </c>
      <c r="D59" s="2">
        <v>22368860</v>
      </c>
      <c r="E59" s="2">
        <v>5480370</v>
      </c>
      <c r="F59" s="2">
        <v>2257912</v>
      </c>
      <c r="G59" s="2">
        <v>1681241</v>
      </c>
      <c r="H59" s="12">
        <v>1364832</v>
      </c>
      <c r="I59" s="13">
        <f t="shared" si="4"/>
        <v>6.1014821497385206E-2</v>
      </c>
      <c r="J59" s="13">
        <f t="shared" si="2"/>
        <v>1.2004191790539451</v>
      </c>
      <c r="K59" s="13">
        <f t="shared" si="3"/>
        <v>1.9801989677181275E-2</v>
      </c>
      <c r="L59" s="13">
        <f t="shared" si="5"/>
        <v>1.157692572996929</v>
      </c>
      <c r="M59" s="13"/>
      <c r="N59" s="13"/>
      <c r="O59" s="13"/>
      <c r="P59" s="13"/>
      <c r="Q59" s="13"/>
      <c r="R59" s="13"/>
      <c r="S59" s="13"/>
      <c r="T59" s="13"/>
    </row>
    <row r="60" spans="2:20" hidden="1" x14ac:dyDescent="0.3">
      <c r="B60" s="1">
        <v>43523</v>
      </c>
      <c r="C60" s="4">
        <f t="shared" si="0"/>
        <v>4</v>
      </c>
      <c r="D60" s="2">
        <v>21500167</v>
      </c>
      <c r="E60" s="2">
        <v>5482542</v>
      </c>
      <c r="F60" s="2">
        <v>2105296</v>
      </c>
      <c r="G60" s="2">
        <v>1613709</v>
      </c>
      <c r="H60" s="12">
        <v>1323241</v>
      </c>
      <c r="I60" s="13">
        <f t="shared" si="4"/>
        <v>6.1545614971269758E-2</v>
      </c>
      <c r="J60" s="13">
        <f t="shared" si="2"/>
        <v>8.2246376811594191E-2</v>
      </c>
      <c r="K60" s="13">
        <f t="shared" si="3"/>
        <v>-2.9411755411675844E-2</v>
      </c>
      <c r="L60" s="13">
        <f t="shared" si="5"/>
        <v>0.11504171088598958</v>
      </c>
      <c r="M60" s="13"/>
      <c r="N60" s="13"/>
      <c r="O60" s="13"/>
      <c r="P60" s="13"/>
      <c r="Q60" s="13"/>
      <c r="R60" s="13"/>
      <c r="S60" s="13"/>
      <c r="T60" s="13"/>
    </row>
    <row r="61" spans="2:20" x14ac:dyDescent="0.3">
      <c r="B61" s="1">
        <v>43524</v>
      </c>
      <c r="C61" s="4">
        <f t="shared" si="0"/>
        <v>5</v>
      </c>
      <c r="D61" s="2">
        <v>22586034</v>
      </c>
      <c r="E61" s="2">
        <v>5759438</v>
      </c>
      <c r="F61" s="2">
        <v>2280737</v>
      </c>
      <c r="G61" s="2">
        <v>1648289</v>
      </c>
      <c r="H61" s="12">
        <v>1405660</v>
      </c>
      <c r="I61" s="13">
        <f t="shared" si="4"/>
        <v>6.2235804656984049E-2</v>
      </c>
      <c r="J61" s="13">
        <f t="shared" si="2"/>
        <v>0.22324803045110131</v>
      </c>
      <c r="K61" s="13">
        <f t="shared" si="3"/>
        <v>8.3333373303954517E-2</v>
      </c>
      <c r="L61" s="13">
        <f t="shared" si="5"/>
        <v>0.12915198644756454</v>
      </c>
      <c r="M61" s="13"/>
      <c r="N61" s="13"/>
      <c r="O61" s="13"/>
      <c r="P61" s="13"/>
      <c r="Q61" s="13"/>
      <c r="R61" s="13"/>
      <c r="S61" s="13"/>
      <c r="T61" s="13"/>
    </row>
    <row r="62" spans="2:20" hidden="1" x14ac:dyDescent="0.3">
      <c r="B62" s="1">
        <v>43525</v>
      </c>
      <c r="C62" s="4">
        <f t="shared" si="0"/>
        <v>6</v>
      </c>
      <c r="D62" s="2">
        <v>22368860</v>
      </c>
      <c r="E62" s="2">
        <v>5815903</v>
      </c>
      <c r="F62" s="2">
        <v>2442679</v>
      </c>
      <c r="G62" s="2">
        <v>1872313</v>
      </c>
      <c r="H62" s="12">
        <v>1458532</v>
      </c>
      <c r="I62" s="13">
        <f t="shared" si="4"/>
        <v>6.5203680473658474E-2</v>
      </c>
      <c r="J62" s="13">
        <f t="shared" si="2"/>
        <v>5.9032986501891482E-2</v>
      </c>
      <c r="K62" s="13">
        <f t="shared" si="3"/>
        <v>9.80390342279569E-3</v>
      </c>
      <c r="L62" s="13">
        <f t="shared" si="5"/>
        <v>4.8751131692233107E-2</v>
      </c>
      <c r="M62" s="13"/>
      <c r="N62" s="13"/>
      <c r="O62" s="13"/>
      <c r="P62" s="13"/>
      <c r="Q62" s="13"/>
      <c r="R62" s="13"/>
      <c r="S62" s="13"/>
      <c r="T62" s="13"/>
    </row>
    <row r="63" spans="2:20" x14ac:dyDescent="0.3">
      <c r="B63" s="1">
        <v>43526</v>
      </c>
      <c r="C63" s="4">
        <f t="shared" si="0"/>
        <v>7</v>
      </c>
      <c r="D63" s="2">
        <v>46685340</v>
      </c>
      <c r="E63" s="2">
        <v>9803921</v>
      </c>
      <c r="F63" s="2">
        <v>3333333</v>
      </c>
      <c r="G63" s="2">
        <v>1110666</v>
      </c>
      <c r="H63" s="12">
        <v>900972</v>
      </c>
      <c r="I63" s="13">
        <f t="shared" si="4"/>
        <v>1.9298820571939712E-2</v>
      </c>
      <c r="J63" s="13">
        <f t="shared" si="2"/>
        <v>-0.37594234941110949</v>
      </c>
      <c r="K63" s="13">
        <f t="shared" si="3"/>
        <v>8.3333333333333259E-2</v>
      </c>
      <c r="L63" s="13">
        <f t="shared" si="5"/>
        <v>-0.42394678407179354</v>
      </c>
      <c r="M63" s="13"/>
      <c r="N63" s="13"/>
      <c r="O63" s="13"/>
      <c r="P63" s="13"/>
      <c r="Q63" s="13"/>
      <c r="R63" s="13"/>
      <c r="S63" s="13"/>
      <c r="T63" s="13"/>
    </row>
    <row r="64" spans="2:20" hidden="1" x14ac:dyDescent="0.3">
      <c r="B64" s="1">
        <v>43527</v>
      </c>
      <c r="C64" s="4">
        <f t="shared" si="0"/>
        <v>1</v>
      </c>
      <c r="D64" s="2">
        <v>43991955</v>
      </c>
      <c r="E64" s="2">
        <v>8961161</v>
      </c>
      <c r="F64" s="2">
        <v>2924923</v>
      </c>
      <c r="G64" s="2">
        <v>2088395</v>
      </c>
      <c r="H64" s="12">
        <v>1694106</v>
      </c>
      <c r="I64" s="13">
        <f t="shared" si="4"/>
        <v>3.8509450193791116E-2</v>
      </c>
      <c r="J64" s="13">
        <f t="shared" si="2"/>
        <v>3.03652884720651E-2</v>
      </c>
      <c r="K64" s="13">
        <f t="shared" si="3"/>
        <v>-1.0101021238273722E-2</v>
      </c>
      <c r="L64" s="13">
        <f t="shared" si="5"/>
        <v>4.0879231697923846E-2</v>
      </c>
      <c r="M64" s="13"/>
      <c r="N64" s="13"/>
      <c r="O64" s="13"/>
      <c r="P64" s="13"/>
      <c r="Q64" s="13"/>
      <c r="R64" s="13"/>
      <c r="S64" s="13"/>
      <c r="T64" s="13"/>
    </row>
    <row r="65" spans="2:20" hidden="1" x14ac:dyDescent="0.3">
      <c r="B65" s="1">
        <v>43528</v>
      </c>
      <c r="C65" s="4">
        <f t="shared" si="0"/>
        <v>2</v>
      </c>
      <c r="D65" s="2">
        <v>21717340</v>
      </c>
      <c r="E65" s="2">
        <v>5700801</v>
      </c>
      <c r="F65" s="2">
        <v>2371533</v>
      </c>
      <c r="G65" s="2">
        <v>1765843</v>
      </c>
      <c r="H65" s="12">
        <v>1375592</v>
      </c>
      <c r="I65" s="13">
        <f t="shared" si="4"/>
        <v>6.3340722206310721E-2</v>
      </c>
      <c r="J65" s="13">
        <f t="shared" si="2"/>
        <v>8.1492115581014435E-2</v>
      </c>
      <c r="K65" s="13">
        <f t="shared" si="3"/>
        <v>3.0927825263863395E-2</v>
      </c>
      <c r="L65" s="13">
        <f t="shared" si="5"/>
        <v>4.9047362073294742E-2</v>
      </c>
      <c r="M65" s="13"/>
      <c r="N65" s="13"/>
      <c r="O65" s="13"/>
      <c r="P65" s="13"/>
      <c r="Q65" s="13"/>
      <c r="R65" s="13"/>
      <c r="S65" s="13"/>
      <c r="T65" s="13"/>
    </row>
    <row r="66" spans="2:20" hidden="1" x14ac:dyDescent="0.3">
      <c r="B66" s="1">
        <v>43529</v>
      </c>
      <c r="C66" s="4">
        <f t="shared" si="0"/>
        <v>3</v>
      </c>
      <c r="D66" s="2">
        <v>21717340</v>
      </c>
      <c r="E66" s="2">
        <v>5266455</v>
      </c>
      <c r="F66" s="2">
        <v>2001252</v>
      </c>
      <c r="G66" s="2">
        <v>1490132</v>
      </c>
      <c r="H66" s="12">
        <v>1258566</v>
      </c>
      <c r="I66" s="13">
        <f t="shared" si="4"/>
        <v>5.7952124891906653E-2</v>
      </c>
      <c r="J66" s="13">
        <f t="shared" si="2"/>
        <v>-7.7860132236055479E-2</v>
      </c>
      <c r="K66" s="13">
        <f t="shared" si="3"/>
        <v>-2.9126204911649523E-2</v>
      </c>
      <c r="L66" s="13">
        <f t="shared" si="5"/>
        <v>-5.019594469533617E-2</v>
      </c>
      <c r="M66" s="13"/>
      <c r="N66" s="13"/>
      <c r="O66" s="13"/>
      <c r="P66" s="13"/>
      <c r="Q66" s="13"/>
      <c r="R66" s="13"/>
      <c r="S66" s="13"/>
      <c r="T66" s="13"/>
    </row>
    <row r="67" spans="2:20" hidden="1" x14ac:dyDescent="0.3">
      <c r="B67" s="1">
        <v>43530</v>
      </c>
      <c r="C67" s="4">
        <f t="shared" si="0"/>
        <v>4</v>
      </c>
      <c r="D67" s="2">
        <v>21065820</v>
      </c>
      <c r="E67" s="2">
        <v>5161125</v>
      </c>
      <c r="F67" s="2">
        <v>2002516</v>
      </c>
      <c r="G67" s="2">
        <v>1417982</v>
      </c>
      <c r="H67" s="12">
        <v>1104608</v>
      </c>
      <c r="I67" s="13">
        <f t="shared" si="4"/>
        <v>5.2436031448099336E-2</v>
      </c>
      <c r="J67" s="13">
        <f t="shared" si="2"/>
        <v>-0.16522538222440208</v>
      </c>
      <c r="K67" s="13">
        <f t="shared" si="3"/>
        <v>-2.0202029128424948E-2</v>
      </c>
      <c r="L67" s="13">
        <f t="shared" si="5"/>
        <v>-0.14801352667323064</v>
      </c>
      <c r="M67" s="13"/>
      <c r="N67" s="13"/>
      <c r="O67" s="13"/>
      <c r="P67" s="13"/>
      <c r="Q67" s="13"/>
      <c r="R67" s="13"/>
      <c r="S67" s="13"/>
      <c r="T67" s="13"/>
    </row>
    <row r="68" spans="2:20" hidden="1" x14ac:dyDescent="0.3">
      <c r="B68" s="1">
        <v>43531</v>
      </c>
      <c r="C68" s="4">
        <f t="shared" ref="C68:C131" si="6">WEEKDAY(B68,1)</f>
        <v>5</v>
      </c>
      <c r="D68" s="2">
        <v>21717340</v>
      </c>
      <c r="E68" s="2">
        <v>5157868</v>
      </c>
      <c r="F68" s="2">
        <v>2042515</v>
      </c>
      <c r="G68" s="2">
        <v>1446305</v>
      </c>
      <c r="H68" s="12">
        <v>1221549</v>
      </c>
      <c r="I68" s="13">
        <f t="shared" si="4"/>
        <v>5.624763437879593E-2</v>
      </c>
      <c r="J68" s="13">
        <f t="shared" si="2"/>
        <v>-0.13097833046398133</v>
      </c>
      <c r="K68" s="13">
        <f t="shared" si="3"/>
        <v>-3.8461555490441612E-2</v>
      </c>
      <c r="L68" s="13">
        <f t="shared" si="5"/>
        <v>-9.6217447676498091E-2</v>
      </c>
      <c r="M68" s="13"/>
      <c r="N68" s="13"/>
      <c r="O68" s="13"/>
      <c r="P68" s="13"/>
      <c r="Q68" s="13"/>
      <c r="R68" s="13"/>
      <c r="S68" s="13"/>
      <c r="T68" s="13"/>
    </row>
    <row r="69" spans="2:20" hidden="1" x14ac:dyDescent="0.3">
      <c r="B69" s="1">
        <v>43532</v>
      </c>
      <c r="C69" s="4">
        <f t="shared" si="6"/>
        <v>6</v>
      </c>
      <c r="D69" s="2">
        <v>21717340</v>
      </c>
      <c r="E69" s="2">
        <v>5700801</v>
      </c>
      <c r="F69" s="2">
        <v>2394336</v>
      </c>
      <c r="G69" s="2">
        <v>1730387</v>
      </c>
      <c r="H69" s="12">
        <v>1390539</v>
      </c>
      <c r="I69" s="13">
        <f t="shared" si="4"/>
        <v>6.402897408246129E-2</v>
      </c>
      <c r="J69" s="13">
        <f t="shared" si="2"/>
        <v>-4.6617420803931608E-2</v>
      </c>
      <c r="K69" s="13">
        <f t="shared" si="3"/>
        <v>-2.9126204911649523E-2</v>
      </c>
      <c r="L69" s="13">
        <f t="shared" si="5"/>
        <v>-1.8015952207970032E-2</v>
      </c>
      <c r="M69" s="13"/>
      <c r="N69" s="13"/>
      <c r="O69" s="13"/>
      <c r="P69" s="13"/>
      <c r="Q69" s="13"/>
      <c r="R69" s="13"/>
      <c r="S69" s="13"/>
      <c r="T69" s="13"/>
    </row>
    <row r="70" spans="2:20" x14ac:dyDescent="0.3">
      <c r="B70" s="1">
        <v>43533</v>
      </c>
      <c r="C70" s="4">
        <f t="shared" si="6"/>
        <v>7</v>
      </c>
      <c r="D70" s="2">
        <v>46685340</v>
      </c>
      <c r="E70" s="2">
        <v>9705882</v>
      </c>
      <c r="F70" s="2">
        <v>3267000</v>
      </c>
      <c r="G70" s="2">
        <v>2310422</v>
      </c>
      <c r="H70" s="12">
        <v>1820150</v>
      </c>
      <c r="I70" s="13">
        <f t="shared" si="4"/>
        <v>3.8987613670586958E-2</v>
      </c>
      <c r="J70" s="13">
        <f t="shared" si="2"/>
        <v>1.0202070652584099</v>
      </c>
      <c r="K70" s="13">
        <f t="shared" si="3"/>
        <v>0</v>
      </c>
      <c r="L70" s="13">
        <f t="shared" si="5"/>
        <v>1.0202070652584103</v>
      </c>
      <c r="M70" s="13"/>
      <c r="N70" s="13"/>
      <c r="O70" s="13"/>
      <c r="P70" s="13"/>
      <c r="Q70" s="13"/>
      <c r="R70" s="13"/>
      <c r="S70" s="13"/>
      <c r="T70" s="13"/>
    </row>
    <row r="71" spans="2:20" hidden="1" x14ac:dyDescent="0.3">
      <c r="B71" s="1">
        <v>43534</v>
      </c>
      <c r="C71" s="4">
        <f t="shared" si="6"/>
        <v>1</v>
      </c>
      <c r="D71" s="2">
        <v>46236443</v>
      </c>
      <c r="E71" s="2">
        <v>10098039</v>
      </c>
      <c r="F71" s="2">
        <v>3502000</v>
      </c>
      <c r="G71" s="2">
        <v>2262292</v>
      </c>
      <c r="H71" s="12">
        <v>1711650</v>
      </c>
      <c r="I71" s="13">
        <f t="shared" si="4"/>
        <v>3.7019499964562587E-2</v>
      </c>
      <c r="J71" s="13">
        <f t="shared" si="2"/>
        <v>1.0355904530176874E-2</v>
      </c>
      <c r="K71" s="13">
        <f t="shared" si="3"/>
        <v>5.1020419528979843E-2</v>
      </c>
      <c r="L71" s="13">
        <f t="shared" si="5"/>
        <v>-3.8690508997938244E-2</v>
      </c>
      <c r="M71" s="13"/>
      <c r="N71" s="13"/>
      <c r="O71" s="13"/>
      <c r="P71" s="13"/>
      <c r="Q71" s="13"/>
      <c r="R71" s="13"/>
      <c r="S71" s="13"/>
      <c r="T71" s="13"/>
    </row>
    <row r="72" spans="2:20" hidden="1" x14ac:dyDescent="0.3">
      <c r="B72" s="1">
        <v>43535</v>
      </c>
      <c r="C72" s="4">
        <f t="shared" si="6"/>
        <v>2</v>
      </c>
      <c r="D72" s="2">
        <v>21282993</v>
      </c>
      <c r="E72" s="2">
        <v>5107918</v>
      </c>
      <c r="F72" s="2">
        <v>2104462</v>
      </c>
      <c r="G72" s="2">
        <v>1459444</v>
      </c>
      <c r="H72" s="12">
        <v>1220679</v>
      </c>
      <c r="I72" s="13">
        <f t="shared" si="4"/>
        <v>5.735466811458332E-2</v>
      </c>
      <c r="J72" s="13">
        <f t="shared" si="2"/>
        <v>-0.11261551390237801</v>
      </c>
      <c r="K72" s="13">
        <f t="shared" si="3"/>
        <v>-2.0000009209230951E-2</v>
      </c>
      <c r="L72" s="13">
        <f t="shared" si="5"/>
        <v>-9.4505617921909368E-2</v>
      </c>
      <c r="M72" s="13"/>
      <c r="N72" s="13"/>
      <c r="O72" s="13"/>
      <c r="P72" s="13"/>
      <c r="Q72" s="13"/>
      <c r="R72" s="13"/>
      <c r="S72" s="13"/>
      <c r="T72" s="13"/>
    </row>
    <row r="73" spans="2:20" hidden="1" x14ac:dyDescent="0.3">
      <c r="B73" s="1">
        <v>43536</v>
      </c>
      <c r="C73" s="4">
        <f t="shared" si="6"/>
        <v>3</v>
      </c>
      <c r="D73" s="2">
        <v>21500167</v>
      </c>
      <c r="E73" s="2">
        <v>5428792</v>
      </c>
      <c r="F73" s="2">
        <v>2149801</v>
      </c>
      <c r="G73" s="2">
        <v>1600742</v>
      </c>
      <c r="H73" s="12">
        <v>1299482</v>
      </c>
      <c r="I73" s="13">
        <f t="shared" si="4"/>
        <v>6.04405537873264E-2</v>
      </c>
      <c r="J73" s="13">
        <f t="shared" si="2"/>
        <v>3.2510015366695066E-2</v>
      </c>
      <c r="K73" s="13">
        <f t="shared" si="3"/>
        <v>-9.9999815815380311E-3</v>
      </c>
      <c r="L73" s="13">
        <f t="shared" si="5"/>
        <v>4.2939390057935123E-2</v>
      </c>
      <c r="M73" s="13"/>
      <c r="N73" s="13"/>
      <c r="O73" s="13"/>
      <c r="P73" s="13"/>
      <c r="Q73" s="13"/>
      <c r="R73" s="13"/>
      <c r="S73" s="13"/>
      <c r="T73" s="13"/>
    </row>
    <row r="74" spans="2:20" hidden="1" x14ac:dyDescent="0.3">
      <c r="B74" s="1">
        <v>43537</v>
      </c>
      <c r="C74" s="4">
        <f t="shared" si="6"/>
        <v>4</v>
      </c>
      <c r="D74" s="2">
        <v>21717340</v>
      </c>
      <c r="E74" s="2">
        <v>5700801</v>
      </c>
      <c r="F74" s="2">
        <v>2166304</v>
      </c>
      <c r="G74" s="2">
        <v>1533960</v>
      </c>
      <c r="H74" s="12">
        <v>1232690</v>
      </c>
      <c r="I74" s="13">
        <f t="shared" si="4"/>
        <v>5.6760634589687317E-2</v>
      </c>
      <c r="J74" s="13">
        <f t="shared" si="2"/>
        <v>0.11595244647875091</v>
      </c>
      <c r="K74" s="13">
        <f t="shared" si="3"/>
        <v>3.0927825263863395E-2</v>
      </c>
      <c r="L74" s="13">
        <f t="shared" si="5"/>
        <v>8.2473883361452227E-2</v>
      </c>
      <c r="M74" s="13"/>
      <c r="N74" s="13"/>
      <c r="O74" s="13"/>
      <c r="P74" s="13"/>
      <c r="Q74" s="13"/>
      <c r="R74" s="13"/>
      <c r="S74" s="13"/>
      <c r="T74" s="13"/>
    </row>
    <row r="75" spans="2:20" hidden="1" x14ac:dyDescent="0.3">
      <c r="B75" s="1">
        <v>43538</v>
      </c>
      <c r="C75" s="4">
        <f t="shared" si="6"/>
        <v>5</v>
      </c>
      <c r="D75" s="2">
        <v>22803207</v>
      </c>
      <c r="E75" s="2">
        <v>5415761</v>
      </c>
      <c r="F75" s="2">
        <v>2144641</v>
      </c>
      <c r="G75" s="2">
        <v>1628211</v>
      </c>
      <c r="H75" s="12">
        <v>1268377</v>
      </c>
      <c r="I75" s="13">
        <f t="shared" si="4"/>
        <v>5.5622746397030909E-2</v>
      </c>
      <c r="J75" s="13">
        <f t="shared" ref="J75:J138" si="7">(H75/H68)-1</f>
        <v>3.8334933760332257E-2</v>
      </c>
      <c r="K75" s="13">
        <f t="shared" ref="K75:K138" si="8">(D75/D68)-1</f>
        <v>5.0000000000000044E-2</v>
      </c>
      <c r="L75" s="13">
        <f t="shared" si="5"/>
        <v>-1.1109586894921697E-2</v>
      </c>
      <c r="M75" s="13"/>
      <c r="N75" s="13"/>
      <c r="O75" s="13"/>
      <c r="P75" s="13"/>
      <c r="Q75" s="13"/>
      <c r="R75" s="13"/>
      <c r="S75" s="13"/>
      <c r="T75" s="13"/>
    </row>
    <row r="76" spans="2:20" hidden="1" x14ac:dyDescent="0.3">
      <c r="B76" s="1">
        <v>43539</v>
      </c>
      <c r="C76" s="4">
        <f t="shared" si="6"/>
        <v>6</v>
      </c>
      <c r="D76" s="2">
        <v>21500167</v>
      </c>
      <c r="E76" s="2">
        <v>5106289</v>
      </c>
      <c r="F76" s="2">
        <v>2124216</v>
      </c>
      <c r="G76" s="2">
        <v>1519664</v>
      </c>
      <c r="H76" s="12">
        <v>1183818</v>
      </c>
      <c r="I76" s="13">
        <f t="shared" ref="I76:I139" si="9">H76/D76</f>
        <v>5.5060874643438819E-2</v>
      </c>
      <c r="J76" s="13">
        <f t="shared" si="7"/>
        <v>-0.14866249706049239</v>
      </c>
      <c r="K76" s="13">
        <f t="shared" si="8"/>
        <v>-9.9999815815380311E-3</v>
      </c>
      <c r="L76" s="13">
        <f t="shared" ref="L76:L139" si="10">(I76/I69)-1</f>
        <v>-0.14006314434263278</v>
      </c>
      <c r="M76" s="13"/>
      <c r="N76" s="13"/>
      <c r="O76" s="13"/>
      <c r="P76" s="13"/>
      <c r="Q76" s="13"/>
      <c r="R76" s="13"/>
      <c r="S76" s="13"/>
      <c r="T76" s="13"/>
    </row>
    <row r="77" spans="2:20" hidden="1" x14ac:dyDescent="0.3">
      <c r="B77" s="1">
        <v>43540</v>
      </c>
      <c r="C77" s="4">
        <f t="shared" si="6"/>
        <v>7</v>
      </c>
      <c r="D77" s="2">
        <v>42645263</v>
      </c>
      <c r="E77" s="2">
        <v>9313725</v>
      </c>
      <c r="F77" s="2">
        <v>3293333</v>
      </c>
      <c r="G77" s="2">
        <v>2217072</v>
      </c>
      <c r="H77" s="12">
        <v>1815781</v>
      </c>
      <c r="I77" s="13">
        <f t="shared" si="9"/>
        <v>4.2578726739239479E-2</v>
      </c>
      <c r="J77" s="13">
        <f t="shared" si="7"/>
        <v>-2.4003516193720209E-3</v>
      </c>
      <c r="K77" s="13">
        <f t="shared" si="8"/>
        <v>-8.6538450828461344E-2</v>
      </c>
      <c r="L77" s="13">
        <f t="shared" si="10"/>
        <v>9.2109075948952679E-2</v>
      </c>
      <c r="M77" s="13"/>
      <c r="N77" s="13"/>
      <c r="O77" s="13"/>
      <c r="P77" s="13"/>
      <c r="Q77" s="13"/>
      <c r="R77" s="13"/>
      <c r="S77" s="13"/>
      <c r="T77" s="13"/>
    </row>
    <row r="78" spans="2:20" hidden="1" x14ac:dyDescent="0.3">
      <c r="B78" s="1">
        <v>43541</v>
      </c>
      <c r="C78" s="4">
        <f t="shared" si="6"/>
        <v>1</v>
      </c>
      <c r="D78" s="2">
        <v>42645263</v>
      </c>
      <c r="E78" s="2">
        <v>8686840</v>
      </c>
      <c r="F78" s="2">
        <v>2894455</v>
      </c>
      <c r="G78" s="2">
        <v>1968229</v>
      </c>
      <c r="H78" s="12">
        <v>1504514</v>
      </c>
      <c r="I78" s="13">
        <f t="shared" si="9"/>
        <v>3.5279744903906445E-2</v>
      </c>
      <c r="J78" s="13">
        <f t="shared" si="7"/>
        <v>-0.12101539450238075</v>
      </c>
      <c r="K78" s="13">
        <f t="shared" si="8"/>
        <v>-7.7669902072700525E-2</v>
      </c>
      <c r="L78" s="13">
        <f t="shared" si="10"/>
        <v>-4.6995639117804022E-2</v>
      </c>
      <c r="M78" s="13"/>
      <c r="N78" s="13"/>
      <c r="O78" s="13"/>
      <c r="P78" s="13"/>
      <c r="Q78" s="13"/>
      <c r="R78" s="13"/>
      <c r="S78" s="13"/>
      <c r="T78" s="13"/>
    </row>
    <row r="79" spans="2:20" hidden="1" x14ac:dyDescent="0.3">
      <c r="B79" s="1">
        <v>43542</v>
      </c>
      <c r="C79" s="4">
        <f t="shared" si="6"/>
        <v>2</v>
      </c>
      <c r="D79" s="2">
        <v>22368860</v>
      </c>
      <c r="E79" s="2">
        <v>5368526</v>
      </c>
      <c r="F79" s="2">
        <v>2233307</v>
      </c>
      <c r="G79" s="2">
        <v>1614011</v>
      </c>
      <c r="H79" s="12">
        <v>1310254</v>
      </c>
      <c r="I79" s="13">
        <f t="shared" si="9"/>
        <v>5.8574911729967462E-2</v>
      </c>
      <c r="J79" s="13">
        <f t="shared" si="7"/>
        <v>7.3381290249115549E-2</v>
      </c>
      <c r="K79" s="13">
        <f t="shared" si="8"/>
        <v>5.1020408642713067E-2</v>
      </c>
      <c r="L79" s="13">
        <f t="shared" si="10"/>
        <v>2.1275401907066005E-2</v>
      </c>
      <c r="M79" s="13"/>
      <c r="N79" s="13"/>
      <c r="O79" s="13"/>
      <c r="P79" s="13"/>
      <c r="Q79" s="13"/>
      <c r="R79" s="13"/>
      <c r="S79" s="13"/>
      <c r="T79" s="13"/>
    </row>
    <row r="80" spans="2:20" x14ac:dyDescent="0.3">
      <c r="B80" s="1">
        <v>43543</v>
      </c>
      <c r="C80" s="4">
        <f t="shared" si="6"/>
        <v>3</v>
      </c>
      <c r="D80" s="2">
        <v>21934513</v>
      </c>
      <c r="E80" s="2">
        <v>5757809</v>
      </c>
      <c r="F80" s="2">
        <v>2418280</v>
      </c>
      <c r="G80" s="2">
        <v>1835958</v>
      </c>
      <c r="H80" s="12">
        <v>707578</v>
      </c>
      <c r="I80" s="13">
        <f t="shared" si="9"/>
        <v>3.2258660130726403E-2</v>
      </c>
      <c r="J80" s="13">
        <f t="shared" si="7"/>
        <v>-0.45549226537958976</v>
      </c>
      <c r="K80" s="13">
        <f t="shared" si="8"/>
        <v>2.0201982617158221E-2</v>
      </c>
      <c r="L80" s="13">
        <f t="shared" si="10"/>
        <v>-0.46627457709544307</v>
      </c>
      <c r="M80" s="13"/>
      <c r="N80" s="13"/>
      <c r="O80" s="13"/>
      <c r="P80" s="13"/>
      <c r="Q80" s="13"/>
      <c r="R80" s="13"/>
      <c r="S80" s="13"/>
      <c r="T80" s="13"/>
    </row>
    <row r="81" spans="2:20" hidden="1" x14ac:dyDescent="0.3">
      <c r="B81" s="1">
        <v>43544</v>
      </c>
      <c r="C81" s="4">
        <f t="shared" si="6"/>
        <v>4</v>
      </c>
      <c r="D81" s="2">
        <v>21282993</v>
      </c>
      <c r="E81" s="2">
        <v>5427163</v>
      </c>
      <c r="F81" s="2">
        <v>2149156</v>
      </c>
      <c r="G81" s="2">
        <v>1600262</v>
      </c>
      <c r="H81" s="12">
        <v>1377825</v>
      </c>
      <c r="I81" s="13">
        <f t="shared" si="9"/>
        <v>6.4738310067573676E-2</v>
      </c>
      <c r="J81" s="13">
        <f t="shared" si="7"/>
        <v>0.11773844194404104</v>
      </c>
      <c r="K81" s="13">
        <f t="shared" si="8"/>
        <v>-2.0000009209230951E-2</v>
      </c>
      <c r="L81" s="13">
        <f t="shared" si="10"/>
        <v>0.14054944127308611</v>
      </c>
      <c r="M81" s="13"/>
      <c r="N81" s="13"/>
      <c r="O81" s="13"/>
      <c r="P81" s="13"/>
      <c r="Q81" s="13"/>
      <c r="R81" s="13"/>
      <c r="S81" s="13"/>
      <c r="T81" s="13"/>
    </row>
    <row r="82" spans="2:20" hidden="1" x14ac:dyDescent="0.3">
      <c r="B82" s="1">
        <v>43545</v>
      </c>
      <c r="C82" s="4">
        <f t="shared" si="6"/>
        <v>5</v>
      </c>
      <c r="D82" s="2">
        <v>21717340</v>
      </c>
      <c r="E82" s="2">
        <v>5429335</v>
      </c>
      <c r="F82" s="2">
        <v>2128299</v>
      </c>
      <c r="G82" s="2">
        <v>1475975</v>
      </c>
      <c r="H82" s="12">
        <v>1234506</v>
      </c>
      <c r="I82" s="13">
        <f t="shared" si="9"/>
        <v>5.6844254406847247E-2</v>
      </c>
      <c r="J82" s="13">
        <f t="shared" si="7"/>
        <v>-2.6704205453110585E-2</v>
      </c>
      <c r="K82" s="13">
        <f t="shared" si="8"/>
        <v>-4.7619047619047672E-2</v>
      </c>
      <c r="L82" s="13">
        <f t="shared" si="10"/>
        <v>2.1960584274233863E-2</v>
      </c>
      <c r="M82" s="13"/>
      <c r="N82" s="13"/>
      <c r="O82" s="13"/>
      <c r="P82" s="13"/>
      <c r="Q82" s="13"/>
      <c r="R82" s="13"/>
      <c r="S82" s="13"/>
      <c r="T82" s="13"/>
    </row>
    <row r="83" spans="2:20" hidden="1" x14ac:dyDescent="0.3">
      <c r="B83" s="1">
        <v>43546</v>
      </c>
      <c r="C83" s="4">
        <f t="shared" si="6"/>
        <v>6</v>
      </c>
      <c r="D83" s="2">
        <v>21065820</v>
      </c>
      <c r="E83" s="2">
        <v>5529777</v>
      </c>
      <c r="F83" s="2">
        <v>2123434</v>
      </c>
      <c r="G83" s="2">
        <v>1612111</v>
      </c>
      <c r="H83" s="12">
        <v>1361589</v>
      </c>
      <c r="I83" s="13">
        <f t="shared" si="9"/>
        <v>6.4634986912448691E-2</v>
      </c>
      <c r="J83" s="13">
        <f t="shared" si="7"/>
        <v>0.15016750885693586</v>
      </c>
      <c r="K83" s="13">
        <f t="shared" si="8"/>
        <v>-2.0202029128424948E-2</v>
      </c>
      <c r="L83" s="13">
        <f t="shared" si="10"/>
        <v>0.17388231354858696</v>
      </c>
      <c r="M83" s="13"/>
      <c r="N83" s="13"/>
      <c r="O83" s="13"/>
      <c r="P83" s="13"/>
      <c r="Q83" s="13"/>
      <c r="R83" s="13"/>
      <c r="S83" s="13"/>
      <c r="T83" s="13"/>
    </row>
    <row r="84" spans="2:20" hidden="1" x14ac:dyDescent="0.3">
      <c r="B84" s="1">
        <v>43547</v>
      </c>
      <c r="C84" s="4">
        <f t="shared" si="6"/>
        <v>7</v>
      </c>
      <c r="D84" s="2">
        <v>44440853</v>
      </c>
      <c r="E84" s="2">
        <v>9612556</v>
      </c>
      <c r="F84" s="2">
        <v>3268269</v>
      </c>
      <c r="G84" s="2">
        <v>2289095</v>
      </c>
      <c r="H84" s="12">
        <v>1874769</v>
      </c>
      <c r="I84" s="13">
        <f t="shared" si="9"/>
        <v>4.2185711421875723E-2</v>
      </c>
      <c r="J84" s="13">
        <f t="shared" si="7"/>
        <v>3.2486296530253478E-2</v>
      </c>
      <c r="K84" s="13">
        <f t="shared" si="8"/>
        <v>4.2105262664225984E-2</v>
      </c>
      <c r="L84" s="13">
        <f t="shared" si="10"/>
        <v>-9.2303210420231485E-3</v>
      </c>
      <c r="M84" s="13"/>
      <c r="N84" s="13"/>
      <c r="O84" s="13"/>
      <c r="P84" s="13"/>
      <c r="Q84" s="13"/>
      <c r="R84" s="13"/>
      <c r="S84" s="13"/>
      <c r="T84" s="13"/>
    </row>
    <row r="85" spans="2:20" x14ac:dyDescent="0.3">
      <c r="B85" s="1">
        <v>43548</v>
      </c>
      <c r="C85" s="4">
        <f t="shared" si="6"/>
        <v>1</v>
      </c>
      <c r="D85" s="2">
        <v>45338648</v>
      </c>
      <c r="E85" s="2">
        <v>9425904</v>
      </c>
      <c r="F85" s="2">
        <v>3300951</v>
      </c>
      <c r="G85" s="2">
        <v>2289540</v>
      </c>
      <c r="H85" s="12">
        <v>1839416</v>
      </c>
      <c r="I85" s="13">
        <f t="shared" si="9"/>
        <v>4.05705966353474E-2</v>
      </c>
      <c r="J85" s="13">
        <f t="shared" si="7"/>
        <v>0.22259812803337153</v>
      </c>
      <c r="K85" s="13">
        <f t="shared" si="8"/>
        <v>6.3157893996339087E-2</v>
      </c>
      <c r="L85" s="13">
        <f t="shared" si="10"/>
        <v>0.14996853706998059</v>
      </c>
      <c r="M85" s="13"/>
      <c r="N85" s="13"/>
      <c r="O85" s="13"/>
      <c r="P85" s="13"/>
      <c r="Q85" s="13"/>
      <c r="R85" s="13"/>
      <c r="S85" s="13"/>
      <c r="T85" s="13"/>
    </row>
    <row r="86" spans="2:20" hidden="1" x14ac:dyDescent="0.3">
      <c r="B86" s="1">
        <v>43549</v>
      </c>
      <c r="C86" s="4">
        <f t="shared" si="6"/>
        <v>2</v>
      </c>
      <c r="D86" s="2">
        <v>22368860</v>
      </c>
      <c r="E86" s="2">
        <v>5536293</v>
      </c>
      <c r="F86" s="2">
        <v>2258807</v>
      </c>
      <c r="G86" s="2">
        <v>1632440</v>
      </c>
      <c r="H86" s="12">
        <v>1351986</v>
      </c>
      <c r="I86" s="13">
        <f t="shared" si="9"/>
        <v>6.044054100208951E-2</v>
      </c>
      <c r="J86" s="13">
        <f t="shared" si="7"/>
        <v>3.1850312992747876E-2</v>
      </c>
      <c r="K86" s="13">
        <f t="shared" si="8"/>
        <v>0</v>
      </c>
      <c r="L86" s="13">
        <f t="shared" si="10"/>
        <v>3.1850312992747876E-2</v>
      </c>
      <c r="M86" s="13"/>
      <c r="N86" s="13"/>
      <c r="O86" s="13"/>
      <c r="P86" s="13"/>
      <c r="Q86" s="13"/>
      <c r="R86" s="13"/>
      <c r="S86" s="13"/>
      <c r="T86" s="13"/>
    </row>
    <row r="87" spans="2:20" x14ac:dyDescent="0.3">
      <c r="B87" s="1">
        <v>43550</v>
      </c>
      <c r="C87" s="4">
        <f t="shared" si="6"/>
        <v>3</v>
      </c>
      <c r="D87" s="2">
        <v>20848646</v>
      </c>
      <c r="E87" s="2">
        <v>5107918</v>
      </c>
      <c r="F87" s="2">
        <v>2043167</v>
      </c>
      <c r="G87" s="2">
        <v>1476597</v>
      </c>
      <c r="H87" s="12">
        <v>1259241</v>
      </c>
      <c r="I87" s="13">
        <f t="shared" si="9"/>
        <v>6.0399174123825596E-2</v>
      </c>
      <c r="J87" s="13">
        <f t="shared" si="7"/>
        <v>0.77964973472889199</v>
      </c>
      <c r="K87" s="13">
        <f t="shared" si="8"/>
        <v>-4.9504951397826846E-2</v>
      </c>
      <c r="L87" s="13">
        <f t="shared" si="10"/>
        <v>0.87233982685769784</v>
      </c>
      <c r="M87" s="13"/>
      <c r="N87" s="13"/>
      <c r="O87" s="13"/>
      <c r="P87" s="13"/>
      <c r="Q87" s="13"/>
      <c r="R87" s="13"/>
      <c r="S87" s="13"/>
      <c r="T87" s="13"/>
    </row>
    <row r="88" spans="2:20" hidden="1" x14ac:dyDescent="0.3">
      <c r="B88" s="1">
        <v>43551</v>
      </c>
      <c r="C88" s="4">
        <f t="shared" si="6"/>
        <v>4</v>
      </c>
      <c r="D88" s="2">
        <v>20848646</v>
      </c>
      <c r="E88" s="2">
        <v>5212161</v>
      </c>
      <c r="F88" s="2">
        <v>2084864</v>
      </c>
      <c r="G88" s="2">
        <v>1476292</v>
      </c>
      <c r="H88" s="12">
        <v>1150032</v>
      </c>
      <c r="I88" s="13">
        <f t="shared" si="9"/>
        <v>5.5160992229423438E-2</v>
      </c>
      <c r="J88" s="13">
        <f t="shared" si="7"/>
        <v>-0.16532796254967064</v>
      </c>
      <c r="K88" s="13">
        <f t="shared" si="8"/>
        <v>-2.0408172854259776E-2</v>
      </c>
      <c r="L88" s="13">
        <f t="shared" si="10"/>
        <v>-0.14793895342886554</v>
      </c>
      <c r="M88" s="13"/>
      <c r="N88" s="13"/>
      <c r="O88" s="13"/>
      <c r="P88" s="13"/>
      <c r="Q88" s="13"/>
      <c r="R88" s="13"/>
      <c r="S88" s="13"/>
      <c r="T88" s="13"/>
    </row>
    <row r="89" spans="2:20" hidden="1" x14ac:dyDescent="0.3">
      <c r="B89" s="1">
        <v>43552</v>
      </c>
      <c r="C89" s="4">
        <f t="shared" si="6"/>
        <v>5</v>
      </c>
      <c r="D89" s="2">
        <v>21500167</v>
      </c>
      <c r="E89" s="2">
        <v>5267540</v>
      </c>
      <c r="F89" s="2">
        <v>2064876</v>
      </c>
      <c r="G89" s="2">
        <v>1552580</v>
      </c>
      <c r="H89" s="12">
        <v>1311309</v>
      </c>
      <c r="I89" s="13">
        <f t="shared" si="9"/>
        <v>6.0990642537799823E-2</v>
      </c>
      <c r="J89" s="13">
        <f t="shared" si="7"/>
        <v>6.221354938736634E-2</v>
      </c>
      <c r="K89" s="13">
        <f t="shared" si="8"/>
        <v>-9.9999815815380311E-3</v>
      </c>
      <c r="L89" s="13">
        <f t="shared" si="10"/>
        <v>7.2942959217582981E-2</v>
      </c>
      <c r="M89" s="13"/>
      <c r="N89" s="13"/>
      <c r="O89" s="13"/>
      <c r="P89" s="13"/>
      <c r="Q89" s="13"/>
      <c r="R89" s="13"/>
      <c r="S89" s="13"/>
      <c r="T89" s="13"/>
    </row>
    <row r="90" spans="2:20" hidden="1" x14ac:dyDescent="0.3">
      <c r="B90" s="1">
        <v>43553</v>
      </c>
      <c r="C90" s="4">
        <f t="shared" si="6"/>
        <v>6</v>
      </c>
      <c r="D90" s="2">
        <v>22803207</v>
      </c>
      <c r="E90" s="2">
        <v>5757809</v>
      </c>
      <c r="F90" s="2">
        <v>2234030</v>
      </c>
      <c r="G90" s="2">
        <v>1712384</v>
      </c>
      <c r="H90" s="12">
        <v>1390113</v>
      </c>
      <c r="I90" s="13">
        <f t="shared" si="9"/>
        <v>6.0961293733815598E-2</v>
      </c>
      <c r="J90" s="13">
        <f t="shared" si="7"/>
        <v>2.0949052908036059E-2</v>
      </c>
      <c r="K90" s="13">
        <f t="shared" si="8"/>
        <v>8.2474216527056665E-2</v>
      </c>
      <c r="L90" s="13">
        <f t="shared" si="10"/>
        <v>-5.6837532644808841E-2</v>
      </c>
      <c r="M90" s="13"/>
      <c r="N90" s="13"/>
      <c r="O90" s="13"/>
      <c r="P90" s="13"/>
      <c r="Q90" s="13"/>
      <c r="R90" s="13"/>
      <c r="S90" s="13"/>
      <c r="T90" s="13"/>
    </row>
    <row r="91" spans="2:20" hidden="1" x14ac:dyDescent="0.3">
      <c r="B91" s="1">
        <v>43554</v>
      </c>
      <c r="C91" s="4">
        <f t="shared" si="6"/>
        <v>7</v>
      </c>
      <c r="D91" s="2">
        <v>44889750</v>
      </c>
      <c r="E91" s="2">
        <v>9898190</v>
      </c>
      <c r="F91" s="2">
        <v>3399038</v>
      </c>
      <c r="G91" s="2">
        <v>2311346</v>
      </c>
      <c r="H91" s="12">
        <v>1748764</v>
      </c>
      <c r="I91" s="13">
        <f t="shared" si="9"/>
        <v>3.8956866545258102E-2</v>
      </c>
      <c r="J91" s="13">
        <f t="shared" si="7"/>
        <v>-6.7210947055343917E-2</v>
      </c>
      <c r="K91" s="13">
        <f t="shared" si="8"/>
        <v>1.0100998736455313E-2</v>
      </c>
      <c r="L91" s="13">
        <f t="shared" si="10"/>
        <v>-7.6538827195012704E-2</v>
      </c>
      <c r="M91" s="13"/>
      <c r="N91" s="13"/>
      <c r="O91" s="13"/>
      <c r="P91" s="13"/>
      <c r="Q91" s="13"/>
      <c r="R91" s="13"/>
      <c r="S91" s="13"/>
      <c r="T91" s="13"/>
    </row>
    <row r="92" spans="2:20" hidden="1" x14ac:dyDescent="0.3">
      <c r="B92" s="1">
        <v>43555</v>
      </c>
      <c r="C92" s="4">
        <f t="shared" si="6"/>
        <v>1</v>
      </c>
      <c r="D92" s="2">
        <v>42645263</v>
      </c>
      <c r="E92" s="2">
        <v>8597285</v>
      </c>
      <c r="F92" s="2">
        <v>2806153</v>
      </c>
      <c r="G92" s="2">
        <v>2003593</v>
      </c>
      <c r="H92" s="12">
        <v>1640943</v>
      </c>
      <c r="I92" s="13">
        <f t="shared" si="9"/>
        <v>3.8478904444791441E-2</v>
      </c>
      <c r="J92" s="13">
        <f t="shared" si="7"/>
        <v>-0.10790000739365102</v>
      </c>
      <c r="K92" s="13">
        <f t="shared" si="8"/>
        <v>-5.9405939938923624E-2</v>
      </c>
      <c r="L92" s="13">
        <f t="shared" si="10"/>
        <v>-5.1556850626484518E-2</v>
      </c>
      <c r="M92" s="13"/>
      <c r="N92" s="13"/>
      <c r="O92" s="13"/>
      <c r="P92" s="13"/>
      <c r="Q92" s="13"/>
      <c r="R92" s="13"/>
      <c r="S92" s="13"/>
      <c r="T92" s="13"/>
    </row>
    <row r="93" spans="2:20" hidden="1" x14ac:dyDescent="0.3">
      <c r="B93" s="1">
        <v>43556</v>
      </c>
      <c r="C93" s="4">
        <f t="shared" si="6"/>
        <v>2</v>
      </c>
      <c r="D93" s="2">
        <v>21065820</v>
      </c>
      <c r="E93" s="2">
        <v>5424448</v>
      </c>
      <c r="F93" s="2">
        <v>2278268</v>
      </c>
      <c r="G93" s="2">
        <v>1629873</v>
      </c>
      <c r="H93" s="12">
        <v>1363225</v>
      </c>
      <c r="I93" s="13">
        <f t="shared" si="9"/>
        <v>6.4712648261496586E-2</v>
      </c>
      <c r="J93" s="13">
        <f t="shared" si="7"/>
        <v>8.3129559033894296E-3</v>
      </c>
      <c r="K93" s="13">
        <f t="shared" si="8"/>
        <v>-5.8252409823299045E-2</v>
      </c>
      <c r="L93" s="13">
        <f t="shared" si="10"/>
        <v>7.068280972632901E-2</v>
      </c>
      <c r="M93" s="13"/>
      <c r="N93" s="13"/>
      <c r="O93" s="13"/>
      <c r="P93" s="13"/>
      <c r="Q93" s="13"/>
      <c r="R93" s="13"/>
      <c r="S93" s="13"/>
      <c r="T93" s="13"/>
    </row>
    <row r="94" spans="2:20" hidden="1" x14ac:dyDescent="0.3">
      <c r="B94" s="1">
        <v>43557</v>
      </c>
      <c r="C94" s="4">
        <f t="shared" si="6"/>
        <v>3</v>
      </c>
      <c r="D94" s="2">
        <v>22803207</v>
      </c>
      <c r="E94" s="2">
        <v>5700801</v>
      </c>
      <c r="F94" s="2">
        <v>2257517</v>
      </c>
      <c r="G94" s="2">
        <v>1565588</v>
      </c>
      <c r="H94" s="12">
        <v>1309458</v>
      </c>
      <c r="I94" s="13">
        <f t="shared" si="9"/>
        <v>5.7424291241139895E-2</v>
      </c>
      <c r="J94" s="13">
        <f t="shared" si="7"/>
        <v>3.9878784124722788E-2</v>
      </c>
      <c r="K94" s="13">
        <f t="shared" si="8"/>
        <v>9.3750020984576077E-2</v>
      </c>
      <c r="L94" s="13">
        <f t="shared" si="10"/>
        <v>-4.9253701326889554E-2</v>
      </c>
      <c r="M94" s="13"/>
      <c r="N94" s="13"/>
      <c r="O94" s="13"/>
      <c r="P94" s="13"/>
      <c r="Q94" s="13"/>
      <c r="R94" s="13"/>
      <c r="S94" s="13"/>
      <c r="T94" s="13"/>
    </row>
    <row r="95" spans="2:20" hidden="1" x14ac:dyDescent="0.3">
      <c r="B95" s="1">
        <v>43558</v>
      </c>
      <c r="C95" s="4">
        <f t="shared" si="6"/>
        <v>4</v>
      </c>
      <c r="D95" s="2">
        <v>22368860</v>
      </c>
      <c r="E95" s="2">
        <v>5536293</v>
      </c>
      <c r="F95" s="2">
        <v>2303097</v>
      </c>
      <c r="G95" s="2">
        <v>1597198</v>
      </c>
      <c r="H95" s="12">
        <v>1335896</v>
      </c>
      <c r="I95" s="13">
        <f t="shared" si="9"/>
        <v>5.9721237470304701E-2</v>
      </c>
      <c r="J95" s="13">
        <f t="shared" si="7"/>
        <v>0.16161637241398497</v>
      </c>
      <c r="K95" s="13">
        <f t="shared" si="8"/>
        <v>7.2916677658587448E-2</v>
      </c>
      <c r="L95" s="13">
        <f t="shared" si="10"/>
        <v>8.267155931340886E-2</v>
      </c>
      <c r="M95" s="13"/>
      <c r="N95" s="13"/>
      <c r="O95" s="13"/>
      <c r="P95" s="13"/>
      <c r="Q95" s="13"/>
      <c r="R95" s="13"/>
      <c r="S95" s="13"/>
      <c r="T95" s="13"/>
    </row>
    <row r="96" spans="2:20" x14ac:dyDescent="0.3">
      <c r="B96" s="1">
        <v>43559</v>
      </c>
      <c r="C96" s="4">
        <f t="shared" si="6"/>
        <v>5</v>
      </c>
      <c r="D96" s="2">
        <v>22151687</v>
      </c>
      <c r="E96" s="2">
        <v>5814817</v>
      </c>
      <c r="F96" s="2">
        <v>1162963</v>
      </c>
      <c r="G96" s="2">
        <v>806515</v>
      </c>
      <c r="H96" s="12">
        <v>628275</v>
      </c>
      <c r="I96" s="13">
        <f t="shared" si="9"/>
        <v>2.8362399667348135E-2</v>
      </c>
      <c r="J96" s="13">
        <f t="shared" si="7"/>
        <v>-0.52087951809985289</v>
      </c>
      <c r="K96" s="13">
        <f t="shared" si="8"/>
        <v>3.0303020437004058E-2</v>
      </c>
      <c r="L96" s="13">
        <f t="shared" si="10"/>
        <v>-0.53497129252622422</v>
      </c>
      <c r="M96" s="13"/>
      <c r="N96" s="13"/>
      <c r="O96" s="13"/>
      <c r="P96" s="13"/>
      <c r="Q96" s="13"/>
      <c r="R96" s="13"/>
      <c r="S96" s="13"/>
      <c r="T96" s="13"/>
    </row>
    <row r="97" spans="2:20" hidden="1" x14ac:dyDescent="0.3">
      <c r="B97" s="1">
        <v>43560</v>
      </c>
      <c r="C97" s="4">
        <f t="shared" si="6"/>
        <v>6</v>
      </c>
      <c r="D97" s="2">
        <v>22586034</v>
      </c>
      <c r="E97" s="2">
        <v>5928833</v>
      </c>
      <c r="F97" s="2">
        <v>2418964</v>
      </c>
      <c r="G97" s="2">
        <v>1854136</v>
      </c>
      <c r="H97" s="12">
        <v>1566003</v>
      </c>
      <c r="I97" s="13">
        <f t="shared" si="9"/>
        <v>6.9335014726357003E-2</v>
      </c>
      <c r="J97" s="13">
        <f t="shared" si="7"/>
        <v>0.12652928215188264</v>
      </c>
      <c r="K97" s="13">
        <f t="shared" si="8"/>
        <v>-9.5237919824172623E-3</v>
      </c>
      <c r="L97" s="13">
        <f t="shared" si="10"/>
        <v>0.13736127433753009</v>
      </c>
      <c r="M97" s="13"/>
      <c r="N97" s="13"/>
      <c r="O97" s="13"/>
      <c r="P97" s="13"/>
      <c r="Q97" s="13"/>
      <c r="R97" s="13"/>
      <c r="S97" s="13"/>
      <c r="T97" s="13"/>
    </row>
    <row r="98" spans="2:20" hidden="1" x14ac:dyDescent="0.3">
      <c r="B98" s="1">
        <v>43561</v>
      </c>
      <c r="C98" s="4">
        <f t="shared" si="6"/>
        <v>7</v>
      </c>
      <c r="D98" s="2">
        <v>46685340</v>
      </c>
      <c r="E98" s="2">
        <v>9999999</v>
      </c>
      <c r="F98" s="2">
        <v>3434000</v>
      </c>
      <c r="G98" s="2">
        <v>2288417</v>
      </c>
      <c r="H98" s="12">
        <v>1856364</v>
      </c>
      <c r="I98" s="13">
        <f t="shared" si="9"/>
        <v>3.9763317563929063E-2</v>
      </c>
      <c r="J98" s="13">
        <f t="shared" si="7"/>
        <v>6.1529171460528609E-2</v>
      </c>
      <c r="K98" s="13">
        <f t="shared" si="8"/>
        <v>4.0000000000000036E-2</v>
      </c>
      <c r="L98" s="13">
        <f t="shared" si="10"/>
        <v>2.0701126404354619E-2</v>
      </c>
      <c r="M98" s="13"/>
      <c r="N98" s="13"/>
      <c r="O98" s="13"/>
      <c r="P98" s="13"/>
      <c r="Q98" s="13"/>
      <c r="R98" s="13"/>
      <c r="S98" s="13"/>
      <c r="T98" s="13"/>
    </row>
    <row r="99" spans="2:20" hidden="1" x14ac:dyDescent="0.3">
      <c r="B99" s="1">
        <v>43562</v>
      </c>
      <c r="C99" s="4">
        <f t="shared" si="6"/>
        <v>1</v>
      </c>
      <c r="D99" s="2">
        <v>43094160</v>
      </c>
      <c r="E99" s="2">
        <v>8687782</v>
      </c>
      <c r="F99" s="2">
        <v>2983384</v>
      </c>
      <c r="G99" s="2">
        <v>1947553</v>
      </c>
      <c r="H99" s="12">
        <v>1503900</v>
      </c>
      <c r="I99" s="13">
        <f t="shared" si="9"/>
        <v>3.4898000100245602E-2</v>
      </c>
      <c r="J99" s="13">
        <f t="shared" si="7"/>
        <v>-8.3514783877319365E-2</v>
      </c>
      <c r="K99" s="13">
        <f t="shared" si="8"/>
        <v>1.0526303941424953E-2</v>
      </c>
      <c r="L99" s="13">
        <f t="shared" si="10"/>
        <v>-9.306149424507737E-2</v>
      </c>
      <c r="M99" s="13"/>
      <c r="N99" s="13"/>
      <c r="O99" s="13"/>
      <c r="P99" s="13"/>
      <c r="Q99" s="13"/>
      <c r="R99" s="13"/>
      <c r="S99" s="13"/>
      <c r="T99" s="13"/>
    </row>
    <row r="100" spans="2:20" hidden="1" x14ac:dyDescent="0.3">
      <c r="B100" s="1">
        <v>43563</v>
      </c>
      <c r="C100" s="4">
        <f t="shared" si="6"/>
        <v>2</v>
      </c>
      <c r="D100" s="2">
        <v>21500167</v>
      </c>
      <c r="E100" s="2">
        <v>5536293</v>
      </c>
      <c r="F100" s="2">
        <v>2170226</v>
      </c>
      <c r="G100" s="2">
        <v>1520894</v>
      </c>
      <c r="H100" s="12">
        <v>1259605</v>
      </c>
      <c r="I100" s="13">
        <f t="shared" si="9"/>
        <v>5.8585824007785614E-2</v>
      </c>
      <c r="J100" s="13">
        <f t="shared" si="7"/>
        <v>-7.6010929963872487E-2</v>
      </c>
      <c r="K100" s="13">
        <f t="shared" si="8"/>
        <v>2.0618565999329652E-2</v>
      </c>
      <c r="L100" s="13">
        <f t="shared" si="10"/>
        <v>-9.46773840710885E-2</v>
      </c>
      <c r="M100" s="13"/>
      <c r="N100" s="13"/>
      <c r="O100" s="13"/>
      <c r="P100" s="13"/>
      <c r="Q100" s="13"/>
      <c r="R100" s="13"/>
      <c r="S100" s="13"/>
      <c r="T100" s="13"/>
    </row>
    <row r="101" spans="2:20" hidden="1" x14ac:dyDescent="0.3">
      <c r="B101" s="1">
        <v>43564</v>
      </c>
      <c r="C101" s="4">
        <f t="shared" si="6"/>
        <v>3</v>
      </c>
      <c r="D101" s="2">
        <v>21717340</v>
      </c>
      <c r="E101" s="2">
        <v>5592215</v>
      </c>
      <c r="F101" s="2">
        <v>2214517</v>
      </c>
      <c r="G101" s="2">
        <v>1535767</v>
      </c>
      <c r="H101" s="12">
        <v>1322295</v>
      </c>
      <c r="I101" s="13">
        <f t="shared" si="9"/>
        <v>6.088660029266936E-2</v>
      </c>
      <c r="J101" s="13">
        <f t="shared" si="7"/>
        <v>9.8032926600166714E-3</v>
      </c>
      <c r="K101" s="13">
        <f t="shared" si="8"/>
        <v>-4.7619047619047672E-2</v>
      </c>
      <c r="L101" s="13">
        <f t="shared" si="10"/>
        <v>6.0293457293017383E-2</v>
      </c>
      <c r="M101" s="13"/>
      <c r="N101" s="13"/>
      <c r="O101" s="13"/>
      <c r="P101" s="13"/>
      <c r="Q101" s="13"/>
      <c r="R101" s="13"/>
      <c r="S101" s="13"/>
      <c r="T101" s="13"/>
    </row>
    <row r="102" spans="2:20" hidden="1" x14ac:dyDescent="0.3">
      <c r="B102" s="1">
        <v>43565</v>
      </c>
      <c r="C102" s="4">
        <f t="shared" si="6"/>
        <v>4</v>
      </c>
      <c r="D102" s="2">
        <v>21500167</v>
      </c>
      <c r="E102" s="2">
        <v>5375041</v>
      </c>
      <c r="F102" s="2">
        <v>2064016</v>
      </c>
      <c r="G102" s="2">
        <v>1521799</v>
      </c>
      <c r="H102" s="12">
        <v>1210438</v>
      </c>
      <c r="I102" s="13">
        <f t="shared" si="9"/>
        <v>5.6299004561220382E-2</v>
      </c>
      <c r="J102" s="13">
        <f t="shared" si="7"/>
        <v>-9.3912999215507775E-2</v>
      </c>
      <c r="K102" s="13">
        <f t="shared" si="8"/>
        <v>-3.8834924980530983E-2</v>
      </c>
      <c r="L102" s="13">
        <f t="shared" si="10"/>
        <v>-5.7303449393291017E-2</v>
      </c>
      <c r="M102" s="13"/>
      <c r="N102" s="13"/>
      <c r="O102" s="13"/>
      <c r="P102" s="13"/>
      <c r="Q102" s="13"/>
      <c r="R102" s="13"/>
      <c r="S102" s="13"/>
      <c r="T102" s="13"/>
    </row>
    <row r="103" spans="2:20" x14ac:dyDescent="0.3">
      <c r="B103" s="1">
        <v>43566</v>
      </c>
      <c r="C103" s="4">
        <f t="shared" si="6"/>
        <v>5</v>
      </c>
      <c r="D103" s="2">
        <v>20631473</v>
      </c>
      <c r="E103" s="2">
        <v>5106289</v>
      </c>
      <c r="F103" s="2">
        <v>1981240</v>
      </c>
      <c r="G103" s="2">
        <v>1504157</v>
      </c>
      <c r="H103" s="12">
        <v>1208741</v>
      </c>
      <c r="I103" s="13">
        <f t="shared" si="9"/>
        <v>5.8587237081908793E-2</v>
      </c>
      <c r="J103" s="13">
        <f t="shared" si="7"/>
        <v>0.9239043412518404</v>
      </c>
      <c r="K103" s="13">
        <f t="shared" si="8"/>
        <v>-6.8627459389436152E-2</v>
      </c>
      <c r="L103" s="13">
        <f t="shared" si="10"/>
        <v>1.0656657324153227</v>
      </c>
      <c r="M103" s="13"/>
      <c r="N103" s="13"/>
      <c r="O103" s="13"/>
      <c r="P103" s="13"/>
      <c r="Q103" s="13"/>
      <c r="R103" s="13"/>
      <c r="S103" s="13"/>
      <c r="T103" s="13"/>
    </row>
    <row r="104" spans="2:20" x14ac:dyDescent="0.3">
      <c r="B104" s="1">
        <v>43567</v>
      </c>
      <c r="C104" s="4">
        <f t="shared" si="6"/>
        <v>6</v>
      </c>
      <c r="D104" s="2">
        <v>20631473</v>
      </c>
      <c r="E104" s="2">
        <v>5054710</v>
      </c>
      <c r="F104" s="2">
        <v>1920790</v>
      </c>
      <c r="G104" s="2">
        <v>1402176</v>
      </c>
      <c r="H104" s="12">
        <v>1138287</v>
      </c>
      <c r="I104" s="13">
        <f t="shared" si="9"/>
        <v>5.5172357300906243E-2</v>
      </c>
      <c r="J104" s="13">
        <f t="shared" si="7"/>
        <v>-0.27312591355188975</v>
      </c>
      <c r="K104" s="13">
        <f t="shared" si="8"/>
        <v>-8.6538477715919493E-2</v>
      </c>
      <c r="L104" s="13">
        <f t="shared" si="10"/>
        <v>-0.20426414390111858</v>
      </c>
      <c r="M104" s="13"/>
      <c r="N104" s="13"/>
      <c r="O104" s="13"/>
      <c r="P104" s="13"/>
      <c r="Q104" s="13"/>
      <c r="R104" s="13"/>
      <c r="S104" s="13"/>
      <c r="T104" s="13"/>
    </row>
    <row r="105" spans="2:20" hidden="1" x14ac:dyDescent="0.3">
      <c r="B105" s="1">
        <v>43568</v>
      </c>
      <c r="C105" s="4">
        <f t="shared" si="6"/>
        <v>7</v>
      </c>
      <c r="D105" s="2">
        <v>43094160</v>
      </c>
      <c r="E105" s="2">
        <v>9140271</v>
      </c>
      <c r="F105" s="2">
        <v>3107692</v>
      </c>
      <c r="G105" s="2">
        <v>2113230</v>
      </c>
      <c r="H105" s="12">
        <v>1598870</v>
      </c>
      <c r="I105" s="13">
        <f t="shared" si="9"/>
        <v>3.7101778988150598E-2</v>
      </c>
      <c r="J105" s="13">
        <f t="shared" si="7"/>
        <v>-0.13870878771620221</v>
      </c>
      <c r="K105" s="13">
        <f t="shared" si="8"/>
        <v>-7.6923076923076872E-2</v>
      </c>
      <c r="L105" s="13">
        <f t="shared" si="10"/>
        <v>-6.6934520025885735E-2</v>
      </c>
      <c r="M105" s="13"/>
      <c r="N105" s="13"/>
      <c r="O105" s="13"/>
      <c r="P105" s="13"/>
      <c r="Q105" s="13"/>
      <c r="R105" s="13"/>
      <c r="S105" s="13"/>
      <c r="T105" s="13"/>
    </row>
    <row r="106" spans="2:20" x14ac:dyDescent="0.3">
      <c r="B106" s="1">
        <v>43569</v>
      </c>
      <c r="C106" s="4">
        <f t="shared" si="6"/>
        <v>1</v>
      </c>
      <c r="D106" s="2">
        <v>46685340</v>
      </c>
      <c r="E106" s="2">
        <v>9803921</v>
      </c>
      <c r="F106" s="2">
        <v>3466666</v>
      </c>
      <c r="G106" s="2">
        <v>2357333</v>
      </c>
      <c r="H106" s="12">
        <v>1930656</v>
      </c>
      <c r="I106" s="13">
        <f t="shared" si="9"/>
        <v>4.1354652231300019E-2</v>
      </c>
      <c r="J106" s="13">
        <f t="shared" si="7"/>
        <v>0.28376620785956508</v>
      </c>
      <c r="K106" s="13">
        <f t="shared" si="8"/>
        <v>8.3333333333333259E-2</v>
      </c>
      <c r="L106" s="13">
        <f t="shared" si="10"/>
        <v>0.18501496110113713</v>
      </c>
      <c r="M106" s="13"/>
      <c r="N106" s="13"/>
      <c r="O106" s="13"/>
      <c r="P106" s="13"/>
      <c r="Q106" s="13"/>
      <c r="R106" s="13"/>
      <c r="S106" s="13"/>
      <c r="T106" s="13"/>
    </row>
    <row r="107" spans="2:20" hidden="1" x14ac:dyDescent="0.3">
      <c r="B107" s="1">
        <v>43570</v>
      </c>
      <c r="C107" s="4">
        <f t="shared" si="6"/>
        <v>2</v>
      </c>
      <c r="D107" s="2">
        <v>21065820</v>
      </c>
      <c r="E107" s="2">
        <v>5477113</v>
      </c>
      <c r="F107" s="2">
        <v>2256570</v>
      </c>
      <c r="G107" s="2">
        <v>1729661</v>
      </c>
      <c r="H107" s="12">
        <v>1418322</v>
      </c>
      <c r="I107" s="13">
        <f t="shared" si="9"/>
        <v>6.732811730091684E-2</v>
      </c>
      <c r="J107" s="13">
        <f t="shared" si="7"/>
        <v>0.12600537470079898</v>
      </c>
      <c r="K107" s="13">
        <f t="shared" si="8"/>
        <v>-2.0202029128424948E-2</v>
      </c>
      <c r="L107" s="13">
        <f t="shared" si="10"/>
        <v>0.14922199083466747</v>
      </c>
      <c r="M107" s="13"/>
      <c r="N107" s="13"/>
      <c r="O107" s="13"/>
      <c r="P107" s="13"/>
      <c r="Q107" s="13"/>
      <c r="R107" s="13"/>
      <c r="S107" s="13"/>
      <c r="T107" s="13"/>
    </row>
    <row r="108" spans="2:20" hidden="1" x14ac:dyDescent="0.3">
      <c r="B108" s="1">
        <v>43571</v>
      </c>
      <c r="C108" s="4">
        <f t="shared" si="6"/>
        <v>3</v>
      </c>
      <c r="D108" s="2">
        <v>22586034</v>
      </c>
      <c r="E108" s="2">
        <v>5872368</v>
      </c>
      <c r="F108" s="2">
        <v>2254989</v>
      </c>
      <c r="G108" s="2">
        <v>1596758</v>
      </c>
      <c r="H108" s="12">
        <v>1296248</v>
      </c>
      <c r="I108" s="13">
        <f t="shared" si="9"/>
        <v>5.7391572154721807E-2</v>
      </c>
      <c r="J108" s="13">
        <f t="shared" si="7"/>
        <v>-1.9698327529031001E-2</v>
      </c>
      <c r="K108" s="13">
        <f t="shared" si="8"/>
        <v>4.0000018418461902E-2</v>
      </c>
      <c r="L108" s="13">
        <f t="shared" si="10"/>
        <v>-5.7402254702145883E-2</v>
      </c>
      <c r="M108" s="13"/>
      <c r="N108" s="13"/>
      <c r="O108" s="13"/>
      <c r="P108" s="13"/>
      <c r="Q108" s="13"/>
      <c r="R108" s="13"/>
      <c r="S108" s="13"/>
      <c r="T108" s="13"/>
    </row>
    <row r="109" spans="2:20" hidden="1" x14ac:dyDescent="0.3">
      <c r="B109" s="1">
        <v>43572</v>
      </c>
      <c r="C109" s="4">
        <f t="shared" si="6"/>
        <v>4</v>
      </c>
      <c r="D109" s="2">
        <v>21934513</v>
      </c>
      <c r="E109" s="2">
        <v>5319119</v>
      </c>
      <c r="F109" s="2">
        <v>2191477</v>
      </c>
      <c r="G109" s="2">
        <v>1551785</v>
      </c>
      <c r="H109" s="12">
        <v>1336086</v>
      </c>
      <c r="I109" s="13">
        <f t="shared" si="9"/>
        <v>6.0912498946295274E-2</v>
      </c>
      <c r="J109" s="13">
        <f t="shared" si="7"/>
        <v>0.10380374707337348</v>
      </c>
      <c r="K109" s="13">
        <f t="shared" si="8"/>
        <v>2.0201982617158221E-2</v>
      </c>
      <c r="L109" s="13">
        <f t="shared" si="10"/>
        <v>8.1946286990884687E-2</v>
      </c>
      <c r="M109" s="13"/>
      <c r="N109" s="13"/>
      <c r="O109" s="13"/>
      <c r="P109" s="13"/>
      <c r="Q109" s="13"/>
      <c r="R109" s="13"/>
      <c r="S109" s="13"/>
      <c r="T109" s="13"/>
    </row>
    <row r="110" spans="2:20" x14ac:dyDescent="0.3">
      <c r="B110" s="1">
        <v>43573</v>
      </c>
      <c r="C110" s="4">
        <f t="shared" si="6"/>
        <v>5</v>
      </c>
      <c r="D110" s="2">
        <v>22803207</v>
      </c>
      <c r="E110" s="2">
        <v>5415761</v>
      </c>
      <c r="F110" s="2">
        <v>3639391</v>
      </c>
      <c r="G110" s="2">
        <v>2656756</v>
      </c>
      <c r="H110" s="12">
        <v>2091398</v>
      </c>
      <c r="I110" s="13">
        <f t="shared" si="9"/>
        <v>9.1715082005789803E-2</v>
      </c>
      <c r="J110" s="13">
        <f t="shared" si="7"/>
        <v>0.7302283946685022</v>
      </c>
      <c r="K110" s="13">
        <f t="shared" si="8"/>
        <v>0.10526315789473695</v>
      </c>
      <c r="L110" s="13">
        <f t="shared" si="10"/>
        <v>0.56544473803340667</v>
      </c>
      <c r="M110" s="13"/>
      <c r="N110" s="13"/>
      <c r="O110" s="13"/>
      <c r="P110" s="13"/>
      <c r="Q110" s="13"/>
      <c r="R110" s="13"/>
      <c r="S110" s="13"/>
      <c r="T110" s="13"/>
    </row>
    <row r="111" spans="2:20" x14ac:dyDescent="0.3">
      <c r="B111" s="1">
        <v>43574</v>
      </c>
      <c r="C111" s="4">
        <f t="shared" si="6"/>
        <v>6</v>
      </c>
      <c r="D111" s="2">
        <v>22151687</v>
      </c>
      <c r="E111" s="2">
        <v>5537921</v>
      </c>
      <c r="F111" s="2">
        <v>2281623</v>
      </c>
      <c r="G111" s="2">
        <v>1748864</v>
      </c>
      <c r="H111" s="12">
        <v>1419728</v>
      </c>
      <c r="I111" s="13">
        <f t="shared" si="9"/>
        <v>6.409119088762856E-2</v>
      </c>
      <c r="J111" s="13">
        <f t="shared" si="7"/>
        <v>0.2472495952251057</v>
      </c>
      <c r="K111" s="13">
        <f t="shared" si="8"/>
        <v>7.3684220220243013E-2</v>
      </c>
      <c r="L111" s="13">
        <f t="shared" si="10"/>
        <v>0.16165402428030418</v>
      </c>
      <c r="M111" s="13"/>
      <c r="N111" s="13"/>
      <c r="O111" s="13"/>
      <c r="P111" s="13"/>
      <c r="Q111" s="13"/>
      <c r="R111" s="13"/>
      <c r="S111" s="13"/>
      <c r="T111" s="13"/>
    </row>
    <row r="112" spans="2:20" hidden="1" x14ac:dyDescent="0.3">
      <c r="B112" s="1">
        <v>43575</v>
      </c>
      <c r="C112" s="4">
        <f t="shared" si="6"/>
        <v>7</v>
      </c>
      <c r="D112" s="2">
        <v>44440853</v>
      </c>
      <c r="E112" s="2">
        <v>9612556</v>
      </c>
      <c r="F112" s="2">
        <v>3300951</v>
      </c>
      <c r="G112" s="2">
        <v>2132414</v>
      </c>
      <c r="H112" s="12">
        <v>1596752</v>
      </c>
      <c r="I112" s="13">
        <f t="shared" si="9"/>
        <v>3.5929823399204329E-2</v>
      </c>
      <c r="J112" s="13">
        <f t="shared" si="7"/>
        <v>-1.3246855591761975E-3</v>
      </c>
      <c r="K112" s="13">
        <f t="shared" si="8"/>
        <v>3.1250011602500294E-2</v>
      </c>
      <c r="L112" s="13">
        <f t="shared" si="10"/>
        <v>-3.1587584771085031E-2</v>
      </c>
      <c r="M112" s="13"/>
      <c r="N112" s="13"/>
      <c r="O112" s="13"/>
      <c r="P112" s="13"/>
      <c r="Q112" s="13"/>
      <c r="R112" s="13"/>
      <c r="S112" s="13"/>
      <c r="T112" s="13"/>
    </row>
    <row r="113" spans="2:20" hidden="1" x14ac:dyDescent="0.3">
      <c r="B113" s="1">
        <v>43576</v>
      </c>
      <c r="C113" s="4">
        <f t="shared" si="6"/>
        <v>1</v>
      </c>
      <c r="D113" s="2">
        <v>46685340</v>
      </c>
      <c r="E113" s="2">
        <v>10098039</v>
      </c>
      <c r="F113" s="2">
        <v>3536333</v>
      </c>
      <c r="G113" s="2">
        <v>2356612</v>
      </c>
      <c r="H113" s="12">
        <v>1930065</v>
      </c>
      <c r="I113" s="13">
        <f t="shared" si="9"/>
        <v>4.1341993011082281E-2</v>
      </c>
      <c r="J113" s="13">
        <f t="shared" si="7"/>
        <v>-3.0611356968823777E-4</v>
      </c>
      <c r="K113" s="13">
        <f t="shared" si="8"/>
        <v>0</v>
      </c>
      <c r="L113" s="13">
        <f t="shared" si="10"/>
        <v>-3.0611356968823777E-4</v>
      </c>
      <c r="M113" s="13"/>
      <c r="N113" s="13"/>
      <c r="O113" s="13"/>
      <c r="P113" s="13"/>
      <c r="Q113" s="13"/>
      <c r="R113" s="13"/>
      <c r="S113" s="13"/>
      <c r="T113" s="13"/>
    </row>
    <row r="114" spans="2:20" hidden="1" x14ac:dyDescent="0.3">
      <c r="B114" s="1">
        <v>43577</v>
      </c>
      <c r="C114" s="4">
        <f t="shared" si="6"/>
        <v>2</v>
      </c>
      <c r="D114" s="2">
        <v>20848646</v>
      </c>
      <c r="E114" s="2">
        <v>5368526</v>
      </c>
      <c r="F114" s="2">
        <v>2211832</v>
      </c>
      <c r="G114" s="2">
        <v>1695369</v>
      </c>
      <c r="H114" s="12">
        <v>1459713</v>
      </c>
      <c r="I114" s="13">
        <f t="shared" si="9"/>
        <v>7.0014762589378707E-2</v>
      </c>
      <c r="J114" s="13">
        <f t="shared" si="7"/>
        <v>2.9183076903552152E-2</v>
      </c>
      <c r="K114" s="13">
        <f t="shared" si="8"/>
        <v>-1.030930673479602E-2</v>
      </c>
      <c r="L114" s="13">
        <f t="shared" si="10"/>
        <v>3.9903763779018941E-2</v>
      </c>
      <c r="M114" s="13"/>
      <c r="N114" s="13"/>
      <c r="O114" s="13"/>
      <c r="P114" s="13"/>
      <c r="Q114" s="13"/>
      <c r="R114" s="13"/>
      <c r="S114" s="13"/>
      <c r="T114" s="13"/>
    </row>
    <row r="115" spans="2:20" hidden="1" x14ac:dyDescent="0.3">
      <c r="B115" s="1">
        <v>43578</v>
      </c>
      <c r="C115" s="4">
        <f t="shared" si="6"/>
        <v>3</v>
      </c>
      <c r="D115" s="2">
        <v>20631473</v>
      </c>
      <c r="E115" s="2">
        <v>4899974</v>
      </c>
      <c r="F115" s="2">
        <v>1881590</v>
      </c>
      <c r="G115" s="2">
        <v>1414767</v>
      </c>
      <c r="H115" s="12">
        <v>1148508</v>
      </c>
      <c r="I115" s="13">
        <f t="shared" si="9"/>
        <v>5.5667765457173127E-2</v>
      </c>
      <c r="J115" s="13">
        <f t="shared" si="7"/>
        <v>-0.11397510352957152</v>
      </c>
      <c r="K115" s="13">
        <f t="shared" si="8"/>
        <v>-8.6538477715919493E-2</v>
      </c>
      <c r="L115" s="13">
        <f t="shared" si="10"/>
        <v>-3.0035885633198478E-2</v>
      </c>
      <c r="M115" s="13"/>
      <c r="N115" s="13"/>
      <c r="O115" s="13"/>
      <c r="P115" s="13"/>
      <c r="Q115" s="13"/>
      <c r="R115" s="13"/>
      <c r="S115" s="13"/>
      <c r="T115" s="13"/>
    </row>
    <row r="116" spans="2:20" hidden="1" x14ac:dyDescent="0.3">
      <c r="B116" s="1">
        <v>43579</v>
      </c>
      <c r="C116" s="4">
        <f t="shared" si="6"/>
        <v>4</v>
      </c>
      <c r="D116" s="2">
        <v>21717340</v>
      </c>
      <c r="E116" s="2">
        <v>5700801</v>
      </c>
      <c r="F116" s="2">
        <v>2325927</v>
      </c>
      <c r="G116" s="2">
        <v>1765843</v>
      </c>
      <c r="H116" s="12">
        <v>1476951</v>
      </c>
      <c r="I116" s="13">
        <f t="shared" si="9"/>
        <v>6.8007914413091106E-2</v>
      </c>
      <c r="J116" s="13">
        <f t="shared" si="7"/>
        <v>0.10543108751981545</v>
      </c>
      <c r="K116" s="13">
        <f t="shared" si="8"/>
        <v>-9.9009720434640736E-3</v>
      </c>
      <c r="L116" s="13">
        <f t="shared" si="10"/>
        <v>0.11648537803467307</v>
      </c>
      <c r="M116" s="13"/>
      <c r="N116" s="13"/>
      <c r="O116" s="13"/>
      <c r="P116" s="13"/>
      <c r="Q116" s="13"/>
      <c r="R116" s="13"/>
      <c r="S116" s="13"/>
      <c r="T116" s="13"/>
    </row>
    <row r="117" spans="2:20" x14ac:dyDescent="0.3">
      <c r="B117" s="1">
        <v>43580</v>
      </c>
      <c r="C117" s="4">
        <f t="shared" si="6"/>
        <v>5</v>
      </c>
      <c r="D117" s="2">
        <v>22803207</v>
      </c>
      <c r="E117" s="2">
        <v>5700801</v>
      </c>
      <c r="F117" s="2">
        <v>2189107</v>
      </c>
      <c r="G117" s="2">
        <v>1518146</v>
      </c>
      <c r="H117" s="12">
        <v>1282226</v>
      </c>
      <c r="I117" s="13">
        <f t="shared" si="9"/>
        <v>5.6230073252415767E-2</v>
      </c>
      <c r="J117" s="13">
        <f t="shared" si="7"/>
        <v>-0.38690483590402214</v>
      </c>
      <c r="K117" s="13">
        <f t="shared" si="8"/>
        <v>0</v>
      </c>
      <c r="L117" s="13">
        <f t="shared" si="10"/>
        <v>-0.38690483590402214</v>
      </c>
      <c r="M117" s="13"/>
      <c r="N117" s="13"/>
      <c r="O117" s="13"/>
      <c r="P117" s="13"/>
      <c r="Q117" s="13"/>
      <c r="R117" s="13"/>
      <c r="S117" s="13"/>
      <c r="T117" s="13"/>
    </row>
    <row r="118" spans="2:20" hidden="1" x14ac:dyDescent="0.3">
      <c r="B118" s="1">
        <v>43581</v>
      </c>
      <c r="C118" s="4">
        <f t="shared" si="6"/>
        <v>6</v>
      </c>
      <c r="D118" s="2">
        <v>22151687</v>
      </c>
      <c r="E118" s="2">
        <v>5759438</v>
      </c>
      <c r="F118" s="2">
        <v>2188586</v>
      </c>
      <c r="G118" s="2">
        <v>1533761</v>
      </c>
      <c r="H118" s="12">
        <v>1307991</v>
      </c>
      <c r="I118" s="13">
        <f t="shared" si="9"/>
        <v>5.9047015245385151E-2</v>
      </c>
      <c r="J118" s="13">
        <f t="shared" si="7"/>
        <v>-7.8703103693101739E-2</v>
      </c>
      <c r="K118" s="13">
        <f t="shared" si="8"/>
        <v>0</v>
      </c>
      <c r="L118" s="13">
        <f t="shared" si="10"/>
        <v>-7.8703103693101739E-2</v>
      </c>
      <c r="M118" s="13"/>
      <c r="N118" s="13"/>
      <c r="O118" s="13"/>
      <c r="P118" s="13"/>
      <c r="Q118" s="13"/>
      <c r="R118" s="13"/>
      <c r="S118" s="13"/>
      <c r="T118" s="13"/>
    </row>
    <row r="119" spans="2:20" hidden="1" x14ac:dyDescent="0.3">
      <c r="B119" s="1">
        <v>43582</v>
      </c>
      <c r="C119" s="4">
        <f t="shared" si="6"/>
        <v>7</v>
      </c>
      <c r="D119" s="2">
        <v>47134238</v>
      </c>
      <c r="E119" s="2">
        <v>9997171</v>
      </c>
      <c r="F119" s="2">
        <v>3297067</v>
      </c>
      <c r="G119" s="2">
        <v>2354106</v>
      </c>
      <c r="H119" s="12">
        <v>1744392</v>
      </c>
      <c r="I119" s="13">
        <f t="shared" si="9"/>
        <v>3.7009020915963468E-2</v>
      </c>
      <c r="J119" s="13">
        <f t="shared" si="7"/>
        <v>9.246269927953743E-2</v>
      </c>
      <c r="K119" s="13">
        <f t="shared" si="8"/>
        <v>6.0606059924187328E-2</v>
      </c>
      <c r="L119" s="13">
        <f t="shared" si="10"/>
        <v>3.0036259982926472E-2</v>
      </c>
      <c r="M119" s="13"/>
      <c r="N119" s="13"/>
      <c r="O119" s="13"/>
      <c r="P119" s="13"/>
      <c r="Q119" s="13"/>
      <c r="R119" s="13"/>
      <c r="S119" s="13"/>
      <c r="T119" s="13"/>
    </row>
    <row r="120" spans="2:20" hidden="1" x14ac:dyDescent="0.3">
      <c r="B120" s="1">
        <v>43583</v>
      </c>
      <c r="C120" s="4">
        <f t="shared" si="6"/>
        <v>1</v>
      </c>
      <c r="D120" s="2">
        <v>46236443</v>
      </c>
      <c r="E120" s="2">
        <v>9224170</v>
      </c>
      <c r="F120" s="2">
        <v>3261666</v>
      </c>
      <c r="G120" s="2">
        <v>2151395</v>
      </c>
      <c r="H120" s="12">
        <v>1644526</v>
      </c>
      <c r="I120" s="13">
        <f t="shared" si="9"/>
        <v>3.5567744690048933E-2</v>
      </c>
      <c r="J120" s="13">
        <f t="shared" si="7"/>
        <v>-0.14794268586809256</v>
      </c>
      <c r="K120" s="13">
        <f t="shared" si="8"/>
        <v>-9.6153739053844722E-3</v>
      </c>
      <c r="L120" s="13">
        <f t="shared" si="10"/>
        <v>-0.13967029406360465</v>
      </c>
      <c r="M120" s="13"/>
      <c r="N120" s="13"/>
      <c r="O120" s="13"/>
      <c r="P120" s="13"/>
      <c r="Q120" s="13"/>
      <c r="R120" s="13"/>
      <c r="S120" s="13"/>
      <c r="T120" s="13"/>
    </row>
    <row r="121" spans="2:20" hidden="1" x14ac:dyDescent="0.3">
      <c r="B121" s="1">
        <v>43584</v>
      </c>
      <c r="C121" s="4">
        <f t="shared" si="6"/>
        <v>2</v>
      </c>
      <c r="D121" s="2">
        <v>20631473</v>
      </c>
      <c r="E121" s="2">
        <v>5209447</v>
      </c>
      <c r="F121" s="2">
        <v>2062941</v>
      </c>
      <c r="G121" s="2">
        <v>1475828</v>
      </c>
      <c r="H121" s="12">
        <v>1210178</v>
      </c>
      <c r="I121" s="13">
        <f t="shared" si="9"/>
        <v>5.8656887949784291E-2</v>
      </c>
      <c r="J121" s="13">
        <f t="shared" si="7"/>
        <v>-0.17094798772087394</v>
      </c>
      <c r="K121" s="13">
        <f t="shared" si="8"/>
        <v>-1.041664768062156E-2</v>
      </c>
      <c r="L121" s="13">
        <f t="shared" si="10"/>
        <v>-0.16222114050726522</v>
      </c>
      <c r="M121" s="13"/>
      <c r="N121" s="13"/>
      <c r="O121" s="13"/>
      <c r="P121" s="13"/>
      <c r="Q121" s="13"/>
      <c r="R121" s="13"/>
      <c r="S121" s="13"/>
      <c r="T121" s="13"/>
    </row>
    <row r="122" spans="2:20" hidden="1" x14ac:dyDescent="0.3">
      <c r="B122" s="1">
        <v>43585</v>
      </c>
      <c r="C122" s="4">
        <f t="shared" si="6"/>
        <v>3</v>
      </c>
      <c r="D122" s="2">
        <v>21065820</v>
      </c>
      <c r="E122" s="2">
        <v>5319119</v>
      </c>
      <c r="F122" s="2">
        <v>2148924</v>
      </c>
      <c r="G122" s="2">
        <v>1490279</v>
      </c>
      <c r="H122" s="12">
        <v>1246469</v>
      </c>
      <c r="I122" s="13">
        <f t="shared" si="9"/>
        <v>5.9170210321743945E-2</v>
      </c>
      <c r="J122" s="13">
        <f t="shared" si="7"/>
        <v>8.5294138133996444E-2</v>
      </c>
      <c r="K122" s="13">
        <f t="shared" si="8"/>
        <v>2.105264127287465E-2</v>
      </c>
      <c r="L122" s="13">
        <f t="shared" si="10"/>
        <v>6.2916929318195036E-2</v>
      </c>
      <c r="M122" s="13"/>
      <c r="N122" s="13"/>
      <c r="O122" s="13"/>
      <c r="P122" s="13"/>
      <c r="Q122" s="13"/>
      <c r="R122" s="13"/>
      <c r="S122" s="13"/>
      <c r="T122" s="13"/>
    </row>
    <row r="123" spans="2:20" hidden="1" x14ac:dyDescent="0.3">
      <c r="B123" s="1">
        <v>43586</v>
      </c>
      <c r="C123" s="4">
        <f t="shared" si="6"/>
        <v>4</v>
      </c>
      <c r="D123" s="2">
        <v>22803207</v>
      </c>
      <c r="E123" s="2">
        <v>5529777</v>
      </c>
      <c r="F123" s="2">
        <v>2278268</v>
      </c>
      <c r="G123" s="2">
        <v>1696398</v>
      </c>
      <c r="H123" s="12">
        <v>1460599</v>
      </c>
      <c r="I123" s="13">
        <f t="shared" si="9"/>
        <v>6.4052350180393486E-2</v>
      </c>
      <c r="J123" s="13">
        <f t="shared" si="7"/>
        <v>-1.1071457346926161E-2</v>
      </c>
      <c r="K123" s="13">
        <f t="shared" si="8"/>
        <v>5.0000000000000044E-2</v>
      </c>
      <c r="L123" s="13">
        <f t="shared" si="10"/>
        <v>-5.8163292711358228E-2</v>
      </c>
      <c r="M123" s="13"/>
      <c r="N123" s="13"/>
      <c r="O123" s="13"/>
      <c r="P123" s="13"/>
      <c r="Q123" s="13"/>
      <c r="R123" s="13"/>
      <c r="S123" s="13"/>
      <c r="T123" s="13"/>
    </row>
    <row r="124" spans="2:20" hidden="1" x14ac:dyDescent="0.3">
      <c r="B124" s="1">
        <v>43587</v>
      </c>
      <c r="C124" s="4">
        <f t="shared" si="6"/>
        <v>5</v>
      </c>
      <c r="D124" s="2">
        <v>21282993</v>
      </c>
      <c r="E124" s="2">
        <v>5533578</v>
      </c>
      <c r="F124" s="2">
        <v>2169162</v>
      </c>
      <c r="G124" s="2">
        <v>1615158</v>
      </c>
      <c r="H124" s="12">
        <v>1284697</v>
      </c>
      <c r="I124" s="13">
        <f t="shared" si="9"/>
        <v>6.0362609713774752E-2</v>
      </c>
      <c r="J124" s="13">
        <f t="shared" si="7"/>
        <v>1.9271173724444424E-3</v>
      </c>
      <c r="K124" s="13">
        <f t="shared" si="8"/>
        <v>-6.6666675437362821E-2</v>
      </c>
      <c r="L124" s="13">
        <f t="shared" si="10"/>
        <v>7.3493350129709034E-2</v>
      </c>
      <c r="M124" s="13"/>
      <c r="N124" s="13"/>
      <c r="O124" s="13"/>
      <c r="P124" s="13"/>
      <c r="Q124" s="13"/>
      <c r="R124" s="13"/>
      <c r="S124" s="13"/>
      <c r="T124" s="13"/>
    </row>
    <row r="125" spans="2:20" hidden="1" x14ac:dyDescent="0.3">
      <c r="B125" s="1">
        <v>43588</v>
      </c>
      <c r="C125" s="4">
        <f t="shared" si="6"/>
        <v>6</v>
      </c>
      <c r="D125" s="2">
        <v>20848646</v>
      </c>
      <c r="E125" s="2">
        <v>5264283</v>
      </c>
      <c r="F125" s="2">
        <v>2147827</v>
      </c>
      <c r="G125" s="2">
        <v>1552235</v>
      </c>
      <c r="H125" s="12">
        <v>1260104</v>
      </c>
      <c r="I125" s="13">
        <f t="shared" si="9"/>
        <v>6.0440567699216532E-2</v>
      </c>
      <c r="J125" s="13">
        <f t="shared" si="7"/>
        <v>-3.6611108180407914E-2</v>
      </c>
      <c r="K125" s="13">
        <f t="shared" si="8"/>
        <v>-5.8823555966640351E-2</v>
      </c>
      <c r="L125" s="13">
        <f t="shared" si="10"/>
        <v>2.3600726438755881E-2</v>
      </c>
      <c r="M125" s="13"/>
      <c r="N125" s="13"/>
      <c r="O125" s="13"/>
      <c r="P125" s="13"/>
      <c r="Q125" s="13"/>
      <c r="R125" s="13"/>
      <c r="S125" s="13"/>
      <c r="T125" s="13"/>
    </row>
    <row r="126" spans="2:20" hidden="1" x14ac:dyDescent="0.3">
      <c r="B126" s="1">
        <v>43589</v>
      </c>
      <c r="C126" s="4">
        <f t="shared" si="6"/>
        <v>7</v>
      </c>
      <c r="D126" s="2">
        <v>43094160</v>
      </c>
      <c r="E126" s="2">
        <v>9321266</v>
      </c>
      <c r="F126" s="2">
        <v>3042461</v>
      </c>
      <c r="G126" s="2">
        <v>1986118</v>
      </c>
      <c r="H126" s="12">
        <v>1487205</v>
      </c>
      <c r="I126" s="13">
        <f t="shared" si="9"/>
        <v>3.4510592618582192E-2</v>
      </c>
      <c r="J126" s="13">
        <f t="shared" si="7"/>
        <v>-0.14743647070153953</v>
      </c>
      <c r="K126" s="13">
        <f t="shared" si="8"/>
        <v>-8.5714295413028663E-2</v>
      </c>
      <c r="L126" s="13">
        <f t="shared" si="10"/>
        <v>-6.750862993794049E-2</v>
      </c>
      <c r="M126" s="13"/>
      <c r="N126" s="13"/>
      <c r="O126" s="13"/>
      <c r="P126" s="13"/>
      <c r="Q126" s="13"/>
      <c r="R126" s="13"/>
      <c r="S126" s="13"/>
      <c r="T126" s="13"/>
    </row>
    <row r="127" spans="2:20" hidden="1" x14ac:dyDescent="0.3">
      <c r="B127" s="1">
        <v>43590</v>
      </c>
      <c r="C127" s="4">
        <f t="shared" si="6"/>
        <v>1</v>
      </c>
      <c r="D127" s="2">
        <v>43991955</v>
      </c>
      <c r="E127" s="2">
        <v>8868778</v>
      </c>
      <c r="F127" s="2">
        <v>3136000</v>
      </c>
      <c r="G127" s="2">
        <v>2068505</v>
      </c>
      <c r="H127" s="12">
        <v>1532762</v>
      </c>
      <c r="I127" s="13">
        <f t="shared" si="9"/>
        <v>3.4841870519280171E-2</v>
      </c>
      <c r="J127" s="13">
        <f t="shared" si="7"/>
        <v>-6.796122408523797E-2</v>
      </c>
      <c r="K127" s="13">
        <f t="shared" si="8"/>
        <v>-4.8543699609418511E-2</v>
      </c>
      <c r="L127" s="13">
        <f t="shared" si="10"/>
        <v>-2.040821472079013E-2</v>
      </c>
      <c r="M127" s="13"/>
      <c r="N127" s="13"/>
      <c r="O127" s="13"/>
      <c r="P127" s="13"/>
      <c r="Q127" s="13"/>
      <c r="R127" s="13"/>
      <c r="S127" s="13"/>
      <c r="T127" s="13"/>
    </row>
    <row r="128" spans="2:20" hidden="1" x14ac:dyDescent="0.3">
      <c r="B128" s="1">
        <v>43591</v>
      </c>
      <c r="C128" s="4">
        <f t="shared" si="6"/>
        <v>2</v>
      </c>
      <c r="D128" s="2">
        <v>21717340</v>
      </c>
      <c r="E128" s="2">
        <v>5157868</v>
      </c>
      <c r="F128" s="2">
        <v>1959989</v>
      </c>
      <c r="G128" s="2">
        <v>1430792</v>
      </c>
      <c r="H128" s="12">
        <v>1161517</v>
      </c>
      <c r="I128" s="13">
        <f t="shared" si="9"/>
        <v>5.3483391612416623E-2</v>
      </c>
      <c r="J128" s="13">
        <f t="shared" si="7"/>
        <v>-4.0209787320542922E-2</v>
      </c>
      <c r="K128" s="13">
        <f t="shared" si="8"/>
        <v>5.2631578947368363E-2</v>
      </c>
      <c r="L128" s="13">
        <f t="shared" si="10"/>
        <v>-8.8199297954515754E-2</v>
      </c>
      <c r="M128" s="13"/>
      <c r="N128" s="13"/>
      <c r="O128" s="13"/>
      <c r="P128" s="13"/>
      <c r="Q128" s="13"/>
      <c r="R128" s="13"/>
      <c r="S128" s="13"/>
      <c r="T128" s="13"/>
    </row>
    <row r="129" spans="2:20" hidden="1" x14ac:dyDescent="0.3">
      <c r="B129" s="1">
        <v>43592</v>
      </c>
      <c r="C129" s="4">
        <f t="shared" si="6"/>
        <v>3</v>
      </c>
      <c r="D129" s="2">
        <v>22151687</v>
      </c>
      <c r="E129" s="2">
        <v>5814817</v>
      </c>
      <c r="F129" s="2">
        <v>2372445</v>
      </c>
      <c r="G129" s="2">
        <v>1679928</v>
      </c>
      <c r="H129" s="12">
        <v>1308664</v>
      </c>
      <c r="I129" s="13">
        <f t="shared" si="9"/>
        <v>5.9077396678636714E-2</v>
      </c>
      <c r="J129" s="13">
        <f t="shared" si="7"/>
        <v>4.9896948901256177E-2</v>
      </c>
      <c r="K129" s="13">
        <f t="shared" si="8"/>
        <v>5.154639126319327E-2</v>
      </c>
      <c r="L129" s="13">
        <f t="shared" si="10"/>
        <v>-1.5685873449249321E-3</v>
      </c>
      <c r="M129" s="13"/>
      <c r="N129" s="13"/>
      <c r="O129" s="13"/>
      <c r="P129" s="13"/>
      <c r="Q129" s="13"/>
      <c r="R129" s="13"/>
      <c r="S129" s="13"/>
      <c r="T129" s="13"/>
    </row>
    <row r="130" spans="2:20" hidden="1" x14ac:dyDescent="0.3">
      <c r="B130" s="1">
        <v>43593</v>
      </c>
      <c r="C130" s="4">
        <f t="shared" si="6"/>
        <v>4</v>
      </c>
      <c r="D130" s="2">
        <v>22803207</v>
      </c>
      <c r="E130" s="2">
        <v>5757809</v>
      </c>
      <c r="F130" s="2">
        <v>2187967</v>
      </c>
      <c r="G130" s="2">
        <v>1565272</v>
      </c>
      <c r="H130" s="12">
        <v>1334864</v>
      </c>
      <c r="I130" s="13">
        <f t="shared" si="9"/>
        <v>5.8538432773951488E-2</v>
      </c>
      <c r="J130" s="13">
        <f t="shared" si="7"/>
        <v>-8.6084544765537951E-2</v>
      </c>
      <c r="K130" s="13">
        <f t="shared" si="8"/>
        <v>0</v>
      </c>
      <c r="L130" s="13">
        <f t="shared" si="10"/>
        <v>-8.6084544765537951E-2</v>
      </c>
      <c r="M130" s="13"/>
      <c r="N130" s="13"/>
      <c r="O130" s="13"/>
      <c r="P130" s="13"/>
      <c r="Q130" s="13"/>
      <c r="R130" s="13"/>
      <c r="S130" s="13"/>
      <c r="T130" s="13"/>
    </row>
    <row r="131" spans="2:20" hidden="1" x14ac:dyDescent="0.3">
      <c r="B131" s="1">
        <v>43594</v>
      </c>
      <c r="C131" s="4">
        <f t="shared" si="6"/>
        <v>5</v>
      </c>
      <c r="D131" s="2">
        <v>21065820</v>
      </c>
      <c r="E131" s="2">
        <v>5108461</v>
      </c>
      <c r="F131" s="2">
        <v>2063818</v>
      </c>
      <c r="G131" s="2">
        <v>1506587</v>
      </c>
      <c r="H131" s="12">
        <v>1210693</v>
      </c>
      <c r="I131" s="13">
        <f t="shared" si="9"/>
        <v>5.7471914219337297E-2</v>
      </c>
      <c r="J131" s="13">
        <f t="shared" si="7"/>
        <v>-5.7604244424950046E-2</v>
      </c>
      <c r="K131" s="13">
        <f t="shared" si="8"/>
        <v>-1.0204062934193514E-2</v>
      </c>
      <c r="L131" s="13">
        <f t="shared" si="10"/>
        <v>-4.7888842250930708E-2</v>
      </c>
      <c r="M131" s="13"/>
      <c r="N131" s="13"/>
      <c r="O131" s="13"/>
      <c r="P131" s="13"/>
      <c r="Q131" s="13"/>
      <c r="R131" s="13"/>
      <c r="S131" s="13"/>
      <c r="T131" s="13"/>
    </row>
    <row r="132" spans="2:20" hidden="1" x14ac:dyDescent="0.3">
      <c r="B132" s="1">
        <v>43595</v>
      </c>
      <c r="C132" s="4">
        <f t="shared" ref="C132:C195" si="11">WEEKDAY(B132,1)</f>
        <v>6</v>
      </c>
      <c r="D132" s="2">
        <v>21065820</v>
      </c>
      <c r="E132" s="2">
        <v>5213790</v>
      </c>
      <c r="F132" s="2">
        <v>2168936</v>
      </c>
      <c r="G132" s="2">
        <v>1583323</v>
      </c>
      <c r="H132" s="12">
        <v>1337275</v>
      </c>
      <c r="I132" s="13">
        <f t="shared" si="9"/>
        <v>6.3480794955999814E-2</v>
      </c>
      <c r="J132" s="13">
        <f t="shared" si="7"/>
        <v>6.1241770520528371E-2</v>
      </c>
      <c r="K132" s="13">
        <f t="shared" si="8"/>
        <v>1.0416695645367069E-2</v>
      </c>
      <c r="L132" s="13">
        <f t="shared" si="10"/>
        <v>5.030110358845441E-2</v>
      </c>
      <c r="M132" s="13"/>
      <c r="N132" s="13"/>
      <c r="O132" s="13"/>
      <c r="P132" s="13"/>
      <c r="Q132" s="13"/>
      <c r="R132" s="13"/>
      <c r="S132" s="13"/>
      <c r="T132" s="13"/>
    </row>
    <row r="133" spans="2:20" hidden="1" x14ac:dyDescent="0.3">
      <c r="B133" s="1">
        <v>43596</v>
      </c>
      <c r="C133" s="4">
        <f t="shared" si="11"/>
        <v>7</v>
      </c>
      <c r="D133" s="2">
        <v>45787545</v>
      </c>
      <c r="E133" s="2">
        <v>10096153</v>
      </c>
      <c r="F133" s="2">
        <v>3398365</v>
      </c>
      <c r="G133" s="2">
        <v>2218452</v>
      </c>
      <c r="H133" s="12">
        <v>1678481</v>
      </c>
      <c r="I133" s="13">
        <f t="shared" si="9"/>
        <v>3.6658025670518041E-2</v>
      </c>
      <c r="J133" s="13">
        <f t="shared" si="7"/>
        <v>0.12861441428720322</v>
      </c>
      <c r="K133" s="13">
        <f t="shared" si="8"/>
        <v>6.25E-2</v>
      </c>
      <c r="L133" s="13">
        <f t="shared" si="10"/>
        <v>6.2225331093838321E-2</v>
      </c>
      <c r="M133" s="13"/>
      <c r="N133" s="13"/>
      <c r="O133" s="13"/>
      <c r="P133" s="13"/>
      <c r="Q133" s="13"/>
      <c r="R133" s="13"/>
      <c r="S133" s="13"/>
      <c r="T133" s="13"/>
    </row>
    <row r="134" spans="2:20" hidden="1" x14ac:dyDescent="0.3">
      <c r="B134" s="1">
        <v>43597</v>
      </c>
      <c r="C134" s="4">
        <f t="shared" si="11"/>
        <v>1</v>
      </c>
      <c r="D134" s="2">
        <v>42645263</v>
      </c>
      <c r="E134" s="2">
        <v>8955505</v>
      </c>
      <c r="F134" s="2">
        <v>3166666</v>
      </c>
      <c r="G134" s="2">
        <v>2088733</v>
      </c>
      <c r="H134" s="12">
        <v>1564043</v>
      </c>
      <c r="I134" s="13">
        <f t="shared" si="9"/>
        <v>3.6675656098075889E-2</v>
      </c>
      <c r="J134" s="13">
        <f t="shared" si="7"/>
        <v>2.0408256467735919E-2</v>
      </c>
      <c r="K134" s="13">
        <f t="shared" si="8"/>
        <v>-3.0612233532244737E-2</v>
      </c>
      <c r="L134" s="13">
        <f t="shared" si="10"/>
        <v>5.2631662751314368E-2</v>
      </c>
      <c r="M134" s="13"/>
      <c r="N134" s="13"/>
      <c r="O134" s="13"/>
      <c r="P134" s="13"/>
      <c r="Q134" s="13"/>
      <c r="R134" s="13"/>
      <c r="S134" s="13"/>
      <c r="T134" s="13"/>
    </row>
    <row r="135" spans="2:20" hidden="1" x14ac:dyDescent="0.3">
      <c r="B135" s="1">
        <v>43598</v>
      </c>
      <c r="C135" s="4">
        <f t="shared" si="11"/>
        <v>2</v>
      </c>
      <c r="D135" s="2">
        <v>20848646</v>
      </c>
      <c r="E135" s="2">
        <v>5420648</v>
      </c>
      <c r="F135" s="2">
        <v>2059846</v>
      </c>
      <c r="G135" s="2">
        <v>1428503</v>
      </c>
      <c r="H135" s="12">
        <v>1229941</v>
      </c>
      <c r="I135" s="13">
        <f t="shared" si="9"/>
        <v>5.8993807079845854E-2</v>
      </c>
      <c r="J135" s="13">
        <f t="shared" si="7"/>
        <v>5.8909167924360961E-2</v>
      </c>
      <c r="K135" s="13">
        <f t="shared" si="8"/>
        <v>-4.0000018418461902E-2</v>
      </c>
      <c r="L135" s="13">
        <f t="shared" si="10"/>
        <v>0.10303040441717126</v>
      </c>
      <c r="M135" s="13"/>
      <c r="N135" s="13"/>
      <c r="O135" s="13"/>
      <c r="P135" s="13"/>
      <c r="Q135" s="13"/>
      <c r="R135" s="13"/>
      <c r="S135" s="13"/>
      <c r="T135" s="13"/>
    </row>
    <row r="136" spans="2:20" hidden="1" x14ac:dyDescent="0.3">
      <c r="B136" s="1">
        <v>43599</v>
      </c>
      <c r="C136" s="4">
        <f t="shared" si="11"/>
        <v>3</v>
      </c>
      <c r="D136" s="2">
        <v>22803207</v>
      </c>
      <c r="E136" s="2">
        <v>5700801</v>
      </c>
      <c r="F136" s="2">
        <v>2280320</v>
      </c>
      <c r="G136" s="2">
        <v>1731219</v>
      </c>
      <c r="H136" s="12">
        <v>1433796</v>
      </c>
      <c r="I136" s="13">
        <f t="shared" si="9"/>
        <v>6.287694533492591E-2</v>
      </c>
      <c r="J136" s="13">
        <f t="shared" si="7"/>
        <v>9.5618126577945217E-2</v>
      </c>
      <c r="K136" s="13">
        <f t="shared" si="8"/>
        <v>2.9411755411675955E-2</v>
      </c>
      <c r="L136" s="13">
        <f t="shared" si="10"/>
        <v>6.4314761142194588E-2</v>
      </c>
      <c r="M136" s="13"/>
      <c r="N136" s="13"/>
      <c r="O136" s="13"/>
      <c r="P136" s="13"/>
      <c r="Q136" s="13"/>
      <c r="R136" s="13"/>
      <c r="S136" s="13"/>
      <c r="T136" s="13"/>
    </row>
    <row r="137" spans="2:20" hidden="1" x14ac:dyDescent="0.3">
      <c r="B137" s="1">
        <v>43600</v>
      </c>
      <c r="C137" s="4">
        <f t="shared" si="11"/>
        <v>4</v>
      </c>
      <c r="D137" s="2">
        <v>21934513</v>
      </c>
      <c r="E137" s="2">
        <v>5483628</v>
      </c>
      <c r="F137" s="2">
        <v>2303123</v>
      </c>
      <c r="G137" s="2">
        <v>1647654</v>
      </c>
      <c r="H137" s="12">
        <v>1283523</v>
      </c>
      <c r="I137" s="13">
        <f t="shared" si="9"/>
        <v>5.8516138470911118E-2</v>
      </c>
      <c r="J137" s="13">
        <f t="shared" si="7"/>
        <v>-3.8461596087691285E-2</v>
      </c>
      <c r="K137" s="13">
        <f t="shared" si="8"/>
        <v>-3.809525563663041E-2</v>
      </c>
      <c r="L137" s="13">
        <f t="shared" si="10"/>
        <v>-3.808489907213275E-4</v>
      </c>
      <c r="M137" s="13"/>
      <c r="N137" s="13"/>
      <c r="O137" s="13"/>
      <c r="P137" s="13"/>
      <c r="Q137" s="13"/>
      <c r="R137" s="13"/>
      <c r="S137" s="13"/>
      <c r="T137" s="13"/>
    </row>
    <row r="138" spans="2:20" hidden="1" x14ac:dyDescent="0.3">
      <c r="B138" s="1">
        <v>43601</v>
      </c>
      <c r="C138" s="4">
        <f t="shared" si="11"/>
        <v>5</v>
      </c>
      <c r="D138" s="2">
        <v>21065820</v>
      </c>
      <c r="E138" s="2">
        <v>5424448</v>
      </c>
      <c r="F138" s="2">
        <v>2256570</v>
      </c>
      <c r="G138" s="2">
        <v>1680242</v>
      </c>
      <c r="H138" s="12">
        <v>1377798</v>
      </c>
      <c r="I138" s="13">
        <f t="shared" si="9"/>
        <v>6.5404432393327203E-2</v>
      </c>
      <c r="J138" s="13">
        <f t="shared" si="7"/>
        <v>0.13802425552968423</v>
      </c>
      <c r="K138" s="13">
        <f t="shared" si="8"/>
        <v>0</v>
      </c>
      <c r="L138" s="13">
        <f t="shared" si="10"/>
        <v>0.13802425552968423</v>
      </c>
      <c r="M138" s="13"/>
      <c r="N138" s="13"/>
      <c r="O138" s="13"/>
      <c r="P138" s="13"/>
      <c r="Q138" s="13"/>
      <c r="R138" s="13"/>
      <c r="S138" s="13"/>
      <c r="T138" s="13"/>
    </row>
    <row r="139" spans="2:20" hidden="1" x14ac:dyDescent="0.3">
      <c r="B139" s="1">
        <v>43602</v>
      </c>
      <c r="C139" s="4">
        <f t="shared" si="11"/>
        <v>6</v>
      </c>
      <c r="D139" s="2">
        <v>20631473</v>
      </c>
      <c r="E139" s="2">
        <v>5312604</v>
      </c>
      <c r="F139" s="2">
        <v>2082540</v>
      </c>
      <c r="G139" s="2">
        <v>1489849</v>
      </c>
      <c r="H139" s="12">
        <v>1185026</v>
      </c>
      <c r="I139" s="13">
        <f t="shared" si="9"/>
        <v>5.7437779648598045E-2</v>
      </c>
      <c r="J139" s="13">
        <f t="shared" ref="J139:J202" si="12">(H139/H132)-1</f>
        <v>-0.11385018040418016</v>
      </c>
      <c r="K139" s="13">
        <f t="shared" ref="K139:K202" si="13">(D139/D132)-1</f>
        <v>-2.0618565999329763E-2</v>
      </c>
      <c r="L139" s="13">
        <f t="shared" si="10"/>
        <v>-9.5194386138206633E-2</v>
      </c>
      <c r="M139" s="13"/>
      <c r="N139" s="13"/>
      <c r="O139" s="13"/>
      <c r="P139" s="13"/>
      <c r="Q139" s="13"/>
      <c r="R139" s="13"/>
      <c r="S139" s="13"/>
      <c r="T139" s="13"/>
    </row>
    <row r="140" spans="2:20" hidden="1" x14ac:dyDescent="0.3">
      <c r="B140" s="1">
        <v>43603</v>
      </c>
      <c r="C140" s="4">
        <f t="shared" si="11"/>
        <v>7</v>
      </c>
      <c r="D140" s="2">
        <v>44889750</v>
      </c>
      <c r="E140" s="2">
        <v>9332579</v>
      </c>
      <c r="F140" s="2">
        <v>3331730</v>
      </c>
      <c r="G140" s="2">
        <v>2152298</v>
      </c>
      <c r="H140" s="12">
        <v>1745944</v>
      </c>
      <c r="I140" s="13">
        <f t="shared" ref="I140:I203" si="14">H140/D140</f>
        <v>3.8894045968177589E-2</v>
      </c>
      <c r="J140" s="13">
        <f t="shared" si="12"/>
        <v>4.0192888689237538E-2</v>
      </c>
      <c r="K140" s="13">
        <f t="shared" si="13"/>
        <v>-1.9607843137254943E-2</v>
      </c>
      <c r="L140" s="13">
        <f t="shared" ref="L140:L203" si="15">(I140/I133)-1</f>
        <v>6.0996746463022111E-2</v>
      </c>
      <c r="M140" s="13"/>
      <c r="N140" s="13"/>
      <c r="O140" s="13"/>
      <c r="P140" s="13"/>
      <c r="Q140" s="13"/>
      <c r="R140" s="13"/>
      <c r="S140" s="13"/>
      <c r="T140" s="13"/>
    </row>
    <row r="141" spans="2:20" hidden="1" x14ac:dyDescent="0.3">
      <c r="B141" s="1">
        <v>43604</v>
      </c>
      <c r="C141" s="4">
        <f t="shared" si="11"/>
        <v>1</v>
      </c>
      <c r="D141" s="2">
        <v>47134238</v>
      </c>
      <c r="E141" s="2">
        <v>9403280</v>
      </c>
      <c r="F141" s="2">
        <v>3069230</v>
      </c>
      <c r="G141" s="2">
        <v>2066206</v>
      </c>
      <c r="H141" s="12">
        <v>1547175</v>
      </c>
      <c r="I141" s="13">
        <f t="shared" si="14"/>
        <v>3.2824865016381509E-2</v>
      </c>
      <c r="J141" s="13">
        <f t="shared" si="12"/>
        <v>-1.0784869725448676E-2</v>
      </c>
      <c r="K141" s="13">
        <f t="shared" si="13"/>
        <v>0.10526315666056507</v>
      </c>
      <c r="L141" s="13">
        <f t="shared" si="15"/>
        <v>-0.10499583351411135</v>
      </c>
      <c r="M141" s="13"/>
      <c r="N141" s="13"/>
      <c r="O141" s="13"/>
      <c r="P141" s="13"/>
      <c r="Q141" s="13"/>
      <c r="R141" s="13"/>
      <c r="S141" s="13"/>
      <c r="T141" s="13"/>
    </row>
    <row r="142" spans="2:20" hidden="1" x14ac:dyDescent="0.3">
      <c r="B142" s="1">
        <v>43605</v>
      </c>
      <c r="C142" s="4">
        <f t="shared" si="11"/>
        <v>2</v>
      </c>
      <c r="D142" s="2">
        <v>22368860</v>
      </c>
      <c r="E142" s="2">
        <v>5480370</v>
      </c>
      <c r="F142" s="2">
        <v>2148305</v>
      </c>
      <c r="G142" s="2">
        <v>1536897</v>
      </c>
      <c r="H142" s="12">
        <v>1310666</v>
      </c>
      <c r="I142" s="13">
        <f t="shared" si="14"/>
        <v>5.8593330192061643E-2</v>
      </c>
      <c r="J142" s="13">
        <f t="shared" si="12"/>
        <v>6.5633229561417927E-2</v>
      </c>
      <c r="K142" s="13">
        <f t="shared" si="13"/>
        <v>7.2916677658587448E-2</v>
      </c>
      <c r="L142" s="13">
        <f t="shared" si="15"/>
        <v>-6.7884564093682043E-3</v>
      </c>
      <c r="M142" s="13"/>
      <c r="N142" s="13"/>
      <c r="O142" s="13"/>
      <c r="P142" s="13"/>
      <c r="Q142" s="13"/>
      <c r="R142" s="13"/>
      <c r="S142" s="13"/>
      <c r="T142" s="13"/>
    </row>
    <row r="143" spans="2:20" hidden="1" x14ac:dyDescent="0.3">
      <c r="B143" s="1">
        <v>43606</v>
      </c>
      <c r="C143" s="4">
        <f t="shared" si="11"/>
        <v>3</v>
      </c>
      <c r="D143" s="2">
        <v>22368860</v>
      </c>
      <c r="E143" s="2">
        <v>5424448</v>
      </c>
      <c r="F143" s="2">
        <v>2148081</v>
      </c>
      <c r="G143" s="2">
        <v>1521056</v>
      </c>
      <c r="H143" s="12">
        <v>1234793</v>
      </c>
      <c r="I143" s="13">
        <f t="shared" si="14"/>
        <v>5.5201427341402286E-2</v>
      </c>
      <c r="J143" s="13">
        <f t="shared" si="12"/>
        <v>-0.13879450075185029</v>
      </c>
      <c r="K143" s="13">
        <f t="shared" si="13"/>
        <v>-1.9047627818315149E-2</v>
      </c>
      <c r="L143" s="13">
        <f t="shared" si="15"/>
        <v>-0.12207205602369087</v>
      </c>
      <c r="M143" s="13"/>
      <c r="N143" s="13"/>
      <c r="O143" s="13"/>
      <c r="P143" s="13"/>
      <c r="Q143" s="13"/>
      <c r="R143" s="13"/>
      <c r="S143" s="13"/>
      <c r="T143" s="13"/>
    </row>
    <row r="144" spans="2:20" hidden="1" x14ac:dyDescent="0.3">
      <c r="B144" s="1">
        <v>43607</v>
      </c>
      <c r="C144" s="4">
        <f t="shared" si="11"/>
        <v>4</v>
      </c>
      <c r="D144" s="2">
        <v>21934513</v>
      </c>
      <c r="E144" s="2">
        <v>5648137</v>
      </c>
      <c r="F144" s="2">
        <v>2372217</v>
      </c>
      <c r="G144" s="2">
        <v>1818304</v>
      </c>
      <c r="H144" s="12">
        <v>1476099</v>
      </c>
      <c r="I144" s="13">
        <f t="shared" si="14"/>
        <v>6.7295727058084218E-2</v>
      </c>
      <c r="J144" s="13">
        <f t="shared" si="12"/>
        <v>0.15003704647287197</v>
      </c>
      <c r="K144" s="13">
        <f t="shared" si="13"/>
        <v>0</v>
      </c>
      <c r="L144" s="13">
        <f t="shared" si="15"/>
        <v>0.15003704647287197</v>
      </c>
      <c r="M144" s="13"/>
      <c r="N144" s="13"/>
      <c r="O144" s="13"/>
      <c r="P144" s="13"/>
      <c r="Q144" s="13"/>
      <c r="R144" s="13"/>
      <c r="S144" s="13"/>
      <c r="T144" s="13"/>
    </row>
    <row r="145" spans="2:20" hidden="1" x14ac:dyDescent="0.3">
      <c r="B145" s="1">
        <v>43608</v>
      </c>
      <c r="C145" s="4">
        <f t="shared" si="11"/>
        <v>5</v>
      </c>
      <c r="D145" s="2">
        <v>21065820</v>
      </c>
      <c r="E145" s="2">
        <v>5319119</v>
      </c>
      <c r="F145" s="2">
        <v>2234030</v>
      </c>
      <c r="G145" s="2">
        <v>1614533</v>
      </c>
      <c r="H145" s="12">
        <v>1310678</v>
      </c>
      <c r="I145" s="13">
        <f t="shared" si="14"/>
        <v>6.2218228390824568E-2</v>
      </c>
      <c r="J145" s="13">
        <f t="shared" si="12"/>
        <v>-4.8715414015697567E-2</v>
      </c>
      <c r="K145" s="13">
        <f t="shared" si="13"/>
        <v>0</v>
      </c>
      <c r="L145" s="13">
        <f t="shared" si="15"/>
        <v>-4.8715414015697567E-2</v>
      </c>
      <c r="M145" s="13"/>
      <c r="N145" s="13"/>
      <c r="O145" s="13"/>
      <c r="P145" s="13"/>
      <c r="Q145" s="13"/>
      <c r="R145" s="13"/>
      <c r="S145" s="13"/>
      <c r="T145" s="13"/>
    </row>
    <row r="146" spans="2:20" hidden="1" x14ac:dyDescent="0.3">
      <c r="B146" s="1">
        <v>43609</v>
      </c>
      <c r="C146" s="4">
        <f t="shared" si="11"/>
        <v>6</v>
      </c>
      <c r="D146" s="2">
        <v>22368860</v>
      </c>
      <c r="E146" s="2">
        <v>5312604</v>
      </c>
      <c r="F146" s="2">
        <v>2082540</v>
      </c>
      <c r="G146" s="2">
        <v>1505052</v>
      </c>
      <c r="H146" s="12">
        <v>1295850</v>
      </c>
      <c r="I146" s="13">
        <f t="shared" si="14"/>
        <v>5.7930980836752521E-2</v>
      </c>
      <c r="J146" s="13">
        <f t="shared" si="12"/>
        <v>9.352031094676394E-2</v>
      </c>
      <c r="K146" s="13">
        <f t="shared" si="13"/>
        <v>8.4210516621862075E-2</v>
      </c>
      <c r="L146" s="13">
        <f t="shared" si="15"/>
        <v>8.5867035803239844E-3</v>
      </c>
      <c r="M146" s="13"/>
      <c r="N146" s="13"/>
      <c r="O146" s="13"/>
      <c r="P146" s="13"/>
      <c r="Q146" s="13"/>
      <c r="R146" s="13"/>
      <c r="S146" s="13"/>
      <c r="T146" s="13"/>
    </row>
    <row r="147" spans="2:20" hidden="1" x14ac:dyDescent="0.3">
      <c r="B147" s="1">
        <v>43610</v>
      </c>
      <c r="C147" s="4">
        <f t="shared" si="11"/>
        <v>7</v>
      </c>
      <c r="D147" s="2">
        <v>47134238</v>
      </c>
      <c r="E147" s="2">
        <v>9898190</v>
      </c>
      <c r="F147" s="2">
        <v>3500000</v>
      </c>
      <c r="G147" s="2">
        <v>2475200</v>
      </c>
      <c r="H147" s="12">
        <v>1853429</v>
      </c>
      <c r="I147" s="13">
        <f t="shared" si="14"/>
        <v>3.9322349923212929E-2</v>
      </c>
      <c r="J147" s="13">
        <f t="shared" si="12"/>
        <v>6.1562684713828197E-2</v>
      </c>
      <c r="K147" s="13">
        <f t="shared" si="13"/>
        <v>5.0000011138400247E-2</v>
      </c>
      <c r="L147" s="13">
        <f t="shared" si="15"/>
        <v>1.1012069955020243E-2</v>
      </c>
      <c r="M147" s="13"/>
      <c r="N147" s="13"/>
      <c r="O147" s="13"/>
      <c r="P147" s="13"/>
      <c r="Q147" s="13"/>
      <c r="R147" s="13"/>
      <c r="S147" s="13"/>
      <c r="T147" s="13"/>
    </row>
    <row r="148" spans="2:20" hidden="1" x14ac:dyDescent="0.3">
      <c r="B148" s="1">
        <v>43611</v>
      </c>
      <c r="C148" s="4">
        <f t="shared" si="11"/>
        <v>1</v>
      </c>
      <c r="D148" s="2">
        <v>47134238</v>
      </c>
      <c r="E148" s="2">
        <v>9799208</v>
      </c>
      <c r="F148" s="2">
        <v>3365048</v>
      </c>
      <c r="G148" s="2">
        <v>2288232</v>
      </c>
      <c r="H148" s="12">
        <v>1695580</v>
      </c>
      <c r="I148" s="13">
        <f t="shared" si="14"/>
        <v>3.5973425517136823E-2</v>
      </c>
      <c r="J148" s="13">
        <f t="shared" si="12"/>
        <v>9.5919983195178249E-2</v>
      </c>
      <c r="K148" s="13">
        <f t="shared" si="13"/>
        <v>0</v>
      </c>
      <c r="L148" s="13">
        <f t="shared" si="15"/>
        <v>9.5919983195178471E-2</v>
      </c>
      <c r="M148" s="13"/>
      <c r="N148" s="13"/>
      <c r="O148" s="13"/>
      <c r="P148" s="13"/>
      <c r="Q148" s="13"/>
      <c r="R148" s="13"/>
      <c r="S148" s="13"/>
      <c r="T148" s="13"/>
    </row>
    <row r="149" spans="2:20" hidden="1" x14ac:dyDescent="0.3">
      <c r="B149" s="1">
        <v>43612</v>
      </c>
      <c r="C149" s="4">
        <f t="shared" si="11"/>
        <v>2</v>
      </c>
      <c r="D149" s="2">
        <v>21065820</v>
      </c>
      <c r="E149" s="2">
        <v>5055796</v>
      </c>
      <c r="F149" s="2">
        <v>1941425</v>
      </c>
      <c r="G149" s="2">
        <v>1445585</v>
      </c>
      <c r="H149" s="12">
        <v>1126111</v>
      </c>
      <c r="I149" s="13">
        <f t="shared" si="14"/>
        <v>5.3456784497351632E-2</v>
      </c>
      <c r="J149" s="13">
        <f t="shared" si="12"/>
        <v>-0.14081009196851069</v>
      </c>
      <c r="K149" s="13">
        <f t="shared" si="13"/>
        <v>-5.8252409823299045E-2</v>
      </c>
      <c r="L149" s="13">
        <f t="shared" si="15"/>
        <v>-8.7664341280365043E-2</v>
      </c>
      <c r="M149" s="13"/>
      <c r="N149" s="13"/>
      <c r="O149" s="13"/>
      <c r="P149" s="13"/>
      <c r="Q149" s="13"/>
      <c r="R149" s="13"/>
      <c r="S149" s="13"/>
      <c r="T149" s="13"/>
    </row>
    <row r="150" spans="2:20" hidden="1" x14ac:dyDescent="0.3">
      <c r="B150" s="1">
        <v>43613</v>
      </c>
      <c r="C150" s="4">
        <f t="shared" si="11"/>
        <v>3</v>
      </c>
      <c r="D150" s="2">
        <v>22586034</v>
      </c>
      <c r="E150" s="2">
        <v>5477113</v>
      </c>
      <c r="F150" s="2">
        <v>2125119</v>
      </c>
      <c r="G150" s="2">
        <v>1582364</v>
      </c>
      <c r="H150" s="12">
        <v>1232661</v>
      </c>
      <c r="I150" s="13">
        <f t="shared" si="14"/>
        <v>5.457624831344892E-2</v>
      </c>
      <c r="J150" s="13">
        <f t="shared" si="12"/>
        <v>-1.7266051880761024E-3</v>
      </c>
      <c r="K150" s="13">
        <f t="shared" si="13"/>
        <v>9.7087647738864913E-3</v>
      </c>
      <c r="L150" s="13">
        <f t="shared" si="15"/>
        <v>-1.1325414179724769E-2</v>
      </c>
      <c r="M150" s="13"/>
      <c r="N150" s="13"/>
      <c r="O150" s="13"/>
      <c r="P150" s="13"/>
      <c r="Q150" s="13"/>
      <c r="R150" s="13"/>
      <c r="S150" s="13"/>
      <c r="T150" s="13"/>
    </row>
    <row r="151" spans="2:20" hidden="1" x14ac:dyDescent="0.3">
      <c r="B151" s="1">
        <v>43614</v>
      </c>
      <c r="C151" s="4">
        <f t="shared" si="11"/>
        <v>4</v>
      </c>
      <c r="D151" s="2">
        <v>20631473</v>
      </c>
      <c r="E151" s="2">
        <v>5261025</v>
      </c>
      <c r="F151" s="2">
        <v>2146498</v>
      </c>
      <c r="G151" s="2">
        <v>1535605</v>
      </c>
      <c r="H151" s="12">
        <v>1271788</v>
      </c>
      <c r="I151" s="13">
        <f t="shared" si="14"/>
        <v>6.1643102264196066E-2</v>
      </c>
      <c r="J151" s="13">
        <f t="shared" si="12"/>
        <v>-0.13841280293530445</v>
      </c>
      <c r="K151" s="13">
        <f t="shared" si="13"/>
        <v>-5.940592344129092E-2</v>
      </c>
      <c r="L151" s="13">
        <f t="shared" si="15"/>
        <v>-8.3996786140808966E-2</v>
      </c>
      <c r="M151" s="13"/>
      <c r="N151" s="13"/>
      <c r="O151" s="13"/>
      <c r="P151" s="13"/>
      <c r="Q151" s="13"/>
      <c r="R151" s="13"/>
      <c r="S151" s="13"/>
      <c r="T151" s="13"/>
    </row>
    <row r="152" spans="2:20" hidden="1" x14ac:dyDescent="0.3">
      <c r="B152" s="1">
        <v>43615</v>
      </c>
      <c r="C152" s="4">
        <f t="shared" si="11"/>
        <v>5</v>
      </c>
      <c r="D152" s="2">
        <v>21500167</v>
      </c>
      <c r="E152" s="2">
        <v>5428792</v>
      </c>
      <c r="F152" s="2">
        <v>2128086</v>
      </c>
      <c r="G152" s="2">
        <v>1569038</v>
      </c>
      <c r="H152" s="12">
        <v>1260879</v>
      </c>
      <c r="I152" s="13">
        <f t="shared" si="14"/>
        <v>5.8645079361476588E-2</v>
      </c>
      <c r="J152" s="13">
        <f t="shared" si="12"/>
        <v>-3.7994839312172735E-2</v>
      </c>
      <c r="K152" s="13">
        <f t="shared" si="13"/>
        <v>2.0618565999329652E-2</v>
      </c>
      <c r="L152" s="13">
        <f t="shared" si="15"/>
        <v>-5.7429295590083362E-2</v>
      </c>
      <c r="M152" s="13"/>
      <c r="N152" s="13"/>
      <c r="O152" s="13"/>
      <c r="P152" s="13"/>
      <c r="Q152" s="13"/>
      <c r="R152" s="13"/>
      <c r="S152" s="13"/>
      <c r="T152" s="13"/>
    </row>
    <row r="153" spans="2:20" hidden="1" x14ac:dyDescent="0.3">
      <c r="B153" s="1">
        <v>43616</v>
      </c>
      <c r="C153" s="4">
        <f t="shared" si="11"/>
        <v>6</v>
      </c>
      <c r="D153" s="2">
        <v>22368860</v>
      </c>
      <c r="E153" s="2">
        <v>5368526</v>
      </c>
      <c r="F153" s="2">
        <v>2211832</v>
      </c>
      <c r="G153" s="2">
        <v>1598491</v>
      </c>
      <c r="H153" s="12">
        <v>1297655</v>
      </c>
      <c r="I153" s="13">
        <f t="shared" si="14"/>
        <v>5.8011673370927261E-2</v>
      </c>
      <c r="J153" s="13">
        <f t="shared" si="12"/>
        <v>1.3929081297989754E-3</v>
      </c>
      <c r="K153" s="13">
        <f t="shared" si="13"/>
        <v>0</v>
      </c>
      <c r="L153" s="13">
        <f t="shared" si="15"/>
        <v>1.3929081297989754E-3</v>
      </c>
      <c r="M153" s="13"/>
      <c r="N153" s="13"/>
      <c r="O153" s="13"/>
      <c r="P153" s="13"/>
      <c r="Q153" s="13"/>
      <c r="R153" s="13"/>
      <c r="S153" s="13"/>
      <c r="T153" s="13"/>
    </row>
    <row r="154" spans="2:20" hidden="1" x14ac:dyDescent="0.3">
      <c r="B154" s="1">
        <v>43617</v>
      </c>
      <c r="C154" s="4">
        <f t="shared" si="11"/>
        <v>7</v>
      </c>
      <c r="D154" s="2">
        <v>46685340</v>
      </c>
      <c r="E154" s="2">
        <v>10196078</v>
      </c>
      <c r="F154" s="2">
        <v>3570666</v>
      </c>
      <c r="G154" s="2">
        <v>2355211</v>
      </c>
      <c r="H154" s="12">
        <v>1781953</v>
      </c>
      <c r="I154" s="13">
        <f t="shared" si="14"/>
        <v>3.8169433916514263E-2</v>
      </c>
      <c r="J154" s="13">
        <f t="shared" si="12"/>
        <v>-3.8564196416479901E-2</v>
      </c>
      <c r="K154" s="13">
        <f t="shared" si="13"/>
        <v>-9.523820030781005E-3</v>
      </c>
      <c r="L154" s="13">
        <f t="shared" si="15"/>
        <v>-2.9319611085045327E-2</v>
      </c>
      <c r="M154" s="13"/>
      <c r="N154" s="13"/>
      <c r="O154" s="13"/>
      <c r="P154" s="13"/>
      <c r="Q154" s="13"/>
      <c r="R154" s="13"/>
      <c r="S154" s="13"/>
      <c r="T154" s="13"/>
    </row>
    <row r="155" spans="2:20" hidden="1" x14ac:dyDescent="0.3">
      <c r="B155" s="1">
        <v>43618</v>
      </c>
      <c r="C155" s="4">
        <f t="shared" si="11"/>
        <v>1</v>
      </c>
      <c r="D155" s="2">
        <v>43543058</v>
      </c>
      <c r="E155" s="2">
        <v>9144042</v>
      </c>
      <c r="F155" s="2">
        <v>3046794</v>
      </c>
      <c r="G155" s="2">
        <v>2175411</v>
      </c>
      <c r="H155" s="12">
        <v>1713789</v>
      </c>
      <c r="I155" s="13">
        <f t="shared" si="14"/>
        <v>3.935848970460458E-2</v>
      </c>
      <c r="J155" s="13">
        <f t="shared" si="12"/>
        <v>1.0739098125715163E-2</v>
      </c>
      <c r="K155" s="13">
        <f t="shared" si="13"/>
        <v>-7.6190475382247658E-2</v>
      </c>
      <c r="L155" s="13">
        <f t="shared" si="15"/>
        <v>9.4099022787118125E-2</v>
      </c>
      <c r="M155" s="13"/>
      <c r="N155" s="13"/>
      <c r="O155" s="13"/>
      <c r="P155" s="13"/>
      <c r="Q155" s="13"/>
      <c r="R155" s="13"/>
      <c r="S155" s="13"/>
      <c r="T155" s="13"/>
    </row>
    <row r="156" spans="2:20" hidden="1" x14ac:dyDescent="0.3">
      <c r="B156" s="1">
        <v>43619</v>
      </c>
      <c r="C156" s="4">
        <f t="shared" si="11"/>
        <v>2</v>
      </c>
      <c r="D156" s="2">
        <v>21500167</v>
      </c>
      <c r="E156" s="2">
        <v>5375041</v>
      </c>
      <c r="F156" s="2">
        <v>2150016</v>
      </c>
      <c r="G156" s="2">
        <v>1506731</v>
      </c>
      <c r="H156" s="12">
        <v>1186099</v>
      </c>
      <c r="I156" s="13">
        <f t="shared" si="14"/>
        <v>5.5166966842629638E-2</v>
      </c>
      <c r="J156" s="13">
        <f t="shared" si="12"/>
        <v>5.3270059523439439E-2</v>
      </c>
      <c r="K156" s="13">
        <f t="shared" si="13"/>
        <v>2.0618565999329652E-2</v>
      </c>
      <c r="L156" s="13">
        <f t="shared" si="15"/>
        <v>3.1991867100849225E-2</v>
      </c>
      <c r="M156" s="13"/>
      <c r="N156" s="13"/>
      <c r="O156" s="13"/>
      <c r="P156" s="13"/>
      <c r="Q156" s="13"/>
      <c r="R156" s="13"/>
      <c r="S156" s="13"/>
      <c r="T156" s="13"/>
    </row>
    <row r="157" spans="2:20" hidden="1" x14ac:dyDescent="0.3">
      <c r="B157" s="1">
        <v>43620</v>
      </c>
      <c r="C157" s="4">
        <f t="shared" si="11"/>
        <v>3</v>
      </c>
      <c r="D157" s="2">
        <v>22368860</v>
      </c>
      <c r="E157" s="2">
        <v>5759981</v>
      </c>
      <c r="F157" s="2">
        <v>2280952</v>
      </c>
      <c r="G157" s="2">
        <v>1715048</v>
      </c>
      <c r="H157" s="12">
        <v>1392276</v>
      </c>
      <c r="I157" s="13">
        <f t="shared" si="14"/>
        <v>6.2241705656881932E-2</v>
      </c>
      <c r="J157" s="13">
        <f t="shared" si="12"/>
        <v>0.12948815611104747</v>
      </c>
      <c r="K157" s="13">
        <f t="shared" si="13"/>
        <v>-9.6154110101844825E-3</v>
      </c>
      <c r="L157" s="13">
        <f t="shared" si="15"/>
        <v>0.14045409093362049</v>
      </c>
      <c r="M157" s="13"/>
      <c r="N157" s="13"/>
      <c r="O157" s="13"/>
      <c r="P157" s="13"/>
      <c r="Q157" s="13"/>
      <c r="R157" s="13"/>
      <c r="S157" s="13"/>
      <c r="T157" s="13"/>
    </row>
    <row r="158" spans="2:20" hidden="1" x14ac:dyDescent="0.3">
      <c r="B158" s="1">
        <v>43621</v>
      </c>
      <c r="C158" s="4">
        <f t="shared" si="11"/>
        <v>4</v>
      </c>
      <c r="D158" s="2">
        <v>22368860</v>
      </c>
      <c r="E158" s="2">
        <v>5536293</v>
      </c>
      <c r="F158" s="2">
        <v>2170226</v>
      </c>
      <c r="G158" s="2">
        <v>1536737</v>
      </c>
      <c r="H158" s="12">
        <v>1247523</v>
      </c>
      <c r="I158" s="13">
        <f t="shared" si="14"/>
        <v>5.5770522056108357E-2</v>
      </c>
      <c r="J158" s="13">
        <f t="shared" si="12"/>
        <v>-1.9079437767929863E-2</v>
      </c>
      <c r="K158" s="13">
        <f t="shared" si="13"/>
        <v>8.4210516621862075E-2</v>
      </c>
      <c r="L158" s="13">
        <f t="shared" si="15"/>
        <v>-9.5267434512274041E-2</v>
      </c>
      <c r="M158" s="13"/>
      <c r="N158" s="13"/>
      <c r="O158" s="13"/>
      <c r="P158" s="13"/>
      <c r="Q158" s="13"/>
      <c r="R158" s="13"/>
      <c r="S158" s="13"/>
      <c r="T158" s="13"/>
    </row>
    <row r="159" spans="2:20" hidden="1" x14ac:dyDescent="0.3">
      <c r="B159" s="1">
        <v>43622</v>
      </c>
      <c r="C159" s="4">
        <f t="shared" si="11"/>
        <v>5</v>
      </c>
      <c r="D159" s="2">
        <v>22368860</v>
      </c>
      <c r="E159" s="2">
        <v>5815903</v>
      </c>
      <c r="F159" s="2">
        <v>2326361</v>
      </c>
      <c r="G159" s="2">
        <v>1766173</v>
      </c>
      <c r="H159" s="12">
        <v>1477227</v>
      </c>
      <c r="I159" s="13">
        <f t="shared" si="14"/>
        <v>6.6039440543684394E-2</v>
      </c>
      <c r="J159" s="13">
        <f t="shared" si="12"/>
        <v>0.17158506089799253</v>
      </c>
      <c r="K159" s="13">
        <f t="shared" si="13"/>
        <v>4.0404011745583279E-2</v>
      </c>
      <c r="L159" s="13">
        <f t="shared" si="15"/>
        <v>0.12608664294970828</v>
      </c>
      <c r="M159" s="13"/>
      <c r="N159" s="13"/>
      <c r="O159" s="13"/>
      <c r="P159" s="13"/>
      <c r="Q159" s="13"/>
      <c r="R159" s="13"/>
      <c r="S159" s="13"/>
      <c r="T159" s="13"/>
    </row>
    <row r="160" spans="2:20" hidden="1" x14ac:dyDescent="0.3">
      <c r="B160" s="1">
        <v>43623</v>
      </c>
      <c r="C160" s="4">
        <f t="shared" si="11"/>
        <v>6</v>
      </c>
      <c r="D160" s="2">
        <v>21065820</v>
      </c>
      <c r="E160" s="2">
        <v>5477113</v>
      </c>
      <c r="F160" s="2">
        <v>2278479</v>
      </c>
      <c r="G160" s="2">
        <v>1596758</v>
      </c>
      <c r="H160" s="12">
        <v>1348621</v>
      </c>
      <c r="I160" s="13">
        <f t="shared" si="14"/>
        <v>6.4019392551536089E-2</v>
      </c>
      <c r="J160" s="13">
        <f t="shared" si="12"/>
        <v>3.9275462276182838E-2</v>
      </c>
      <c r="K160" s="13">
        <f t="shared" si="13"/>
        <v>-5.8252409823299045E-2</v>
      </c>
      <c r="L160" s="13">
        <f t="shared" si="15"/>
        <v>0.10356052207278021</v>
      </c>
      <c r="M160" s="13"/>
      <c r="N160" s="13"/>
      <c r="O160" s="13"/>
      <c r="P160" s="13"/>
      <c r="Q160" s="13"/>
      <c r="R160" s="13"/>
      <c r="S160" s="13"/>
      <c r="T160" s="13"/>
    </row>
    <row r="161" spans="2:20" hidden="1" x14ac:dyDescent="0.3">
      <c r="B161" s="1">
        <v>43624</v>
      </c>
      <c r="C161" s="4">
        <f t="shared" si="11"/>
        <v>7</v>
      </c>
      <c r="D161" s="2">
        <v>42645263</v>
      </c>
      <c r="E161" s="2">
        <v>8597285</v>
      </c>
      <c r="F161" s="2">
        <v>2776923</v>
      </c>
      <c r="G161" s="2">
        <v>1926073</v>
      </c>
      <c r="H161" s="12">
        <v>1427220</v>
      </c>
      <c r="I161" s="13">
        <f t="shared" si="14"/>
        <v>3.3467257547456095E-2</v>
      </c>
      <c r="J161" s="13">
        <f t="shared" si="12"/>
        <v>-0.19906978466884373</v>
      </c>
      <c r="K161" s="13">
        <f t="shared" si="13"/>
        <v>-8.6538450828461344E-2</v>
      </c>
      <c r="L161" s="13">
        <f t="shared" si="15"/>
        <v>-0.12319219560193007</v>
      </c>
      <c r="M161" s="13"/>
      <c r="N161" s="13"/>
      <c r="O161" s="13"/>
      <c r="P161" s="13"/>
      <c r="Q161" s="13"/>
      <c r="R161" s="13"/>
      <c r="S161" s="13"/>
      <c r="T161" s="13"/>
    </row>
    <row r="162" spans="2:20" hidden="1" x14ac:dyDescent="0.3">
      <c r="B162" s="1">
        <v>43625</v>
      </c>
      <c r="C162" s="4">
        <f t="shared" si="11"/>
        <v>1</v>
      </c>
      <c r="D162" s="2">
        <v>44889750</v>
      </c>
      <c r="E162" s="2">
        <v>9803921</v>
      </c>
      <c r="F162" s="2">
        <v>3333333</v>
      </c>
      <c r="G162" s="2">
        <v>2153333</v>
      </c>
      <c r="H162" s="12">
        <v>1646008</v>
      </c>
      <c r="I162" s="13">
        <f t="shared" si="14"/>
        <v>3.6667791645086018E-2</v>
      </c>
      <c r="J162" s="13">
        <f t="shared" si="12"/>
        <v>-3.9550376388225117E-2</v>
      </c>
      <c r="K162" s="13">
        <f t="shared" si="13"/>
        <v>3.0927823213518835E-2</v>
      </c>
      <c r="L162" s="13">
        <f t="shared" si="15"/>
        <v>-6.8363854398706181E-2</v>
      </c>
      <c r="M162" s="13"/>
      <c r="N162" s="13"/>
      <c r="O162" s="13"/>
      <c r="P162" s="13"/>
      <c r="Q162" s="13"/>
      <c r="R162" s="13"/>
      <c r="S162" s="13"/>
      <c r="T162" s="13"/>
    </row>
    <row r="163" spans="2:20" hidden="1" x14ac:dyDescent="0.3">
      <c r="B163" s="1">
        <v>43626</v>
      </c>
      <c r="C163" s="4">
        <f t="shared" si="11"/>
        <v>2</v>
      </c>
      <c r="D163" s="2">
        <v>21934513</v>
      </c>
      <c r="E163" s="2">
        <v>5319119</v>
      </c>
      <c r="F163" s="2">
        <v>2212753</v>
      </c>
      <c r="G163" s="2">
        <v>1647616</v>
      </c>
      <c r="H163" s="12">
        <v>1310514</v>
      </c>
      <c r="I163" s="13">
        <f t="shared" si="14"/>
        <v>5.9746664993200443E-2</v>
      </c>
      <c r="J163" s="13">
        <f t="shared" si="12"/>
        <v>0.10489427948257268</v>
      </c>
      <c r="K163" s="13">
        <f t="shared" si="13"/>
        <v>2.0201982617158221E-2</v>
      </c>
      <c r="L163" s="13">
        <f t="shared" si="15"/>
        <v>8.3015224738292037E-2</v>
      </c>
      <c r="M163" s="13"/>
      <c r="N163" s="13"/>
      <c r="O163" s="13"/>
      <c r="P163" s="13"/>
      <c r="Q163" s="13"/>
      <c r="R163" s="13"/>
      <c r="S163" s="13"/>
      <c r="T163" s="13"/>
    </row>
    <row r="164" spans="2:20" hidden="1" x14ac:dyDescent="0.3">
      <c r="B164" s="1">
        <v>43627</v>
      </c>
      <c r="C164" s="4">
        <f t="shared" si="11"/>
        <v>3</v>
      </c>
      <c r="D164" s="2">
        <v>22368860</v>
      </c>
      <c r="E164" s="2">
        <v>5759981</v>
      </c>
      <c r="F164" s="2">
        <v>2350072</v>
      </c>
      <c r="G164" s="2">
        <v>1681241</v>
      </c>
      <c r="H164" s="12">
        <v>1309687</v>
      </c>
      <c r="I164" s="13">
        <f t="shared" si="14"/>
        <v>5.8549563992085427E-2</v>
      </c>
      <c r="J164" s="13">
        <f t="shared" si="12"/>
        <v>-5.9319416552465198E-2</v>
      </c>
      <c r="K164" s="13">
        <f t="shared" si="13"/>
        <v>0</v>
      </c>
      <c r="L164" s="13">
        <f t="shared" si="15"/>
        <v>-5.9319416552465198E-2</v>
      </c>
      <c r="M164" s="13"/>
      <c r="N164" s="13"/>
      <c r="O164" s="13"/>
      <c r="P164" s="13"/>
      <c r="Q164" s="13"/>
      <c r="R164" s="13"/>
      <c r="S164" s="13"/>
      <c r="T164" s="13"/>
    </row>
    <row r="165" spans="2:20" hidden="1" x14ac:dyDescent="0.3">
      <c r="B165" s="1">
        <v>43628</v>
      </c>
      <c r="C165" s="4">
        <f t="shared" si="11"/>
        <v>4</v>
      </c>
      <c r="D165" s="2">
        <v>21934513</v>
      </c>
      <c r="E165" s="2">
        <v>5757809</v>
      </c>
      <c r="F165" s="2">
        <v>2418280</v>
      </c>
      <c r="G165" s="2">
        <v>1853611</v>
      </c>
      <c r="H165" s="12">
        <v>1443963</v>
      </c>
      <c r="I165" s="13">
        <f t="shared" si="14"/>
        <v>6.5830638683430087E-2</v>
      </c>
      <c r="J165" s="13">
        <f t="shared" si="12"/>
        <v>0.1574640307232813</v>
      </c>
      <c r="K165" s="13">
        <f t="shared" si="13"/>
        <v>-1.9417484842768062E-2</v>
      </c>
      <c r="L165" s="13">
        <f t="shared" si="15"/>
        <v>0.1803841215113724</v>
      </c>
      <c r="M165" s="13"/>
      <c r="N165" s="13"/>
      <c r="O165" s="13"/>
      <c r="P165" s="13"/>
      <c r="Q165" s="13"/>
      <c r="R165" s="13"/>
      <c r="S165" s="13"/>
      <c r="T165" s="13"/>
    </row>
    <row r="166" spans="2:20" hidden="1" x14ac:dyDescent="0.3">
      <c r="B166" s="1">
        <v>43629</v>
      </c>
      <c r="C166" s="4">
        <f t="shared" si="11"/>
        <v>5</v>
      </c>
      <c r="D166" s="2">
        <v>21717340</v>
      </c>
      <c r="E166" s="2">
        <v>5483628</v>
      </c>
      <c r="F166" s="2">
        <v>2105713</v>
      </c>
      <c r="G166" s="2">
        <v>1583285</v>
      </c>
      <c r="H166" s="12">
        <v>1350226</v>
      </c>
      <c r="I166" s="13">
        <f t="shared" si="14"/>
        <v>6.2172715443051495E-2</v>
      </c>
      <c r="J166" s="13">
        <f t="shared" si="12"/>
        <v>-8.5972568873978084E-2</v>
      </c>
      <c r="K166" s="13">
        <f t="shared" si="13"/>
        <v>-2.9126204911649523E-2</v>
      </c>
      <c r="L166" s="13">
        <f t="shared" si="15"/>
        <v>-5.8551754357687225E-2</v>
      </c>
      <c r="M166" s="13"/>
      <c r="N166" s="13"/>
      <c r="O166" s="13"/>
      <c r="P166" s="13"/>
      <c r="Q166" s="13"/>
      <c r="R166" s="13"/>
      <c r="S166" s="13"/>
      <c r="T166" s="13"/>
    </row>
    <row r="167" spans="2:20" hidden="1" x14ac:dyDescent="0.3">
      <c r="B167" s="1">
        <v>43630</v>
      </c>
      <c r="C167" s="4">
        <f t="shared" si="11"/>
        <v>6</v>
      </c>
      <c r="D167" s="2">
        <v>22368860</v>
      </c>
      <c r="E167" s="2">
        <v>5815903</v>
      </c>
      <c r="F167" s="2">
        <v>2279834</v>
      </c>
      <c r="G167" s="2">
        <v>1647636</v>
      </c>
      <c r="H167" s="12">
        <v>1283508</v>
      </c>
      <c r="I167" s="13">
        <f t="shared" si="14"/>
        <v>5.7379231664018641E-2</v>
      </c>
      <c r="J167" s="13">
        <f t="shared" si="12"/>
        <v>-4.8281170173087862E-2</v>
      </c>
      <c r="K167" s="13">
        <f t="shared" si="13"/>
        <v>6.1855650527727013E-2</v>
      </c>
      <c r="L167" s="13">
        <f t="shared" si="15"/>
        <v>-0.1037210854847157</v>
      </c>
      <c r="M167" s="13"/>
      <c r="N167" s="13"/>
      <c r="O167" s="13"/>
      <c r="P167" s="13"/>
      <c r="Q167" s="13"/>
      <c r="R167" s="13"/>
      <c r="S167" s="13"/>
      <c r="T167" s="13"/>
    </row>
    <row r="168" spans="2:20" hidden="1" x14ac:dyDescent="0.3">
      <c r="B168" s="1">
        <v>43631</v>
      </c>
      <c r="C168" s="4">
        <f t="shared" si="11"/>
        <v>7</v>
      </c>
      <c r="D168" s="2">
        <v>44440853</v>
      </c>
      <c r="E168" s="2">
        <v>8865950</v>
      </c>
      <c r="F168" s="2">
        <v>3135000</v>
      </c>
      <c r="G168" s="2">
        <v>2110482</v>
      </c>
      <c r="H168" s="12">
        <v>1613252</v>
      </c>
      <c r="I168" s="13">
        <f t="shared" si="14"/>
        <v>3.6301103401413112E-2</v>
      </c>
      <c r="J168" s="13">
        <f t="shared" si="12"/>
        <v>0.13034570703885873</v>
      </c>
      <c r="K168" s="13">
        <f t="shared" si="13"/>
        <v>4.2105262664225984E-2</v>
      </c>
      <c r="L168" s="13">
        <f t="shared" si="15"/>
        <v>8.4675173934962045E-2</v>
      </c>
      <c r="M168" s="13"/>
      <c r="N168" s="13"/>
      <c r="O168" s="13"/>
      <c r="P168" s="13"/>
      <c r="Q168" s="13"/>
      <c r="R168" s="13"/>
      <c r="S168" s="13"/>
      <c r="T168" s="13"/>
    </row>
    <row r="169" spans="2:20" hidden="1" x14ac:dyDescent="0.3">
      <c r="B169" s="1">
        <v>43632</v>
      </c>
      <c r="C169" s="4">
        <f t="shared" si="11"/>
        <v>1</v>
      </c>
      <c r="D169" s="2">
        <v>45787545</v>
      </c>
      <c r="E169" s="2">
        <v>9230769</v>
      </c>
      <c r="F169" s="2">
        <v>3201230</v>
      </c>
      <c r="G169" s="2">
        <v>2133300</v>
      </c>
      <c r="H169" s="12">
        <v>1697253</v>
      </c>
      <c r="I169" s="13">
        <f t="shared" si="14"/>
        <v>3.7068006157569708E-2</v>
      </c>
      <c r="J169" s="13">
        <f t="shared" si="12"/>
        <v>3.113289850353107E-2</v>
      </c>
      <c r="K169" s="13">
        <f t="shared" si="13"/>
        <v>2.0000000000000018E-2</v>
      </c>
      <c r="L169" s="13">
        <f t="shared" si="15"/>
        <v>1.0914606376010827E-2</v>
      </c>
      <c r="M169" s="13"/>
      <c r="N169" s="13"/>
      <c r="O169" s="13"/>
      <c r="P169" s="13"/>
      <c r="Q169" s="13"/>
      <c r="R169" s="13"/>
      <c r="S169" s="13"/>
      <c r="T169" s="13"/>
    </row>
    <row r="170" spans="2:20" hidden="1" x14ac:dyDescent="0.3">
      <c r="B170" s="1">
        <v>43633</v>
      </c>
      <c r="C170" s="4">
        <f t="shared" si="11"/>
        <v>2</v>
      </c>
      <c r="D170" s="2">
        <v>22586034</v>
      </c>
      <c r="E170" s="2">
        <v>5928833</v>
      </c>
      <c r="F170" s="2">
        <v>2252956</v>
      </c>
      <c r="G170" s="2">
        <v>1611765</v>
      </c>
      <c r="H170" s="12">
        <v>1361297</v>
      </c>
      <c r="I170" s="13">
        <f t="shared" si="14"/>
        <v>6.0271626262494778E-2</v>
      </c>
      <c r="J170" s="13">
        <f t="shared" si="12"/>
        <v>3.8750444482088753E-2</v>
      </c>
      <c r="K170" s="13">
        <f t="shared" si="13"/>
        <v>2.9703007310898588E-2</v>
      </c>
      <c r="L170" s="13">
        <f t="shared" si="15"/>
        <v>8.786453090797286E-3</v>
      </c>
      <c r="M170" s="13"/>
      <c r="N170" s="13"/>
      <c r="O170" s="13"/>
      <c r="P170" s="13"/>
      <c r="Q170" s="13"/>
      <c r="R170" s="13"/>
      <c r="S170" s="13"/>
      <c r="T170" s="13"/>
    </row>
    <row r="171" spans="2:20" hidden="1" x14ac:dyDescent="0.3">
      <c r="B171" s="1">
        <v>43634</v>
      </c>
      <c r="C171" s="4">
        <f t="shared" si="11"/>
        <v>3</v>
      </c>
      <c r="D171" s="2">
        <v>21065820</v>
      </c>
      <c r="E171" s="2">
        <v>5529777</v>
      </c>
      <c r="F171" s="2">
        <v>2101315</v>
      </c>
      <c r="G171" s="2">
        <v>1579979</v>
      </c>
      <c r="H171" s="12">
        <v>1256715</v>
      </c>
      <c r="I171" s="13">
        <f t="shared" si="14"/>
        <v>5.965659062880059E-2</v>
      </c>
      <c r="J171" s="13">
        <f t="shared" si="12"/>
        <v>-4.0446305109541392E-2</v>
      </c>
      <c r="K171" s="13">
        <f t="shared" si="13"/>
        <v>-5.8252409823299045E-2</v>
      </c>
      <c r="L171" s="13">
        <f t="shared" si="15"/>
        <v>1.8907512904191792E-2</v>
      </c>
      <c r="M171" s="13"/>
      <c r="N171" s="13"/>
      <c r="O171" s="13"/>
      <c r="P171" s="13"/>
      <c r="Q171" s="13"/>
      <c r="R171" s="13"/>
      <c r="S171" s="13"/>
      <c r="T171" s="13"/>
    </row>
    <row r="172" spans="2:20" hidden="1" x14ac:dyDescent="0.3">
      <c r="B172" s="1">
        <v>43635</v>
      </c>
      <c r="C172" s="4">
        <f t="shared" si="11"/>
        <v>4</v>
      </c>
      <c r="D172" s="2">
        <v>22151687</v>
      </c>
      <c r="E172" s="2">
        <v>5261025</v>
      </c>
      <c r="F172" s="2">
        <v>2146498</v>
      </c>
      <c r="G172" s="2">
        <v>1519935</v>
      </c>
      <c r="H172" s="12">
        <v>1296201</v>
      </c>
      <c r="I172" s="13">
        <f t="shared" si="14"/>
        <v>5.8514775872374865E-2</v>
      </c>
      <c r="J172" s="13">
        <f t="shared" si="12"/>
        <v>-0.10233087689920028</v>
      </c>
      <c r="K172" s="13">
        <f t="shared" si="13"/>
        <v>9.9010176337173128E-3</v>
      </c>
      <c r="L172" s="13">
        <f t="shared" si="15"/>
        <v>-0.11113157881144275</v>
      </c>
      <c r="M172" s="13"/>
      <c r="N172" s="13"/>
      <c r="O172" s="13"/>
      <c r="P172" s="13"/>
      <c r="Q172" s="13"/>
      <c r="R172" s="13"/>
      <c r="S172" s="13"/>
      <c r="T172" s="13"/>
    </row>
    <row r="173" spans="2:20" x14ac:dyDescent="0.3">
      <c r="B173" s="1">
        <v>43636</v>
      </c>
      <c r="C173" s="4">
        <f t="shared" si="11"/>
        <v>5</v>
      </c>
      <c r="D173" s="2">
        <v>10207150</v>
      </c>
      <c r="E173" s="2">
        <v>2526269</v>
      </c>
      <c r="F173" s="2">
        <v>1040823</v>
      </c>
      <c r="G173" s="2">
        <v>729408</v>
      </c>
      <c r="H173" s="12">
        <v>616058</v>
      </c>
      <c r="I173" s="13">
        <f t="shared" si="14"/>
        <v>6.035553509059826E-2</v>
      </c>
      <c r="J173" s="13">
        <f t="shared" si="12"/>
        <v>-0.54373712252615491</v>
      </c>
      <c r="K173" s="13">
        <f t="shared" si="13"/>
        <v>-0.52999999079076909</v>
      </c>
      <c r="L173" s="13">
        <f t="shared" si="15"/>
        <v>-2.9227939289827587E-2</v>
      </c>
      <c r="M173" s="13"/>
      <c r="N173" s="13"/>
      <c r="O173" s="13"/>
      <c r="P173" s="13"/>
      <c r="Q173" s="13"/>
      <c r="R173" s="13"/>
      <c r="S173" s="13"/>
      <c r="T173" s="13"/>
    </row>
    <row r="174" spans="2:20" hidden="1" x14ac:dyDescent="0.3">
      <c r="B174" s="1">
        <v>43637</v>
      </c>
      <c r="C174" s="4">
        <f t="shared" si="11"/>
        <v>6</v>
      </c>
      <c r="D174" s="2">
        <v>21065820</v>
      </c>
      <c r="E174" s="2">
        <v>5108461</v>
      </c>
      <c r="F174" s="2">
        <v>2104686</v>
      </c>
      <c r="G174" s="2">
        <v>1613241</v>
      </c>
      <c r="H174" s="12">
        <v>1336086</v>
      </c>
      <c r="I174" s="13">
        <f t="shared" si="14"/>
        <v>6.342435281417956E-2</v>
      </c>
      <c r="J174" s="13">
        <f t="shared" si="12"/>
        <v>4.0964294729756157E-2</v>
      </c>
      <c r="K174" s="13">
        <f t="shared" si="13"/>
        <v>-5.8252409823299045E-2</v>
      </c>
      <c r="L174" s="13">
        <f t="shared" si="15"/>
        <v>0.10535381835640178</v>
      </c>
      <c r="M174" s="13"/>
      <c r="N174" s="13"/>
      <c r="O174" s="13"/>
      <c r="P174" s="13"/>
      <c r="Q174" s="13"/>
      <c r="R174" s="13"/>
      <c r="S174" s="13"/>
      <c r="T174" s="13"/>
    </row>
    <row r="175" spans="2:20" hidden="1" x14ac:dyDescent="0.3">
      <c r="B175" s="1">
        <v>43638</v>
      </c>
      <c r="C175" s="4">
        <f t="shared" si="11"/>
        <v>7</v>
      </c>
      <c r="D175" s="2">
        <v>44889750</v>
      </c>
      <c r="E175" s="2">
        <v>9332579</v>
      </c>
      <c r="F175" s="2">
        <v>3014423</v>
      </c>
      <c r="G175" s="2">
        <v>2131800</v>
      </c>
      <c r="H175" s="12">
        <v>1579663</v>
      </c>
      <c r="I175" s="13">
        <f t="shared" si="14"/>
        <v>3.51898373236652E-2</v>
      </c>
      <c r="J175" s="13">
        <f t="shared" si="12"/>
        <v>-2.0820677736646198E-2</v>
      </c>
      <c r="K175" s="13">
        <f t="shared" si="13"/>
        <v>1.0100998736455313E-2</v>
      </c>
      <c r="L175" s="13">
        <f t="shared" si="15"/>
        <v>-3.0612460052788726E-2</v>
      </c>
      <c r="M175" s="13"/>
      <c r="N175" s="13"/>
      <c r="O175" s="13"/>
      <c r="P175" s="13"/>
      <c r="Q175" s="13"/>
      <c r="R175" s="13"/>
      <c r="S175" s="13"/>
      <c r="T175" s="13"/>
    </row>
    <row r="176" spans="2:20" hidden="1" x14ac:dyDescent="0.3">
      <c r="B176" s="1">
        <v>43639</v>
      </c>
      <c r="C176" s="4">
        <f t="shared" si="11"/>
        <v>1</v>
      </c>
      <c r="D176" s="2">
        <v>43543058</v>
      </c>
      <c r="E176" s="2">
        <v>8869720</v>
      </c>
      <c r="F176" s="2">
        <v>3136333</v>
      </c>
      <c r="G176" s="2">
        <v>2068725</v>
      </c>
      <c r="H176" s="12">
        <v>1662014</v>
      </c>
      <c r="I176" s="13">
        <f t="shared" si="14"/>
        <v>3.8169436790590136E-2</v>
      </c>
      <c r="J176" s="13">
        <f t="shared" si="12"/>
        <v>-2.0762373081679608E-2</v>
      </c>
      <c r="K176" s="13">
        <f t="shared" si="13"/>
        <v>-4.9019596923137065E-2</v>
      </c>
      <c r="L176" s="13">
        <f t="shared" si="15"/>
        <v>2.9713781430229513E-2</v>
      </c>
      <c r="M176" s="13"/>
      <c r="N176" s="13"/>
      <c r="O176" s="13"/>
      <c r="P176" s="13"/>
      <c r="Q176" s="13"/>
      <c r="R176" s="13"/>
      <c r="S176" s="13"/>
      <c r="T176" s="13"/>
    </row>
    <row r="177" spans="2:20" hidden="1" x14ac:dyDescent="0.3">
      <c r="B177" s="1">
        <v>43640</v>
      </c>
      <c r="C177" s="4">
        <f t="shared" si="11"/>
        <v>2</v>
      </c>
      <c r="D177" s="2">
        <v>21282993</v>
      </c>
      <c r="E177" s="2">
        <v>5054710</v>
      </c>
      <c r="F177" s="2">
        <v>2042103</v>
      </c>
      <c r="G177" s="2">
        <v>1460920</v>
      </c>
      <c r="H177" s="12">
        <v>1233893</v>
      </c>
      <c r="I177" s="13">
        <f t="shared" si="14"/>
        <v>5.7975539436582062E-2</v>
      </c>
      <c r="J177" s="13">
        <f t="shared" si="12"/>
        <v>-9.3590157034063814E-2</v>
      </c>
      <c r="K177" s="13">
        <f t="shared" si="13"/>
        <v>-5.7692333235662363E-2</v>
      </c>
      <c r="L177" s="13">
        <f t="shared" si="15"/>
        <v>-3.8095650777910106E-2</v>
      </c>
      <c r="M177" s="13"/>
      <c r="N177" s="13"/>
      <c r="O177" s="13"/>
      <c r="P177" s="13"/>
      <c r="Q177" s="13"/>
      <c r="R177" s="13"/>
      <c r="S177" s="13"/>
      <c r="T177" s="13"/>
    </row>
    <row r="178" spans="2:20" hidden="1" x14ac:dyDescent="0.3">
      <c r="B178" s="1">
        <v>43641</v>
      </c>
      <c r="C178" s="4">
        <f t="shared" si="11"/>
        <v>3</v>
      </c>
      <c r="D178" s="2">
        <v>22586034</v>
      </c>
      <c r="E178" s="2">
        <v>5646508</v>
      </c>
      <c r="F178" s="2">
        <v>2236017</v>
      </c>
      <c r="G178" s="2">
        <v>1632292</v>
      </c>
      <c r="H178" s="12">
        <v>1271556</v>
      </c>
      <c r="I178" s="13">
        <f t="shared" si="14"/>
        <v>5.6298330198210095E-2</v>
      </c>
      <c r="J178" s="13">
        <f t="shared" si="12"/>
        <v>1.1809360117449152E-2</v>
      </c>
      <c r="K178" s="13">
        <f t="shared" si="13"/>
        <v>7.2164957262522922E-2</v>
      </c>
      <c r="L178" s="13">
        <f t="shared" si="15"/>
        <v>-5.6293200720880954E-2</v>
      </c>
      <c r="M178" s="13"/>
      <c r="N178" s="13"/>
      <c r="O178" s="13"/>
      <c r="P178" s="13"/>
      <c r="Q178" s="13"/>
      <c r="R178" s="13"/>
      <c r="S178" s="13"/>
      <c r="T178" s="13"/>
    </row>
    <row r="179" spans="2:20" hidden="1" x14ac:dyDescent="0.3">
      <c r="B179" s="1">
        <v>43642</v>
      </c>
      <c r="C179" s="4">
        <f t="shared" si="11"/>
        <v>4</v>
      </c>
      <c r="D179" s="2">
        <v>22368860</v>
      </c>
      <c r="E179" s="2">
        <v>5759981</v>
      </c>
      <c r="F179" s="2">
        <v>2234872</v>
      </c>
      <c r="G179" s="2">
        <v>1615142</v>
      </c>
      <c r="H179" s="12">
        <v>1324416</v>
      </c>
      <c r="I179" s="13">
        <f t="shared" si="14"/>
        <v>5.9208024011952333E-2</v>
      </c>
      <c r="J179" s="13">
        <f t="shared" si="12"/>
        <v>2.1767457361936859E-2</v>
      </c>
      <c r="K179" s="13">
        <f t="shared" si="13"/>
        <v>9.80390342279569E-3</v>
      </c>
      <c r="L179" s="13">
        <f t="shared" si="15"/>
        <v>1.1847403142917212E-2</v>
      </c>
      <c r="M179" s="13"/>
      <c r="N179" s="13"/>
      <c r="O179" s="13"/>
      <c r="P179" s="13"/>
      <c r="Q179" s="13"/>
      <c r="R179" s="13"/>
      <c r="S179" s="13"/>
      <c r="T179" s="13"/>
    </row>
    <row r="180" spans="2:20" x14ac:dyDescent="0.3">
      <c r="B180" s="1">
        <v>43643</v>
      </c>
      <c r="C180" s="4">
        <f t="shared" si="11"/>
        <v>5</v>
      </c>
      <c r="D180" s="2">
        <v>22368860</v>
      </c>
      <c r="E180" s="2">
        <v>5759981</v>
      </c>
      <c r="F180" s="2">
        <v>2234872</v>
      </c>
      <c r="G180" s="2">
        <v>1680400</v>
      </c>
      <c r="H180" s="12">
        <v>1322811</v>
      </c>
      <c r="I180" s="13">
        <f t="shared" si="14"/>
        <v>5.9136272478794182E-2</v>
      </c>
      <c r="J180" s="13">
        <f t="shared" si="12"/>
        <v>1.1472182813955829</v>
      </c>
      <c r="K180" s="13">
        <f t="shared" si="13"/>
        <v>1.1914892991677402</v>
      </c>
      <c r="L180" s="13">
        <f t="shared" si="15"/>
        <v>-2.0201338783159994E-2</v>
      </c>
      <c r="M180" s="13"/>
      <c r="N180" s="13"/>
      <c r="O180" s="13"/>
      <c r="P180" s="13"/>
      <c r="Q180" s="13"/>
      <c r="R180" s="13"/>
      <c r="S180" s="13"/>
      <c r="T180" s="13"/>
    </row>
    <row r="181" spans="2:20" hidden="1" x14ac:dyDescent="0.3">
      <c r="B181" s="1">
        <v>43644</v>
      </c>
      <c r="C181" s="4">
        <f t="shared" si="11"/>
        <v>6</v>
      </c>
      <c r="D181" s="2">
        <v>21282993</v>
      </c>
      <c r="E181" s="2">
        <v>5373955</v>
      </c>
      <c r="F181" s="2">
        <v>2063599</v>
      </c>
      <c r="G181" s="2">
        <v>1461234</v>
      </c>
      <c r="H181" s="12">
        <v>1234158</v>
      </c>
      <c r="I181" s="13">
        <f t="shared" si="14"/>
        <v>5.7987990692850391E-2</v>
      </c>
      <c r="J181" s="13">
        <f t="shared" si="12"/>
        <v>-7.6288502386822388E-2</v>
      </c>
      <c r="K181" s="13">
        <f t="shared" si="13"/>
        <v>1.0309259264533743E-2</v>
      </c>
      <c r="L181" s="13">
        <f t="shared" si="15"/>
        <v>-8.5714112641505413E-2</v>
      </c>
      <c r="M181" s="13"/>
      <c r="N181" s="13"/>
      <c r="O181" s="13"/>
      <c r="P181" s="13"/>
      <c r="Q181" s="13"/>
      <c r="R181" s="13"/>
      <c r="S181" s="13"/>
      <c r="T181" s="13"/>
    </row>
    <row r="182" spans="2:20" hidden="1" x14ac:dyDescent="0.3">
      <c r="B182" s="1">
        <v>43645</v>
      </c>
      <c r="C182" s="4">
        <f t="shared" si="11"/>
        <v>7</v>
      </c>
      <c r="D182" s="2">
        <v>46685340</v>
      </c>
      <c r="E182" s="2">
        <v>9999999</v>
      </c>
      <c r="F182" s="2">
        <v>3502000</v>
      </c>
      <c r="G182" s="2">
        <v>2286105</v>
      </c>
      <c r="H182" s="12">
        <v>1729667</v>
      </c>
      <c r="I182" s="13">
        <f t="shared" si="14"/>
        <v>3.7049467777250843E-2</v>
      </c>
      <c r="J182" s="13">
        <f t="shared" si="12"/>
        <v>9.4959494525097998E-2</v>
      </c>
      <c r="K182" s="13">
        <f t="shared" si="13"/>
        <v>4.0000000000000036E-2</v>
      </c>
      <c r="L182" s="13">
        <f t="shared" si="15"/>
        <v>5.2845667812594366E-2</v>
      </c>
      <c r="M182" s="13"/>
      <c r="N182" s="13"/>
      <c r="O182" s="13"/>
      <c r="P182" s="13"/>
      <c r="Q182" s="13"/>
      <c r="R182" s="13"/>
      <c r="S182" s="13"/>
      <c r="T182" s="13"/>
    </row>
    <row r="183" spans="2:20" hidden="1" x14ac:dyDescent="0.3">
      <c r="B183" s="1">
        <v>43646</v>
      </c>
      <c r="C183" s="4">
        <f t="shared" si="11"/>
        <v>1</v>
      </c>
      <c r="D183" s="2">
        <v>43991955</v>
      </c>
      <c r="E183" s="2">
        <v>8776395</v>
      </c>
      <c r="F183" s="2">
        <v>3133173</v>
      </c>
      <c r="G183" s="2">
        <v>2066640</v>
      </c>
      <c r="H183" s="12">
        <v>1692578</v>
      </c>
      <c r="I183" s="13">
        <f t="shared" si="14"/>
        <v>3.8474716570336555E-2</v>
      </c>
      <c r="J183" s="13">
        <f t="shared" si="12"/>
        <v>1.8389736789220734E-2</v>
      </c>
      <c r="K183" s="13">
        <f t="shared" si="13"/>
        <v>1.0309266749248591E-2</v>
      </c>
      <c r="L183" s="13">
        <f t="shared" si="15"/>
        <v>7.9980163558943662E-3</v>
      </c>
      <c r="M183" s="13"/>
      <c r="N183" s="13"/>
      <c r="O183" s="13"/>
      <c r="P183" s="13"/>
      <c r="Q183" s="13"/>
      <c r="R183" s="13"/>
      <c r="S183" s="13"/>
      <c r="T183" s="13"/>
    </row>
    <row r="184" spans="2:20" hidden="1" x14ac:dyDescent="0.3">
      <c r="B184" s="1">
        <v>43647</v>
      </c>
      <c r="C184" s="4">
        <f t="shared" si="11"/>
        <v>2</v>
      </c>
      <c r="D184" s="2">
        <v>21500167</v>
      </c>
      <c r="E184" s="2">
        <v>5213790</v>
      </c>
      <c r="F184" s="2">
        <v>2189792</v>
      </c>
      <c r="G184" s="2">
        <v>1582562</v>
      </c>
      <c r="H184" s="12">
        <v>1297701</v>
      </c>
      <c r="I184" s="13">
        <f t="shared" si="14"/>
        <v>6.0357717221452278E-2</v>
      </c>
      <c r="J184" s="13">
        <f t="shared" si="12"/>
        <v>5.171274980893803E-2</v>
      </c>
      <c r="K184" s="13">
        <f t="shared" si="13"/>
        <v>1.0204109920066262E-2</v>
      </c>
      <c r="L184" s="13">
        <f t="shared" si="15"/>
        <v>4.1089359547503923E-2</v>
      </c>
      <c r="M184" s="13"/>
      <c r="N184" s="13"/>
      <c r="O184" s="13"/>
      <c r="P184" s="13"/>
      <c r="Q184" s="13"/>
      <c r="R184" s="13"/>
      <c r="S184" s="13"/>
      <c r="T184" s="13"/>
    </row>
    <row r="185" spans="2:20" hidden="1" x14ac:dyDescent="0.3">
      <c r="B185" s="1">
        <v>43648</v>
      </c>
      <c r="C185" s="4">
        <f t="shared" si="11"/>
        <v>3</v>
      </c>
      <c r="D185" s="2">
        <v>21934513</v>
      </c>
      <c r="E185" s="2">
        <v>5264283</v>
      </c>
      <c r="F185" s="2">
        <v>2105713</v>
      </c>
      <c r="G185" s="2">
        <v>1583285</v>
      </c>
      <c r="H185" s="12">
        <v>1311277</v>
      </c>
      <c r="I185" s="13">
        <f t="shared" si="14"/>
        <v>5.9781450356340256E-2</v>
      </c>
      <c r="J185" s="13">
        <f t="shared" si="12"/>
        <v>3.1238105124744786E-2</v>
      </c>
      <c r="K185" s="13">
        <f t="shared" si="13"/>
        <v>-2.8846188755405233E-2</v>
      </c>
      <c r="L185" s="13">
        <f t="shared" si="15"/>
        <v>6.1868978100542371E-2</v>
      </c>
      <c r="M185" s="13"/>
      <c r="N185" s="13"/>
      <c r="O185" s="13"/>
      <c r="P185" s="13"/>
      <c r="Q185" s="13"/>
      <c r="R185" s="13"/>
      <c r="S185" s="13"/>
      <c r="T185" s="13"/>
    </row>
    <row r="186" spans="2:20" hidden="1" x14ac:dyDescent="0.3">
      <c r="B186" s="1">
        <v>43649</v>
      </c>
      <c r="C186" s="4">
        <f t="shared" si="11"/>
        <v>4</v>
      </c>
      <c r="D186" s="2">
        <v>22151687</v>
      </c>
      <c r="E186" s="2">
        <v>5814817</v>
      </c>
      <c r="F186" s="2">
        <v>2302667</v>
      </c>
      <c r="G186" s="2">
        <v>1731375</v>
      </c>
      <c r="H186" s="12">
        <v>1462320</v>
      </c>
      <c r="I186" s="13">
        <f t="shared" si="14"/>
        <v>6.6013933837183597E-2</v>
      </c>
      <c r="J186" s="13">
        <f t="shared" si="12"/>
        <v>0.10412438387938527</v>
      </c>
      <c r="K186" s="13">
        <f t="shared" si="13"/>
        <v>-9.7087200688814601E-3</v>
      </c>
      <c r="L186" s="13">
        <f t="shared" si="15"/>
        <v>0.11494911270569252</v>
      </c>
      <c r="M186" s="13"/>
      <c r="N186" s="13"/>
      <c r="O186" s="13"/>
      <c r="P186" s="13"/>
      <c r="Q186" s="13"/>
      <c r="R186" s="13"/>
      <c r="S186" s="13"/>
      <c r="T186" s="13"/>
    </row>
    <row r="187" spans="2:20" hidden="1" x14ac:dyDescent="0.3">
      <c r="B187" s="1">
        <v>43650</v>
      </c>
      <c r="C187" s="4">
        <f t="shared" si="11"/>
        <v>5</v>
      </c>
      <c r="D187" s="2">
        <v>22368860</v>
      </c>
      <c r="E187" s="2">
        <v>5759981</v>
      </c>
      <c r="F187" s="2">
        <v>2373112</v>
      </c>
      <c r="G187" s="2">
        <v>1645753</v>
      </c>
      <c r="H187" s="12">
        <v>1349517</v>
      </c>
      <c r="I187" s="13">
        <f t="shared" si="14"/>
        <v>6.0330164344539687E-2</v>
      </c>
      <c r="J187" s="13">
        <f t="shared" si="12"/>
        <v>2.0188825160964097E-2</v>
      </c>
      <c r="K187" s="13">
        <f t="shared" si="13"/>
        <v>0</v>
      </c>
      <c r="L187" s="13">
        <f t="shared" si="15"/>
        <v>2.0188825160964097E-2</v>
      </c>
      <c r="M187" s="13"/>
      <c r="N187" s="13"/>
      <c r="O187" s="13"/>
      <c r="P187" s="13"/>
      <c r="Q187" s="13"/>
      <c r="R187" s="13"/>
      <c r="S187" s="13"/>
      <c r="T187" s="13"/>
    </row>
    <row r="188" spans="2:20" hidden="1" x14ac:dyDescent="0.3">
      <c r="B188" s="1">
        <v>43651</v>
      </c>
      <c r="C188" s="4">
        <f t="shared" si="11"/>
        <v>6</v>
      </c>
      <c r="D188" s="2">
        <v>20631473</v>
      </c>
      <c r="E188" s="2">
        <v>4899974</v>
      </c>
      <c r="F188" s="2">
        <v>2038389</v>
      </c>
      <c r="G188" s="2">
        <v>1562425</v>
      </c>
      <c r="H188" s="12">
        <v>1255565</v>
      </c>
      <c r="I188" s="13">
        <f t="shared" si="14"/>
        <v>6.0856779348716403E-2</v>
      </c>
      <c r="J188" s="13">
        <f t="shared" si="12"/>
        <v>1.7345429029346215E-2</v>
      </c>
      <c r="K188" s="13">
        <f t="shared" si="13"/>
        <v>-3.061223578845329E-2</v>
      </c>
      <c r="L188" s="13">
        <f t="shared" si="15"/>
        <v>4.9472116926095211E-2</v>
      </c>
      <c r="M188" s="13"/>
      <c r="N188" s="13"/>
      <c r="O188" s="13"/>
      <c r="P188" s="13"/>
      <c r="Q188" s="13"/>
      <c r="R188" s="13"/>
      <c r="S188" s="13"/>
      <c r="T188" s="13"/>
    </row>
    <row r="189" spans="2:20" hidden="1" x14ac:dyDescent="0.3">
      <c r="B189" s="1">
        <v>43652</v>
      </c>
      <c r="C189" s="4">
        <f t="shared" si="11"/>
        <v>7</v>
      </c>
      <c r="D189" s="2">
        <v>44889750</v>
      </c>
      <c r="E189" s="2">
        <v>9332579</v>
      </c>
      <c r="F189" s="2">
        <v>3204807</v>
      </c>
      <c r="G189" s="2">
        <v>2179269</v>
      </c>
      <c r="H189" s="12">
        <v>1750824</v>
      </c>
      <c r="I189" s="13">
        <f t="shared" si="14"/>
        <v>3.9002756754047414E-2</v>
      </c>
      <c r="J189" s="13">
        <f t="shared" si="12"/>
        <v>1.2231834220112869E-2</v>
      </c>
      <c r="K189" s="13">
        <f t="shared" si="13"/>
        <v>-3.8461538461538436E-2</v>
      </c>
      <c r="L189" s="13">
        <f t="shared" si="15"/>
        <v>5.2721107588917349E-2</v>
      </c>
      <c r="M189" s="13"/>
      <c r="N189" s="13"/>
      <c r="O189" s="13"/>
      <c r="P189" s="13"/>
      <c r="Q189" s="13"/>
      <c r="R189" s="13"/>
      <c r="S189" s="13"/>
      <c r="T189" s="13"/>
    </row>
    <row r="190" spans="2:20" hidden="1" x14ac:dyDescent="0.3">
      <c r="B190" s="1">
        <v>43653</v>
      </c>
      <c r="C190" s="4">
        <f t="shared" si="11"/>
        <v>1</v>
      </c>
      <c r="D190" s="2">
        <v>43543058</v>
      </c>
      <c r="E190" s="2">
        <v>9144042</v>
      </c>
      <c r="F190" s="2">
        <v>3140064</v>
      </c>
      <c r="G190" s="2">
        <v>2135243</v>
      </c>
      <c r="H190" s="12">
        <v>1632180</v>
      </c>
      <c r="I190" s="13">
        <f t="shared" si="14"/>
        <v>3.748427590914722E-2</v>
      </c>
      <c r="J190" s="13">
        <f t="shared" si="12"/>
        <v>-3.5684027560325182E-2</v>
      </c>
      <c r="K190" s="13">
        <f t="shared" si="13"/>
        <v>-1.0204070266938592E-2</v>
      </c>
      <c r="L190" s="13">
        <f t="shared" si="15"/>
        <v>-2.5742636969883437E-2</v>
      </c>
      <c r="M190" s="13"/>
      <c r="N190" s="13"/>
      <c r="O190" s="13"/>
      <c r="P190" s="13"/>
      <c r="Q190" s="13"/>
      <c r="R190" s="13"/>
      <c r="S190" s="13"/>
      <c r="T190" s="13"/>
    </row>
    <row r="191" spans="2:20" hidden="1" x14ac:dyDescent="0.3">
      <c r="B191" s="1">
        <v>43654</v>
      </c>
      <c r="C191" s="4">
        <f t="shared" si="11"/>
        <v>2</v>
      </c>
      <c r="D191" s="2">
        <v>21282993</v>
      </c>
      <c r="E191" s="2">
        <v>5267540</v>
      </c>
      <c r="F191" s="2">
        <v>2022735</v>
      </c>
      <c r="G191" s="2">
        <v>1535660</v>
      </c>
      <c r="H191" s="12">
        <v>1284426</v>
      </c>
      <c r="I191" s="13">
        <f t="shared" si="14"/>
        <v>6.0349876542270156E-2</v>
      </c>
      <c r="J191" s="13">
        <f t="shared" si="12"/>
        <v>-1.0229629167273546E-2</v>
      </c>
      <c r="K191" s="13">
        <f t="shared" si="13"/>
        <v>-1.0101037819845726E-2</v>
      </c>
      <c r="L191" s="13">
        <f t="shared" si="15"/>
        <v>-1.2990350767172476E-4</v>
      </c>
      <c r="M191" s="13"/>
      <c r="N191" s="13"/>
      <c r="O191" s="13"/>
      <c r="P191" s="13"/>
      <c r="Q191" s="13"/>
      <c r="R191" s="13"/>
      <c r="S191" s="13"/>
      <c r="T191" s="13"/>
    </row>
    <row r="192" spans="2:20" hidden="1" x14ac:dyDescent="0.3">
      <c r="B192" s="1">
        <v>43655</v>
      </c>
      <c r="C192" s="4">
        <f t="shared" si="11"/>
        <v>3</v>
      </c>
      <c r="D192" s="2">
        <v>22803207</v>
      </c>
      <c r="E192" s="2">
        <v>5643793</v>
      </c>
      <c r="F192" s="2">
        <v>2234942</v>
      </c>
      <c r="G192" s="2">
        <v>1647823</v>
      </c>
      <c r="H192" s="12">
        <v>1351214</v>
      </c>
      <c r="I192" s="13">
        <f t="shared" si="14"/>
        <v>5.9255437184778437E-2</v>
      </c>
      <c r="J192" s="13">
        <f t="shared" si="12"/>
        <v>3.0456570198363897E-2</v>
      </c>
      <c r="K192" s="13">
        <f t="shared" si="13"/>
        <v>3.9603979354362773E-2</v>
      </c>
      <c r="L192" s="13">
        <f t="shared" si="15"/>
        <v>-8.7989362657882042E-3</v>
      </c>
      <c r="M192" s="13"/>
      <c r="N192" s="13"/>
      <c r="O192" s="13"/>
      <c r="P192" s="13"/>
      <c r="Q192" s="13"/>
      <c r="R192" s="13"/>
      <c r="S192" s="13"/>
      <c r="T192" s="13"/>
    </row>
    <row r="193" spans="2:20" hidden="1" x14ac:dyDescent="0.3">
      <c r="B193" s="1">
        <v>43656</v>
      </c>
      <c r="C193" s="4">
        <f t="shared" si="11"/>
        <v>4</v>
      </c>
      <c r="D193" s="2">
        <v>22803207</v>
      </c>
      <c r="E193" s="2">
        <v>5814817</v>
      </c>
      <c r="F193" s="2">
        <v>2395704</v>
      </c>
      <c r="G193" s="2">
        <v>1818819</v>
      </c>
      <c r="H193" s="12">
        <v>1506346</v>
      </c>
      <c r="I193" s="13">
        <f t="shared" si="14"/>
        <v>6.6058515365843062E-2</v>
      </c>
      <c r="J193" s="13">
        <f t="shared" si="12"/>
        <v>3.0106953334427589E-2</v>
      </c>
      <c r="K193" s="13">
        <f t="shared" si="13"/>
        <v>2.9411755411675955E-2</v>
      </c>
      <c r="L193" s="13">
        <f t="shared" si="15"/>
        <v>6.7533513105622056E-4</v>
      </c>
      <c r="M193" s="13"/>
      <c r="N193" s="13"/>
      <c r="O193" s="13"/>
      <c r="P193" s="13"/>
      <c r="Q193" s="13"/>
      <c r="R193" s="13"/>
      <c r="S193" s="13"/>
      <c r="T193" s="13"/>
    </row>
    <row r="194" spans="2:20" hidden="1" x14ac:dyDescent="0.3">
      <c r="B194" s="1">
        <v>43657</v>
      </c>
      <c r="C194" s="4">
        <f t="shared" si="11"/>
        <v>5</v>
      </c>
      <c r="D194" s="2">
        <v>21500167</v>
      </c>
      <c r="E194" s="2">
        <v>5321291</v>
      </c>
      <c r="F194" s="2">
        <v>2149801</v>
      </c>
      <c r="G194" s="2">
        <v>1600742</v>
      </c>
      <c r="H194" s="12">
        <v>1338860</v>
      </c>
      <c r="I194" s="13">
        <f t="shared" si="14"/>
        <v>6.2272074444817103E-2</v>
      </c>
      <c r="J194" s="13">
        <f t="shared" si="12"/>
        <v>-7.8968994091960232E-3</v>
      </c>
      <c r="K194" s="13">
        <f t="shared" si="13"/>
        <v>-3.8834924980530983E-2</v>
      </c>
      <c r="L194" s="13">
        <f t="shared" si="15"/>
        <v>3.2188045919904207E-2</v>
      </c>
      <c r="M194" s="13"/>
      <c r="N194" s="13"/>
      <c r="O194" s="13"/>
      <c r="P194" s="13"/>
      <c r="Q194" s="13"/>
      <c r="R194" s="13"/>
      <c r="S194" s="13"/>
      <c r="T194" s="13"/>
    </row>
    <row r="195" spans="2:20" hidden="1" x14ac:dyDescent="0.3">
      <c r="B195" s="1">
        <v>43658</v>
      </c>
      <c r="C195" s="4">
        <f t="shared" si="11"/>
        <v>6</v>
      </c>
      <c r="D195" s="2">
        <v>20848646</v>
      </c>
      <c r="E195" s="2">
        <v>5160040</v>
      </c>
      <c r="F195" s="2">
        <v>2125936</v>
      </c>
      <c r="G195" s="2">
        <v>1598491</v>
      </c>
      <c r="H195" s="12">
        <v>1376301</v>
      </c>
      <c r="I195" s="13">
        <f t="shared" si="14"/>
        <v>6.6013927235370584E-2</v>
      </c>
      <c r="J195" s="13">
        <f t="shared" si="12"/>
        <v>9.6160692596560127E-2</v>
      </c>
      <c r="K195" s="13">
        <f t="shared" si="13"/>
        <v>1.0526296401619062E-2</v>
      </c>
      <c r="L195" s="13">
        <f t="shared" si="15"/>
        <v>8.4742372860435511E-2</v>
      </c>
      <c r="M195" s="13"/>
      <c r="N195" s="13"/>
      <c r="O195" s="13"/>
      <c r="P195" s="13"/>
      <c r="Q195" s="13"/>
      <c r="R195" s="13"/>
      <c r="S195" s="13"/>
      <c r="T195" s="13"/>
    </row>
    <row r="196" spans="2:20" hidden="1" x14ac:dyDescent="0.3">
      <c r="B196" s="1">
        <v>43659</v>
      </c>
      <c r="C196" s="4">
        <f t="shared" ref="C196:C259" si="16">WEEKDAY(B196,1)</f>
        <v>7</v>
      </c>
      <c r="D196" s="2">
        <v>44889750</v>
      </c>
      <c r="E196" s="2">
        <v>9898190</v>
      </c>
      <c r="F196" s="2">
        <v>3466346</v>
      </c>
      <c r="G196" s="2">
        <v>2404257</v>
      </c>
      <c r="H196" s="12">
        <v>1912827</v>
      </c>
      <c r="I196" s="13">
        <f t="shared" si="14"/>
        <v>4.2611665246520644E-2</v>
      </c>
      <c r="J196" s="13">
        <f t="shared" si="12"/>
        <v>9.2529574645995316E-2</v>
      </c>
      <c r="K196" s="13">
        <f t="shared" si="13"/>
        <v>0</v>
      </c>
      <c r="L196" s="13">
        <f t="shared" si="15"/>
        <v>9.2529574645995316E-2</v>
      </c>
      <c r="M196" s="13"/>
      <c r="N196" s="13"/>
      <c r="O196" s="13"/>
      <c r="P196" s="13"/>
      <c r="Q196" s="13"/>
      <c r="R196" s="13"/>
      <c r="S196" s="13"/>
      <c r="T196" s="13"/>
    </row>
    <row r="197" spans="2:20" hidden="1" x14ac:dyDescent="0.3">
      <c r="B197" s="1">
        <v>43660</v>
      </c>
      <c r="C197" s="4">
        <f t="shared" si="16"/>
        <v>1</v>
      </c>
      <c r="D197" s="2">
        <v>43094160</v>
      </c>
      <c r="E197" s="2">
        <v>9230769</v>
      </c>
      <c r="F197" s="2">
        <v>3232615</v>
      </c>
      <c r="G197" s="2">
        <v>2264123</v>
      </c>
      <c r="H197" s="12">
        <v>1801336</v>
      </c>
      <c r="I197" s="13">
        <f t="shared" si="14"/>
        <v>4.1800002598960044E-2</v>
      </c>
      <c r="J197" s="13">
        <f t="shared" si="12"/>
        <v>0.10363807913342882</v>
      </c>
      <c r="K197" s="13">
        <f t="shared" si="13"/>
        <v>-1.0309289715021874E-2</v>
      </c>
      <c r="L197" s="13">
        <f t="shared" si="15"/>
        <v>0.11513432192936301</v>
      </c>
      <c r="M197" s="13"/>
      <c r="N197" s="13"/>
      <c r="O197" s="13"/>
      <c r="P197" s="13"/>
      <c r="Q197" s="13"/>
      <c r="R197" s="13"/>
      <c r="S197" s="13"/>
      <c r="T197" s="13"/>
    </row>
    <row r="198" spans="2:20" hidden="1" x14ac:dyDescent="0.3">
      <c r="B198" s="1">
        <v>43661</v>
      </c>
      <c r="C198" s="4">
        <f t="shared" si="16"/>
        <v>2</v>
      </c>
      <c r="D198" s="2">
        <v>21500167</v>
      </c>
      <c r="E198" s="2">
        <v>5590043</v>
      </c>
      <c r="F198" s="2">
        <v>2236017</v>
      </c>
      <c r="G198" s="2">
        <v>1599646</v>
      </c>
      <c r="H198" s="12">
        <v>1298593</v>
      </c>
      <c r="I198" s="13">
        <f t="shared" si="14"/>
        <v>6.0399205271289287E-2</v>
      </c>
      <c r="J198" s="13">
        <f t="shared" si="12"/>
        <v>1.1029829667104307E-2</v>
      </c>
      <c r="K198" s="13">
        <f t="shared" si="13"/>
        <v>1.0204109920066262E-2</v>
      </c>
      <c r="L198" s="13">
        <f t="shared" si="15"/>
        <v>8.1737912064450136E-4</v>
      </c>
      <c r="M198" s="13"/>
      <c r="N198" s="13"/>
      <c r="O198" s="13"/>
      <c r="P198" s="13"/>
      <c r="Q198" s="13"/>
      <c r="R198" s="13"/>
      <c r="S198" s="13"/>
      <c r="T198" s="13"/>
    </row>
    <row r="199" spans="2:20" x14ac:dyDescent="0.3">
      <c r="B199" s="1">
        <v>43662</v>
      </c>
      <c r="C199" s="4">
        <f t="shared" si="16"/>
        <v>3</v>
      </c>
      <c r="D199" s="2">
        <v>20631473</v>
      </c>
      <c r="E199" s="2">
        <v>2063147</v>
      </c>
      <c r="F199" s="2">
        <v>817006</v>
      </c>
      <c r="G199" s="2">
        <v>596414</v>
      </c>
      <c r="H199" s="12">
        <v>498841</v>
      </c>
      <c r="I199" s="13">
        <f t="shared" si="14"/>
        <v>2.4178642019404045E-2</v>
      </c>
      <c r="J199" s="13">
        <f t="shared" si="12"/>
        <v>-0.63082013655867986</v>
      </c>
      <c r="K199" s="13">
        <f t="shared" si="13"/>
        <v>-9.5238095238095233E-2</v>
      </c>
      <c r="L199" s="13">
        <f t="shared" si="15"/>
        <v>-0.59195909830169868</v>
      </c>
      <c r="M199" s="13"/>
      <c r="N199" s="13"/>
      <c r="O199" s="13"/>
      <c r="P199" s="13"/>
      <c r="Q199" s="13"/>
      <c r="R199" s="13"/>
      <c r="S199" s="13"/>
      <c r="T199" s="13"/>
    </row>
    <row r="200" spans="2:20" hidden="1" x14ac:dyDescent="0.3">
      <c r="B200" s="1">
        <v>43663</v>
      </c>
      <c r="C200" s="4">
        <f t="shared" si="16"/>
        <v>4</v>
      </c>
      <c r="D200" s="2">
        <v>21500167</v>
      </c>
      <c r="E200" s="2">
        <v>5267540</v>
      </c>
      <c r="F200" s="2">
        <v>2064876</v>
      </c>
      <c r="G200" s="2">
        <v>1552580</v>
      </c>
      <c r="H200" s="12">
        <v>1285847</v>
      </c>
      <c r="I200" s="13">
        <f t="shared" si="14"/>
        <v>5.9806372666779753E-2</v>
      </c>
      <c r="J200" s="13">
        <f t="shared" si="12"/>
        <v>-0.14638004814298977</v>
      </c>
      <c r="K200" s="13">
        <f t="shared" si="13"/>
        <v>-5.7142839601464823E-2</v>
      </c>
      <c r="L200" s="13">
        <f t="shared" si="15"/>
        <v>-9.4645522449875008E-2</v>
      </c>
      <c r="M200" s="13"/>
      <c r="N200" s="13"/>
      <c r="O200" s="13"/>
      <c r="P200" s="13"/>
      <c r="Q200" s="13"/>
      <c r="R200" s="13"/>
      <c r="S200" s="13"/>
      <c r="T200" s="13"/>
    </row>
    <row r="201" spans="2:20" hidden="1" x14ac:dyDescent="0.3">
      <c r="B201" s="1">
        <v>43664</v>
      </c>
      <c r="C201" s="4">
        <f t="shared" si="16"/>
        <v>5</v>
      </c>
      <c r="D201" s="2">
        <v>22151687</v>
      </c>
      <c r="E201" s="2">
        <v>5759438</v>
      </c>
      <c r="F201" s="2">
        <v>2211624</v>
      </c>
      <c r="G201" s="2">
        <v>1695210</v>
      </c>
      <c r="H201" s="12">
        <v>1445675</v>
      </c>
      <c r="I201" s="13">
        <f t="shared" si="14"/>
        <v>6.5262523797848901E-2</v>
      </c>
      <c r="J201" s="13">
        <f t="shared" si="12"/>
        <v>7.9780559580538757E-2</v>
      </c>
      <c r="K201" s="13">
        <f t="shared" si="13"/>
        <v>3.0303020437004058E-2</v>
      </c>
      <c r="L201" s="13">
        <f t="shared" si="15"/>
        <v>4.8022317863873454E-2</v>
      </c>
      <c r="M201" s="13"/>
      <c r="N201" s="13"/>
      <c r="O201" s="13"/>
      <c r="P201" s="13"/>
      <c r="Q201" s="13"/>
      <c r="R201" s="13"/>
      <c r="S201" s="13"/>
      <c r="T201" s="13"/>
    </row>
    <row r="202" spans="2:20" hidden="1" x14ac:dyDescent="0.3">
      <c r="B202" s="1">
        <v>43665</v>
      </c>
      <c r="C202" s="4">
        <f t="shared" si="16"/>
        <v>6</v>
      </c>
      <c r="D202" s="2">
        <v>22586034</v>
      </c>
      <c r="E202" s="2">
        <v>5872368</v>
      </c>
      <c r="F202" s="2">
        <v>2442905</v>
      </c>
      <c r="G202" s="2">
        <v>1783320</v>
      </c>
      <c r="H202" s="12">
        <v>1491569</v>
      </c>
      <c r="I202" s="13">
        <f t="shared" si="14"/>
        <v>6.6039438353807489E-2</v>
      </c>
      <c r="J202" s="13">
        <f t="shared" si="12"/>
        <v>8.3752028081066632E-2</v>
      </c>
      <c r="K202" s="13">
        <f t="shared" si="13"/>
        <v>8.3333373303954517E-2</v>
      </c>
      <c r="L202" s="13">
        <f t="shared" si="15"/>
        <v>3.8645054922947786E-4</v>
      </c>
      <c r="M202" s="13"/>
      <c r="N202" s="13"/>
      <c r="O202" s="13"/>
      <c r="P202" s="13"/>
      <c r="Q202" s="13"/>
      <c r="R202" s="13"/>
      <c r="S202" s="13"/>
      <c r="T202" s="13"/>
    </row>
    <row r="203" spans="2:20" hidden="1" x14ac:dyDescent="0.3">
      <c r="B203" s="1">
        <v>43666</v>
      </c>
      <c r="C203" s="4">
        <f t="shared" si="16"/>
        <v>7</v>
      </c>
      <c r="D203" s="2">
        <v>44440853</v>
      </c>
      <c r="E203" s="2">
        <v>9332579</v>
      </c>
      <c r="F203" s="2">
        <v>3331730</v>
      </c>
      <c r="G203" s="2">
        <v>2152298</v>
      </c>
      <c r="H203" s="12">
        <v>1729156</v>
      </c>
      <c r="I203" s="13">
        <f t="shared" si="14"/>
        <v>3.8909154151474099E-2</v>
      </c>
      <c r="J203" s="13">
        <f t="shared" ref="J203:J266" si="17">(H203/H196)-1</f>
        <v>-9.6020706524949762E-2</v>
      </c>
      <c r="K203" s="13">
        <f t="shared" ref="K203:K266" si="18">(D203/D196)-1</f>
        <v>-9.9999888615998067E-3</v>
      </c>
      <c r="L203" s="13">
        <f t="shared" si="15"/>
        <v>-8.6889612823776385E-2</v>
      </c>
      <c r="M203" s="13"/>
      <c r="N203" s="13"/>
      <c r="O203" s="13"/>
      <c r="P203" s="13"/>
      <c r="Q203" s="13"/>
      <c r="R203" s="13"/>
      <c r="S203" s="13"/>
      <c r="T203" s="13"/>
    </row>
    <row r="204" spans="2:20" hidden="1" x14ac:dyDescent="0.3">
      <c r="B204" s="1">
        <v>43667</v>
      </c>
      <c r="C204" s="4">
        <f t="shared" si="16"/>
        <v>1</v>
      </c>
      <c r="D204" s="2">
        <v>42645263</v>
      </c>
      <c r="E204" s="2">
        <v>9134615</v>
      </c>
      <c r="F204" s="2">
        <v>2950480</v>
      </c>
      <c r="G204" s="2">
        <v>1926073</v>
      </c>
      <c r="H204" s="12">
        <v>1547407</v>
      </c>
      <c r="I204" s="13">
        <f t="shared" ref="I204:I267" si="19">H204/D204</f>
        <v>3.6285554154045198E-2</v>
      </c>
      <c r="J204" s="13">
        <f t="shared" si="17"/>
        <v>-0.14096703779861175</v>
      </c>
      <c r="K204" s="13">
        <f t="shared" si="18"/>
        <v>-1.0416655064166447E-2</v>
      </c>
      <c r="L204" s="13">
        <f t="shared" ref="L204:L267" si="20">(I204/I197)-1</f>
        <v>-0.13192459574277737</v>
      </c>
      <c r="M204" s="13"/>
      <c r="N204" s="13"/>
      <c r="O204" s="13"/>
      <c r="P204" s="13"/>
      <c r="Q204" s="13"/>
      <c r="R204" s="13"/>
      <c r="S204" s="13"/>
      <c r="T204" s="13"/>
    </row>
    <row r="205" spans="2:20" hidden="1" x14ac:dyDescent="0.3">
      <c r="B205" s="1">
        <v>43668</v>
      </c>
      <c r="C205" s="4">
        <f t="shared" si="16"/>
        <v>2</v>
      </c>
      <c r="D205" s="2">
        <v>21500167</v>
      </c>
      <c r="E205" s="2">
        <v>5321291</v>
      </c>
      <c r="F205" s="2">
        <v>2128516</v>
      </c>
      <c r="G205" s="2">
        <v>1553817</v>
      </c>
      <c r="H205" s="12">
        <v>1286871</v>
      </c>
      <c r="I205" s="13">
        <f t="shared" si="19"/>
        <v>5.9854000203812367E-2</v>
      </c>
      <c r="J205" s="13">
        <f t="shared" si="17"/>
        <v>-9.0266927359072824E-3</v>
      </c>
      <c r="K205" s="13">
        <f t="shared" si="18"/>
        <v>0</v>
      </c>
      <c r="L205" s="13">
        <f t="shared" si="20"/>
        <v>-9.0266927359072824E-3</v>
      </c>
      <c r="M205" s="13"/>
      <c r="N205" s="13"/>
      <c r="O205" s="13"/>
      <c r="P205" s="13"/>
      <c r="Q205" s="13"/>
      <c r="R205" s="13"/>
      <c r="S205" s="13"/>
      <c r="T205" s="13"/>
    </row>
    <row r="206" spans="2:20" x14ac:dyDescent="0.3">
      <c r="B206" s="1">
        <v>43669</v>
      </c>
      <c r="C206" s="4">
        <f t="shared" si="16"/>
        <v>3</v>
      </c>
      <c r="D206" s="2">
        <v>21282993</v>
      </c>
      <c r="E206" s="2">
        <v>5054710</v>
      </c>
      <c r="F206" s="2">
        <v>2001665</v>
      </c>
      <c r="G206" s="2">
        <v>1505052</v>
      </c>
      <c r="H206" s="12">
        <v>1172435</v>
      </c>
      <c r="I206" s="13">
        <f t="shared" si="19"/>
        <v>5.5087881671529941E-2</v>
      </c>
      <c r="J206" s="13">
        <f t="shared" si="17"/>
        <v>1.3503180372102532</v>
      </c>
      <c r="K206" s="13">
        <f t="shared" si="18"/>
        <v>3.1578937674493712E-2</v>
      </c>
      <c r="L206" s="13">
        <f t="shared" si="20"/>
        <v>1.2783695472773182</v>
      </c>
      <c r="M206" s="13"/>
      <c r="N206" s="13"/>
      <c r="O206" s="13"/>
      <c r="P206" s="13"/>
      <c r="Q206" s="13"/>
      <c r="R206" s="13"/>
      <c r="S206" s="13"/>
      <c r="T206" s="13"/>
    </row>
    <row r="207" spans="2:20" hidden="1" x14ac:dyDescent="0.3">
      <c r="B207" s="1">
        <v>43670</v>
      </c>
      <c r="C207" s="4">
        <f t="shared" si="16"/>
        <v>4</v>
      </c>
      <c r="D207" s="2">
        <v>21934513</v>
      </c>
      <c r="E207" s="2">
        <v>5593301</v>
      </c>
      <c r="F207" s="2">
        <v>2192574</v>
      </c>
      <c r="G207" s="2">
        <v>1536555</v>
      </c>
      <c r="H207" s="12">
        <v>1297775</v>
      </c>
      <c r="I207" s="13">
        <f t="shared" si="19"/>
        <v>5.9165890758550235E-2</v>
      </c>
      <c r="J207" s="13">
        <f t="shared" si="17"/>
        <v>9.2763758052085699E-3</v>
      </c>
      <c r="K207" s="13">
        <f t="shared" si="18"/>
        <v>2.0201982617158221E-2</v>
      </c>
      <c r="L207" s="13">
        <f t="shared" si="20"/>
        <v>-1.0709258556743761E-2</v>
      </c>
      <c r="M207" s="13"/>
      <c r="N207" s="13"/>
      <c r="O207" s="13"/>
      <c r="P207" s="13"/>
      <c r="Q207" s="13"/>
      <c r="R207" s="13"/>
      <c r="S207" s="13"/>
      <c r="T207" s="13"/>
    </row>
    <row r="208" spans="2:20" hidden="1" x14ac:dyDescent="0.3">
      <c r="B208" s="1">
        <v>43671</v>
      </c>
      <c r="C208" s="4">
        <f t="shared" si="16"/>
        <v>5</v>
      </c>
      <c r="D208" s="2">
        <v>20631473</v>
      </c>
      <c r="E208" s="2">
        <v>5415761</v>
      </c>
      <c r="F208" s="2">
        <v>2122978</v>
      </c>
      <c r="G208" s="2">
        <v>1580769</v>
      </c>
      <c r="H208" s="12">
        <v>1296231</v>
      </c>
      <c r="I208" s="13">
        <f t="shared" si="19"/>
        <v>6.2827845592992801E-2</v>
      </c>
      <c r="J208" s="13">
        <f t="shared" si="17"/>
        <v>-0.10337316478461622</v>
      </c>
      <c r="K208" s="13">
        <f t="shared" si="18"/>
        <v>-6.8627459389436152E-2</v>
      </c>
      <c r="L208" s="13">
        <f t="shared" si="20"/>
        <v>-3.730591560322627E-2</v>
      </c>
      <c r="M208" s="13"/>
      <c r="N208" s="13"/>
      <c r="O208" s="13"/>
      <c r="P208" s="13"/>
      <c r="Q208" s="13"/>
      <c r="R208" s="13"/>
      <c r="S208" s="13"/>
      <c r="T208" s="13"/>
    </row>
    <row r="209" spans="2:20" hidden="1" x14ac:dyDescent="0.3">
      <c r="B209" s="1">
        <v>43672</v>
      </c>
      <c r="C209" s="4">
        <f t="shared" si="16"/>
        <v>6</v>
      </c>
      <c r="D209" s="2">
        <v>21065820</v>
      </c>
      <c r="E209" s="2">
        <v>5319119</v>
      </c>
      <c r="F209" s="2">
        <v>2063818</v>
      </c>
      <c r="G209" s="2">
        <v>1566850</v>
      </c>
      <c r="H209" s="12">
        <v>1246273</v>
      </c>
      <c r="I209" s="13">
        <f t="shared" si="19"/>
        <v>5.916090615034212E-2</v>
      </c>
      <c r="J209" s="13">
        <f t="shared" si="17"/>
        <v>-0.16445501347909486</v>
      </c>
      <c r="K209" s="13">
        <f t="shared" si="18"/>
        <v>-6.7307699970698742E-2</v>
      </c>
      <c r="L209" s="13">
        <f t="shared" si="20"/>
        <v>-0.10415794523589839</v>
      </c>
      <c r="M209" s="13"/>
      <c r="N209" s="13"/>
      <c r="O209" s="13"/>
      <c r="P209" s="13"/>
      <c r="Q209" s="13"/>
      <c r="R209" s="13"/>
      <c r="S209" s="13"/>
      <c r="T209" s="13"/>
    </row>
    <row r="210" spans="2:20" hidden="1" x14ac:dyDescent="0.3">
      <c r="B210" s="1">
        <v>43673</v>
      </c>
      <c r="C210" s="4">
        <f t="shared" si="16"/>
        <v>7</v>
      </c>
      <c r="D210" s="2">
        <v>44889750</v>
      </c>
      <c r="E210" s="2">
        <v>9615384</v>
      </c>
      <c r="F210" s="2">
        <v>3171153</v>
      </c>
      <c r="G210" s="2">
        <v>2156384</v>
      </c>
      <c r="H210" s="12">
        <v>1698799</v>
      </c>
      <c r="I210" s="13">
        <f t="shared" si="19"/>
        <v>3.7843806214113464E-2</v>
      </c>
      <c r="J210" s="13">
        <f t="shared" si="17"/>
        <v>-1.7555963718715928E-2</v>
      </c>
      <c r="K210" s="13">
        <f t="shared" si="18"/>
        <v>1.0100998736455313E-2</v>
      </c>
      <c r="L210" s="13">
        <f t="shared" si="20"/>
        <v>-2.7380393138674131E-2</v>
      </c>
      <c r="M210" s="13"/>
      <c r="N210" s="13"/>
      <c r="O210" s="13"/>
      <c r="P210" s="13"/>
      <c r="Q210" s="13"/>
      <c r="R210" s="13"/>
      <c r="S210" s="13"/>
      <c r="T210" s="13"/>
    </row>
    <row r="211" spans="2:20" hidden="1" x14ac:dyDescent="0.3">
      <c r="B211" s="1">
        <v>43674</v>
      </c>
      <c r="C211" s="4">
        <f t="shared" si="16"/>
        <v>1</v>
      </c>
      <c r="D211" s="2">
        <v>43543058</v>
      </c>
      <c r="E211" s="2">
        <v>8778280</v>
      </c>
      <c r="F211" s="2">
        <v>3074153</v>
      </c>
      <c r="G211" s="2">
        <v>2027711</v>
      </c>
      <c r="H211" s="12">
        <v>1660696</v>
      </c>
      <c r="I211" s="13">
        <f t="shared" si="19"/>
        <v>3.8139167901344917E-2</v>
      </c>
      <c r="J211" s="13">
        <f t="shared" si="17"/>
        <v>7.3212154268398777E-2</v>
      </c>
      <c r="K211" s="13">
        <f t="shared" si="18"/>
        <v>2.1052631332113103E-2</v>
      </c>
      <c r="L211" s="13">
        <f t="shared" si="20"/>
        <v>5.1084068867474519E-2</v>
      </c>
      <c r="M211" s="13"/>
      <c r="N211" s="13"/>
      <c r="O211" s="13"/>
      <c r="P211" s="13"/>
      <c r="Q211" s="13"/>
      <c r="R211" s="13"/>
      <c r="S211" s="13"/>
      <c r="T211" s="13"/>
    </row>
    <row r="212" spans="2:20" hidden="1" x14ac:dyDescent="0.3">
      <c r="B212" s="1">
        <v>43675</v>
      </c>
      <c r="C212" s="4">
        <f t="shared" si="16"/>
        <v>2</v>
      </c>
      <c r="D212" s="2">
        <v>21500167</v>
      </c>
      <c r="E212" s="2">
        <v>5536293</v>
      </c>
      <c r="F212" s="2">
        <v>2214517</v>
      </c>
      <c r="G212" s="2">
        <v>1551933</v>
      </c>
      <c r="H212" s="12">
        <v>1298037</v>
      </c>
      <c r="I212" s="13">
        <f t="shared" si="19"/>
        <v>6.0373345007041106E-2</v>
      </c>
      <c r="J212" s="13">
        <f t="shared" si="17"/>
        <v>8.6768603846072434E-3</v>
      </c>
      <c r="K212" s="13">
        <f t="shared" si="18"/>
        <v>0</v>
      </c>
      <c r="L212" s="13">
        <f t="shared" si="20"/>
        <v>8.6768603846072434E-3</v>
      </c>
      <c r="M212" s="13"/>
      <c r="N212" s="13"/>
      <c r="O212" s="13"/>
      <c r="P212" s="13"/>
      <c r="Q212" s="13"/>
      <c r="R212" s="13"/>
      <c r="S212" s="13"/>
      <c r="T212" s="13"/>
    </row>
    <row r="213" spans="2:20" hidden="1" x14ac:dyDescent="0.3">
      <c r="B213" s="1">
        <v>43676</v>
      </c>
      <c r="C213" s="4">
        <f t="shared" si="16"/>
        <v>3</v>
      </c>
      <c r="D213" s="2">
        <v>20848646</v>
      </c>
      <c r="E213" s="2">
        <v>5212161</v>
      </c>
      <c r="F213" s="2">
        <v>2043167</v>
      </c>
      <c r="G213" s="2">
        <v>1416936</v>
      </c>
      <c r="H213" s="12">
        <v>1208363</v>
      </c>
      <c r="I213" s="13">
        <f t="shared" si="19"/>
        <v>5.7958823800835793E-2</v>
      </c>
      <c r="J213" s="13">
        <f t="shared" si="17"/>
        <v>3.064391629386698E-2</v>
      </c>
      <c r="K213" s="13">
        <f t="shared" si="18"/>
        <v>-2.0408172854259776E-2</v>
      </c>
      <c r="L213" s="13">
        <f t="shared" si="20"/>
        <v>5.2115674848858706E-2</v>
      </c>
      <c r="M213" s="13"/>
      <c r="N213" s="13"/>
      <c r="O213" s="13"/>
      <c r="P213" s="13"/>
      <c r="Q213" s="13"/>
      <c r="R213" s="13"/>
      <c r="S213" s="13"/>
      <c r="T213" s="13"/>
    </row>
    <row r="214" spans="2:20" hidden="1" x14ac:dyDescent="0.3">
      <c r="B214" s="1">
        <v>43677</v>
      </c>
      <c r="C214" s="4">
        <f t="shared" si="16"/>
        <v>4</v>
      </c>
      <c r="D214" s="2">
        <v>22368860</v>
      </c>
      <c r="E214" s="2">
        <v>5592215</v>
      </c>
      <c r="F214" s="2">
        <v>2214517</v>
      </c>
      <c r="G214" s="2">
        <v>1535767</v>
      </c>
      <c r="H214" s="12">
        <v>1322295</v>
      </c>
      <c r="I214" s="13">
        <f t="shared" si="19"/>
        <v>5.9113204696171373E-2</v>
      </c>
      <c r="J214" s="13">
        <f t="shared" si="17"/>
        <v>1.8893876057097803E-2</v>
      </c>
      <c r="K214" s="13">
        <f t="shared" si="18"/>
        <v>1.9801989677181275E-2</v>
      </c>
      <c r="L214" s="13">
        <f t="shared" si="20"/>
        <v>-8.9048033763017287E-4</v>
      </c>
      <c r="M214" s="13"/>
      <c r="N214" s="13"/>
      <c r="O214" s="13"/>
      <c r="P214" s="13"/>
      <c r="Q214" s="13"/>
      <c r="R214" s="13"/>
      <c r="S214" s="13"/>
      <c r="T214" s="13"/>
    </row>
    <row r="215" spans="2:20" hidden="1" x14ac:dyDescent="0.3">
      <c r="B215" s="1">
        <v>43678</v>
      </c>
      <c r="C215" s="4">
        <f t="shared" si="16"/>
        <v>5</v>
      </c>
      <c r="D215" s="2">
        <v>22151687</v>
      </c>
      <c r="E215" s="2">
        <v>5704059</v>
      </c>
      <c r="F215" s="2">
        <v>2327256</v>
      </c>
      <c r="G215" s="2">
        <v>1749863</v>
      </c>
      <c r="H215" s="12">
        <v>1506632</v>
      </c>
      <c r="I215" s="13">
        <f t="shared" si="19"/>
        <v>6.8014323243191371E-2</v>
      </c>
      <c r="J215" s="13">
        <f t="shared" si="17"/>
        <v>0.16231751902245817</v>
      </c>
      <c r="K215" s="13">
        <f t="shared" si="18"/>
        <v>7.3684220220243013E-2</v>
      </c>
      <c r="L215" s="13">
        <f t="shared" si="20"/>
        <v>8.2550620688114362E-2</v>
      </c>
      <c r="M215" s="13"/>
      <c r="N215" s="13"/>
      <c r="O215" s="13"/>
      <c r="P215" s="13"/>
      <c r="Q215" s="13"/>
      <c r="R215" s="13"/>
      <c r="S215" s="13"/>
      <c r="T215" s="13"/>
    </row>
    <row r="216" spans="2:20" hidden="1" x14ac:dyDescent="0.3">
      <c r="B216" s="1">
        <v>43679</v>
      </c>
      <c r="C216" s="4">
        <f t="shared" si="16"/>
        <v>6</v>
      </c>
      <c r="D216" s="2">
        <v>22803207</v>
      </c>
      <c r="E216" s="2">
        <v>5814817</v>
      </c>
      <c r="F216" s="2">
        <v>2256149</v>
      </c>
      <c r="G216" s="2">
        <v>1581109</v>
      </c>
      <c r="H216" s="12">
        <v>1322439</v>
      </c>
      <c r="I216" s="13">
        <f t="shared" si="19"/>
        <v>5.7993553275203794E-2</v>
      </c>
      <c r="J216" s="13">
        <f t="shared" si="17"/>
        <v>6.1115020545257748E-2</v>
      </c>
      <c r="K216" s="13">
        <f t="shared" si="18"/>
        <v>8.2474216527056665E-2</v>
      </c>
      <c r="L216" s="13">
        <f t="shared" si="20"/>
        <v>-1.9731828856234923E-2</v>
      </c>
      <c r="M216" s="13"/>
      <c r="N216" s="13"/>
      <c r="O216" s="13"/>
      <c r="P216" s="13"/>
      <c r="Q216" s="13"/>
      <c r="R216" s="13"/>
      <c r="S216" s="13"/>
      <c r="T216" s="13"/>
    </row>
    <row r="217" spans="2:20" hidden="1" x14ac:dyDescent="0.3">
      <c r="B217" s="1">
        <v>43680</v>
      </c>
      <c r="C217" s="4">
        <f t="shared" si="16"/>
        <v>7</v>
      </c>
      <c r="D217" s="2">
        <v>45338648</v>
      </c>
      <c r="E217" s="2">
        <v>9045060</v>
      </c>
      <c r="F217" s="2">
        <v>3167580</v>
      </c>
      <c r="G217" s="2">
        <v>2240112</v>
      </c>
      <c r="H217" s="12">
        <v>1782233</v>
      </c>
      <c r="I217" s="13">
        <f t="shared" si="19"/>
        <v>3.930935479152356E-2</v>
      </c>
      <c r="J217" s="13">
        <f t="shared" si="17"/>
        <v>4.9113520787332776E-2</v>
      </c>
      <c r="K217" s="13">
        <f t="shared" si="18"/>
        <v>1.0000011138400211E-2</v>
      </c>
      <c r="L217" s="13">
        <f t="shared" si="20"/>
        <v>3.8726246750083293E-2</v>
      </c>
      <c r="M217" s="13"/>
      <c r="N217" s="13"/>
      <c r="O217" s="13"/>
      <c r="P217" s="13"/>
      <c r="Q217" s="13"/>
      <c r="R217" s="13"/>
      <c r="S217" s="13"/>
      <c r="T217" s="13"/>
    </row>
    <row r="218" spans="2:20" hidden="1" x14ac:dyDescent="0.3">
      <c r="B218" s="1">
        <v>43681</v>
      </c>
      <c r="C218" s="4">
        <f t="shared" si="16"/>
        <v>1</v>
      </c>
      <c r="D218" s="2">
        <v>43991955</v>
      </c>
      <c r="E218" s="2">
        <v>9053544</v>
      </c>
      <c r="F218" s="2">
        <v>2924294</v>
      </c>
      <c r="G218" s="2">
        <v>2068061</v>
      </c>
      <c r="H218" s="12">
        <v>1677611</v>
      </c>
      <c r="I218" s="13">
        <f t="shared" si="19"/>
        <v>3.8134495273056179E-2</v>
      </c>
      <c r="J218" s="13">
        <f t="shared" si="17"/>
        <v>1.0185488493980932E-2</v>
      </c>
      <c r="K218" s="13">
        <f t="shared" si="18"/>
        <v>1.0309266749248591E-2</v>
      </c>
      <c r="L218" s="13">
        <f t="shared" si="20"/>
        <v>-1.2251521325334913E-4</v>
      </c>
      <c r="M218" s="13"/>
      <c r="N218" s="13"/>
      <c r="O218" s="13"/>
      <c r="P218" s="13"/>
      <c r="Q218" s="13"/>
      <c r="R218" s="13"/>
      <c r="S218" s="13"/>
      <c r="T218" s="13"/>
    </row>
    <row r="219" spans="2:20" hidden="1" x14ac:dyDescent="0.3">
      <c r="B219" s="1">
        <v>43682</v>
      </c>
      <c r="C219" s="4">
        <f t="shared" si="16"/>
        <v>2</v>
      </c>
      <c r="D219" s="2">
        <v>22368860</v>
      </c>
      <c r="E219" s="2">
        <v>5592215</v>
      </c>
      <c r="F219" s="2">
        <v>2214517</v>
      </c>
      <c r="G219" s="2">
        <v>1551933</v>
      </c>
      <c r="H219" s="12">
        <v>1208956</v>
      </c>
      <c r="I219" s="13">
        <f t="shared" si="19"/>
        <v>5.4046384125073878E-2</v>
      </c>
      <c r="J219" s="13">
        <f t="shared" si="17"/>
        <v>-6.8627473639041092E-2</v>
      </c>
      <c r="K219" s="13">
        <f t="shared" si="18"/>
        <v>4.0404011745583279E-2</v>
      </c>
      <c r="L219" s="13">
        <f t="shared" si="20"/>
        <v>-0.10479725582919641</v>
      </c>
      <c r="M219" s="13"/>
      <c r="N219" s="13"/>
      <c r="O219" s="13"/>
      <c r="P219" s="13"/>
      <c r="Q219" s="13"/>
      <c r="R219" s="13"/>
      <c r="S219" s="13"/>
      <c r="T219" s="13"/>
    </row>
    <row r="220" spans="2:20" hidden="1" x14ac:dyDescent="0.3">
      <c r="B220" s="1">
        <v>43683</v>
      </c>
      <c r="C220" s="4">
        <f t="shared" si="16"/>
        <v>3</v>
      </c>
      <c r="D220" s="2">
        <v>22586034</v>
      </c>
      <c r="E220" s="2">
        <v>5420648</v>
      </c>
      <c r="F220" s="2">
        <v>2124894</v>
      </c>
      <c r="G220" s="2">
        <v>1535660</v>
      </c>
      <c r="H220" s="12">
        <v>1221464</v>
      </c>
      <c r="I220" s="13">
        <f t="shared" si="19"/>
        <v>5.4080499480342589E-2</v>
      </c>
      <c r="J220" s="13">
        <f t="shared" si="17"/>
        <v>1.0841940708214315E-2</v>
      </c>
      <c r="K220" s="13">
        <f t="shared" si="18"/>
        <v>8.3333373303954517E-2</v>
      </c>
      <c r="L220" s="13">
        <f t="shared" si="20"/>
        <v>-6.6915166081014887E-2</v>
      </c>
      <c r="M220" s="13"/>
      <c r="N220" s="13"/>
      <c r="O220" s="13"/>
      <c r="P220" s="13"/>
      <c r="Q220" s="13"/>
      <c r="R220" s="13"/>
      <c r="S220" s="13"/>
      <c r="T220" s="13"/>
    </row>
    <row r="221" spans="2:20" hidden="1" x14ac:dyDescent="0.3">
      <c r="B221" s="1">
        <v>43684</v>
      </c>
      <c r="C221" s="4">
        <f t="shared" si="16"/>
        <v>4</v>
      </c>
      <c r="D221" s="2">
        <v>22586034</v>
      </c>
      <c r="E221" s="2">
        <v>5364183</v>
      </c>
      <c r="F221" s="2">
        <v>2124216</v>
      </c>
      <c r="G221" s="2">
        <v>1488650</v>
      </c>
      <c r="H221" s="12">
        <v>1184072</v>
      </c>
      <c r="I221" s="13">
        <f t="shared" si="19"/>
        <v>5.2424963143152974E-2</v>
      </c>
      <c r="J221" s="13">
        <f t="shared" si="17"/>
        <v>-0.10453264967348441</v>
      </c>
      <c r="K221" s="13">
        <f t="shared" si="18"/>
        <v>9.7087647738864913E-3</v>
      </c>
      <c r="L221" s="13">
        <f t="shared" si="20"/>
        <v>-0.1131429362930747</v>
      </c>
      <c r="M221" s="13"/>
      <c r="N221" s="13"/>
      <c r="O221" s="13"/>
      <c r="P221" s="13"/>
      <c r="Q221" s="13"/>
      <c r="R221" s="13"/>
      <c r="S221" s="13"/>
      <c r="T221" s="13"/>
    </row>
    <row r="222" spans="2:20" hidden="1" x14ac:dyDescent="0.3">
      <c r="B222" s="1">
        <v>43685</v>
      </c>
      <c r="C222" s="4">
        <f t="shared" si="16"/>
        <v>5</v>
      </c>
      <c r="D222" s="2">
        <v>20848646</v>
      </c>
      <c r="E222" s="2">
        <v>5264283</v>
      </c>
      <c r="F222" s="2">
        <v>2168884</v>
      </c>
      <c r="G222" s="2">
        <v>1519954</v>
      </c>
      <c r="H222" s="12">
        <v>1233898</v>
      </c>
      <c r="I222" s="13">
        <f t="shared" si="19"/>
        <v>5.9183603577901416E-2</v>
      </c>
      <c r="J222" s="13">
        <f t="shared" si="17"/>
        <v>-0.18102230670794195</v>
      </c>
      <c r="K222" s="13">
        <f t="shared" si="18"/>
        <v>-5.8823555966640351E-2</v>
      </c>
      <c r="L222" s="13">
        <f t="shared" si="20"/>
        <v>-0.12983617632590294</v>
      </c>
      <c r="M222" s="13"/>
      <c r="N222" s="13"/>
      <c r="O222" s="13"/>
      <c r="P222" s="13"/>
      <c r="Q222" s="13"/>
      <c r="R222" s="13"/>
      <c r="S222" s="13"/>
      <c r="T222" s="13"/>
    </row>
    <row r="223" spans="2:20" hidden="1" x14ac:dyDescent="0.3">
      <c r="B223" s="1">
        <v>43686</v>
      </c>
      <c r="C223" s="4">
        <f t="shared" si="16"/>
        <v>6</v>
      </c>
      <c r="D223" s="2">
        <v>22586034</v>
      </c>
      <c r="E223" s="2">
        <v>5590043</v>
      </c>
      <c r="F223" s="2">
        <v>2124216</v>
      </c>
      <c r="G223" s="2">
        <v>1566184</v>
      </c>
      <c r="H223" s="12">
        <v>1322799</v>
      </c>
      <c r="I223" s="13">
        <f t="shared" si="19"/>
        <v>5.8567121611523297E-2</v>
      </c>
      <c r="J223" s="13">
        <f t="shared" si="17"/>
        <v>2.7222427650719361E-4</v>
      </c>
      <c r="K223" s="13">
        <f t="shared" si="18"/>
        <v>-9.5237919824172623E-3</v>
      </c>
      <c r="L223" s="13">
        <f t="shared" si="20"/>
        <v>9.8902085477963197E-3</v>
      </c>
      <c r="M223" s="13"/>
      <c r="N223" s="13"/>
      <c r="O223" s="13"/>
      <c r="P223" s="13"/>
      <c r="Q223" s="13"/>
      <c r="R223" s="13"/>
      <c r="S223" s="13"/>
      <c r="T223" s="13"/>
    </row>
    <row r="224" spans="2:20" hidden="1" x14ac:dyDescent="0.3">
      <c r="B224" s="1">
        <v>43687</v>
      </c>
      <c r="C224" s="4">
        <f t="shared" si="16"/>
        <v>7</v>
      </c>
      <c r="D224" s="2">
        <v>46685340</v>
      </c>
      <c r="E224" s="2">
        <v>9411764</v>
      </c>
      <c r="F224" s="2">
        <v>3328000</v>
      </c>
      <c r="G224" s="2">
        <v>2330931</v>
      </c>
      <c r="H224" s="12">
        <v>1890851</v>
      </c>
      <c r="I224" s="13">
        <f t="shared" si="19"/>
        <v>4.0502029116634898E-2</v>
      </c>
      <c r="J224" s="13">
        <f t="shared" si="17"/>
        <v>6.0944893288363611E-2</v>
      </c>
      <c r="K224" s="13">
        <f t="shared" si="18"/>
        <v>2.9702958941342894E-2</v>
      </c>
      <c r="L224" s="13">
        <f t="shared" si="20"/>
        <v>3.034072503699603E-2</v>
      </c>
      <c r="M224" s="13"/>
      <c r="N224" s="13"/>
      <c r="O224" s="13"/>
      <c r="P224" s="13"/>
      <c r="Q224" s="13"/>
      <c r="R224" s="13"/>
      <c r="S224" s="13"/>
      <c r="T224" s="13"/>
    </row>
    <row r="225" spans="2:20" x14ac:dyDescent="0.3">
      <c r="B225" s="1">
        <v>43688</v>
      </c>
      <c r="C225" s="4">
        <f t="shared" si="16"/>
        <v>1</v>
      </c>
      <c r="D225" s="2">
        <v>43991955</v>
      </c>
      <c r="E225" s="2">
        <v>9700226</v>
      </c>
      <c r="F225" s="2">
        <v>3166153</v>
      </c>
      <c r="G225" s="2">
        <v>1033432</v>
      </c>
      <c r="H225" s="12">
        <v>765773</v>
      </c>
      <c r="I225" s="13">
        <f t="shared" si="19"/>
        <v>1.7407114550830941E-2</v>
      </c>
      <c r="J225" s="13">
        <f t="shared" si="17"/>
        <v>-0.54353363205176886</v>
      </c>
      <c r="K225" s="13">
        <f t="shared" si="18"/>
        <v>0</v>
      </c>
      <c r="L225" s="13">
        <f t="shared" si="20"/>
        <v>-0.54353363205176897</v>
      </c>
      <c r="M225" s="13"/>
      <c r="N225" s="13"/>
      <c r="O225" s="13"/>
      <c r="P225" s="13"/>
      <c r="Q225" s="13"/>
      <c r="R225" s="13"/>
      <c r="S225" s="13"/>
      <c r="T225" s="13"/>
    </row>
    <row r="226" spans="2:20" hidden="1" x14ac:dyDescent="0.3">
      <c r="B226" s="1">
        <v>43689</v>
      </c>
      <c r="C226" s="4">
        <f t="shared" si="16"/>
        <v>2</v>
      </c>
      <c r="D226" s="2">
        <v>20631473</v>
      </c>
      <c r="E226" s="2">
        <v>5157868</v>
      </c>
      <c r="F226" s="2">
        <v>2063147</v>
      </c>
      <c r="G226" s="2">
        <v>1445853</v>
      </c>
      <c r="H226" s="12">
        <v>1244880</v>
      </c>
      <c r="I226" s="13">
        <f t="shared" si="19"/>
        <v>6.0338881281040861E-2</v>
      </c>
      <c r="J226" s="13">
        <f t="shared" si="17"/>
        <v>2.971489450401843E-2</v>
      </c>
      <c r="K226" s="13">
        <f t="shared" si="18"/>
        <v>-7.7669894666066996E-2</v>
      </c>
      <c r="L226" s="13">
        <f t="shared" si="20"/>
        <v>0.11642771774342786</v>
      </c>
      <c r="M226" s="13"/>
      <c r="N226" s="13"/>
      <c r="O226" s="13"/>
      <c r="P226" s="13"/>
      <c r="Q226" s="13"/>
      <c r="R226" s="13"/>
      <c r="S226" s="13"/>
      <c r="T226" s="13"/>
    </row>
    <row r="227" spans="2:20" hidden="1" x14ac:dyDescent="0.3">
      <c r="B227" s="1">
        <v>43690</v>
      </c>
      <c r="C227" s="4">
        <f t="shared" si="16"/>
        <v>3</v>
      </c>
      <c r="D227" s="2">
        <v>20848646</v>
      </c>
      <c r="E227" s="2">
        <v>5316404</v>
      </c>
      <c r="F227" s="2">
        <v>2211624</v>
      </c>
      <c r="G227" s="2">
        <v>1549906</v>
      </c>
      <c r="H227" s="12">
        <v>1334469</v>
      </c>
      <c r="I227" s="13">
        <f t="shared" si="19"/>
        <v>6.4007466000429961E-2</v>
      </c>
      <c r="J227" s="13">
        <f t="shared" si="17"/>
        <v>9.2516029944394562E-2</v>
      </c>
      <c r="K227" s="13">
        <f t="shared" si="18"/>
        <v>-7.6923110980883114E-2</v>
      </c>
      <c r="L227" s="13">
        <f t="shared" si="20"/>
        <v>0.18355907610830524</v>
      </c>
      <c r="M227" s="13"/>
      <c r="N227" s="13"/>
      <c r="O227" s="13"/>
      <c r="P227" s="13"/>
      <c r="Q227" s="13"/>
      <c r="R227" s="13"/>
      <c r="S227" s="13"/>
      <c r="T227" s="13"/>
    </row>
    <row r="228" spans="2:20" hidden="1" x14ac:dyDescent="0.3">
      <c r="B228" s="1">
        <v>43691</v>
      </c>
      <c r="C228" s="4">
        <f t="shared" si="16"/>
        <v>4</v>
      </c>
      <c r="D228" s="2">
        <v>22586034</v>
      </c>
      <c r="E228" s="2">
        <v>5477113</v>
      </c>
      <c r="F228" s="2">
        <v>2147028</v>
      </c>
      <c r="G228" s="2">
        <v>1551657</v>
      </c>
      <c r="H228" s="12">
        <v>1335977</v>
      </c>
      <c r="I228" s="13">
        <f t="shared" si="19"/>
        <v>5.9150579512985767E-2</v>
      </c>
      <c r="J228" s="13">
        <f t="shared" si="17"/>
        <v>0.12829034045226972</v>
      </c>
      <c r="K228" s="13">
        <f t="shared" si="18"/>
        <v>0</v>
      </c>
      <c r="L228" s="13">
        <f t="shared" si="20"/>
        <v>0.12829034045226972</v>
      </c>
      <c r="M228" s="13"/>
      <c r="N228" s="13"/>
      <c r="O228" s="13"/>
      <c r="P228" s="13"/>
      <c r="Q228" s="13"/>
      <c r="R228" s="13"/>
      <c r="S228" s="13"/>
      <c r="T228" s="13"/>
    </row>
    <row r="229" spans="2:20" hidden="1" x14ac:dyDescent="0.3">
      <c r="B229" s="1">
        <v>43692</v>
      </c>
      <c r="C229" s="4">
        <f t="shared" si="16"/>
        <v>5</v>
      </c>
      <c r="D229" s="2">
        <v>21934513</v>
      </c>
      <c r="E229" s="2">
        <v>5702973</v>
      </c>
      <c r="F229" s="2">
        <v>2235565</v>
      </c>
      <c r="G229" s="2">
        <v>1615643</v>
      </c>
      <c r="H229" s="12">
        <v>1298330</v>
      </c>
      <c r="I229" s="13">
        <f t="shared" si="19"/>
        <v>5.9191193349038565E-2</v>
      </c>
      <c r="J229" s="13">
        <f t="shared" si="17"/>
        <v>5.2218254669348596E-2</v>
      </c>
      <c r="K229" s="13">
        <f t="shared" si="18"/>
        <v>5.2083334332598819E-2</v>
      </c>
      <c r="L229" s="13">
        <f t="shared" si="20"/>
        <v>1.282411120364646E-4</v>
      </c>
      <c r="M229" s="13"/>
      <c r="N229" s="13"/>
      <c r="O229" s="13"/>
      <c r="P229" s="13"/>
      <c r="Q229" s="13"/>
      <c r="R229" s="13"/>
      <c r="S229" s="13"/>
      <c r="T229" s="13"/>
    </row>
    <row r="230" spans="2:20" hidden="1" x14ac:dyDescent="0.3">
      <c r="B230" s="1">
        <v>43693</v>
      </c>
      <c r="C230" s="4">
        <f t="shared" si="16"/>
        <v>6</v>
      </c>
      <c r="D230" s="2">
        <v>21282993</v>
      </c>
      <c r="E230" s="2">
        <v>5480370</v>
      </c>
      <c r="F230" s="2">
        <v>2279834</v>
      </c>
      <c r="G230" s="2">
        <v>1581065</v>
      </c>
      <c r="H230" s="12">
        <v>1257579</v>
      </c>
      <c r="I230" s="13">
        <f t="shared" si="19"/>
        <v>5.9088446817606902E-2</v>
      </c>
      <c r="J230" s="13">
        <f t="shared" si="17"/>
        <v>-4.9304542867056877E-2</v>
      </c>
      <c r="K230" s="13">
        <f t="shared" si="18"/>
        <v>-5.7692333235662363E-2</v>
      </c>
      <c r="L230" s="13">
        <f t="shared" si="20"/>
        <v>8.9013287957289133E-3</v>
      </c>
      <c r="M230" s="13"/>
      <c r="N230" s="13"/>
      <c r="O230" s="13"/>
      <c r="P230" s="13"/>
      <c r="Q230" s="13"/>
      <c r="R230" s="13"/>
      <c r="S230" s="13"/>
      <c r="T230" s="13"/>
    </row>
    <row r="231" spans="2:20" hidden="1" x14ac:dyDescent="0.3">
      <c r="B231" s="1">
        <v>43694</v>
      </c>
      <c r="C231" s="4">
        <f t="shared" si="16"/>
        <v>7</v>
      </c>
      <c r="D231" s="2">
        <v>46685340</v>
      </c>
      <c r="E231" s="2">
        <v>10098039</v>
      </c>
      <c r="F231" s="2">
        <v>3399000</v>
      </c>
      <c r="G231" s="2">
        <v>2357546</v>
      </c>
      <c r="H231" s="12">
        <v>1857275</v>
      </c>
      <c r="I231" s="13">
        <f t="shared" si="19"/>
        <v>3.9782831184264698E-2</v>
      </c>
      <c r="J231" s="13">
        <f t="shared" si="17"/>
        <v>-1.7757083979647259E-2</v>
      </c>
      <c r="K231" s="13">
        <f t="shared" si="18"/>
        <v>0</v>
      </c>
      <c r="L231" s="13">
        <f t="shared" si="20"/>
        <v>-1.7757083979647148E-2</v>
      </c>
      <c r="M231" s="13"/>
      <c r="N231" s="13"/>
      <c r="O231" s="13"/>
      <c r="P231" s="13"/>
      <c r="Q231" s="13"/>
      <c r="R231" s="13"/>
      <c r="S231" s="13"/>
      <c r="T231" s="13"/>
    </row>
    <row r="232" spans="2:20" x14ac:dyDescent="0.3">
      <c r="B232" s="1">
        <v>43695</v>
      </c>
      <c r="C232" s="4">
        <f t="shared" si="16"/>
        <v>1</v>
      </c>
      <c r="D232" s="2">
        <v>45338648</v>
      </c>
      <c r="E232" s="2">
        <v>9521116</v>
      </c>
      <c r="F232" s="2">
        <v>3140064</v>
      </c>
      <c r="G232" s="2">
        <v>2028481</v>
      </c>
      <c r="H232" s="12">
        <v>1582215</v>
      </c>
      <c r="I232" s="13">
        <f t="shared" si="19"/>
        <v>3.4897710227265712E-2</v>
      </c>
      <c r="J232" s="13">
        <f t="shared" si="17"/>
        <v>1.0661671278564273</v>
      </c>
      <c r="K232" s="13">
        <f t="shared" si="18"/>
        <v>3.0612256263673698E-2</v>
      </c>
      <c r="L232" s="13">
        <f t="shared" si="20"/>
        <v>1.0047958049198824</v>
      </c>
      <c r="M232" s="13"/>
      <c r="N232" s="13"/>
      <c r="O232" s="13"/>
      <c r="P232" s="13"/>
      <c r="Q232" s="13"/>
      <c r="R232" s="13"/>
      <c r="S232" s="13"/>
      <c r="T232" s="13"/>
    </row>
    <row r="233" spans="2:20" hidden="1" x14ac:dyDescent="0.3">
      <c r="B233" s="1">
        <v>43696</v>
      </c>
      <c r="C233" s="4">
        <f t="shared" si="16"/>
        <v>2</v>
      </c>
      <c r="D233" s="2">
        <v>21065820</v>
      </c>
      <c r="E233" s="2">
        <v>5003132</v>
      </c>
      <c r="F233" s="2">
        <v>2041277</v>
      </c>
      <c r="G233" s="2">
        <v>1534836</v>
      </c>
      <c r="H233" s="12">
        <v>1233394</v>
      </c>
      <c r="I233" s="13">
        <f t="shared" si="19"/>
        <v>5.8549536642770135E-2</v>
      </c>
      <c r="J233" s="13">
        <f t="shared" si="17"/>
        <v>-9.2265921213289248E-3</v>
      </c>
      <c r="K233" s="13">
        <f t="shared" si="18"/>
        <v>2.105264127287465E-2</v>
      </c>
      <c r="L233" s="13">
        <f t="shared" si="20"/>
        <v>-2.9654919022056192E-2</v>
      </c>
      <c r="M233" s="13"/>
      <c r="N233" s="13"/>
      <c r="O233" s="13"/>
      <c r="P233" s="13"/>
      <c r="Q233" s="13"/>
      <c r="R233" s="13"/>
      <c r="S233" s="13"/>
      <c r="T233" s="13"/>
    </row>
    <row r="234" spans="2:20" hidden="1" x14ac:dyDescent="0.3">
      <c r="B234" s="1">
        <v>43697</v>
      </c>
      <c r="C234" s="4">
        <f t="shared" si="16"/>
        <v>3</v>
      </c>
      <c r="D234" s="2">
        <v>21934513</v>
      </c>
      <c r="E234" s="2">
        <v>5757809</v>
      </c>
      <c r="F234" s="2">
        <v>2303123</v>
      </c>
      <c r="G234" s="2">
        <v>1714906</v>
      </c>
      <c r="H234" s="12">
        <v>1392160</v>
      </c>
      <c r="I234" s="13">
        <f t="shared" si="19"/>
        <v>6.3468926800426345E-2</v>
      </c>
      <c r="J234" s="13">
        <f t="shared" si="17"/>
        <v>4.3231427631514885E-2</v>
      </c>
      <c r="K234" s="13">
        <f t="shared" si="18"/>
        <v>5.2083334332598819E-2</v>
      </c>
      <c r="L234" s="13">
        <f t="shared" si="20"/>
        <v>-8.4136934900688187E-3</v>
      </c>
      <c r="M234" s="13"/>
      <c r="N234" s="13"/>
      <c r="O234" s="13"/>
      <c r="P234" s="13"/>
      <c r="Q234" s="13"/>
      <c r="R234" s="13"/>
      <c r="S234" s="13"/>
      <c r="T234" s="13"/>
    </row>
    <row r="235" spans="2:20" hidden="1" x14ac:dyDescent="0.3">
      <c r="B235" s="1">
        <v>43698</v>
      </c>
      <c r="C235" s="4">
        <f t="shared" si="16"/>
        <v>4</v>
      </c>
      <c r="D235" s="2">
        <v>22368860</v>
      </c>
      <c r="E235" s="2">
        <v>5592215</v>
      </c>
      <c r="F235" s="2">
        <v>2259254</v>
      </c>
      <c r="G235" s="2">
        <v>1599778</v>
      </c>
      <c r="H235" s="12">
        <v>1351172</v>
      </c>
      <c r="I235" s="13">
        <f t="shared" si="19"/>
        <v>6.0404151127951985E-2</v>
      </c>
      <c r="J235" s="13">
        <f t="shared" si="17"/>
        <v>1.1373698798706755E-2</v>
      </c>
      <c r="K235" s="13">
        <f t="shared" si="18"/>
        <v>-9.6154110101844825E-3</v>
      </c>
      <c r="L235" s="13">
        <f t="shared" si="20"/>
        <v>2.1192888138839239E-2</v>
      </c>
      <c r="M235" s="13"/>
      <c r="N235" s="13"/>
      <c r="O235" s="13"/>
      <c r="P235" s="13"/>
      <c r="Q235" s="13"/>
      <c r="R235" s="13"/>
      <c r="S235" s="13"/>
      <c r="T235" s="13"/>
    </row>
    <row r="236" spans="2:20" hidden="1" x14ac:dyDescent="0.3">
      <c r="B236" s="1">
        <v>43699</v>
      </c>
      <c r="C236" s="4">
        <f t="shared" si="16"/>
        <v>5</v>
      </c>
      <c r="D236" s="2">
        <v>21934513</v>
      </c>
      <c r="E236" s="2">
        <v>5483628</v>
      </c>
      <c r="F236" s="2">
        <v>2193451</v>
      </c>
      <c r="G236" s="2">
        <v>1617231</v>
      </c>
      <c r="H236" s="12">
        <v>1392436</v>
      </c>
      <c r="I236" s="13">
        <f t="shared" si="19"/>
        <v>6.3481509710290804E-2</v>
      </c>
      <c r="J236" s="13">
        <f t="shared" si="17"/>
        <v>7.2482342701778446E-2</v>
      </c>
      <c r="K236" s="13">
        <f t="shared" si="18"/>
        <v>0</v>
      </c>
      <c r="L236" s="13">
        <f t="shared" si="20"/>
        <v>7.2482342701778446E-2</v>
      </c>
      <c r="M236" s="13"/>
      <c r="N236" s="13"/>
      <c r="O236" s="13"/>
      <c r="P236" s="13"/>
      <c r="Q236" s="13"/>
      <c r="R236" s="13"/>
      <c r="S236" s="13"/>
      <c r="T236" s="13"/>
    </row>
    <row r="237" spans="2:20" hidden="1" x14ac:dyDescent="0.3">
      <c r="B237" s="1">
        <v>43700</v>
      </c>
      <c r="C237" s="4">
        <f t="shared" si="16"/>
        <v>6</v>
      </c>
      <c r="D237" s="2">
        <v>20848646</v>
      </c>
      <c r="E237" s="2">
        <v>5420648</v>
      </c>
      <c r="F237" s="2">
        <v>2146576</v>
      </c>
      <c r="G237" s="2">
        <v>1519990</v>
      </c>
      <c r="H237" s="12">
        <v>1296248</v>
      </c>
      <c r="I237" s="13">
        <f t="shared" si="19"/>
        <v>6.2174205461592087E-2</v>
      </c>
      <c r="J237" s="13">
        <f t="shared" si="17"/>
        <v>3.0748764093547987E-2</v>
      </c>
      <c r="K237" s="13">
        <f t="shared" si="18"/>
        <v>-2.0408172854259776E-2</v>
      </c>
      <c r="L237" s="13">
        <f t="shared" si="20"/>
        <v>5.2222706978747313E-2</v>
      </c>
      <c r="M237" s="13"/>
      <c r="N237" s="13"/>
      <c r="O237" s="13"/>
      <c r="P237" s="13"/>
      <c r="Q237" s="13"/>
      <c r="R237" s="13"/>
      <c r="S237" s="13"/>
      <c r="T237" s="13"/>
    </row>
    <row r="238" spans="2:20" hidden="1" x14ac:dyDescent="0.3">
      <c r="B238" s="1">
        <v>43701</v>
      </c>
      <c r="C238" s="4">
        <f t="shared" si="16"/>
        <v>7</v>
      </c>
      <c r="D238" s="2">
        <v>43094160</v>
      </c>
      <c r="E238" s="2">
        <v>9321266</v>
      </c>
      <c r="F238" s="2">
        <v>3264307</v>
      </c>
      <c r="G238" s="2">
        <v>2108742</v>
      </c>
      <c r="H238" s="12">
        <v>1628371</v>
      </c>
      <c r="I238" s="13">
        <f t="shared" si="19"/>
        <v>3.7786349704925212E-2</v>
      </c>
      <c r="J238" s="13">
        <f t="shared" si="17"/>
        <v>-0.12324723048552311</v>
      </c>
      <c r="K238" s="13">
        <f t="shared" si="18"/>
        <v>-7.6923076923076872E-2</v>
      </c>
      <c r="L238" s="13">
        <f t="shared" si="20"/>
        <v>-5.0184499692650153E-2</v>
      </c>
      <c r="M238" s="13"/>
      <c r="N238" s="13"/>
      <c r="O238" s="13"/>
      <c r="P238" s="13"/>
      <c r="Q238" s="13"/>
      <c r="R238" s="13"/>
      <c r="S238" s="13"/>
      <c r="T238" s="13"/>
    </row>
    <row r="239" spans="2:20" hidden="1" x14ac:dyDescent="0.3">
      <c r="B239" s="1">
        <v>43702</v>
      </c>
      <c r="C239" s="4">
        <f t="shared" si="16"/>
        <v>1</v>
      </c>
      <c r="D239" s="2">
        <v>44440853</v>
      </c>
      <c r="E239" s="2">
        <v>9332579</v>
      </c>
      <c r="F239" s="2">
        <v>3331730</v>
      </c>
      <c r="G239" s="2">
        <v>2288232</v>
      </c>
      <c r="H239" s="12">
        <v>1784821</v>
      </c>
      <c r="I239" s="13">
        <f t="shared" si="19"/>
        <v>4.0161717868016616E-2</v>
      </c>
      <c r="J239" s="13">
        <f t="shared" si="17"/>
        <v>0.12805212945143363</v>
      </c>
      <c r="K239" s="13">
        <f t="shared" si="18"/>
        <v>-1.9801979979641171E-2</v>
      </c>
      <c r="L239" s="13">
        <f t="shared" si="20"/>
        <v>0.15084106110314699</v>
      </c>
      <c r="M239" s="13"/>
      <c r="N239" s="13"/>
      <c r="O239" s="13"/>
      <c r="P239" s="13"/>
      <c r="Q239" s="13"/>
      <c r="R239" s="13"/>
      <c r="S239" s="13"/>
      <c r="T239" s="13"/>
    </row>
    <row r="240" spans="2:20" hidden="1" x14ac:dyDescent="0.3">
      <c r="B240" s="1">
        <v>43703</v>
      </c>
      <c r="C240" s="4">
        <f t="shared" si="16"/>
        <v>2</v>
      </c>
      <c r="D240" s="2">
        <v>22368860</v>
      </c>
      <c r="E240" s="2">
        <v>5424448</v>
      </c>
      <c r="F240" s="2">
        <v>2169779</v>
      </c>
      <c r="G240" s="2">
        <v>1568099</v>
      </c>
      <c r="H240" s="12">
        <v>1260124</v>
      </c>
      <c r="I240" s="13">
        <f t="shared" si="19"/>
        <v>5.6333849825158724E-2</v>
      </c>
      <c r="J240" s="13">
        <f t="shared" si="17"/>
        <v>2.1671906949441988E-2</v>
      </c>
      <c r="K240" s="13">
        <f t="shared" si="18"/>
        <v>6.1855650527727013E-2</v>
      </c>
      <c r="L240" s="13">
        <f t="shared" si="20"/>
        <v>-3.7842943679128327E-2</v>
      </c>
      <c r="M240" s="13"/>
      <c r="N240" s="13"/>
      <c r="O240" s="13"/>
      <c r="P240" s="13"/>
      <c r="Q240" s="13"/>
      <c r="R240" s="13"/>
      <c r="S240" s="13"/>
      <c r="T240" s="13"/>
    </row>
    <row r="241" spans="2:20" hidden="1" x14ac:dyDescent="0.3">
      <c r="B241" s="1">
        <v>43704</v>
      </c>
      <c r="C241" s="4">
        <f t="shared" si="16"/>
        <v>3</v>
      </c>
      <c r="D241" s="2">
        <v>20848646</v>
      </c>
      <c r="E241" s="2">
        <v>5003675</v>
      </c>
      <c r="F241" s="2">
        <v>1961440</v>
      </c>
      <c r="G241" s="2">
        <v>1446170</v>
      </c>
      <c r="H241" s="12">
        <v>1150283</v>
      </c>
      <c r="I241" s="13">
        <f t="shared" si="19"/>
        <v>5.5173031380551046E-2</v>
      </c>
      <c r="J241" s="13">
        <f t="shared" si="17"/>
        <v>-0.17374224227100332</v>
      </c>
      <c r="K241" s="13">
        <f t="shared" si="18"/>
        <v>-4.9504951397826846E-2</v>
      </c>
      <c r="L241" s="13">
        <f t="shared" si="20"/>
        <v>-0.13070798323030053</v>
      </c>
      <c r="M241" s="13"/>
      <c r="N241" s="13"/>
      <c r="O241" s="13"/>
      <c r="P241" s="13"/>
      <c r="Q241" s="13"/>
      <c r="R241" s="13"/>
      <c r="S241" s="13"/>
      <c r="T241" s="13"/>
    </row>
    <row r="242" spans="2:20" hidden="1" x14ac:dyDescent="0.3">
      <c r="B242" s="1">
        <v>43705</v>
      </c>
      <c r="C242" s="4">
        <f t="shared" si="16"/>
        <v>4</v>
      </c>
      <c r="D242" s="2">
        <v>21934513</v>
      </c>
      <c r="E242" s="2">
        <v>5593301</v>
      </c>
      <c r="F242" s="2">
        <v>2304440</v>
      </c>
      <c r="G242" s="2">
        <v>1699063</v>
      </c>
      <c r="H242" s="12">
        <v>1421096</v>
      </c>
      <c r="I242" s="13">
        <f t="shared" si="19"/>
        <v>6.4788126365057666E-2</v>
      </c>
      <c r="J242" s="13">
        <f t="shared" si="17"/>
        <v>5.1750628343393723E-2</v>
      </c>
      <c r="K242" s="13">
        <f t="shared" si="18"/>
        <v>-1.9417484842768062E-2</v>
      </c>
      <c r="L242" s="13">
        <f t="shared" si="20"/>
        <v>7.2577383428818587E-2</v>
      </c>
      <c r="M242" s="13"/>
      <c r="N242" s="13"/>
      <c r="O242" s="13"/>
      <c r="P242" s="13"/>
      <c r="Q242" s="13"/>
      <c r="R242" s="13"/>
      <c r="S242" s="13"/>
      <c r="T242" s="13"/>
    </row>
    <row r="243" spans="2:20" hidden="1" x14ac:dyDescent="0.3">
      <c r="B243" s="1">
        <v>43706</v>
      </c>
      <c r="C243" s="4">
        <f t="shared" si="16"/>
        <v>5</v>
      </c>
      <c r="D243" s="2">
        <v>21282993</v>
      </c>
      <c r="E243" s="2">
        <v>5214333</v>
      </c>
      <c r="F243" s="2">
        <v>2044018</v>
      </c>
      <c r="G243" s="2">
        <v>1566740</v>
      </c>
      <c r="H243" s="12">
        <v>1310421</v>
      </c>
      <c r="I243" s="13">
        <f t="shared" si="19"/>
        <v>6.1571274303383924E-2</v>
      </c>
      <c r="J243" s="13">
        <f t="shared" si="17"/>
        <v>-5.8900373158981778E-2</v>
      </c>
      <c r="K243" s="13">
        <f t="shared" si="18"/>
        <v>-2.970296172064546E-2</v>
      </c>
      <c r="L243" s="13">
        <f t="shared" si="20"/>
        <v>-3.0091209481699188E-2</v>
      </c>
      <c r="M243" s="13"/>
      <c r="N243" s="13"/>
      <c r="O243" s="13"/>
      <c r="P243" s="13"/>
      <c r="Q243" s="13"/>
      <c r="R243" s="13"/>
      <c r="S243" s="13"/>
      <c r="T243" s="13"/>
    </row>
    <row r="244" spans="2:20" hidden="1" x14ac:dyDescent="0.3">
      <c r="B244" s="1">
        <v>43707</v>
      </c>
      <c r="C244" s="4">
        <f t="shared" si="16"/>
        <v>6</v>
      </c>
      <c r="D244" s="2">
        <v>21934513</v>
      </c>
      <c r="E244" s="2">
        <v>5319119</v>
      </c>
      <c r="F244" s="2">
        <v>2127647</v>
      </c>
      <c r="G244" s="2">
        <v>1522119</v>
      </c>
      <c r="H244" s="12">
        <v>1210693</v>
      </c>
      <c r="I244" s="13">
        <f t="shared" si="19"/>
        <v>5.5195800335298077E-2</v>
      </c>
      <c r="J244" s="13">
        <f t="shared" si="17"/>
        <v>-6.6002030475649676E-2</v>
      </c>
      <c r="K244" s="13">
        <f t="shared" si="18"/>
        <v>5.2083334332598819E-2</v>
      </c>
      <c r="L244" s="13">
        <f t="shared" si="20"/>
        <v>-0.11223955456262158</v>
      </c>
      <c r="M244" s="13"/>
      <c r="N244" s="13"/>
      <c r="O244" s="13"/>
      <c r="P244" s="13"/>
      <c r="Q244" s="13"/>
      <c r="R244" s="13"/>
      <c r="S244" s="13"/>
      <c r="T244" s="13"/>
    </row>
    <row r="245" spans="2:20" hidden="1" x14ac:dyDescent="0.3">
      <c r="B245" s="1">
        <v>43708</v>
      </c>
      <c r="C245" s="4">
        <f t="shared" si="16"/>
        <v>7</v>
      </c>
      <c r="D245" s="2">
        <v>45338648</v>
      </c>
      <c r="E245" s="2">
        <v>9235482</v>
      </c>
      <c r="F245" s="2">
        <v>3265666</v>
      </c>
      <c r="G245" s="2">
        <v>2176240</v>
      </c>
      <c r="H245" s="12">
        <v>1663518</v>
      </c>
      <c r="I245" s="13">
        <f t="shared" si="19"/>
        <v>3.6690948525858115E-2</v>
      </c>
      <c r="J245" s="13">
        <f t="shared" si="17"/>
        <v>2.158414759290106E-2</v>
      </c>
      <c r="K245" s="13">
        <f t="shared" si="18"/>
        <v>5.2083344935833553E-2</v>
      </c>
      <c r="L245" s="13">
        <f t="shared" si="20"/>
        <v>-2.8989335768633939E-2</v>
      </c>
      <c r="M245" s="13"/>
      <c r="N245" s="13"/>
      <c r="O245" s="13"/>
      <c r="P245" s="13"/>
      <c r="Q245" s="13"/>
      <c r="R245" s="13"/>
      <c r="S245" s="13"/>
      <c r="T245" s="13"/>
    </row>
    <row r="246" spans="2:20" hidden="1" x14ac:dyDescent="0.3">
      <c r="B246" s="1">
        <v>43709</v>
      </c>
      <c r="C246" s="4">
        <f t="shared" si="16"/>
        <v>1</v>
      </c>
      <c r="D246" s="2">
        <v>42645263</v>
      </c>
      <c r="E246" s="2">
        <v>9224170</v>
      </c>
      <c r="F246" s="2">
        <v>3261666</v>
      </c>
      <c r="G246" s="2">
        <v>2217933</v>
      </c>
      <c r="H246" s="12">
        <v>1660788</v>
      </c>
      <c r="I246" s="13">
        <f t="shared" si="19"/>
        <v>3.8944255074707827E-2</v>
      </c>
      <c r="J246" s="13">
        <f t="shared" si="17"/>
        <v>-6.9493243300028373E-2</v>
      </c>
      <c r="K246" s="13">
        <f t="shared" si="18"/>
        <v>-4.0404039949458181E-2</v>
      </c>
      <c r="L246" s="13">
        <f t="shared" si="20"/>
        <v>-3.0314011898338933E-2</v>
      </c>
      <c r="M246" s="13"/>
      <c r="N246" s="13"/>
      <c r="O246" s="13"/>
      <c r="P246" s="13"/>
      <c r="Q246" s="13"/>
      <c r="R246" s="13"/>
      <c r="S246" s="13"/>
      <c r="T246" s="13"/>
    </row>
    <row r="247" spans="2:20" hidden="1" x14ac:dyDescent="0.3">
      <c r="B247" s="1">
        <v>43710</v>
      </c>
      <c r="C247" s="4">
        <f t="shared" si="16"/>
        <v>2</v>
      </c>
      <c r="D247" s="2">
        <v>22803207</v>
      </c>
      <c r="E247" s="2">
        <v>5529777</v>
      </c>
      <c r="F247" s="2">
        <v>2278268</v>
      </c>
      <c r="G247" s="2">
        <v>1696398</v>
      </c>
      <c r="H247" s="12">
        <v>1335405</v>
      </c>
      <c r="I247" s="13">
        <f t="shared" si="19"/>
        <v>5.8562157507055915E-2</v>
      </c>
      <c r="J247" s="13">
        <f t="shared" si="17"/>
        <v>5.9740946129111183E-2</v>
      </c>
      <c r="K247" s="13">
        <f t="shared" si="18"/>
        <v>1.9417484842767951E-2</v>
      </c>
      <c r="L247" s="13">
        <f t="shared" si="20"/>
        <v>3.9555395003414651E-2</v>
      </c>
      <c r="M247" s="13"/>
      <c r="N247" s="13"/>
      <c r="O247" s="13"/>
      <c r="P247" s="13"/>
      <c r="Q247" s="13"/>
      <c r="R247" s="13"/>
      <c r="S247" s="13"/>
      <c r="T247" s="13"/>
    </row>
    <row r="248" spans="2:20" hidden="1" x14ac:dyDescent="0.3">
      <c r="B248" s="1">
        <v>43711</v>
      </c>
      <c r="C248" s="4">
        <f t="shared" si="16"/>
        <v>3</v>
      </c>
      <c r="D248" s="2">
        <v>22586034</v>
      </c>
      <c r="E248" s="2">
        <v>5702973</v>
      </c>
      <c r="F248" s="2">
        <v>2167129</v>
      </c>
      <c r="G248" s="2">
        <v>1502904</v>
      </c>
      <c r="H248" s="12">
        <v>1170762</v>
      </c>
      <c r="I248" s="13">
        <f t="shared" si="19"/>
        <v>5.1835660922143305E-2</v>
      </c>
      <c r="J248" s="13">
        <f t="shared" si="17"/>
        <v>1.7803444891387521E-2</v>
      </c>
      <c r="K248" s="13">
        <f t="shared" si="18"/>
        <v>8.3333373303954517E-2</v>
      </c>
      <c r="L248" s="13">
        <f t="shared" si="20"/>
        <v>-6.048916245671776E-2</v>
      </c>
      <c r="M248" s="13"/>
      <c r="N248" s="13"/>
      <c r="O248" s="13"/>
      <c r="P248" s="13"/>
      <c r="Q248" s="13"/>
      <c r="R248" s="13"/>
      <c r="S248" s="13"/>
      <c r="T248" s="13"/>
    </row>
    <row r="249" spans="2:20" hidden="1" x14ac:dyDescent="0.3">
      <c r="B249" s="1">
        <v>43712</v>
      </c>
      <c r="C249" s="4">
        <f t="shared" si="16"/>
        <v>4</v>
      </c>
      <c r="D249" s="2">
        <v>22368860</v>
      </c>
      <c r="E249" s="2">
        <v>5592215</v>
      </c>
      <c r="F249" s="2">
        <v>2259254</v>
      </c>
      <c r="G249" s="2">
        <v>1566793</v>
      </c>
      <c r="H249" s="12">
        <v>1310465</v>
      </c>
      <c r="I249" s="13">
        <f t="shared" si="19"/>
        <v>5.8584344486039969E-2</v>
      </c>
      <c r="J249" s="13">
        <f t="shared" si="17"/>
        <v>-7.7849068606202554E-2</v>
      </c>
      <c r="K249" s="13">
        <f t="shared" si="18"/>
        <v>1.9801989677181275E-2</v>
      </c>
      <c r="L249" s="13">
        <f t="shared" si="20"/>
        <v>-9.575492033928612E-2</v>
      </c>
      <c r="M249" s="13"/>
      <c r="N249" s="13"/>
      <c r="O249" s="13"/>
      <c r="P249" s="13"/>
      <c r="Q249" s="13"/>
      <c r="R249" s="13"/>
      <c r="S249" s="13"/>
      <c r="T249" s="13"/>
    </row>
    <row r="250" spans="2:20" hidden="1" x14ac:dyDescent="0.3">
      <c r="B250" s="1">
        <v>43713</v>
      </c>
      <c r="C250" s="4">
        <f t="shared" si="16"/>
        <v>5</v>
      </c>
      <c r="D250" s="2">
        <v>20631473</v>
      </c>
      <c r="E250" s="2">
        <v>5261025</v>
      </c>
      <c r="F250" s="2">
        <v>2146498</v>
      </c>
      <c r="G250" s="2">
        <v>1598282</v>
      </c>
      <c r="H250" s="12">
        <v>1284380</v>
      </c>
      <c r="I250" s="13">
        <f t="shared" si="19"/>
        <v>6.22534319289757E-2</v>
      </c>
      <c r="J250" s="13">
        <f t="shared" si="17"/>
        <v>-1.9872239532180869E-2</v>
      </c>
      <c r="K250" s="13">
        <f t="shared" si="18"/>
        <v>-3.061223578845329E-2</v>
      </c>
      <c r="L250" s="13">
        <f t="shared" si="20"/>
        <v>1.1079153928673646E-2</v>
      </c>
      <c r="M250" s="13"/>
      <c r="N250" s="13"/>
      <c r="O250" s="13"/>
      <c r="P250" s="13"/>
      <c r="Q250" s="13"/>
      <c r="R250" s="13"/>
      <c r="S250" s="13"/>
      <c r="T250" s="13"/>
    </row>
    <row r="251" spans="2:20" hidden="1" x14ac:dyDescent="0.3">
      <c r="B251" s="1">
        <v>43714</v>
      </c>
      <c r="C251" s="4">
        <f t="shared" si="16"/>
        <v>6</v>
      </c>
      <c r="D251" s="2">
        <v>20848646</v>
      </c>
      <c r="E251" s="2">
        <v>5264283</v>
      </c>
      <c r="F251" s="2">
        <v>2084656</v>
      </c>
      <c r="G251" s="2">
        <v>1460927</v>
      </c>
      <c r="H251" s="12">
        <v>1233898</v>
      </c>
      <c r="I251" s="13">
        <f t="shared" si="19"/>
        <v>5.9183603577901416E-2</v>
      </c>
      <c r="J251" s="13">
        <f t="shared" si="17"/>
        <v>1.9166708653638898E-2</v>
      </c>
      <c r="K251" s="13">
        <f t="shared" si="18"/>
        <v>-4.9504951397826846E-2</v>
      </c>
      <c r="L251" s="13">
        <f t="shared" si="20"/>
        <v>7.2248309081100803E-2</v>
      </c>
      <c r="M251" s="13"/>
      <c r="N251" s="13"/>
      <c r="O251" s="13"/>
      <c r="P251" s="13"/>
      <c r="Q251" s="13"/>
      <c r="R251" s="13"/>
      <c r="S251" s="13"/>
      <c r="T251" s="13"/>
    </row>
    <row r="252" spans="2:20" hidden="1" x14ac:dyDescent="0.3">
      <c r="B252" s="1">
        <v>43715</v>
      </c>
      <c r="C252" s="4">
        <f t="shared" si="16"/>
        <v>7</v>
      </c>
      <c r="D252" s="2">
        <v>46685340</v>
      </c>
      <c r="E252" s="2">
        <v>9313725</v>
      </c>
      <c r="F252" s="2">
        <v>3135000</v>
      </c>
      <c r="G252" s="2">
        <v>2025210</v>
      </c>
      <c r="H252" s="12">
        <v>1500680</v>
      </c>
      <c r="I252" s="13">
        <f t="shared" si="19"/>
        <v>3.2144566152886536E-2</v>
      </c>
      <c r="J252" s="13">
        <f t="shared" si="17"/>
        <v>-9.7887729498568721E-2</v>
      </c>
      <c r="K252" s="13">
        <f t="shared" si="18"/>
        <v>2.9702958941342894E-2</v>
      </c>
      <c r="L252" s="13">
        <f t="shared" si="20"/>
        <v>-0.12391018917833363</v>
      </c>
      <c r="M252" s="13"/>
      <c r="N252" s="13"/>
      <c r="O252" s="13"/>
      <c r="P252" s="13"/>
      <c r="Q252" s="13"/>
      <c r="R252" s="13"/>
      <c r="S252" s="13"/>
      <c r="T252" s="13"/>
    </row>
    <row r="253" spans="2:20" hidden="1" x14ac:dyDescent="0.3">
      <c r="B253" s="1">
        <v>43716</v>
      </c>
      <c r="C253" s="4">
        <f t="shared" si="16"/>
        <v>1</v>
      </c>
      <c r="D253" s="2">
        <v>43094160</v>
      </c>
      <c r="E253" s="2">
        <v>9230769</v>
      </c>
      <c r="F253" s="2">
        <v>3169846</v>
      </c>
      <c r="G253" s="2">
        <v>2133940</v>
      </c>
      <c r="H253" s="12">
        <v>1697763</v>
      </c>
      <c r="I253" s="13">
        <f t="shared" si="19"/>
        <v>3.9396591092621364E-2</v>
      </c>
      <c r="J253" s="13">
        <f t="shared" si="17"/>
        <v>2.2263527915664216E-2</v>
      </c>
      <c r="K253" s="13">
        <f t="shared" si="18"/>
        <v>1.0526303941424953E-2</v>
      </c>
      <c r="L253" s="13">
        <f t="shared" si="20"/>
        <v>1.1614961360688625E-2</v>
      </c>
      <c r="M253" s="13"/>
      <c r="N253" s="13"/>
      <c r="O253" s="13"/>
      <c r="P253" s="13"/>
      <c r="Q253" s="13"/>
      <c r="R253" s="13"/>
      <c r="S253" s="13"/>
      <c r="T253" s="13"/>
    </row>
    <row r="254" spans="2:20" hidden="1" x14ac:dyDescent="0.3">
      <c r="B254" s="1">
        <v>43717</v>
      </c>
      <c r="C254" s="4">
        <f t="shared" si="16"/>
        <v>2</v>
      </c>
      <c r="D254" s="2">
        <v>21717340</v>
      </c>
      <c r="E254" s="2">
        <v>5375041</v>
      </c>
      <c r="F254" s="2">
        <v>2257517</v>
      </c>
      <c r="G254" s="2">
        <v>1697427</v>
      </c>
      <c r="H254" s="12">
        <v>1419728</v>
      </c>
      <c r="I254" s="13">
        <f t="shared" si="19"/>
        <v>6.5373015295611708E-2</v>
      </c>
      <c r="J254" s="13">
        <f t="shared" si="17"/>
        <v>6.3144139792796983E-2</v>
      </c>
      <c r="K254" s="13">
        <f t="shared" si="18"/>
        <v>-4.7619047619047672E-2</v>
      </c>
      <c r="L254" s="13">
        <f t="shared" si="20"/>
        <v>0.11630134678243675</v>
      </c>
      <c r="M254" s="13"/>
      <c r="N254" s="13"/>
      <c r="O254" s="13"/>
      <c r="P254" s="13"/>
      <c r="Q254" s="13"/>
      <c r="R254" s="13"/>
      <c r="S254" s="13"/>
      <c r="T254" s="13"/>
    </row>
    <row r="255" spans="2:20" hidden="1" x14ac:dyDescent="0.3">
      <c r="B255" s="1">
        <v>43718</v>
      </c>
      <c r="C255" s="4">
        <f t="shared" si="16"/>
        <v>3</v>
      </c>
      <c r="D255" s="2">
        <v>22368860</v>
      </c>
      <c r="E255" s="2">
        <v>5480370</v>
      </c>
      <c r="F255" s="2">
        <v>2126383</v>
      </c>
      <c r="G255" s="2">
        <v>1505692</v>
      </c>
      <c r="H255" s="12">
        <v>1185281</v>
      </c>
      <c r="I255" s="13">
        <f t="shared" si="19"/>
        <v>5.2987993129734817E-2</v>
      </c>
      <c r="J255" s="13">
        <f t="shared" si="17"/>
        <v>1.2401324949050219E-2</v>
      </c>
      <c r="K255" s="13">
        <f t="shared" si="18"/>
        <v>-9.6154110101844825E-3</v>
      </c>
      <c r="L255" s="13">
        <f t="shared" si="20"/>
        <v>2.2230491269751518E-2</v>
      </c>
      <c r="M255" s="13"/>
      <c r="N255" s="13"/>
      <c r="O255" s="13"/>
      <c r="P255" s="13"/>
      <c r="Q255" s="13"/>
      <c r="R255" s="13"/>
      <c r="S255" s="13"/>
      <c r="T255" s="13"/>
    </row>
    <row r="256" spans="2:20" hidden="1" x14ac:dyDescent="0.3">
      <c r="B256" s="1">
        <v>43719</v>
      </c>
      <c r="C256" s="4">
        <f t="shared" si="16"/>
        <v>4</v>
      </c>
      <c r="D256" s="2">
        <v>21065820</v>
      </c>
      <c r="E256" s="2">
        <v>5055796</v>
      </c>
      <c r="F256" s="2">
        <v>1981872</v>
      </c>
      <c r="G256" s="2">
        <v>1504637</v>
      </c>
      <c r="H256" s="12">
        <v>1246140</v>
      </c>
      <c r="I256" s="13">
        <f t="shared" si="19"/>
        <v>5.9154592605462311E-2</v>
      </c>
      <c r="J256" s="13">
        <f t="shared" si="17"/>
        <v>-4.9085629909993767E-2</v>
      </c>
      <c r="K256" s="13">
        <f t="shared" si="18"/>
        <v>-5.8252409823299045E-2</v>
      </c>
      <c r="L256" s="13">
        <f t="shared" si="20"/>
        <v>9.7337970480873004E-3</v>
      </c>
      <c r="M256" s="13"/>
      <c r="N256" s="13"/>
      <c r="O256" s="13"/>
      <c r="P256" s="13"/>
      <c r="Q256" s="13"/>
      <c r="R256" s="13"/>
      <c r="S256" s="13"/>
      <c r="T256" s="13"/>
    </row>
    <row r="257" spans="2:20" hidden="1" x14ac:dyDescent="0.3">
      <c r="B257" s="1">
        <v>43720</v>
      </c>
      <c r="C257" s="4">
        <f t="shared" si="16"/>
        <v>5</v>
      </c>
      <c r="D257" s="2">
        <v>20848646</v>
      </c>
      <c r="E257" s="2">
        <v>5160040</v>
      </c>
      <c r="F257" s="2">
        <v>2022735</v>
      </c>
      <c r="G257" s="2">
        <v>1535660</v>
      </c>
      <c r="H257" s="12">
        <v>1309611</v>
      </c>
      <c r="I257" s="13">
        <f t="shared" si="19"/>
        <v>6.2815158356087003E-2</v>
      </c>
      <c r="J257" s="13">
        <f t="shared" si="17"/>
        <v>1.9644497734315314E-2</v>
      </c>
      <c r="K257" s="13">
        <f t="shared" si="18"/>
        <v>1.0526296401619062E-2</v>
      </c>
      <c r="L257" s="13">
        <f t="shared" si="20"/>
        <v>9.0232202419324725E-3</v>
      </c>
      <c r="M257" s="13"/>
      <c r="N257" s="13"/>
      <c r="O257" s="13"/>
      <c r="P257" s="13"/>
      <c r="Q257" s="13"/>
      <c r="R257" s="13"/>
      <c r="S257" s="13"/>
      <c r="T257" s="13"/>
    </row>
    <row r="258" spans="2:20" hidden="1" x14ac:dyDescent="0.3">
      <c r="B258" s="1">
        <v>43721</v>
      </c>
      <c r="C258" s="4">
        <f t="shared" si="16"/>
        <v>6</v>
      </c>
      <c r="D258" s="2">
        <v>22803207</v>
      </c>
      <c r="E258" s="2">
        <v>5985841</v>
      </c>
      <c r="F258" s="2">
        <v>2322506</v>
      </c>
      <c r="G258" s="2">
        <v>1610658</v>
      </c>
      <c r="H258" s="12">
        <v>1360362</v>
      </c>
      <c r="I258" s="13">
        <f t="shared" si="19"/>
        <v>5.9656608826995257E-2</v>
      </c>
      <c r="J258" s="13">
        <f t="shared" si="17"/>
        <v>0.10249145391272219</v>
      </c>
      <c r="K258" s="13">
        <f t="shared" si="18"/>
        <v>9.3750020984576077E-2</v>
      </c>
      <c r="L258" s="13">
        <f t="shared" si="20"/>
        <v>7.9921670952536328E-3</v>
      </c>
      <c r="M258" s="13"/>
      <c r="N258" s="13"/>
      <c r="O258" s="13"/>
      <c r="P258" s="13"/>
      <c r="Q258" s="13"/>
      <c r="R258" s="13"/>
      <c r="S258" s="13"/>
      <c r="T258" s="13"/>
    </row>
    <row r="259" spans="2:20" x14ac:dyDescent="0.3">
      <c r="B259" s="1">
        <v>43722</v>
      </c>
      <c r="C259" s="4">
        <f t="shared" si="16"/>
        <v>7</v>
      </c>
      <c r="D259" s="2">
        <v>44440853</v>
      </c>
      <c r="E259" s="2">
        <v>9332579</v>
      </c>
      <c r="F259" s="2">
        <v>1396153</v>
      </c>
      <c r="G259" s="2">
        <v>939890</v>
      </c>
      <c r="H259" s="12">
        <v>696459</v>
      </c>
      <c r="I259" s="13">
        <f t="shared" si="19"/>
        <v>1.5671593882322647E-2</v>
      </c>
      <c r="J259" s="13">
        <f t="shared" si="17"/>
        <v>-0.53590439000986212</v>
      </c>
      <c r="K259" s="13">
        <f t="shared" si="18"/>
        <v>-4.8076912366922908E-2</v>
      </c>
      <c r="L259" s="13">
        <f t="shared" si="20"/>
        <v>-0.51246522327334754</v>
      </c>
      <c r="M259" s="13"/>
      <c r="N259" s="13"/>
      <c r="O259" s="13"/>
      <c r="P259" s="13"/>
      <c r="Q259" s="13"/>
      <c r="R259" s="13"/>
      <c r="S259" s="13"/>
      <c r="T259" s="13"/>
    </row>
    <row r="260" spans="2:20" hidden="1" x14ac:dyDescent="0.3">
      <c r="B260" s="1">
        <v>43723</v>
      </c>
      <c r="C260" s="4">
        <f t="shared" ref="C260:C323" si="21">WEEKDAY(B260,1)</f>
        <v>1</v>
      </c>
      <c r="D260" s="2">
        <v>46236443</v>
      </c>
      <c r="E260" s="2">
        <v>9515460</v>
      </c>
      <c r="F260" s="2">
        <v>3364666</v>
      </c>
      <c r="G260" s="2">
        <v>2333732</v>
      </c>
      <c r="H260" s="12">
        <v>1856717</v>
      </c>
      <c r="I260" s="13">
        <f t="shared" si="19"/>
        <v>4.0157003426928843E-2</v>
      </c>
      <c r="J260" s="13">
        <f t="shared" si="17"/>
        <v>9.3625553154356611E-2</v>
      </c>
      <c r="K260" s="13">
        <f t="shared" si="18"/>
        <v>7.2916678269166812E-2</v>
      </c>
      <c r="L260" s="13">
        <f t="shared" si="20"/>
        <v>1.9301475412422109E-2</v>
      </c>
      <c r="M260" s="13"/>
      <c r="N260" s="13"/>
      <c r="O260" s="13"/>
      <c r="P260" s="13"/>
      <c r="Q260" s="13"/>
      <c r="R260" s="13"/>
      <c r="S260" s="13"/>
      <c r="T260" s="13"/>
    </row>
    <row r="261" spans="2:20" hidden="1" x14ac:dyDescent="0.3">
      <c r="B261" s="1">
        <v>43724</v>
      </c>
      <c r="C261" s="4">
        <f t="shared" si="21"/>
        <v>2</v>
      </c>
      <c r="D261" s="2">
        <v>20631473</v>
      </c>
      <c r="E261" s="2">
        <v>5106289</v>
      </c>
      <c r="F261" s="2">
        <v>1960815</v>
      </c>
      <c r="G261" s="2">
        <v>1445709</v>
      </c>
      <c r="H261" s="12">
        <v>1161771</v>
      </c>
      <c r="I261" s="13">
        <f t="shared" si="19"/>
        <v>5.631061824814932E-2</v>
      </c>
      <c r="J261" s="13">
        <f t="shared" si="17"/>
        <v>-0.18169466263960421</v>
      </c>
      <c r="K261" s="13">
        <f t="shared" si="18"/>
        <v>-5.0000000000000044E-2</v>
      </c>
      <c r="L261" s="13">
        <f t="shared" si="20"/>
        <v>-0.1386259606732676</v>
      </c>
      <c r="M261" s="13"/>
      <c r="N261" s="13"/>
      <c r="O261" s="13"/>
      <c r="P261" s="13"/>
      <c r="Q261" s="13"/>
      <c r="R261" s="13"/>
      <c r="S261" s="13"/>
      <c r="T261" s="13"/>
    </row>
    <row r="262" spans="2:20" hidden="1" x14ac:dyDescent="0.3">
      <c r="B262" s="1">
        <v>43725</v>
      </c>
      <c r="C262" s="4">
        <f t="shared" si="21"/>
        <v>3</v>
      </c>
      <c r="D262" s="2">
        <v>22368860</v>
      </c>
      <c r="E262" s="2">
        <v>5312604</v>
      </c>
      <c r="F262" s="2">
        <v>2188793</v>
      </c>
      <c r="G262" s="2">
        <v>1581840</v>
      </c>
      <c r="H262" s="12">
        <v>1361964</v>
      </c>
      <c r="I262" s="13">
        <f t="shared" si="19"/>
        <v>6.0886607542807281E-2</v>
      </c>
      <c r="J262" s="13">
        <f t="shared" si="17"/>
        <v>0.14906423033862848</v>
      </c>
      <c r="K262" s="13">
        <f t="shared" si="18"/>
        <v>0</v>
      </c>
      <c r="L262" s="13">
        <f t="shared" si="20"/>
        <v>0.1490642303386287</v>
      </c>
      <c r="M262" s="13"/>
      <c r="N262" s="13"/>
      <c r="O262" s="13"/>
      <c r="P262" s="13"/>
      <c r="Q262" s="13"/>
      <c r="R262" s="13"/>
      <c r="S262" s="13"/>
      <c r="T262" s="13"/>
    </row>
    <row r="263" spans="2:20" hidden="1" x14ac:dyDescent="0.3">
      <c r="B263" s="1">
        <v>43726</v>
      </c>
      <c r="C263" s="4">
        <f t="shared" si="21"/>
        <v>4</v>
      </c>
      <c r="D263" s="2">
        <v>21500167</v>
      </c>
      <c r="E263" s="2">
        <v>5643793</v>
      </c>
      <c r="F263" s="2">
        <v>2144641</v>
      </c>
      <c r="G263" s="2">
        <v>1502964</v>
      </c>
      <c r="H263" s="12">
        <v>1195458</v>
      </c>
      <c r="I263" s="13">
        <f t="shared" si="19"/>
        <v>5.5602265787051797E-2</v>
      </c>
      <c r="J263" s="13">
        <f t="shared" si="17"/>
        <v>-4.0671192642881215E-2</v>
      </c>
      <c r="K263" s="13">
        <f t="shared" si="18"/>
        <v>2.0618565999329652E-2</v>
      </c>
      <c r="L263" s="13">
        <f t="shared" si="20"/>
        <v>-6.0051581152846811E-2</v>
      </c>
      <c r="M263" s="13"/>
      <c r="N263" s="13"/>
      <c r="O263" s="13"/>
      <c r="P263" s="13"/>
      <c r="Q263" s="13"/>
      <c r="R263" s="13"/>
      <c r="S263" s="13"/>
      <c r="T263" s="13"/>
    </row>
    <row r="264" spans="2:20" hidden="1" x14ac:dyDescent="0.3">
      <c r="B264" s="1">
        <v>43727</v>
      </c>
      <c r="C264" s="4">
        <f t="shared" si="21"/>
        <v>5</v>
      </c>
      <c r="D264" s="2">
        <v>21282993</v>
      </c>
      <c r="E264" s="2">
        <v>5054710</v>
      </c>
      <c r="F264" s="2">
        <v>2062322</v>
      </c>
      <c r="G264" s="2">
        <v>1535605</v>
      </c>
      <c r="H264" s="12">
        <v>1259196</v>
      </c>
      <c r="I264" s="13">
        <f t="shared" si="19"/>
        <v>5.9164422973780051E-2</v>
      </c>
      <c r="J264" s="13">
        <f t="shared" si="17"/>
        <v>-3.849616412812662E-2</v>
      </c>
      <c r="K264" s="13">
        <f t="shared" si="18"/>
        <v>2.0833343325988629E-2</v>
      </c>
      <c r="L264" s="13">
        <f t="shared" si="20"/>
        <v>-5.8118700610633511E-2</v>
      </c>
      <c r="M264" s="13"/>
      <c r="N264" s="13"/>
      <c r="O264" s="13"/>
      <c r="P264" s="13"/>
      <c r="Q264" s="13"/>
      <c r="R264" s="13"/>
      <c r="S264" s="13"/>
      <c r="T264" s="13"/>
    </row>
    <row r="265" spans="2:20" hidden="1" x14ac:dyDescent="0.3">
      <c r="B265" s="1">
        <v>43728</v>
      </c>
      <c r="C265" s="4">
        <f t="shared" si="21"/>
        <v>6</v>
      </c>
      <c r="D265" s="2">
        <v>21282993</v>
      </c>
      <c r="E265" s="2">
        <v>5107918</v>
      </c>
      <c r="F265" s="2">
        <v>2043167</v>
      </c>
      <c r="G265" s="2">
        <v>1506427</v>
      </c>
      <c r="H265" s="12">
        <v>1235270</v>
      </c>
      <c r="I265" s="13">
        <f t="shared" si="19"/>
        <v>5.8040238983304654E-2</v>
      </c>
      <c r="J265" s="13">
        <f t="shared" si="17"/>
        <v>-9.1954935524514836E-2</v>
      </c>
      <c r="K265" s="13">
        <f t="shared" si="18"/>
        <v>-6.6666675437362821E-2</v>
      </c>
      <c r="L265" s="13">
        <f t="shared" si="20"/>
        <v>-2.7094564633703744E-2</v>
      </c>
      <c r="M265" s="13"/>
      <c r="N265" s="13"/>
      <c r="O265" s="13"/>
      <c r="P265" s="13"/>
      <c r="Q265" s="13"/>
      <c r="R265" s="13"/>
      <c r="S265" s="13"/>
      <c r="T265" s="13"/>
    </row>
    <row r="266" spans="2:20" x14ac:dyDescent="0.3">
      <c r="B266" s="1">
        <v>43729</v>
      </c>
      <c r="C266" s="4">
        <f t="shared" si="21"/>
        <v>7</v>
      </c>
      <c r="D266" s="2">
        <v>43991955</v>
      </c>
      <c r="E266" s="2">
        <v>8868778</v>
      </c>
      <c r="F266" s="2">
        <v>3045538</v>
      </c>
      <c r="G266" s="2">
        <v>1967417</v>
      </c>
      <c r="H266" s="12">
        <v>1473202</v>
      </c>
      <c r="I266" s="13">
        <f t="shared" si="19"/>
        <v>3.3487986610279082E-2</v>
      </c>
      <c r="J266" s="13">
        <f t="shared" si="17"/>
        <v>1.1152745531323451</v>
      </c>
      <c r="K266" s="13">
        <f t="shared" si="18"/>
        <v>-1.0101021238273722E-2</v>
      </c>
      <c r="L266" s="13">
        <f t="shared" si="20"/>
        <v>1.1368590113895878</v>
      </c>
      <c r="M266" s="13"/>
      <c r="N266" s="13"/>
      <c r="O266" s="13"/>
      <c r="P266" s="13"/>
      <c r="Q266" s="13"/>
      <c r="R266" s="13"/>
      <c r="S266" s="13"/>
      <c r="T266" s="13"/>
    </row>
    <row r="267" spans="2:20" hidden="1" x14ac:dyDescent="0.3">
      <c r="B267" s="1">
        <v>43730</v>
      </c>
      <c r="C267" s="4">
        <f t="shared" si="21"/>
        <v>1</v>
      </c>
      <c r="D267" s="2">
        <v>45787545</v>
      </c>
      <c r="E267" s="2">
        <v>9423076</v>
      </c>
      <c r="F267" s="2">
        <v>3364038</v>
      </c>
      <c r="G267" s="2">
        <v>2401923</v>
      </c>
      <c r="H267" s="12">
        <v>1892235</v>
      </c>
      <c r="I267" s="13">
        <f t="shared" si="19"/>
        <v>4.1326413110814308E-2</v>
      </c>
      <c r="J267" s="13">
        <f t="shared" ref="J267:J330" si="22">(H267/H260)-1</f>
        <v>1.9129463456197149E-2</v>
      </c>
      <c r="K267" s="13">
        <f t="shared" ref="K267:K330" si="23">(D267/D260)-1</f>
        <v>-9.7087485730682488E-3</v>
      </c>
      <c r="L267" s="13">
        <f t="shared" si="20"/>
        <v>2.9120939913092947E-2</v>
      </c>
      <c r="M267" s="13"/>
      <c r="N267" s="13"/>
      <c r="O267" s="13"/>
      <c r="P267" s="13"/>
      <c r="Q267" s="13"/>
      <c r="R267" s="13"/>
      <c r="S267" s="13"/>
      <c r="T267" s="13"/>
    </row>
    <row r="268" spans="2:20" hidden="1" x14ac:dyDescent="0.3">
      <c r="B268" s="1">
        <v>43731</v>
      </c>
      <c r="C268" s="4">
        <f t="shared" si="21"/>
        <v>2</v>
      </c>
      <c r="D268" s="2">
        <v>20848646</v>
      </c>
      <c r="E268" s="2">
        <v>5264283</v>
      </c>
      <c r="F268" s="2">
        <v>2189941</v>
      </c>
      <c r="G268" s="2">
        <v>1518724</v>
      </c>
      <c r="H268" s="12">
        <v>1220447</v>
      </c>
      <c r="I268" s="13">
        <f t="shared" ref="I268:I331" si="24">H268/D268</f>
        <v>5.8538429785799997E-2</v>
      </c>
      <c r="J268" s="13">
        <f t="shared" si="22"/>
        <v>5.0505650425083815E-2</v>
      </c>
      <c r="K268" s="13">
        <f t="shared" si="23"/>
        <v>1.0526296401619062E-2</v>
      </c>
      <c r="L268" s="13">
        <f t="shared" ref="L268:L331" si="25">(I268/I261)-1</f>
        <v>3.9562903178103515E-2</v>
      </c>
      <c r="M268" s="13"/>
      <c r="N268" s="13"/>
      <c r="O268" s="13"/>
      <c r="P268" s="13"/>
      <c r="Q268" s="13"/>
      <c r="R268" s="13"/>
      <c r="S268" s="13"/>
      <c r="T268" s="13"/>
    </row>
    <row r="269" spans="2:20" hidden="1" x14ac:dyDescent="0.3">
      <c r="B269" s="1">
        <v>43732</v>
      </c>
      <c r="C269" s="4">
        <f t="shared" si="21"/>
        <v>3</v>
      </c>
      <c r="D269" s="2">
        <v>21934513</v>
      </c>
      <c r="E269" s="2">
        <v>5702973</v>
      </c>
      <c r="F269" s="2">
        <v>2235565</v>
      </c>
      <c r="G269" s="2">
        <v>1615643</v>
      </c>
      <c r="H269" s="12">
        <v>1338075</v>
      </c>
      <c r="I269" s="13">
        <f t="shared" si="24"/>
        <v>6.1003177959775085E-2</v>
      </c>
      <c r="J269" s="13">
        <f t="shared" si="22"/>
        <v>-1.7540111192366314E-2</v>
      </c>
      <c r="K269" s="13">
        <f t="shared" si="23"/>
        <v>-1.9417484842768062E-2</v>
      </c>
      <c r="L269" s="13">
        <f t="shared" si="25"/>
        <v>1.9145493840471151E-3</v>
      </c>
      <c r="M269" s="13"/>
      <c r="N269" s="13"/>
      <c r="O269" s="13"/>
      <c r="P269" s="13"/>
      <c r="Q269" s="13"/>
      <c r="R269" s="13"/>
      <c r="S269" s="13"/>
      <c r="T269" s="13"/>
    </row>
    <row r="270" spans="2:20" hidden="1" x14ac:dyDescent="0.3">
      <c r="B270" s="1">
        <v>43733</v>
      </c>
      <c r="C270" s="4">
        <f t="shared" si="21"/>
        <v>4</v>
      </c>
      <c r="D270" s="2">
        <v>21282993</v>
      </c>
      <c r="E270" s="2">
        <v>5586785</v>
      </c>
      <c r="F270" s="2">
        <v>2279408</v>
      </c>
      <c r="G270" s="2">
        <v>1747166</v>
      </c>
      <c r="H270" s="12">
        <v>1404023</v>
      </c>
      <c r="I270" s="13">
        <f t="shared" si="24"/>
        <v>6.5969245960847703E-2</v>
      </c>
      <c r="J270" s="13">
        <f t="shared" si="22"/>
        <v>0.17446451485539427</v>
      </c>
      <c r="K270" s="13">
        <f t="shared" si="23"/>
        <v>-1.0101037819845726E-2</v>
      </c>
      <c r="L270" s="13">
        <f t="shared" si="25"/>
        <v>0.18644887986219594</v>
      </c>
      <c r="M270" s="13"/>
      <c r="N270" s="13"/>
      <c r="O270" s="13"/>
      <c r="P270" s="13"/>
      <c r="Q270" s="13"/>
      <c r="R270" s="13"/>
      <c r="S270" s="13"/>
      <c r="T270" s="13"/>
    </row>
    <row r="271" spans="2:20" hidden="1" x14ac:dyDescent="0.3">
      <c r="B271" s="1">
        <v>43734</v>
      </c>
      <c r="C271" s="4">
        <f t="shared" si="21"/>
        <v>5</v>
      </c>
      <c r="D271" s="2">
        <v>22368860</v>
      </c>
      <c r="E271" s="2">
        <v>5424448</v>
      </c>
      <c r="F271" s="2">
        <v>2213175</v>
      </c>
      <c r="G271" s="2">
        <v>1647930</v>
      </c>
      <c r="H271" s="12">
        <v>1337789</v>
      </c>
      <c r="I271" s="13">
        <f t="shared" si="24"/>
        <v>5.9805864044926743E-2</v>
      </c>
      <c r="J271" s="13">
        <f t="shared" si="22"/>
        <v>6.2415223682413146E-2</v>
      </c>
      <c r="K271" s="13">
        <f t="shared" si="23"/>
        <v>5.1020408642713067E-2</v>
      </c>
      <c r="L271" s="13">
        <f t="shared" si="25"/>
        <v>1.0841668673604143E-2</v>
      </c>
      <c r="M271" s="13"/>
      <c r="N271" s="13"/>
      <c r="O271" s="13"/>
      <c r="P271" s="13"/>
      <c r="Q271" s="13"/>
      <c r="R271" s="13"/>
      <c r="S271" s="13"/>
      <c r="T271" s="13"/>
    </row>
    <row r="272" spans="2:20" hidden="1" x14ac:dyDescent="0.3">
      <c r="B272" s="1">
        <v>43735</v>
      </c>
      <c r="C272" s="4">
        <f t="shared" si="21"/>
        <v>6</v>
      </c>
      <c r="D272" s="2">
        <v>20848646</v>
      </c>
      <c r="E272" s="2">
        <v>5055796</v>
      </c>
      <c r="F272" s="2">
        <v>1961649</v>
      </c>
      <c r="G272" s="2">
        <v>1474964</v>
      </c>
      <c r="H272" s="12">
        <v>1197375</v>
      </c>
      <c r="I272" s="13">
        <f t="shared" si="24"/>
        <v>5.7431787176970631E-2</v>
      </c>
      <c r="J272" s="13">
        <f t="shared" si="22"/>
        <v>-3.0677503703643749E-2</v>
      </c>
      <c r="K272" s="13">
        <f t="shared" si="23"/>
        <v>-2.0408172854259776E-2</v>
      </c>
      <c r="L272" s="13">
        <f t="shared" si="25"/>
        <v>-1.0483275344697396E-2</v>
      </c>
      <c r="M272" s="13"/>
      <c r="N272" s="13"/>
      <c r="O272" s="13"/>
      <c r="P272" s="13"/>
      <c r="Q272" s="13"/>
      <c r="R272" s="13"/>
      <c r="S272" s="13"/>
      <c r="T272" s="13"/>
    </row>
    <row r="273" spans="2:20" hidden="1" x14ac:dyDescent="0.3">
      <c r="B273" s="1">
        <v>43736</v>
      </c>
      <c r="C273" s="4">
        <f t="shared" si="21"/>
        <v>7</v>
      </c>
      <c r="D273" s="2">
        <v>43991955</v>
      </c>
      <c r="E273" s="2">
        <v>9238310</v>
      </c>
      <c r="F273" s="2">
        <v>3141025</v>
      </c>
      <c r="G273" s="2">
        <v>2135897</v>
      </c>
      <c r="H273" s="12">
        <v>1582700</v>
      </c>
      <c r="I273" s="13">
        <f t="shared" si="24"/>
        <v>3.5977032618804958E-2</v>
      </c>
      <c r="J273" s="13">
        <f t="shared" si="22"/>
        <v>7.4326534989770598E-2</v>
      </c>
      <c r="K273" s="13">
        <f t="shared" si="23"/>
        <v>0</v>
      </c>
      <c r="L273" s="13">
        <f t="shared" si="25"/>
        <v>7.4326534989770598E-2</v>
      </c>
      <c r="M273" s="13"/>
      <c r="N273" s="13"/>
      <c r="O273" s="13"/>
      <c r="P273" s="13"/>
      <c r="Q273" s="13"/>
      <c r="R273" s="13"/>
      <c r="S273" s="13"/>
      <c r="T273" s="13"/>
    </row>
    <row r="274" spans="2:20" hidden="1" x14ac:dyDescent="0.3">
      <c r="B274" s="1">
        <v>43737</v>
      </c>
      <c r="C274" s="4">
        <f t="shared" si="21"/>
        <v>1</v>
      </c>
      <c r="D274" s="2">
        <v>42645263</v>
      </c>
      <c r="E274" s="2">
        <v>8865950</v>
      </c>
      <c r="F274" s="2">
        <v>2984278</v>
      </c>
      <c r="G274" s="2">
        <v>1948137</v>
      </c>
      <c r="H274" s="12">
        <v>1565133</v>
      </c>
      <c r="I274" s="13">
        <f t="shared" si="24"/>
        <v>3.6701215795057938E-2</v>
      </c>
      <c r="J274" s="13">
        <f t="shared" si="22"/>
        <v>-0.17286542104971103</v>
      </c>
      <c r="K274" s="13">
        <f t="shared" si="23"/>
        <v>-6.8627440060392009E-2</v>
      </c>
      <c r="L274" s="13">
        <f t="shared" si="25"/>
        <v>-0.11191867301316905</v>
      </c>
      <c r="M274" s="13"/>
      <c r="N274" s="13"/>
      <c r="O274" s="13"/>
      <c r="P274" s="13"/>
      <c r="Q274" s="13"/>
      <c r="R274" s="13"/>
      <c r="S274" s="13"/>
      <c r="T274" s="13"/>
    </row>
    <row r="275" spans="2:20" hidden="1" x14ac:dyDescent="0.3">
      <c r="B275" s="1">
        <v>43738</v>
      </c>
      <c r="C275" s="4">
        <f t="shared" si="21"/>
        <v>2</v>
      </c>
      <c r="D275" s="2">
        <v>21717340</v>
      </c>
      <c r="E275" s="2">
        <v>5375041</v>
      </c>
      <c r="F275" s="2">
        <v>2150016</v>
      </c>
      <c r="G275" s="2">
        <v>1553817</v>
      </c>
      <c r="H275" s="12">
        <v>1235906</v>
      </c>
      <c r="I275" s="13">
        <f t="shared" si="24"/>
        <v>5.6908719023600493E-2</v>
      </c>
      <c r="J275" s="13">
        <f t="shared" si="22"/>
        <v>1.2666670490402376E-2</v>
      </c>
      <c r="K275" s="13">
        <f t="shared" si="23"/>
        <v>4.1666686651977258E-2</v>
      </c>
      <c r="L275" s="13">
        <f t="shared" si="25"/>
        <v>-2.7840014980976324E-2</v>
      </c>
      <c r="M275" s="13"/>
      <c r="N275" s="13"/>
      <c r="O275" s="13"/>
      <c r="P275" s="13"/>
      <c r="Q275" s="13"/>
      <c r="R275" s="13"/>
      <c r="S275" s="13"/>
      <c r="T275" s="13"/>
    </row>
    <row r="276" spans="2:20" hidden="1" x14ac:dyDescent="0.3">
      <c r="B276" s="1">
        <v>43739</v>
      </c>
      <c r="C276" s="4">
        <f t="shared" si="21"/>
        <v>3</v>
      </c>
      <c r="D276" s="2">
        <v>21934513</v>
      </c>
      <c r="E276" s="2">
        <v>5319119</v>
      </c>
      <c r="F276" s="2">
        <v>2085094</v>
      </c>
      <c r="G276" s="2">
        <v>1476455</v>
      </c>
      <c r="H276" s="12">
        <v>1174372</v>
      </c>
      <c r="I276" s="13">
        <f t="shared" si="24"/>
        <v>5.3539916751285978E-2</v>
      </c>
      <c r="J276" s="13">
        <f t="shared" si="22"/>
        <v>-0.12234217065560604</v>
      </c>
      <c r="K276" s="13">
        <f t="shared" si="23"/>
        <v>0</v>
      </c>
      <c r="L276" s="13">
        <f t="shared" si="25"/>
        <v>-0.12234217065560604</v>
      </c>
      <c r="M276" s="13"/>
      <c r="N276" s="13"/>
      <c r="O276" s="13"/>
      <c r="P276" s="13"/>
      <c r="Q276" s="13"/>
      <c r="R276" s="13"/>
      <c r="S276" s="13"/>
      <c r="T276" s="13"/>
    </row>
    <row r="277" spans="2:20" hidden="1" x14ac:dyDescent="0.3">
      <c r="B277" s="1">
        <v>43740</v>
      </c>
      <c r="C277" s="4">
        <f t="shared" si="21"/>
        <v>4</v>
      </c>
      <c r="D277" s="2">
        <v>21500167</v>
      </c>
      <c r="E277" s="2">
        <v>5267540</v>
      </c>
      <c r="F277" s="2">
        <v>2085946</v>
      </c>
      <c r="G277" s="2">
        <v>1461831</v>
      </c>
      <c r="H277" s="12">
        <v>1150753</v>
      </c>
      <c r="I277" s="13">
        <f t="shared" si="24"/>
        <v>5.3522979612204875E-2</v>
      </c>
      <c r="J277" s="13">
        <f t="shared" si="22"/>
        <v>-0.18038878280484005</v>
      </c>
      <c r="K277" s="13">
        <f t="shared" si="23"/>
        <v>1.0204109920066262E-2</v>
      </c>
      <c r="L277" s="13">
        <f t="shared" si="25"/>
        <v>-0.18866770670729816</v>
      </c>
      <c r="M277" s="13"/>
      <c r="N277" s="13"/>
      <c r="O277" s="13"/>
      <c r="P277" s="13"/>
      <c r="Q277" s="13"/>
      <c r="R277" s="13"/>
      <c r="S277" s="13"/>
      <c r="T277" s="13"/>
    </row>
    <row r="278" spans="2:20" hidden="1" x14ac:dyDescent="0.3">
      <c r="B278" s="1">
        <v>43741</v>
      </c>
      <c r="C278" s="4">
        <f t="shared" si="21"/>
        <v>5</v>
      </c>
      <c r="D278" s="2">
        <v>21282993</v>
      </c>
      <c r="E278" s="2">
        <v>5480370</v>
      </c>
      <c r="F278" s="2">
        <v>2126383</v>
      </c>
      <c r="G278" s="2">
        <v>1567782</v>
      </c>
      <c r="H278" s="12">
        <v>1311293</v>
      </c>
      <c r="I278" s="13">
        <f t="shared" si="24"/>
        <v>6.161224598438763E-2</v>
      </c>
      <c r="J278" s="13">
        <f t="shared" si="22"/>
        <v>-1.9805813921328408E-2</v>
      </c>
      <c r="K278" s="13">
        <f t="shared" si="23"/>
        <v>-4.8543689754417474E-2</v>
      </c>
      <c r="L278" s="13">
        <f t="shared" si="25"/>
        <v>3.0204094001616832E-2</v>
      </c>
      <c r="M278" s="13"/>
      <c r="N278" s="13"/>
      <c r="O278" s="13"/>
      <c r="P278" s="13"/>
      <c r="Q278" s="13"/>
      <c r="R278" s="13"/>
      <c r="S278" s="13"/>
      <c r="T278" s="13"/>
    </row>
    <row r="279" spans="2:20" hidden="1" x14ac:dyDescent="0.3">
      <c r="B279" s="1">
        <v>43742</v>
      </c>
      <c r="C279" s="4">
        <f t="shared" si="21"/>
        <v>6</v>
      </c>
      <c r="D279" s="2">
        <v>21065820</v>
      </c>
      <c r="E279" s="2">
        <v>5213790</v>
      </c>
      <c r="F279" s="2">
        <v>2064661</v>
      </c>
      <c r="G279" s="2">
        <v>1431842</v>
      </c>
      <c r="H279" s="12">
        <v>1127146</v>
      </c>
      <c r="I279" s="13">
        <f t="shared" si="24"/>
        <v>5.3505916218784741E-2</v>
      </c>
      <c r="J279" s="13">
        <f t="shared" si="22"/>
        <v>-5.8652468942478331E-2</v>
      </c>
      <c r="K279" s="13">
        <f t="shared" si="23"/>
        <v>1.0416695645367069E-2</v>
      </c>
      <c r="L279" s="13">
        <f t="shared" si="25"/>
        <v>-6.835710938419326E-2</v>
      </c>
      <c r="M279" s="13"/>
      <c r="N279" s="13"/>
      <c r="O279" s="13"/>
      <c r="P279" s="13"/>
      <c r="Q279" s="13"/>
      <c r="R279" s="13"/>
      <c r="S279" s="13"/>
      <c r="T279" s="13"/>
    </row>
    <row r="280" spans="2:20" hidden="1" x14ac:dyDescent="0.3">
      <c r="B280" s="1">
        <v>43743</v>
      </c>
      <c r="C280" s="4">
        <f t="shared" si="21"/>
        <v>7</v>
      </c>
      <c r="D280" s="2">
        <v>46236443</v>
      </c>
      <c r="E280" s="2">
        <v>9612556</v>
      </c>
      <c r="F280" s="2">
        <v>3235586</v>
      </c>
      <c r="G280" s="2">
        <v>2178196</v>
      </c>
      <c r="H280" s="12">
        <v>1648023</v>
      </c>
      <c r="I280" s="13">
        <f t="shared" si="24"/>
        <v>3.5643377670726097E-2</v>
      </c>
      <c r="J280" s="13">
        <f t="shared" si="22"/>
        <v>4.1273140835281552E-2</v>
      </c>
      <c r="K280" s="13">
        <f t="shared" si="23"/>
        <v>5.1020419528979843E-2</v>
      </c>
      <c r="L280" s="13">
        <f t="shared" si="25"/>
        <v>-9.2741097247820425E-3</v>
      </c>
      <c r="M280" s="13"/>
      <c r="N280" s="13"/>
      <c r="O280" s="13"/>
      <c r="P280" s="13"/>
      <c r="Q280" s="13"/>
      <c r="R280" s="13"/>
      <c r="S280" s="13"/>
      <c r="T280" s="13"/>
    </row>
    <row r="281" spans="2:20" hidden="1" x14ac:dyDescent="0.3">
      <c r="B281" s="1">
        <v>43744</v>
      </c>
      <c r="C281" s="4">
        <f t="shared" si="21"/>
        <v>1</v>
      </c>
      <c r="D281" s="2">
        <v>43543058</v>
      </c>
      <c r="E281" s="2">
        <v>9144042</v>
      </c>
      <c r="F281" s="2">
        <v>3140064</v>
      </c>
      <c r="G281" s="2">
        <v>2135243</v>
      </c>
      <c r="H281" s="12">
        <v>1698799</v>
      </c>
      <c r="I281" s="13">
        <f t="shared" si="24"/>
        <v>3.9014232762430233E-2</v>
      </c>
      <c r="J281" s="13">
        <f t="shared" si="22"/>
        <v>8.5402326831010456E-2</v>
      </c>
      <c r="K281" s="13">
        <f t="shared" si="23"/>
        <v>2.1052631332113103E-2</v>
      </c>
      <c r="L281" s="13">
        <f t="shared" si="25"/>
        <v>6.3022897668794764E-2</v>
      </c>
      <c r="M281" s="13"/>
      <c r="N281" s="13"/>
      <c r="O281" s="13"/>
      <c r="P281" s="13"/>
      <c r="Q281" s="13"/>
      <c r="R281" s="13"/>
      <c r="S281" s="13"/>
      <c r="T281" s="13"/>
    </row>
    <row r="282" spans="2:20" hidden="1" x14ac:dyDescent="0.3">
      <c r="B282" s="1">
        <v>43745</v>
      </c>
      <c r="C282" s="4">
        <f t="shared" si="21"/>
        <v>2</v>
      </c>
      <c r="D282" s="2">
        <v>21500167</v>
      </c>
      <c r="E282" s="2">
        <v>5643793</v>
      </c>
      <c r="F282" s="2">
        <v>2234942</v>
      </c>
      <c r="G282" s="2">
        <v>1631507</v>
      </c>
      <c r="H282" s="12">
        <v>1377971</v>
      </c>
      <c r="I282" s="13">
        <f t="shared" si="24"/>
        <v>6.4091176594116686E-2</v>
      </c>
      <c r="J282" s="13">
        <f t="shared" si="22"/>
        <v>0.11494806239309452</v>
      </c>
      <c r="K282" s="13">
        <f t="shared" si="23"/>
        <v>-9.9999815815380311E-3</v>
      </c>
      <c r="L282" s="13">
        <f t="shared" si="25"/>
        <v>0.12621014308084444</v>
      </c>
      <c r="M282" s="13"/>
      <c r="N282" s="13"/>
      <c r="O282" s="13"/>
      <c r="P282" s="13"/>
      <c r="Q282" s="13"/>
      <c r="R282" s="13"/>
      <c r="S282" s="13"/>
      <c r="T282" s="13"/>
    </row>
    <row r="283" spans="2:20" hidden="1" x14ac:dyDescent="0.3">
      <c r="B283" s="1">
        <v>43746</v>
      </c>
      <c r="C283" s="4">
        <f t="shared" si="21"/>
        <v>3</v>
      </c>
      <c r="D283" s="2">
        <v>22368860</v>
      </c>
      <c r="E283" s="2">
        <v>5536293</v>
      </c>
      <c r="F283" s="2">
        <v>2303097</v>
      </c>
      <c r="G283" s="2">
        <v>1630823</v>
      </c>
      <c r="H283" s="12">
        <v>1270411</v>
      </c>
      <c r="I283" s="13">
        <f t="shared" si="24"/>
        <v>5.6793730212447123E-2</v>
      </c>
      <c r="J283" s="13">
        <f t="shared" si="22"/>
        <v>8.1779027429128126E-2</v>
      </c>
      <c r="K283" s="13">
        <f t="shared" si="23"/>
        <v>1.9801989677181275E-2</v>
      </c>
      <c r="L283" s="13">
        <f t="shared" si="25"/>
        <v>6.077359956079853E-2</v>
      </c>
      <c r="M283" s="13"/>
      <c r="N283" s="13"/>
      <c r="O283" s="13"/>
      <c r="P283" s="13"/>
      <c r="Q283" s="13"/>
      <c r="R283" s="13"/>
      <c r="S283" s="13"/>
      <c r="T283" s="13"/>
    </row>
    <row r="284" spans="2:20" x14ac:dyDescent="0.3">
      <c r="B284" s="1">
        <v>43747</v>
      </c>
      <c r="C284" s="4">
        <f t="shared" si="21"/>
        <v>4</v>
      </c>
      <c r="D284" s="2">
        <v>20631473</v>
      </c>
      <c r="E284" s="2">
        <v>5415761</v>
      </c>
      <c r="F284" s="2">
        <v>2166304</v>
      </c>
      <c r="G284" s="2">
        <v>1660472</v>
      </c>
      <c r="H284" s="12">
        <v>1402435</v>
      </c>
      <c r="I284" s="13">
        <f t="shared" si="24"/>
        <v>6.7975514884468013E-2</v>
      </c>
      <c r="J284" s="13">
        <f t="shared" si="22"/>
        <v>0.21871070507745793</v>
      </c>
      <c r="K284" s="13">
        <f t="shared" si="23"/>
        <v>-4.0404058256849784E-2</v>
      </c>
      <c r="L284" s="13">
        <f t="shared" si="25"/>
        <v>0.27002486365627365</v>
      </c>
      <c r="M284" s="13"/>
      <c r="N284" s="13"/>
      <c r="O284" s="13"/>
      <c r="P284" s="13"/>
      <c r="Q284" s="13"/>
      <c r="R284" s="13"/>
      <c r="S284" s="13"/>
      <c r="T284" s="13"/>
    </row>
    <row r="285" spans="2:20" hidden="1" x14ac:dyDescent="0.3">
      <c r="B285" s="1">
        <v>43748</v>
      </c>
      <c r="C285" s="4">
        <f t="shared" si="21"/>
        <v>5</v>
      </c>
      <c r="D285" s="2">
        <v>21282993</v>
      </c>
      <c r="E285" s="2">
        <v>5267540</v>
      </c>
      <c r="F285" s="2">
        <v>2022735</v>
      </c>
      <c r="G285" s="2">
        <v>1402767</v>
      </c>
      <c r="H285" s="12">
        <v>1127263</v>
      </c>
      <c r="I285" s="13">
        <f t="shared" si="24"/>
        <v>5.2965435829443727E-2</v>
      </c>
      <c r="J285" s="13">
        <f t="shared" si="22"/>
        <v>-0.14034239487284683</v>
      </c>
      <c r="K285" s="13">
        <f t="shared" si="23"/>
        <v>0</v>
      </c>
      <c r="L285" s="13">
        <f t="shared" si="25"/>
        <v>-0.14034239487284683</v>
      </c>
      <c r="M285" s="13"/>
      <c r="N285" s="13"/>
      <c r="O285" s="13"/>
      <c r="P285" s="13"/>
      <c r="Q285" s="13"/>
      <c r="R285" s="13"/>
      <c r="S285" s="13"/>
      <c r="T285" s="13"/>
    </row>
    <row r="286" spans="2:20" hidden="1" x14ac:dyDescent="0.3">
      <c r="B286" s="1">
        <v>43749</v>
      </c>
      <c r="C286" s="4">
        <f t="shared" si="21"/>
        <v>6</v>
      </c>
      <c r="D286" s="2">
        <v>21282993</v>
      </c>
      <c r="E286" s="2">
        <v>5267540</v>
      </c>
      <c r="F286" s="2">
        <v>2043805</v>
      </c>
      <c r="G286" s="2">
        <v>1536737</v>
      </c>
      <c r="H286" s="12">
        <v>1234922</v>
      </c>
      <c r="I286" s="13">
        <f t="shared" si="24"/>
        <v>5.8023887899601341E-2</v>
      </c>
      <c r="J286" s="13">
        <f t="shared" si="22"/>
        <v>9.5618491304586994E-2</v>
      </c>
      <c r="K286" s="13">
        <f t="shared" si="23"/>
        <v>1.0309259264533743E-2</v>
      </c>
      <c r="L286" s="13">
        <f t="shared" si="25"/>
        <v>8.443873126744883E-2</v>
      </c>
      <c r="M286" s="13"/>
      <c r="N286" s="13"/>
      <c r="O286" s="13"/>
      <c r="P286" s="13"/>
      <c r="Q286" s="13"/>
      <c r="R286" s="13"/>
      <c r="S286" s="13"/>
      <c r="T286" s="13"/>
    </row>
    <row r="287" spans="2:20" hidden="1" x14ac:dyDescent="0.3">
      <c r="B287" s="1">
        <v>43750</v>
      </c>
      <c r="C287" s="4">
        <f t="shared" si="21"/>
        <v>7</v>
      </c>
      <c r="D287" s="2">
        <v>45338648</v>
      </c>
      <c r="E287" s="2">
        <v>9045060</v>
      </c>
      <c r="F287" s="2">
        <v>2983060</v>
      </c>
      <c r="G287" s="2">
        <v>2028481</v>
      </c>
      <c r="H287" s="12">
        <v>1645504</v>
      </c>
      <c r="I287" s="13">
        <f t="shared" si="24"/>
        <v>3.6293627458851445E-2</v>
      </c>
      <c r="J287" s="13">
        <f t="shared" si="22"/>
        <v>-1.5284980852815488E-3</v>
      </c>
      <c r="K287" s="13">
        <f t="shared" si="23"/>
        <v>-1.9417475518175187E-2</v>
      </c>
      <c r="L287" s="13">
        <f t="shared" si="25"/>
        <v>1.824321460587619E-2</v>
      </c>
      <c r="M287" s="13"/>
      <c r="N287" s="13"/>
      <c r="O287" s="13"/>
      <c r="P287" s="13"/>
      <c r="Q287" s="13"/>
      <c r="R287" s="13"/>
      <c r="S287" s="13"/>
      <c r="T287" s="13"/>
    </row>
    <row r="288" spans="2:20" hidden="1" x14ac:dyDescent="0.3">
      <c r="B288" s="1">
        <v>43751</v>
      </c>
      <c r="C288" s="4">
        <f t="shared" si="21"/>
        <v>1</v>
      </c>
      <c r="D288" s="2">
        <v>43543058</v>
      </c>
      <c r="E288" s="2">
        <v>9509803</v>
      </c>
      <c r="F288" s="2">
        <v>3104000</v>
      </c>
      <c r="G288" s="2">
        <v>2089612</v>
      </c>
      <c r="H288" s="12">
        <v>1678794</v>
      </c>
      <c r="I288" s="13">
        <f t="shared" si="24"/>
        <v>3.8554802467020116E-2</v>
      </c>
      <c r="J288" s="13">
        <f t="shared" si="22"/>
        <v>-1.1775966432756357E-2</v>
      </c>
      <c r="K288" s="13">
        <f t="shared" si="23"/>
        <v>0</v>
      </c>
      <c r="L288" s="13">
        <f t="shared" si="25"/>
        <v>-1.1775966432756246E-2</v>
      </c>
      <c r="M288" s="13"/>
      <c r="N288" s="13"/>
      <c r="O288" s="13"/>
      <c r="P288" s="13"/>
      <c r="Q288" s="13"/>
      <c r="R288" s="13"/>
      <c r="S288" s="13"/>
      <c r="T288" s="13"/>
    </row>
    <row r="289" spans="2:20" hidden="1" x14ac:dyDescent="0.3">
      <c r="B289" s="1">
        <v>43752</v>
      </c>
      <c r="C289" s="4">
        <f t="shared" si="21"/>
        <v>2</v>
      </c>
      <c r="D289" s="2">
        <v>20848646</v>
      </c>
      <c r="E289" s="2">
        <v>5107918</v>
      </c>
      <c r="F289" s="2">
        <v>1981872</v>
      </c>
      <c r="G289" s="2">
        <v>1403363</v>
      </c>
      <c r="H289" s="12">
        <v>1104728</v>
      </c>
      <c r="I289" s="13">
        <f t="shared" si="24"/>
        <v>5.2987997398008482E-2</v>
      </c>
      <c r="J289" s="13">
        <f t="shared" si="22"/>
        <v>-0.19829372316253391</v>
      </c>
      <c r="K289" s="13">
        <f t="shared" si="23"/>
        <v>-3.0303066948270674E-2</v>
      </c>
      <c r="L289" s="13">
        <f t="shared" si="25"/>
        <v>-0.17324037076778254</v>
      </c>
      <c r="M289" s="13"/>
      <c r="N289" s="13"/>
      <c r="O289" s="13"/>
      <c r="P289" s="13"/>
      <c r="Q289" s="13"/>
      <c r="R289" s="13"/>
      <c r="S289" s="13"/>
      <c r="T289" s="13"/>
    </row>
    <row r="290" spans="2:20" hidden="1" x14ac:dyDescent="0.3">
      <c r="B290" s="1">
        <v>43753</v>
      </c>
      <c r="C290" s="4">
        <f t="shared" si="21"/>
        <v>3</v>
      </c>
      <c r="D290" s="2">
        <v>21934513</v>
      </c>
      <c r="E290" s="2">
        <v>5209447</v>
      </c>
      <c r="F290" s="2">
        <v>2000427</v>
      </c>
      <c r="G290" s="2">
        <v>1416502</v>
      </c>
      <c r="H290" s="12">
        <v>1126686</v>
      </c>
      <c r="I290" s="13">
        <f t="shared" si="24"/>
        <v>5.1365899940427215E-2</v>
      </c>
      <c r="J290" s="13">
        <f t="shared" si="22"/>
        <v>-0.11313267910935909</v>
      </c>
      <c r="K290" s="13">
        <f t="shared" si="23"/>
        <v>-1.9417484842768062E-2</v>
      </c>
      <c r="L290" s="13">
        <f t="shared" si="25"/>
        <v>-9.557094157605317E-2</v>
      </c>
      <c r="M290" s="13"/>
      <c r="N290" s="13"/>
      <c r="O290" s="13"/>
      <c r="P290" s="13"/>
      <c r="Q290" s="13"/>
      <c r="R290" s="13"/>
      <c r="S290" s="13"/>
      <c r="T290" s="13"/>
    </row>
    <row r="291" spans="2:20" hidden="1" x14ac:dyDescent="0.3">
      <c r="B291" s="1">
        <v>43754</v>
      </c>
      <c r="C291" s="4">
        <f t="shared" si="21"/>
        <v>4</v>
      </c>
      <c r="D291" s="2">
        <v>20631473</v>
      </c>
      <c r="E291" s="2">
        <v>5364183</v>
      </c>
      <c r="F291" s="2">
        <v>2252956</v>
      </c>
      <c r="G291" s="2">
        <v>1644658</v>
      </c>
      <c r="H291" s="12">
        <v>1308161</v>
      </c>
      <c r="I291" s="13">
        <f t="shared" si="24"/>
        <v>6.3406088358305773E-2</v>
      </c>
      <c r="J291" s="13">
        <f t="shared" si="22"/>
        <v>-6.7221653766484701E-2</v>
      </c>
      <c r="K291" s="13">
        <f t="shared" si="23"/>
        <v>0</v>
      </c>
      <c r="L291" s="13">
        <f t="shared" si="25"/>
        <v>-6.7221653766484812E-2</v>
      </c>
      <c r="M291" s="13"/>
      <c r="N291" s="13"/>
      <c r="O291" s="13"/>
      <c r="P291" s="13"/>
      <c r="Q291" s="13"/>
      <c r="R291" s="13"/>
      <c r="S291" s="13"/>
      <c r="T291" s="13"/>
    </row>
    <row r="292" spans="2:20" hidden="1" x14ac:dyDescent="0.3">
      <c r="B292" s="1">
        <v>43755</v>
      </c>
      <c r="C292" s="4">
        <f t="shared" si="21"/>
        <v>5</v>
      </c>
      <c r="D292" s="2">
        <v>22151687</v>
      </c>
      <c r="E292" s="2">
        <v>5648680</v>
      </c>
      <c r="F292" s="2">
        <v>2146498</v>
      </c>
      <c r="G292" s="2">
        <v>1504266</v>
      </c>
      <c r="H292" s="12">
        <v>1196493</v>
      </c>
      <c r="I292" s="13">
        <f t="shared" si="24"/>
        <v>5.4013628849125576E-2</v>
      </c>
      <c r="J292" s="13">
        <f t="shared" si="22"/>
        <v>6.1414239622874067E-2</v>
      </c>
      <c r="K292" s="13">
        <f t="shared" si="23"/>
        <v>4.0816345708519552E-2</v>
      </c>
      <c r="L292" s="13">
        <f t="shared" si="25"/>
        <v>1.9790133004043975E-2</v>
      </c>
      <c r="M292" s="13"/>
      <c r="N292" s="13"/>
      <c r="O292" s="13"/>
      <c r="P292" s="13"/>
      <c r="Q292" s="13"/>
      <c r="R292" s="13"/>
      <c r="S292" s="13"/>
      <c r="T292" s="13"/>
    </row>
    <row r="293" spans="2:20" hidden="1" x14ac:dyDescent="0.3">
      <c r="B293" s="1">
        <v>43756</v>
      </c>
      <c r="C293" s="4">
        <f t="shared" si="21"/>
        <v>6</v>
      </c>
      <c r="D293" s="2">
        <v>20848646</v>
      </c>
      <c r="E293" s="2">
        <v>5316404</v>
      </c>
      <c r="F293" s="2">
        <v>2190358</v>
      </c>
      <c r="G293" s="2">
        <v>1566982</v>
      </c>
      <c r="H293" s="12">
        <v>1323473</v>
      </c>
      <c r="I293" s="13">
        <f t="shared" si="24"/>
        <v>6.3480045658600562E-2</v>
      </c>
      <c r="J293" s="13">
        <f t="shared" si="22"/>
        <v>7.1705743358689844E-2</v>
      </c>
      <c r="K293" s="13">
        <f t="shared" si="23"/>
        <v>-2.0408172854259776E-2</v>
      </c>
      <c r="L293" s="13">
        <f t="shared" si="25"/>
        <v>9.4032957054515309E-2</v>
      </c>
      <c r="M293" s="13"/>
      <c r="N293" s="13"/>
      <c r="O293" s="13"/>
      <c r="P293" s="13"/>
      <c r="Q293" s="13"/>
      <c r="R293" s="13"/>
      <c r="S293" s="13"/>
      <c r="T293" s="13"/>
    </row>
    <row r="294" spans="2:20" hidden="1" x14ac:dyDescent="0.3">
      <c r="B294" s="1">
        <v>43757</v>
      </c>
      <c r="C294" s="4">
        <f t="shared" si="21"/>
        <v>7</v>
      </c>
      <c r="D294" s="2">
        <v>46236443</v>
      </c>
      <c r="E294" s="2">
        <v>9418363</v>
      </c>
      <c r="F294" s="2">
        <v>3202243</v>
      </c>
      <c r="G294" s="2">
        <v>2221076</v>
      </c>
      <c r="H294" s="12">
        <v>1697790</v>
      </c>
      <c r="I294" s="13">
        <f t="shared" si="24"/>
        <v>3.671973642090072E-2</v>
      </c>
      <c r="J294" s="13">
        <f t="shared" si="22"/>
        <v>3.177506709190614E-2</v>
      </c>
      <c r="K294" s="13">
        <f t="shared" si="23"/>
        <v>1.9801979979641171E-2</v>
      </c>
      <c r="L294" s="13">
        <f t="shared" si="25"/>
        <v>1.1740599986385547E-2</v>
      </c>
      <c r="M294" s="13"/>
      <c r="N294" s="13"/>
      <c r="O294" s="13"/>
      <c r="P294" s="13"/>
      <c r="Q294" s="13"/>
      <c r="R294" s="13"/>
      <c r="S294" s="13"/>
      <c r="T294" s="13"/>
    </row>
    <row r="295" spans="2:20" hidden="1" x14ac:dyDescent="0.3">
      <c r="B295" s="1">
        <v>43758</v>
      </c>
      <c r="C295" s="4">
        <f t="shared" si="21"/>
        <v>1</v>
      </c>
      <c r="D295" s="2">
        <v>43094160</v>
      </c>
      <c r="E295" s="2">
        <v>9140271</v>
      </c>
      <c r="F295" s="2">
        <v>3169846</v>
      </c>
      <c r="G295" s="2">
        <v>2069275</v>
      </c>
      <c r="H295" s="12">
        <v>1694736</v>
      </c>
      <c r="I295" s="13">
        <f t="shared" si="24"/>
        <v>3.9326349556413211E-2</v>
      </c>
      <c r="J295" s="13">
        <f t="shared" si="22"/>
        <v>9.4961025593371939E-3</v>
      </c>
      <c r="K295" s="13">
        <f t="shared" si="23"/>
        <v>-1.0309289715021874E-2</v>
      </c>
      <c r="L295" s="13">
        <f t="shared" si="25"/>
        <v>2.0011698673675582E-2</v>
      </c>
      <c r="M295" s="13"/>
      <c r="N295" s="13"/>
      <c r="O295" s="13"/>
      <c r="P295" s="13"/>
      <c r="Q295" s="13"/>
      <c r="R295" s="13"/>
      <c r="S295" s="13"/>
      <c r="T295" s="13"/>
    </row>
    <row r="296" spans="2:20" x14ac:dyDescent="0.3">
      <c r="B296" s="1">
        <v>43759</v>
      </c>
      <c r="C296" s="4">
        <f t="shared" si="21"/>
        <v>2</v>
      </c>
      <c r="D296" s="2">
        <v>22803207</v>
      </c>
      <c r="E296" s="2">
        <v>5700801</v>
      </c>
      <c r="F296" s="2">
        <v>2371533</v>
      </c>
      <c r="G296" s="2">
        <v>1748531</v>
      </c>
      <c r="H296" s="12">
        <v>1462471</v>
      </c>
      <c r="I296" s="13">
        <f t="shared" si="24"/>
        <v>6.4134443896422116E-2</v>
      </c>
      <c r="J296" s="13">
        <f t="shared" si="22"/>
        <v>0.32382903302894461</v>
      </c>
      <c r="K296" s="13">
        <f t="shared" si="23"/>
        <v>9.3750020984576077E-2</v>
      </c>
      <c r="L296" s="13">
        <f t="shared" si="25"/>
        <v>0.21035794983323086</v>
      </c>
      <c r="M296" s="13"/>
      <c r="N296" s="13"/>
      <c r="O296" s="13"/>
      <c r="P296" s="13"/>
      <c r="Q296" s="13"/>
      <c r="R296" s="13"/>
      <c r="S296" s="13"/>
      <c r="T296" s="13"/>
    </row>
    <row r="297" spans="2:20" hidden="1" x14ac:dyDescent="0.3">
      <c r="B297" s="1">
        <v>43760</v>
      </c>
      <c r="C297" s="4">
        <f t="shared" si="21"/>
        <v>3</v>
      </c>
      <c r="D297" s="2">
        <v>21717340</v>
      </c>
      <c r="E297" s="2">
        <v>5429335</v>
      </c>
      <c r="F297" s="2">
        <v>2106582</v>
      </c>
      <c r="G297" s="2">
        <v>1568560</v>
      </c>
      <c r="H297" s="12">
        <v>1350531</v>
      </c>
      <c r="I297" s="13">
        <f t="shared" si="24"/>
        <v>6.2186759520272743E-2</v>
      </c>
      <c r="J297" s="13">
        <f t="shared" si="22"/>
        <v>0.19867558485682779</v>
      </c>
      <c r="K297" s="13">
        <f t="shared" si="23"/>
        <v>-9.9009720434640736E-3</v>
      </c>
      <c r="L297" s="13">
        <f t="shared" si="25"/>
        <v>0.21066231862763574</v>
      </c>
      <c r="M297" s="13"/>
      <c r="N297" s="13"/>
      <c r="O297" s="13"/>
      <c r="P297" s="13"/>
      <c r="Q297" s="13"/>
      <c r="R297" s="13"/>
      <c r="S297" s="13"/>
      <c r="T297" s="13"/>
    </row>
    <row r="298" spans="2:20" hidden="1" x14ac:dyDescent="0.3">
      <c r="B298" s="1">
        <v>43761</v>
      </c>
      <c r="C298" s="4">
        <f t="shared" si="21"/>
        <v>4</v>
      </c>
      <c r="D298" s="2">
        <v>21717340</v>
      </c>
      <c r="E298" s="2">
        <v>5320748</v>
      </c>
      <c r="F298" s="2">
        <v>2085733</v>
      </c>
      <c r="G298" s="2">
        <v>1568262</v>
      </c>
      <c r="H298" s="12">
        <v>1324554</v>
      </c>
      <c r="I298" s="13">
        <f t="shared" si="24"/>
        <v>6.0990618556416208E-2</v>
      </c>
      <c r="J298" s="13">
        <f t="shared" si="22"/>
        <v>1.2531332152540875E-2</v>
      </c>
      <c r="K298" s="13">
        <f t="shared" si="23"/>
        <v>5.2631578947368363E-2</v>
      </c>
      <c r="L298" s="13">
        <f t="shared" si="25"/>
        <v>-3.8095234455086113E-2</v>
      </c>
      <c r="M298" s="13"/>
      <c r="N298" s="13"/>
      <c r="O298" s="13"/>
      <c r="P298" s="13"/>
      <c r="Q298" s="13"/>
      <c r="R298" s="13"/>
      <c r="S298" s="13"/>
      <c r="T298" s="13"/>
    </row>
    <row r="299" spans="2:20" hidden="1" x14ac:dyDescent="0.3">
      <c r="B299" s="1">
        <v>43762</v>
      </c>
      <c r="C299" s="4">
        <f t="shared" si="21"/>
        <v>5</v>
      </c>
      <c r="D299" s="2">
        <v>21065820</v>
      </c>
      <c r="E299" s="2">
        <v>5319119</v>
      </c>
      <c r="F299" s="2">
        <v>2234030</v>
      </c>
      <c r="G299" s="2">
        <v>1663458</v>
      </c>
      <c r="H299" s="12">
        <v>1309474</v>
      </c>
      <c r="I299" s="13">
        <f t="shared" si="24"/>
        <v>6.2161074195070498E-2</v>
      </c>
      <c r="J299" s="13">
        <f t="shared" si="22"/>
        <v>9.4426795643601791E-2</v>
      </c>
      <c r="K299" s="13">
        <f t="shared" si="23"/>
        <v>-4.9019607400555998E-2</v>
      </c>
      <c r="L299" s="13">
        <f t="shared" si="25"/>
        <v>0.15084054746076969</v>
      </c>
      <c r="M299" s="13"/>
      <c r="N299" s="13"/>
      <c r="O299" s="13"/>
      <c r="P299" s="13"/>
      <c r="Q299" s="13"/>
      <c r="R299" s="13"/>
      <c r="S299" s="13"/>
      <c r="T299" s="13"/>
    </row>
    <row r="300" spans="2:20" hidden="1" x14ac:dyDescent="0.3">
      <c r="B300" s="1">
        <v>43763</v>
      </c>
      <c r="C300" s="4">
        <f t="shared" si="21"/>
        <v>6</v>
      </c>
      <c r="D300" s="2">
        <v>21500167</v>
      </c>
      <c r="E300" s="2">
        <v>5321291</v>
      </c>
      <c r="F300" s="2">
        <v>2107231</v>
      </c>
      <c r="G300" s="2">
        <v>1507513</v>
      </c>
      <c r="H300" s="12">
        <v>1186714</v>
      </c>
      <c r="I300" s="13">
        <f t="shared" si="24"/>
        <v>5.5195571271609192E-2</v>
      </c>
      <c r="J300" s="13">
        <f t="shared" si="22"/>
        <v>-0.10333342652249045</v>
      </c>
      <c r="K300" s="13">
        <f t="shared" si="23"/>
        <v>3.1250038971355698E-2</v>
      </c>
      <c r="L300" s="13">
        <f t="shared" si="25"/>
        <v>-0.13050517372885584</v>
      </c>
      <c r="M300" s="13"/>
      <c r="N300" s="13"/>
      <c r="O300" s="13"/>
      <c r="P300" s="13"/>
      <c r="Q300" s="13"/>
      <c r="R300" s="13"/>
      <c r="S300" s="13"/>
      <c r="T300" s="13"/>
    </row>
    <row r="301" spans="2:20" hidden="1" x14ac:dyDescent="0.3">
      <c r="B301" s="1">
        <v>43764</v>
      </c>
      <c r="C301" s="4">
        <f t="shared" si="21"/>
        <v>7</v>
      </c>
      <c r="D301" s="2">
        <v>43991955</v>
      </c>
      <c r="E301" s="2">
        <v>9330693</v>
      </c>
      <c r="F301" s="2">
        <v>3204160</v>
      </c>
      <c r="G301" s="2">
        <v>2069887</v>
      </c>
      <c r="H301" s="12">
        <v>1582222</v>
      </c>
      <c r="I301" s="13">
        <f t="shared" si="24"/>
        <v>3.5966166995760933E-2</v>
      </c>
      <c r="J301" s="13">
        <f t="shared" si="22"/>
        <v>-6.8069667037737314E-2</v>
      </c>
      <c r="K301" s="13">
        <f t="shared" si="23"/>
        <v>-4.8543699609418511E-2</v>
      </c>
      <c r="L301" s="13">
        <f t="shared" si="25"/>
        <v>-2.0522190478220792E-2</v>
      </c>
      <c r="M301" s="13"/>
      <c r="N301" s="13"/>
      <c r="O301" s="13"/>
      <c r="P301" s="13"/>
      <c r="Q301" s="13"/>
      <c r="R301" s="13"/>
      <c r="S301" s="13"/>
      <c r="T301" s="13"/>
    </row>
    <row r="302" spans="2:20" hidden="1" x14ac:dyDescent="0.3">
      <c r="B302" s="1">
        <v>43765</v>
      </c>
      <c r="C302" s="4">
        <f t="shared" si="21"/>
        <v>1</v>
      </c>
      <c r="D302" s="2">
        <v>43094160</v>
      </c>
      <c r="E302" s="2">
        <v>9321266</v>
      </c>
      <c r="F302" s="2">
        <v>3137538</v>
      </c>
      <c r="G302" s="2">
        <v>2154861</v>
      </c>
      <c r="H302" s="12">
        <v>1613560</v>
      </c>
      <c r="I302" s="13">
        <f t="shared" si="24"/>
        <v>3.7442660444013759E-2</v>
      </c>
      <c r="J302" s="13">
        <f t="shared" si="22"/>
        <v>-4.7898905788276158E-2</v>
      </c>
      <c r="K302" s="13">
        <f t="shared" si="23"/>
        <v>0</v>
      </c>
      <c r="L302" s="13">
        <f t="shared" si="25"/>
        <v>-4.7898905788276158E-2</v>
      </c>
      <c r="M302" s="13"/>
      <c r="N302" s="13"/>
      <c r="O302" s="13"/>
      <c r="P302" s="13"/>
      <c r="Q302" s="13"/>
      <c r="R302" s="13"/>
      <c r="S302" s="13"/>
      <c r="T302" s="13"/>
    </row>
    <row r="303" spans="2:20" hidden="1" x14ac:dyDescent="0.3">
      <c r="B303" s="1">
        <v>43766</v>
      </c>
      <c r="C303" s="4">
        <f t="shared" si="21"/>
        <v>2</v>
      </c>
      <c r="D303" s="2">
        <v>21065820</v>
      </c>
      <c r="E303" s="2">
        <v>5424448</v>
      </c>
      <c r="F303" s="2">
        <v>2104686</v>
      </c>
      <c r="G303" s="2">
        <v>1490328</v>
      </c>
      <c r="H303" s="12">
        <v>1222069</v>
      </c>
      <c r="I303" s="13">
        <f t="shared" si="24"/>
        <v>5.8011935922741197E-2</v>
      </c>
      <c r="J303" s="13">
        <f t="shared" si="22"/>
        <v>-0.16438069541208</v>
      </c>
      <c r="K303" s="13">
        <f t="shared" si="23"/>
        <v>-7.6190467419780084E-2</v>
      </c>
      <c r="L303" s="13">
        <f t="shared" si="25"/>
        <v>-9.5463647951307462E-2</v>
      </c>
      <c r="M303" s="13"/>
      <c r="N303" s="13"/>
      <c r="O303" s="13"/>
      <c r="P303" s="13"/>
      <c r="Q303" s="13"/>
      <c r="R303" s="13"/>
      <c r="S303" s="13"/>
      <c r="T303" s="13"/>
    </row>
    <row r="304" spans="2:20" hidden="1" x14ac:dyDescent="0.3">
      <c r="B304" s="1">
        <v>43767</v>
      </c>
      <c r="C304" s="4">
        <f t="shared" si="21"/>
        <v>3</v>
      </c>
      <c r="D304" s="2">
        <v>22151687</v>
      </c>
      <c r="E304" s="2">
        <v>5261025</v>
      </c>
      <c r="F304" s="2">
        <v>2020233</v>
      </c>
      <c r="G304" s="2">
        <v>1430527</v>
      </c>
      <c r="H304" s="12">
        <v>1173032</v>
      </c>
      <c r="I304" s="13">
        <f t="shared" si="24"/>
        <v>5.2954522154452614E-2</v>
      </c>
      <c r="J304" s="13">
        <f t="shared" si="22"/>
        <v>-0.13142904531624966</v>
      </c>
      <c r="K304" s="13">
        <f t="shared" si="23"/>
        <v>2.0000009209230951E-2</v>
      </c>
      <c r="L304" s="13">
        <f t="shared" si="25"/>
        <v>-0.14845985603752898</v>
      </c>
      <c r="M304" s="13"/>
      <c r="N304" s="13"/>
      <c r="O304" s="13"/>
      <c r="P304" s="13"/>
      <c r="Q304" s="13"/>
      <c r="R304" s="13"/>
      <c r="S304" s="13"/>
      <c r="T304" s="13"/>
    </row>
    <row r="305" spans="2:20" hidden="1" x14ac:dyDescent="0.3">
      <c r="B305" s="1">
        <v>43768</v>
      </c>
      <c r="C305" s="4">
        <f t="shared" si="21"/>
        <v>4</v>
      </c>
      <c r="D305" s="2">
        <v>21500167</v>
      </c>
      <c r="E305" s="2">
        <v>5643793</v>
      </c>
      <c r="F305" s="2">
        <v>2325243</v>
      </c>
      <c r="G305" s="2">
        <v>1629530</v>
      </c>
      <c r="H305" s="12">
        <v>1376301</v>
      </c>
      <c r="I305" s="13">
        <f t="shared" si="24"/>
        <v>6.4013502778838882E-2</v>
      </c>
      <c r="J305" s="13">
        <f t="shared" si="22"/>
        <v>3.906748988716191E-2</v>
      </c>
      <c r="K305" s="13">
        <f t="shared" si="23"/>
        <v>-9.9999815815380311E-3</v>
      </c>
      <c r="L305" s="13">
        <f t="shared" si="25"/>
        <v>4.9563101571539425E-2</v>
      </c>
      <c r="M305" s="13"/>
      <c r="N305" s="13"/>
      <c r="O305" s="13"/>
      <c r="P305" s="13"/>
      <c r="Q305" s="13"/>
      <c r="R305" s="13"/>
      <c r="S305" s="13"/>
      <c r="T305" s="13"/>
    </row>
    <row r="306" spans="2:20" hidden="1" x14ac:dyDescent="0.3">
      <c r="B306" s="1">
        <v>43769</v>
      </c>
      <c r="C306" s="4">
        <f t="shared" si="21"/>
        <v>5</v>
      </c>
      <c r="D306" s="2">
        <v>20631473</v>
      </c>
      <c r="E306" s="2">
        <v>5003132</v>
      </c>
      <c r="F306" s="2">
        <v>1921202</v>
      </c>
      <c r="G306" s="2">
        <v>1332354</v>
      </c>
      <c r="H306" s="12">
        <v>1070679</v>
      </c>
      <c r="I306" s="13">
        <f t="shared" si="24"/>
        <v>5.1895422105828315E-2</v>
      </c>
      <c r="J306" s="13">
        <f t="shared" si="22"/>
        <v>-0.18235948174610572</v>
      </c>
      <c r="K306" s="13">
        <f t="shared" si="23"/>
        <v>-2.0618565999329763E-2</v>
      </c>
      <c r="L306" s="13">
        <f t="shared" si="25"/>
        <v>-0.16514598922513912</v>
      </c>
      <c r="M306" s="13"/>
      <c r="N306" s="13"/>
      <c r="O306" s="13"/>
      <c r="P306" s="13"/>
      <c r="Q306" s="13"/>
      <c r="R306" s="13"/>
      <c r="S306" s="13"/>
      <c r="T306" s="13"/>
    </row>
    <row r="307" spans="2:20" hidden="1" x14ac:dyDescent="0.3">
      <c r="B307" s="1">
        <v>43770</v>
      </c>
      <c r="C307" s="4">
        <f t="shared" si="21"/>
        <v>6</v>
      </c>
      <c r="D307" s="2">
        <v>21065820</v>
      </c>
      <c r="E307" s="2">
        <v>5055796</v>
      </c>
      <c r="F307" s="2">
        <v>2103211</v>
      </c>
      <c r="G307" s="2">
        <v>1581404</v>
      </c>
      <c r="H307" s="12">
        <v>1270816</v>
      </c>
      <c r="I307" s="13">
        <f t="shared" si="24"/>
        <v>6.0325968796847214E-2</v>
      </c>
      <c r="J307" s="13">
        <f t="shared" si="22"/>
        <v>7.0869645087190403E-2</v>
      </c>
      <c r="K307" s="13">
        <f t="shared" si="23"/>
        <v>-2.0202029128424948E-2</v>
      </c>
      <c r="L307" s="13">
        <f t="shared" si="25"/>
        <v>9.2949441541099409E-2</v>
      </c>
      <c r="M307" s="13"/>
      <c r="N307" s="13"/>
      <c r="O307" s="13"/>
      <c r="P307" s="13"/>
      <c r="Q307" s="13"/>
      <c r="R307" s="13"/>
      <c r="S307" s="13"/>
      <c r="T307" s="13"/>
    </row>
    <row r="308" spans="2:20" hidden="1" x14ac:dyDescent="0.3">
      <c r="B308" s="1">
        <v>43771</v>
      </c>
      <c r="C308" s="4">
        <f t="shared" si="21"/>
        <v>7</v>
      </c>
      <c r="D308" s="2">
        <v>42645263</v>
      </c>
      <c r="E308" s="2">
        <v>9134615</v>
      </c>
      <c r="F308" s="2">
        <v>2981538</v>
      </c>
      <c r="G308" s="2">
        <v>1926073</v>
      </c>
      <c r="H308" s="12">
        <v>1457267</v>
      </c>
      <c r="I308" s="13">
        <f t="shared" si="24"/>
        <v>3.4171837561419192E-2</v>
      </c>
      <c r="J308" s="13">
        <f t="shared" si="22"/>
        <v>-7.8974379069435274E-2</v>
      </c>
      <c r="K308" s="13">
        <f t="shared" si="23"/>
        <v>-3.0612233532244737E-2</v>
      </c>
      <c r="L308" s="13">
        <f t="shared" si="25"/>
        <v>-4.9889370600798899E-2</v>
      </c>
      <c r="M308" s="13"/>
      <c r="N308" s="13"/>
      <c r="O308" s="13"/>
      <c r="P308" s="13"/>
      <c r="Q308" s="13"/>
      <c r="R308" s="13"/>
      <c r="S308" s="13"/>
      <c r="T308" s="13"/>
    </row>
    <row r="309" spans="2:20" hidden="1" x14ac:dyDescent="0.3">
      <c r="B309" s="1">
        <v>43772</v>
      </c>
      <c r="C309" s="4">
        <f t="shared" si="21"/>
        <v>1</v>
      </c>
      <c r="D309" s="2">
        <v>45787545</v>
      </c>
      <c r="E309" s="2">
        <v>9711538</v>
      </c>
      <c r="F309" s="2">
        <v>3268903</v>
      </c>
      <c r="G309" s="2">
        <v>2156168</v>
      </c>
      <c r="H309" s="12">
        <v>1648175</v>
      </c>
      <c r="I309" s="13">
        <f t="shared" si="24"/>
        <v>3.5996142619133656E-2</v>
      </c>
      <c r="J309" s="13">
        <f t="shared" si="22"/>
        <v>2.14525645157293E-2</v>
      </c>
      <c r="K309" s="13">
        <f t="shared" si="23"/>
        <v>6.25E-2</v>
      </c>
      <c r="L309" s="13">
        <f t="shared" si="25"/>
        <v>-3.8632880455784169E-2</v>
      </c>
      <c r="M309" s="13"/>
      <c r="N309" s="13"/>
      <c r="O309" s="13"/>
      <c r="P309" s="13"/>
      <c r="Q309" s="13"/>
      <c r="R309" s="13"/>
      <c r="S309" s="13"/>
      <c r="T309" s="13"/>
    </row>
    <row r="310" spans="2:20" hidden="1" x14ac:dyDescent="0.3">
      <c r="B310" s="1">
        <v>43773</v>
      </c>
      <c r="C310" s="4">
        <f t="shared" si="21"/>
        <v>2</v>
      </c>
      <c r="D310" s="2">
        <v>21282993</v>
      </c>
      <c r="E310" s="2">
        <v>5107918</v>
      </c>
      <c r="F310" s="2">
        <v>1941009</v>
      </c>
      <c r="G310" s="2">
        <v>1360259</v>
      </c>
      <c r="H310" s="12">
        <v>1070795</v>
      </c>
      <c r="I310" s="13">
        <f t="shared" si="24"/>
        <v>5.0312237569217828E-2</v>
      </c>
      <c r="J310" s="13">
        <f t="shared" si="22"/>
        <v>-0.12378515452073491</v>
      </c>
      <c r="K310" s="13">
        <f t="shared" si="23"/>
        <v>1.0309259264533743E-2</v>
      </c>
      <c r="L310" s="13">
        <f t="shared" si="25"/>
        <v>-0.13272610594787992</v>
      </c>
      <c r="M310" s="13"/>
      <c r="N310" s="13"/>
      <c r="O310" s="13"/>
      <c r="P310" s="13"/>
      <c r="Q310" s="13"/>
      <c r="R310" s="13"/>
      <c r="S310" s="13"/>
      <c r="T310" s="13"/>
    </row>
    <row r="311" spans="2:20" hidden="1" x14ac:dyDescent="0.3">
      <c r="B311" s="1">
        <v>43774</v>
      </c>
      <c r="C311" s="4">
        <f t="shared" si="21"/>
        <v>3</v>
      </c>
      <c r="D311" s="2">
        <v>20848646</v>
      </c>
      <c r="E311" s="2">
        <v>5420648</v>
      </c>
      <c r="F311" s="2">
        <v>2168259</v>
      </c>
      <c r="G311" s="2">
        <v>1567000</v>
      </c>
      <c r="H311" s="12">
        <v>1259241</v>
      </c>
      <c r="I311" s="13">
        <f t="shared" si="24"/>
        <v>6.0399174123825596E-2</v>
      </c>
      <c r="J311" s="13">
        <f t="shared" si="22"/>
        <v>7.3492453743802422E-2</v>
      </c>
      <c r="K311" s="13">
        <f t="shared" si="23"/>
        <v>-5.8823555966640351E-2</v>
      </c>
      <c r="L311" s="13">
        <f t="shared" si="25"/>
        <v>0.14058576428391034</v>
      </c>
      <c r="M311" s="13"/>
      <c r="N311" s="13"/>
      <c r="O311" s="13"/>
      <c r="P311" s="13"/>
      <c r="Q311" s="13"/>
      <c r="R311" s="13"/>
      <c r="S311" s="13"/>
      <c r="T311" s="13"/>
    </row>
    <row r="312" spans="2:20" hidden="1" x14ac:dyDescent="0.3">
      <c r="B312" s="1">
        <v>43775</v>
      </c>
      <c r="C312" s="4">
        <f t="shared" si="21"/>
        <v>4</v>
      </c>
      <c r="D312" s="2">
        <v>21500167</v>
      </c>
      <c r="E312" s="2">
        <v>5106289</v>
      </c>
      <c r="F312" s="2">
        <v>2022090</v>
      </c>
      <c r="G312" s="2">
        <v>1461364</v>
      </c>
      <c r="H312" s="12">
        <v>1162369</v>
      </c>
      <c r="I312" s="13">
        <f t="shared" si="24"/>
        <v>5.4063254485418648E-2</v>
      </c>
      <c r="J312" s="13">
        <f t="shared" si="22"/>
        <v>-0.15543983474545175</v>
      </c>
      <c r="K312" s="13">
        <f t="shared" si="23"/>
        <v>0</v>
      </c>
      <c r="L312" s="13">
        <f t="shared" si="25"/>
        <v>-0.15543983474545175</v>
      </c>
      <c r="M312" s="13"/>
      <c r="N312" s="13"/>
      <c r="O312" s="13"/>
      <c r="P312" s="13"/>
      <c r="Q312" s="13"/>
      <c r="R312" s="13"/>
      <c r="S312" s="13"/>
      <c r="T312" s="13"/>
    </row>
    <row r="313" spans="2:20" hidden="1" x14ac:dyDescent="0.3">
      <c r="B313" s="1">
        <v>43776</v>
      </c>
      <c r="C313" s="4">
        <f t="shared" si="21"/>
        <v>5</v>
      </c>
      <c r="D313" s="2">
        <v>20848646</v>
      </c>
      <c r="E313" s="2">
        <v>5264283</v>
      </c>
      <c r="F313" s="2">
        <v>2000427</v>
      </c>
      <c r="G313" s="2">
        <v>1489518</v>
      </c>
      <c r="H313" s="12">
        <v>1209191</v>
      </c>
      <c r="I313" s="13">
        <f t="shared" si="24"/>
        <v>5.7998538610133245E-2</v>
      </c>
      <c r="J313" s="13">
        <f t="shared" si="22"/>
        <v>0.1293683727802637</v>
      </c>
      <c r="K313" s="13">
        <f t="shared" si="23"/>
        <v>1.0526296401619062E-2</v>
      </c>
      <c r="L313" s="13">
        <f t="shared" si="25"/>
        <v>0.11760414033937483</v>
      </c>
      <c r="M313" s="13"/>
      <c r="N313" s="13"/>
      <c r="O313" s="13"/>
      <c r="P313" s="13"/>
      <c r="Q313" s="13"/>
      <c r="R313" s="13"/>
      <c r="S313" s="13"/>
      <c r="T313" s="13"/>
    </row>
    <row r="314" spans="2:20" hidden="1" x14ac:dyDescent="0.3">
      <c r="B314" s="1">
        <v>43777</v>
      </c>
      <c r="C314" s="4">
        <f t="shared" si="21"/>
        <v>6</v>
      </c>
      <c r="D314" s="2">
        <v>21065820</v>
      </c>
      <c r="E314" s="2">
        <v>5108461</v>
      </c>
      <c r="F314" s="2">
        <v>2084252</v>
      </c>
      <c r="G314" s="2">
        <v>1445428</v>
      </c>
      <c r="H314" s="12">
        <v>1232661</v>
      </c>
      <c r="I314" s="13">
        <f t="shared" si="24"/>
        <v>5.8514740940537803E-2</v>
      </c>
      <c r="J314" s="13">
        <f t="shared" si="22"/>
        <v>-3.0024016065268277E-2</v>
      </c>
      <c r="K314" s="13">
        <f t="shared" si="23"/>
        <v>0</v>
      </c>
      <c r="L314" s="13">
        <f t="shared" si="25"/>
        <v>-3.0024016065268277E-2</v>
      </c>
      <c r="M314" s="13"/>
      <c r="N314" s="13"/>
      <c r="O314" s="13"/>
      <c r="P314" s="13"/>
      <c r="Q314" s="13"/>
      <c r="R314" s="13"/>
      <c r="S314" s="13"/>
      <c r="T314" s="13"/>
    </row>
    <row r="315" spans="2:20" x14ac:dyDescent="0.3">
      <c r="B315" s="1">
        <v>43778</v>
      </c>
      <c r="C315" s="4">
        <f t="shared" si="21"/>
        <v>7</v>
      </c>
      <c r="D315" s="2">
        <v>45787545</v>
      </c>
      <c r="E315" s="2">
        <v>9711538</v>
      </c>
      <c r="F315" s="2">
        <v>3367961</v>
      </c>
      <c r="G315" s="2">
        <v>2290213</v>
      </c>
      <c r="H315" s="12">
        <v>1839957</v>
      </c>
      <c r="I315" s="13">
        <f t="shared" si="24"/>
        <v>4.0184661571176179E-2</v>
      </c>
      <c r="J315" s="13">
        <f t="shared" si="22"/>
        <v>0.26260801898348074</v>
      </c>
      <c r="K315" s="13">
        <f t="shared" si="23"/>
        <v>7.3684197937763818E-2</v>
      </c>
      <c r="L315" s="13">
        <f t="shared" si="25"/>
        <v>0.17595846284092165</v>
      </c>
      <c r="M315" s="13"/>
      <c r="N315" s="13"/>
      <c r="O315" s="13"/>
      <c r="P315" s="13"/>
      <c r="Q315" s="13"/>
      <c r="R315" s="13"/>
      <c r="S315" s="13"/>
      <c r="T315" s="13"/>
    </row>
    <row r="316" spans="2:20" hidden="1" x14ac:dyDescent="0.3">
      <c r="B316" s="1">
        <v>43779</v>
      </c>
      <c r="C316" s="4">
        <f t="shared" si="21"/>
        <v>1</v>
      </c>
      <c r="D316" s="2">
        <v>47134238</v>
      </c>
      <c r="E316" s="2">
        <v>10096153</v>
      </c>
      <c r="F316" s="2">
        <v>3261057</v>
      </c>
      <c r="G316" s="2">
        <v>2173168</v>
      </c>
      <c r="H316" s="12">
        <v>1627268</v>
      </c>
      <c r="I316" s="13">
        <f t="shared" si="24"/>
        <v>3.4524118115582987E-2</v>
      </c>
      <c r="J316" s="13">
        <f t="shared" si="22"/>
        <v>-1.2684939402672679E-2</v>
      </c>
      <c r="K316" s="13">
        <f t="shared" si="23"/>
        <v>2.9411775625882486E-2</v>
      </c>
      <c r="L316" s="13">
        <f t="shared" si="25"/>
        <v>-4.0893951308222043E-2</v>
      </c>
      <c r="M316" s="13"/>
      <c r="N316" s="13"/>
      <c r="O316" s="13"/>
      <c r="P316" s="13"/>
      <c r="Q316" s="13"/>
      <c r="R316" s="13"/>
      <c r="S316" s="13"/>
      <c r="T316" s="13"/>
    </row>
    <row r="317" spans="2:20" hidden="1" x14ac:dyDescent="0.3">
      <c r="B317" s="1">
        <v>43780</v>
      </c>
      <c r="C317" s="4">
        <f t="shared" si="21"/>
        <v>2</v>
      </c>
      <c r="D317" s="2">
        <v>21500167</v>
      </c>
      <c r="E317" s="2">
        <v>5482542</v>
      </c>
      <c r="F317" s="2">
        <v>2083366</v>
      </c>
      <c r="G317" s="2">
        <v>1566483</v>
      </c>
      <c r="H317" s="12">
        <v>1245980</v>
      </c>
      <c r="I317" s="13">
        <f t="shared" si="24"/>
        <v>5.79521079999053E-2</v>
      </c>
      <c r="J317" s="13">
        <f t="shared" si="22"/>
        <v>0.16360274375580763</v>
      </c>
      <c r="K317" s="13">
        <f t="shared" si="23"/>
        <v>1.0204109920066262E-2</v>
      </c>
      <c r="L317" s="13">
        <f t="shared" si="25"/>
        <v>0.15184914843385378</v>
      </c>
      <c r="M317" s="13"/>
      <c r="N317" s="13"/>
      <c r="O317" s="13"/>
      <c r="P317" s="13"/>
      <c r="Q317" s="13"/>
      <c r="R317" s="13"/>
      <c r="S317" s="13"/>
      <c r="T317" s="13"/>
    </row>
    <row r="318" spans="2:20" hidden="1" x14ac:dyDescent="0.3">
      <c r="B318" s="1">
        <v>43781</v>
      </c>
      <c r="C318" s="4">
        <f t="shared" si="21"/>
        <v>3</v>
      </c>
      <c r="D318" s="2">
        <v>20631473</v>
      </c>
      <c r="E318" s="2">
        <v>4899974</v>
      </c>
      <c r="F318" s="2">
        <v>2018789</v>
      </c>
      <c r="G318" s="2">
        <v>1547402</v>
      </c>
      <c r="H318" s="12">
        <v>1230803</v>
      </c>
      <c r="I318" s="13">
        <f t="shared" si="24"/>
        <v>5.9656574205826214E-2</v>
      </c>
      <c r="J318" s="13">
        <f t="shared" si="22"/>
        <v>-2.2583445107012823E-2</v>
      </c>
      <c r="K318" s="13">
        <f t="shared" si="23"/>
        <v>-1.041664768062156E-2</v>
      </c>
      <c r="L318" s="13">
        <f t="shared" si="25"/>
        <v>-1.2294868742359966E-2</v>
      </c>
      <c r="M318" s="13"/>
      <c r="N318" s="13"/>
      <c r="O318" s="13"/>
      <c r="P318" s="13"/>
      <c r="Q318" s="13"/>
      <c r="R318" s="13"/>
      <c r="S318" s="13"/>
      <c r="T318" s="13"/>
    </row>
    <row r="319" spans="2:20" hidden="1" x14ac:dyDescent="0.3">
      <c r="B319" s="1">
        <v>43782</v>
      </c>
      <c r="C319" s="4">
        <f t="shared" si="21"/>
        <v>4</v>
      </c>
      <c r="D319" s="2">
        <v>21500167</v>
      </c>
      <c r="E319" s="2">
        <v>5643793</v>
      </c>
      <c r="F319" s="2">
        <v>2302667</v>
      </c>
      <c r="G319" s="2">
        <v>1748185</v>
      </c>
      <c r="H319" s="12">
        <v>1361836</v>
      </c>
      <c r="I319" s="13">
        <f t="shared" si="24"/>
        <v>6.3340717306986496E-2</v>
      </c>
      <c r="J319" s="13">
        <f t="shared" si="22"/>
        <v>0.17160385385363863</v>
      </c>
      <c r="K319" s="13">
        <f t="shared" si="23"/>
        <v>0</v>
      </c>
      <c r="L319" s="13">
        <f t="shared" si="25"/>
        <v>0.17160385385363841</v>
      </c>
      <c r="M319" s="13"/>
      <c r="N319" s="13"/>
      <c r="O319" s="13"/>
      <c r="P319" s="13"/>
      <c r="Q319" s="13"/>
      <c r="R319" s="13"/>
      <c r="S319" s="13"/>
      <c r="T319" s="13"/>
    </row>
    <row r="320" spans="2:20" hidden="1" x14ac:dyDescent="0.3">
      <c r="B320" s="1">
        <v>43783</v>
      </c>
      <c r="C320" s="4">
        <f t="shared" si="21"/>
        <v>5</v>
      </c>
      <c r="D320" s="2">
        <v>20848646</v>
      </c>
      <c r="E320" s="2">
        <v>5160040</v>
      </c>
      <c r="F320" s="2">
        <v>2125936</v>
      </c>
      <c r="G320" s="2">
        <v>1629530</v>
      </c>
      <c r="H320" s="12">
        <v>1349577</v>
      </c>
      <c r="I320" s="13">
        <f t="shared" si="24"/>
        <v>6.4732117375871798E-2</v>
      </c>
      <c r="J320" s="13">
        <f t="shared" si="22"/>
        <v>0.11609911089315084</v>
      </c>
      <c r="K320" s="13">
        <f t="shared" si="23"/>
        <v>0</v>
      </c>
      <c r="L320" s="13">
        <f t="shared" si="25"/>
        <v>0.11609911089315084</v>
      </c>
      <c r="M320" s="13"/>
      <c r="N320" s="13"/>
      <c r="O320" s="13"/>
      <c r="P320" s="13"/>
      <c r="Q320" s="13"/>
      <c r="R320" s="13"/>
      <c r="S320" s="13"/>
      <c r="T320" s="13"/>
    </row>
    <row r="321" spans="2:20" hidden="1" x14ac:dyDescent="0.3">
      <c r="B321" s="1">
        <v>43784</v>
      </c>
      <c r="C321" s="4">
        <f t="shared" si="21"/>
        <v>6</v>
      </c>
      <c r="D321" s="2">
        <v>21717340</v>
      </c>
      <c r="E321" s="2">
        <v>5212161</v>
      </c>
      <c r="F321" s="2">
        <v>2126561</v>
      </c>
      <c r="G321" s="2">
        <v>1567914</v>
      </c>
      <c r="H321" s="12">
        <v>1324260</v>
      </c>
      <c r="I321" s="13">
        <f t="shared" si="24"/>
        <v>6.0977080986898025E-2</v>
      </c>
      <c r="J321" s="13">
        <f t="shared" si="22"/>
        <v>7.4309968434143725E-2</v>
      </c>
      <c r="K321" s="13">
        <f t="shared" si="23"/>
        <v>3.0927825263863395E-2</v>
      </c>
      <c r="L321" s="13">
        <f t="shared" si="25"/>
        <v>4.2080679274687949E-2</v>
      </c>
      <c r="M321" s="13"/>
      <c r="N321" s="13"/>
      <c r="O321" s="13"/>
      <c r="P321" s="13"/>
      <c r="Q321" s="13"/>
      <c r="R321" s="13"/>
      <c r="S321" s="13"/>
      <c r="T321" s="13"/>
    </row>
    <row r="322" spans="2:20" hidden="1" x14ac:dyDescent="0.3">
      <c r="B322" s="1">
        <v>43785</v>
      </c>
      <c r="C322" s="4">
        <f t="shared" si="21"/>
        <v>7</v>
      </c>
      <c r="D322" s="2">
        <v>47134238</v>
      </c>
      <c r="E322" s="2">
        <v>9403280</v>
      </c>
      <c r="F322" s="2">
        <v>3037259</v>
      </c>
      <c r="G322" s="2">
        <v>2003376</v>
      </c>
      <c r="H322" s="12">
        <v>1547007</v>
      </c>
      <c r="I322" s="13">
        <f t="shared" si="24"/>
        <v>3.2821300728358017E-2</v>
      </c>
      <c r="J322" s="13">
        <f t="shared" si="22"/>
        <v>-0.15921567732289399</v>
      </c>
      <c r="K322" s="13">
        <f t="shared" si="23"/>
        <v>2.9411775625882486E-2</v>
      </c>
      <c r="L322" s="13">
        <f t="shared" si="25"/>
        <v>-0.18323809520645018</v>
      </c>
      <c r="M322" s="13"/>
      <c r="N322" s="13"/>
      <c r="O322" s="13"/>
      <c r="P322" s="13"/>
      <c r="Q322" s="13"/>
      <c r="R322" s="13"/>
      <c r="S322" s="13"/>
      <c r="T322" s="13"/>
    </row>
    <row r="323" spans="2:20" x14ac:dyDescent="0.3">
      <c r="B323" s="1">
        <v>43786</v>
      </c>
      <c r="C323" s="4">
        <f t="shared" si="21"/>
        <v>1</v>
      </c>
      <c r="D323" s="2">
        <v>43991955</v>
      </c>
      <c r="E323" s="2">
        <v>9330693</v>
      </c>
      <c r="F323" s="2">
        <v>1268974</v>
      </c>
      <c r="G323" s="2">
        <v>906047</v>
      </c>
      <c r="H323" s="12">
        <v>699650</v>
      </c>
      <c r="I323" s="13">
        <f t="shared" si="24"/>
        <v>1.5904044273549561E-2</v>
      </c>
      <c r="J323" s="13">
        <f t="shared" si="22"/>
        <v>-0.57004623700582813</v>
      </c>
      <c r="K323" s="13">
        <f t="shared" si="23"/>
        <v>-6.6666676567466721E-2</v>
      </c>
      <c r="L323" s="13">
        <f t="shared" si="25"/>
        <v>-0.53933524904808428</v>
      </c>
      <c r="M323" s="13"/>
      <c r="N323" s="13"/>
      <c r="O323" s="13"/>
      <c r="P323" s="13"/>
      <c r="Q323" s="13"/>
      <c r="R323" s="13"/>
      <c r="S323" s="13"/>
      <c r="T323" s="13"/>
    </row>
    <row r="324" spans="2:20" hidden="1" x14ac:dyDescent="0.3">
      <c r="B324" s="1">
        <v>43787</v>
      </c>
      <c r="C324" s="4">
        <f t="shared" ref="C324:C368" si="26">WEEKDAY(B324,1)</f>
        <v>2</v>
      </c>
      <c r="D324" s="2">
        <v>22803207</v>
      </c>
      <c r="E324" s="2">
        <v>5985841</v>
      </c>
      <c r="F324" s="2">
        <v>2298563</v>
      </c>
      <c r="G324" s="2">
        <v>1761848</v>
      </c>
      <c r="H324" s="12">
        <v>1459163</v>
      </c>
      <c r="I324" s="13">
        <f t="shared" si="24"/>
        <v>6.3989376581986918E-2</v>
      </c>
      <c r="J324" s="13">
        <f t="shared" si="22"/>
        <v>0.17109664681616077</v>
      </c>
      <c r="K324" s="13">
        <f t="shared" si="23"/>
        <v>6.0606040874008116E-2</v>
      </c>
      <c r="L324" s="13">
        <f t="shared" si="25"/>
        <v>0.10417685896933171</v>
      </c>
      <c r="M324" s="13"/>
      <c r="N324" s="13"/>
      <c r="O324" s="13"/>
      <c r="P324" s="13"/>
      <c r="Q324" s="13"/>
      <c r="R324" s="13"/>
      <c r="S324" s="13"/>
      <c r="T324" s="13"/>
    </row>
    <row r="325" spans="2:20" hidden="1" x14ac:dyDescent="0.3">
      <c r="B325" s="1">
        <v>43788</v>
      </c>
      <c r="C325" s="4">
        <f t="shared" si="26"/>
        <v>3</v>
      </c>
      <c r="D325" s="2">
        <v>21282993</v>
      </c>
      <c r="E325" s="2">
        <v>5373955</v>
      </c>
      <c r="F325" s="2">
        <v>2149582</v>
      </c>
      <c r="G325" s="2">
        <v>1537811</v>
      </c>
      <c r="H325" s="12">
        <v>1197954</v>
      </c>
      <c r="I325" s="13">
        <f t="shared" si="24"/>
        <v>5.6286914157233428E-2</v>
      </c>
      <c r="J325" s="13">
        <f t="shared" si="22"/>
        <v>-2.6689080218361472E-2</v>
      </c>
      <c r="K325" s="13">
        <f t="shared" si="23"/>
        <v>3.1578937674493712E-2</v>
      </c>
      <c r="L325" s="13">
        <f t="shared" si="25"/>
        <v>-5.6484303590193408E-2</v>
      </c>
      <c r="M325" s="13"/>
      <c r="N325" s="13"/>
      <c r="O325" s="13"/>
      <c r="P325" s="13"/>
      <c r="Q325" s="13"/>
      <c r="R325" s="13"/>
      <c r="S325" s="13"/>
      <c r="T325" s="13"/>
    </row>
    <row r="326" spans="2:20" hidden="1" x14ac:dyDescent="0.3">
      <c r="B326" s="1">
        <v>43789</v>
      </c>
      <c r="C326" s="4">
        <f t="shared" si="26"/>
        <v>4</v>
      </c>
      <c r="D326" s="2">
        <v>22368860</v>
      </c>
      <c r="E326" s="2">
        <v>5648137</v>
      </c>
      <c r="F326" s="2">
        <v>2281847</v>
      </c>
      <c r="G326" s="2">
        <v>1649091</v>
      </c>
      <c r="H326" s="12">
        <v>1338732</v>
      </c>
      <c r="I326" s="13">
        <f t="shared" si="24"/>
        <v>5.9848020864719971E-2</v>
      </c>
      <c r="J326" s="13">
        <f t="shared" si="22"/>
        <v>-1.6965332095788321E-2</v>
      </c>
      <c r="K326" s="13">
        <f t="shared" si="23"/>
        <v>4.0404011745583279E-2</v>
      </c>
      <c r="L326" s="13">
        <f t="shared" si="25"/>
        <v>-5.5141409677109565E-2</v>
      </c>
      <c r="M326" s="13"/>
      <c r="N326" s="13"/>
      <c r="O326" s="13"/>
      <c r="P326" s="13"/>
      <c r="Q326" s="13"/>
      <c r="R326" s="13"/>
      <c r="S326" s="13"/>
      <c r="T326" s="13"/>
    </row>
    <row r="327" spans="2:20" hidden="1" x14ac:dyDescent="0.3">
      <c r="B327" s="1">
        <v>43790</v>
      </c>
      <c r="C327" s="4">
        <f t="shared" si="26"/>
        <v>5</v>
      </c>
      <c r="D327" s="2">
        <v>21282993</v>
      </c>
      <c r="E327" s="2">
        <v>5054710</v>
      </c>
      <c r="F327" s="2">
        <v>2102759</v>
      </c>
      <c r="G327" s="2">
        <v>1550364</v>
      </c>
      <c r="H327" s="12">
        <v>1220447</v>
      </c>
      <c r="I327" s="13">
        <f t="shared" si="24"/>
        <v>5.7343767392114449E-2</v>
      </c>
      <c r="J327" s="13">
        <f t="shared" si="22"/>
        <v>-9.5681832159261737E-2</v>
      </c>
      <c r="K327" s="13">
        <f t="shared" si="23"/>
        <v>2.0833343325988629E-2</v>
      </c>
      <c r="L327" s="13">
        <f t="shared" si="25"/>
        <v>-0.11413731364380297</v>
      </c>
      <c r="M327" s="13"/>
      <c r="N327" s="13"/>
      <c r="O327" s="13"/>
      <c r="P327" s="13"/>
      <c r="Q327" s="13"/>
      <c r="R327" s="13"/>
      <c r="S327" s="13"/>
      <c r="T327" s="13"/>
    </row>
    <row r="328" spans="2:20" hidden="1" x14ac:dyDescent="0.3">
      <c r="B328" s="1">
        <v>43791</v>
      </c>
      <c r="C328" s="4">
        <f t="shared" si="26"/>
        <v>6</v>
      </c>
      <c r="D328" s="2">
        <v>22803207</v>
      </c>
      <c r="E328" s="2">
        <v>5529777</v>
      </c>
      <c r="F328" s="2">
        <v>2300387</v>
      </c>
      <c r="G328" s="2">
        <v>1763247</v>
      </c>
      <c r="H328" s="12">
        <v>1518155</v>
      </c>
      <c r="I328" s="13">
        <f t="shared" si="24"/>
        <v>6.6576381120427491E-2</v>
      </c>
      <c r="J328" s="13">
        <f t="shared" si="22"/>
        <v>0.14641762191714625</v>
      </c>
      <c r="K328" s="13">
        <f t="shared" si="23"/>
        <v>5.0000000000000044E-2</v>
      </c>
      <c r="L328" s="13">
        <f t="shared" si="25"/>
        <v>9.1826306587758255E-2</v>
      </c>
      <c r="M328" s="13"/>
      <c r="N328" s="13"/>
      <c r="O328" s="13"/>
      <c r="P328" s="13"/>
      <c r="Q328" s="13"/>
      <c r="R328" s="13"/>
      <c r="S328" s="13"/>
      <c r="T328" s="13"/>
    </row>
    <row r="329" spans="2:20" hidden="1" x14ac:dyDescent="0.3">
      <c r="B329" s="1">
        <v>43792</v>
      </c>
      <c r="C329" s="4">
        <f t="shared" si="26"/>
        <v>7</v>
      </c>
      <c r="D329" s="2">
        <v>45787545</v>
      </c>
      <c r="E329" s="2">
        <v>9519230</v>
      </c>
      <c r="F329" s="2">
        <v>3268903</v>
      </c>
      <c r="G329" s="2">
        <v>2133940</v>
      </c>
      <c r="H329" s="12">
        <v>1631184</v>
      </c>
      <c r="I329" s="13">
        <f t="shared" si="24"/>
        <v>3.5625059172751015E-2</v>
      </c>
      <c r="J329" s="13">
        <f t="shared" si="22"/>
        <v>5.4412811318888643E-2</v>
      </c>
      <c r="K329" s="13">
        <f t="shared" si="23"/>
        <v>-2.8571438876342947E-2</v>
      </c>
      <c r="L329" s="13">
        <f t="shared" si="25"/>
        <v>8.5424964342455612E-2</v>
      </c>
      <c r="M329" s="13"/>
      <c r="N329" s="13"/>
      <c r="O329" s="13"/>
      <c r="P329" s="13"/>
      <c r="Q329" s="13"/>
      <c r="R329" s="13"/>
      <c r="S329" s="13"/>
      <c r="T329" s="13"/>
    </row>
    <row r="330" spans="2:20" x14ac:dyDescent="0.3">
      <c r="B330" s="1">
        <v>43793</v>
      </c>
      <c r="C330" s="4">
        <f t="shared" si="26"/>
        <v>1</v>
      </c>
      <c r="D330" s="2">
        <v>46236443</v>
      </c>
      <c r="E330" s="2">
        <v>9709653</v>
      </c>
      <c r="F330" s="2">
        <v>3301282</v>
      </c>
      <c r="G330" s="2">
        <v>2177525</v>
      </c>
      <c r="H330" s="12">
        <v>1647515</v>
      </c>
      <c r="I330" s="13">
        <f t="shared" si="24"/>
        <v>3.5632390666384087E-2</v>
      </c>
      <c r="J330" s="13">
        <f t="shared" si="22"/>
        <v>1.3547702422639891</v>
      </c>
      <c r="K330" s="13">
        <f t="shared" si="23"/>
        <v>5.1020419528979843E-2</v>
      </c>
      <c r="L330" s="13">
        <f t="shared" si="25"/>
        <v>1.2404609829743283</v>
      </c>
      <c r="M330" s="13"/>
      <c r="N330" s="13"/>
      <c r="O330" s="13"/>
      <c r="P330" s="13"/>
      <c r="Q330" s="13"/>
      <c r="R330" s="13"/>
      <c r="S330" s="13"/>
      <c r="T330" s="13"/>
    </row>
    <row r="331" spans="2:20" hidden="1" x14ac:dyDescent="0.3">
      <c r="B331" s="1">
        <v>43794</v>
      </c>
      <c r="C331" s="4">
        <f t="shared" si="26"/>
        <v>2</v>
      </c>
      <c r="D331" s="2">
        <v>22151687</v>
      </c>
      <c r="E331" s="2">
        <v>5593301</v>
      </c>
      <c r="F331" s="2">
        <v>2237320</v>
      </c>
      <c r="G331" s="2">
        <v>1698573</v>
      </c>
      <c r="H331" s="12">
        <v>1364973</v>
      </c>
      <c r="I331" s="13">
        <f t="shared" si="24"/>
        <v>6.1619370118402267E-2</v>
      </c>
      <c r="J331" s="13">
        <f t="shared" ref="J331:J368" si="27">(H331/H324)-1</f>
        <v>-6.4550704753341459E-2</v>
      </c>
      <c r="K331" s="13">
        <f t="shared" ref="K331:K368" si="28">(D331/D324)-1</f>
        <v>-2.8571419800732412E-2</v>
      </c>
      <c r="L331" s="13">
        <f t="shared" si="25"/>
        <v>-3.7037498881522302E-2</v>
      </c>
      <c r="M331" s="13"/>
      <c r="N331" s="13"/>
      <c r="O331" s="13"/>
      <c r="P331" s="13"/>
      <c r="Q331" s="13"/>
      <c r="R331" s="13"/>
      <c r="S331" s="13"/>
      <c r="T331" s="13"/>
    </row>
    <row r="332" spans="2:20" hidden="1" x14ac:dyDescent="0.3">
      <c r="B332" s="1">
        <v>43795</v>
      </c>
      <c r="C332" s="4">
        <f t="shared" si="26"/>
        <v>3</v>
      </c>
      <c r="D332" s="2">
        <v>21065820</v>
      </c>
      <c r="E332" s="2">
        <v>5424448</v>
      </c>
      <c r="F332" s="2">
        <v>2191477</v>
      </c>
      <c r="G332" s="2">
        <v>1519789</v>
      </c>
      <c r="H332" s="12">
        <v>1258689</v>
      </c>
      <c r="I332" s="13">
        <f t="shared" ref="I332:I368" si="29">H332/D332</f>
        <v>5.97502969264904E-2</v>
      </c>
      <c r="J332" s="13">
        <f t="shared" si="27"/>
        <v>5.0698941695590971E-2</v>
      </c>
      <c r="K332" s="13">
        <f t="shared" si="28"/>
        <v>-1.0204062934193514E-2</v>
      </c>
      <c r="L332" s="13">
        <f t="shared" ref="L332:L368" si="30">(I332/I325)-1</f>
        <v>6.1530869494502038E-2</v>
      </c>
      <c r="M332" s="13"/>
      <c r="N332" s="13"/>
      <c r="O332" s="13"/>
      <c r="P332" s="13"/>
      <c r="Q332" s="13"/>
      <c r="R332" s="13"/>
      <c r="S332" s="13"/>
      <c r="T332" s="13"/>
    </row>
    <row r="333" spans="2:20" hidden="1" x14ac:dyDescent="0.3">
      <c r="B333" s="1">
        <v>43796</v>
      </c>
      <c r="C333" s="4">
        <f t="shared" si="26"/>
        <v>4</v>
      </c>
      <c r="D333" s="2">
        <v>22803207</v>
      </c>
      <c r="E333" s="2">
        <v>5985841</v>
      </c>
      <c r="F333" s="2">
        <v>2442223</v>
      </c>
      <c r="G333" s="2">
        <v>1729338</v>
      </c>
      <c r="H333" s="12">
        <v>1347154</v>
      </c>
      <c r="I333" s="13">
        <f t="shared" si="29"/>
        <v>5.9077392052793276E-2</v>
      </c>
      <c r="J333" s="13">
        <f t="shared" si="27"/>
        <v>6.2910276291296974E-3</v>
      </c>
      <c r="K333" s="13">
        <f t="shared" si="28"/>
        <v>1.9417484842767951E-2</v>
      </c>
      <c r="L333" s="13">
        <f t="shared" si="30"/>
        <v>-1.2876429342059903E-2</v>
      </c>
      <c r="M333" s="13"/>
      <c r="N333" s="13"/>
      <c r="O333" s="13"/>
      <c r="P333" s="13"/>
      <c r="Q333" s="13"/>
      <c r="R333" s="13"/>
      <c r="S333" s="13"/>
      <c r="T333" s="13"/>
    </row>
    <row r="334" spans="2:20" hidden="1" x14ac:dyDescent="0.3">
      <c r="B334" s="1">
        <v>43797</v>
      </c>
      <c r="C334" s="4">
        <f t="shared" si="26"/>
        <v>5</v>
      </c>
      <c r="D334" s="2">
        <v>22803207</v>
      </c>
      <c r="E334" s="2">
        <v>5472769</v>
      </c>
      <c r="F334" s="2">
        <v>2123434</v>
      </c>
      <c r="G334" s="2">
        <v>1519105</v>
      </c>
      <c r="H334" s="12">
        <v>1295492</v>
      </c>
      <c r="I334" s="13">
        <f t="shared" si="29"/>
        <v>5.6811833528503247E-2</v>
      </c>
      <c r="J334" s="13">
        <f t="shared" si="27"/>
        <v>6.1489765635050153E-2</v>
      </c>
      <c r="K334" s="13">
        <f t="shared" si="28"/>
        <v>7.1428581496972621E-2</v>
      </c>
      <c r="L334" s="13">
        <f t="shared" si="30"/>
        <v>-9.2762280506242245E-3</v>
      </c>
      <c r="M334" s="13"/>
      <c r="N334" s="13"/>
      <c r="O334" s="13"/>
      <c r="P334" s="13"/>
      <c r="Q334" s="13"/>
      <c r="R334" s="13"/>
      <c r="S334" s="13"/>
      <c r="T334" s="13"/>
    </row>
    <row r="335" spans="2:20" hidden="1" x14ac:dyDescent="0.3">
      <c r="B335" s="1">
        <v>43798</v>
      </c>
      <c r="C335" s="4">
        <f t="shared" si="26"/>
        <v>6</v>
      </c>
      <c r="D335" s="2">
        <v>21717340</v>
      </c>
      <c r="E335" s="2">
        <v>5537921</v>
      </c>
      <c r="F335" s="2">
        <v>2170865</v>
      </c>
      <c r="G335" s="2">
        <v>1584731</v>
      </c>
      <c r="H335" s="12">
        <v>1364454</v>
      </c>
      <c r="I335" s="13">
        <f t="shared" si="29"/>
        <v>6.2827860133883806E-2</v>
      </c>
      <c r="J335" s="13">
        <f t="shared" si="27"/>
        <v>-0.1012419680467409</v>
      </c>
      <c r="K335" s="13">
        <f t="shared" si="28"/>
        <v>-4.7619047619047672E-2</v>
      </c>
      <c r="L335" s="13">
        <f t="shared" si="30"/>
        <v>-5.6304066449077927E-2</v>
      </c>
      <c r="M335" s="13"/>
      <c r="N335" s="13"/>
      <c r="O335" s="13"/>
      <c r="P335" s="13"/>
      <c r="Q335" s="13"/>
      <c r="R335" s="13"/>
      <c r="S335" s="13"/>
      <c r="T335" s="13"/>
    </row>
    <row r="336" spans="2:20" hidden="1" x14ac:dyDescent="0.3">
      <c r="B336" s="1">
        <v>43799</v>
      </c>
      <c r="C336" s="4">
        <f t="shared" si="26"/>
        <v>7</v>
      </c>
      <c r="D336" s="2">
        <v>47134238</v>
      </c>
      <c r="E336" s="2">
        <v>10195135</v>
      </c>
      <c r="F336" s="2">
        <v>3327692</v>
      </c>
      <c r="G336" s="2">
        <v>2308087</v>
      </c>
      <c r="H336" s="12">
        <v>1728295</v>
      </c>
      <c r="I336" s="13">
        <f t="shared" si="29"/>
        <v>3.6667506961712205E-2</v>
      </c>
      <c r="J336" s="13">
        <f t="shared" si="27"/>
        <v>5.9534056243808253E-2</v>
      </c>
      <c r="K336" s="13">
        <f t="shared" si="28"/>
        <v>2.9411775625882486E-2</v>
      </c>
      <c r="L336" s="13">
        <f t="shared" si="30"/>
        <v>2.9261643718434538E-2</v>
      </c>
      <c r="M336" s="13"/>
      <c r="N336" s="13"/>
      <c r="O336" s="13"/>
      <c r="P336" s="13"/>
      <c r="Q336" s="13"/>
      <c r="R336" s="13"/>
      <c r="S336" s="13"/>
      <c r="T336" s="13"/>
    </row>
    <row r="337" spans="2:20" x14ac:dyDescent="0.3">
      <c r="B337" s="1">
        <v>43800</v>
      </c>
      <c r="C337" s="4">
        <f t="shared" si="26"/>
        <v>1</v>
      </c>
      <c r="D337" s="2">
        <v>46685340</v>
      </c>
      <c r="E337" s="2">
        <v>10196078</v>
      </c>
      <c r="F337" s="2">
        <v>3501333</v>
      </c>
      <c r="G337" s="2">
        <v>2452333</v>
      </c>
      <c r="H337" s="12">
        <v>1989333</v>
      </c>
      <c r="I337" s="13">
        <f t="shared" si="29"/>
        <v>4.2611513592918031E-2</v>
      </c>
      <c r="J337" s="13">
        <f t="shared" si="27"/>
        <v>0.20747489400703478</v>
      </c>
      <c r="K337" s="13">
        <f t="shared" si="28"/>
        <v>9.708726945106827E-3</v>
      </c>
      <c r="L337" s="13">
        <f t="shared" si="30"/>
        <v>0.19586457141979285</v>
      </c>
      <c r="M337" s="13"/>
      <c r="N337" s="13"/>
      <c r="O337" s="13"/>
      <c r="P337" s="13"/>
      <c r="Q337" s="13"/>
      <c r="R337" s="13"/>
      <c r="S337" s="13"/>
      <c r="T337" s="13"/>
    </row>
    <row r="338" spans="2:20" hidden="1" x14ac:dyDescent="0.3">
      <c r="B338" s="1">
        <v>43801</v>
      </c>
      <c r="C338" s="4">
        <f t="shared" si="26"/>
        <v>2</v>
      </c>
      <c r="D338" s="2">
        <v>21500167</v>
      </c>
      <c r="E338" s="2">
        <v>5643793</v>
      </c>
      <c r="F338" s="2">
        <v>2212367</v>
      </c>
      <c r="G338" s="2">
        <v>1582727</v>
      </c>
      <c r="H338" s="12">
        <v>1310814</v>
      </c>
      <c r="I338" s="13">
        <f t="shared" si="29"/>
        <v>6.0967619460816282E-2</v>
      </c>
      <c r="J338" s="13">
        <f t="shared" si="27"/>
        <v>-3.9677707910705906E-2</v>
      </c>
      <c r="K338" s="13">
        <f t="shared" si="28"/>
        <v>-2.9411755411675844E-2</v>
      </c>
      <c r="L338" s="13">
        <f t="shared" si="30"/>
        <v>-1.0577041867413484E-2</v>
      </c>
      <c r="M338" s="13"/>
      <c r="N338" s="13"/>
      <c r="O338" s="13"/>
      <c r="P338" s="13"/>
      <c r="Q338" s="13"/>
      <c r="R338" s="13"/>
      <c r="S338" s="13"/>
      <c r="T338" s="13"/>
    </row>
    <row r="339" spans="2:20" hidden="1" x14ac:dyDescent="0.3">
      <c r="B339" s="1">
        <v>43802</v>
      </c>
      <c r="C339" s="4">
        <f t="shared" si="26"/>
        <v>3</v>
      </c>
      <c r="D339" s="2">
        <v>20848646</v>
      </c>
      <c r="E339" s="2">
        <v>5420648</v>
      </c>
      <c r="F339" s="2">
        <v>2254989</v>
      </c>
      <c r="G339" s="2">
        <v>1580296</v>
      </c>
      <c r="H339" s="12">
        <v>1282884</v>
      </c>
      <c r="I339" s="13">
        <f t="shared" si="29"/>
        <v>6.1533204602351635E-2</v>
      </c>
      <c r="J339" s="13">
        <f t="shared" si="27"/>
        <v>1.9222381382533626E-2</v>
      </c>
      <c r="K339" s="13">
        <f t="shared" si="28"/>
        <v>-1.030930673479602E-2</v>
      </c>
      <c r="L339" s="13">
        <f t="shared" si="30"/>
        <v>2.9839310724341761E-2</v>
      </c>
      <c r="M339" s="13"/>
      <c r="N339" s="13"/>
      <c r="O339" s="13"/>
      <c r="P339" s="13"/>
      <c r="Q339" s="13"/>
      <c r="R339" s="13"/>
      <c r="S339" s="13"/>
      <c r="T339" s="13"/>
    </row>
    <row r="340" spans="2:20" hidden="1" x14ac:dyDescent="0.3">
      <c r="B340" s="1">
        <v>43803</v>
      </c>
      <c r="C340" s="4">
        <f t="shared" si="26"/>
        <v>4</v>
      </c>
      <c r="D340" s="2">
        <v>22368860</v>
      </c>
      <c r="E340" s="2">
        <v>5759981</v>
      </c>
      <c r="F340" s="2">
        <v>2280952</v>
      </c>
      <c r="G340" s="2">
        <v>1581840</v>
      </c>
      <c r="H340" s="12">
        <v>1336022</v>
      </c>
      <c r="I340" s="13">
        <f t="shared" si="29"/>
        <v>5.9726870300945152E-2</v>
      </c>
      <c r="J340" s="13">
        <f t="shared" si="27"/>
        <v>-8.263346284092199E-3</v>
      </c>
      <c r="K340" s="13">
        <f t="shared" si="28"/>
        <v>-1.9047627818315149E-2</v>
      </c>
      <c r="L340" s="13">
        <f t="shared" si="30"/>
        <v>1.0993685157453914E-2</v>
      </c>
      <c r="M340" s="13"/>
      <c r="N340" s="13"/>
      <c r="O340" s="13"/>
      <c r="P340" s="13"/>
      <c r="Q340" s="13"/>
      <c r="R340" s="13"/>
      <c r="S340" s="13"/>
      <c r="T340" s="13"/>
    </row>
    <row r="341" spans="2:20" hidden="1" x14ac:dyDescent="0.3">
      <c r="B341" s="1">
        <v>43804</v>
      </c>
      <c r="C341" s="4">
        <f t="shared" si="26"/>
        <v>5</v>
      </c>
      <c r="D341" s="2">
        <v>22586034</v>
      </c>
      <c r="E341" s="2">
        <v>5815903</v>
      </c>
      <c r="F341" s="2">
        <v>2419415</v>
      </c>
      <c r="G341" s="2">
        <v>1783835</v>
      </c>
      <c r="H341" s="12">
        <v>1418862</v>
      </c>
      <c r="I341" s="13">
        <f t="shared" si="29"/>
        <v>6.2820325162000548E-2</v>
      </c>
      <c r="J341" s="13">
        <f t="shared" si="27"/>
        <v>9.5230229133024258E-2</v>
      </c>
      <c r="K341" s="13">
        <f t="shared" si="28"/>
        <v>-9.5237919824172623E-3</v>
      </c>
      <c r="L341" s="13">
        <f t="shared" si="30"/>
        <v>0.10576126944543618</v>
      </c>
      <c r="M341" s="13"/>
      <c r="N341" s="13"/>
      <c r="O341" s="13"/>
      <c r="P341" s="13"/>
      <c r="Q341" s="13"/>
      <c r="R341" s="13"/>
      <c r="S341" s="13"/>
      <c r="T341" s="13"/>
    </row>
    <row r="342" spans="2:20" hidden="1" x14ac:dyDescent="0.3">
      <c r="B342" s="1">
        <v>43805</v>
      </c>
      <c r="C342" s="4">
        <f t="shared" si="26"/>
        <v>6</v>
      </c>
      <c r="D342" s="2">
        <v>21065820</v>
      </c>
      <c r="E342" s="2">
        <v>5108461</v>
      </c>
      <c r="F342" s="2">
        <v>2125119</v>
      </c>
      <c r="G342" s="2">
        <v>1582364</v>
      </c>
      <c r="H342" s="12">
        <v>1336464</v>
      </c>
      <c r="I342" s="13">
        <f t="shared" si="29"/>
        <v>6.3442296573311643E-2</v>
      </c>
      <c r="J342" s="13">
        <f t="shared" si="27"/>
        <v>-2.0513699985488687E-2</v>
      </c>
      <c r="K342" s="13">
        <f t="shared" si="28"/>
        <v>-2.9999990790768982E-2</v>
      </c>
      <c r="L342" s="13">
        <f t="shared" si="30"/>
        <v>9.7796811497079528E-3</v>
      </c>
      <c r="M342" s="13"/>
      <c r="N342" s="13"/>
      <c r="O342" s="13"/>
      <c r="P342" s="13"/>
      <c r="Q342" s="13"/>
      <c r="R342" s="13"/>
      <c r="S342" s="13"/>
      <c r="T342" s="13"/>
    </row>
    <row r="343" spans="2:20" hidden="1" x14ac:dyDescent="0.3">
      <c r="B343" s="1">
        <v>43806</v>
      </c>
      <c r="C343" s="4">
        <f t="shared" si="26"/>
        <v>7</v>
      </c>
      <c r="D343" s="2">
        <v>43991955</v>
      </c>
      <c r="E343" s="2">
        <v>9145927</v>
      </c>
      <c r="F343" s="2">
        <v>3140711</v>
      </c>
      <c r="G343" s="2">
        <v>2157040</v>
      </c>
      <c r="H343" s="12">
        <v>1665666</v>
      </c>
      <c r="I343" s="13">
        <f t="shared" si="29"/>
        <v>3.7862968354100197E-2</v>
      </c>
      <c r="J343" s="13">
        <f t="shared" si="27"/>
        <v>-3.623744788939387E-2</v>
      </c>
      <c r="K343" s="13">
        <f t="shared" si="28"/>
        <v>-6.6666676567466721E-2</v>
      </c>
      <c r="L343" s="13">
        <f t="shared" si="30"/>
        <v>3.2602745358070839E-2</v>
      </c>
      <c r="M343" s="13"/>
      <c r="N343" s="13"/>
      <c r="O343" s="13"/>
      <c r="P343" s="13"/>
      <c r="Q343" s="13"/>
      <c r="R343" s="13"/>
      <c r="S343" s="13"/>
      <c r="T343" s="13"/>
    </row>
    <row r="344" spans="2:20" hidden="1" x14ac:dyDescent="0.3">
      <c r="B344" s="1">
        <v>43807</v>
      </c>
      <c r="C344" s="4">
        <f t="shared" si="26"/>
        <v>1</v>
      </c>
      <c r="D344" s="2">
        <v>43991955</v>
      </c>
      <c r="E344" s="2">
        <v>9238310</v>
      </c>
      <c r="F344" s="2">
        <v>3078205</v>
      </c>
      <c r="G344" s="2">
        <v>2093179</v>
      </c>
      <c r="H344" s="12">
        <v>1632680</v>
      </c>
      <c r="I344" s="13">
        <f t="shared" si="29"/>
        <v>3.711314943834617E-2</v>
      </c>
      <c r="J344" s="13">
        <f t="shared" si="27"/>
        <v>-0.17928270430340221</v>
      </c>
      <c r="K344" s="13">
        <f t="shared" si="28"/>
        <v>-5.7692307692307709E-2</v>
      </c>
      <c r="L344" s="13">
        <f t="shared" si="30"/>
        <v>-0.12903470660769212</v>
      </c>
      <c r="M344" s="13"/>
      <c r="N344" s="13"/>
      <c r="O344" s="13"/>
      <c r="P344" s="13"/>
      <c r="Q344" s="13"/>
      <c r="R344" s="13"/>
      <c r="S344" s="13"/>
      <c r="T344" s="13"/>
    </row>
    <row r="345" spans="2:20" hidden="1" x14ac:dyDescent="0.3">
      <c r="B345" s="1">
        <v>43808</v>
      </c>
      <c r="C345" s="4">
        <f t="shared" si="26"/>
        <v>2</v>
      </c>
      <c r="D345" s="2">
        <v>22586034</v>
      </c>
      <c r="E345" s="2">
        <v>5533578</v>
      </c>
      <c r="F345" s="2">
        <v>2257699</v>
      </c>
      <c r="G345" s="2">
        <v>1582196</v>
      </c>
      <c r="H345" s="12">
        <v>1245504</v>
      </c>
      <c r="I345" s="13">
        <f t="shared" si="29"/>
        <v>5.5144874040302959E-2</v>
      </c>
      <c r="J345" s="13">
        <f t="shared" si="27"/>
        <v>-4.9824002490055808E-2</v>
      </c>
      <c r="K345" s="13">
        <f t="shared" si="28"/>
        <v>5.0505049565428894E-2</v>
      </c>
      <c r="L345" s="13">
        <f t="shared" si="30"/>
        <v>-9.5505540022857272E-2</v>
      </c>
      <c r="M345" s="13"/>
      <c r="N345" s="13"/>
      <c r="O345" s="13"/>
      <c r="P345" s="13"/>
      <c r="Q345" s="13"/>
      <c r="R345" s="13"/>
      <c r="S345" s="13"/>
      <c r="T345" s="13"/>
    </row>
    <row r="346" spans="2:20" hidden="1" x14ac:dyDescent="0.3">
      <c r="B346" s="1">
        <v>43809</v>
      </c>
      <c r="C346" s="4">
        <f t="shared" si="26"/>
        <v>3</v>
      </c>
      <c r="D346" s="2">
        <v>21500167</v>
      </c>
      <c r="E346" s="2">
        <v>5213790</v>
      </c>
      <c r="F346" s="2">
        <v>2106371</v>
      </c>
      <c r="G346" s="2">
        <v>1522274</v>
      </c>
      <c r="H346" s="12">
        <v>1235782</v>
      </c>
      <c r="I346" s="13">
        <f t="shared" si="29"/>
        <v>5.7477786102777713E-2</v>
      </c>
      <c r="J346" s="13">
        <f t="shared" si="27"/>
        <v>-3.671571241047511E-2</v>
      </c>
      <c r="K346" s="13">
        <f t="shared" si="28"/>
        <v>3.1250038971355698E-2</v>
      </c>
      <c r="L346" s="13">
        <f t="shared" si="30"/>
        <v>-6.5906180667517744E-2</v>
      </c>
      <c r="M346" s="13"/>
      <c r="N346" s="13"/>
      <c r="O346" s="13"/>
      <c r="P346" s="13"/>
      <c r="Q346" s="13"/>
      <c r="R346" s="13"/>
      <c r="S346" s="13"/>
      <c r="T346" s="13"/>
    </row>
    <row r="347" spans="2:20" hidden="1" x14ac:dyDescent="0.3">
      <c r="B347" s="1">
        <v>43810</v>
      </c>
      <c r="C347" s="4">
        <f t="shared" si="26"/>
        <v>4</v>
      </c>
      <c r="D347" s="2">
        <v>22586034</v>
      </c>
      <c r="E347" s="2">
        <v>5477113</v>
      </c>
      <c r="F347" s="2">
        <v>2212753</v>
      </c>
      <c r="G347" s="2">
        <v>1566850</v>
      </c>
      <c r="H347" s="12">
        <v>1246273</v>
      </c>
      <c r="I347" s="13">
        <f t="shared" si="29"/>
        <v>5.5178921629180228E-2</v>
      </c>
      <c r="J347" s="13">
        <f t="shared" si="27"/>
        <v>-6.7176289013204826E-2</v>
      </c>
      <c r="K347" s="13">
        <f t="shared" si="28"/>
        <v>9.7087647738864913E-3</v>
      </c>
      <c r="L347" s="13">
        <f t="shared" si="30"/>
        <v>-7.6145772394388356E-2</v>
      </c>
      <c r="M347" s="13"/>
      <c r="N347" s="13"/>
      <c r="O347" s="13"/>
      <c r="P347" s="13"/>
      <c r="Q347" s="13"/>
      <c r="R347" s="13"/>
      <c r="S347" s="13"/>
      <c r="T347" s="13"/>
    </row>
    <row r="348" spans="2:20" hidden="1" x14ac:dyDescent="0.3">
      <c r="B348" s="1">
        <v>43811</v>
      </c>
      <c r="C348" s="4">
        <f t="shared" si="26"/>
        <v>5</v>
      </c>
      <c r="D348" s="2">
        <v>21934513</v>
      </c>
      <c r="E348" s="2">
        <v>5648137</v>
      </c>
      <c r="F348" s="2">
        <v>2259254</v>
      </c>
      <c r="G348" s="2">
        <v>1682241</v>
      </c>
      <c r="H348" s="12">
        <v>1379437</v>
      </c>
      <c r="I348" s="13">
        <f t="shared" si="29"/>
        <v>6.2888882009826244E-2</v>
      </c>
      <c r="J348" s="13">
        <f t="shared" si="27"/>
        <v>-2.7786352724930241E-2</v>
      </c>
      <c r="K348" s="13">
        <f t="shared" si="28"/>
        <v>-2.8846188755405233E-2</v>
      </c>
      <c r="L348" s="13">
        <f t="shared" si="30"/>
        <v>1.0913163478365462E-3</v>
      </c>
      <c r="M348" s="13"/>
      <c r="N348" s="13"/>
      <c r="O348" s="13"/>
      <c r="P348" s="13"/>
      <c r="Q348" s="13"/>
      <c r="R348" s="13"/>
      <c r="S348" s="13"/>
      <c r="T348" s="13"/>
    </row>
    <row r="349" spans="2:20" hidden="1" x14ac:dyDescent="0.3">
      <c r="B349" s="1">
        <v>43812</v>
      </c>
      <c r="C349" s="4">
        <f t="shared" si="26"/>
        <v>6</v>
      </c>
      <c r="D349" s="2">
        <v>22803207</v>
      </c>
      <c r="E349" s="2">
        <v>5928833</v>
      </c>
      <c r="F349" s="2">
        <v>2276672</v>
      </c>
      <c r="G349" s="2">
        <v>1661970</v>
      </c>
      <c r="H349" s="12">
        <v>1308303</v>
      </c>
      <c r="I349" s="13">
        <f t="shared" si="29"/>
        <v>5.7373640470833771E-2</v>
      </c>
      <c r="J349" s="13">
        <f t="shared" si="27"/>
        <v>-2.1071274647128546E-2</v>
      </c>
      <c r="K349" s="13">
        <f t="shared" si="28"/>
        <v>8.2474216527056665E-2</v>
      </c>
      <c r="L349" s="13">
        <f t="shared" si="30"/>
        <v>-9.5656311802413296E-2</v>
      </c>
      <c r="M349" s="13"/>
      <c r="N349" s="13"/>
      <c r="O349" s="13"/>
      <c r="P349" s="13"/>
      <c r="Q349" s="13"/>
      <c r="R349" s="13"/>
      <c r="S349" s="13"/>
      <c r="T349" s="13"/>
    </row>
    <row r="350" spans="2:20" hidden="1" x14ac:dyDescent="0.3">
      <c r="B350" s="1">
        <v>43813</v>
      </c>
      <c r="C350" s="4">
        <f t="shared" si="26"/>
        <v>7</v>
      </c>
      <c r="D350" s="2">
        <v>45787545</v>
      </c>
      <c r="E350" s="2">
        <v>9230769</v>
      </c>
      <c r="F350" s="2">
        <v>3232615</v>
      </c>
      <c r="G350" s="2">
        <v>2220160</v>
      </c>
      <c r="H350" s="12">
        <v>1783676</v>
      </c>
      <c r="I350" s="13">
        <f t="shared" si="29"/>
        <v>3.8955484510034333E-2</v>
      </c>
      <c r="J350" s="13">
        <f t="shared" si="27"/>
        <v>7.0848537461892125E-2</v>
      </c>
      <c r="K350" s="13">
        <f t="shared" si="28"/>
        <v>4.081632653061229E-2</v>
      </c>
      <c r="L350" s="13">
        <f t="shared" si="30"/>
        <v>2.8854477169268922E-2</v>
      </c>
      <c r="M350" s="13"/>
      <c r="N350" s="13"/>
      <c r="O350" s="13"/>
      <c r="P350" s="13"/>
      <c r="Q350" s="13"/>
      <c r="R350" s="13"/>
      <c r="S350" s="13"/>
      <c r="T350" s="13"/>
    </row>
    <row r="351" spans="2:20" hidden="1" x14ac:dyDescent="0.3">
      <c r="B351" s="1">
        <v>43814</v>
      </c>
      <c r="C351" s="4">
        <f t="shared" si="26"/>
        <v>1</v>
      </c>
      <c r="D351" s="2">
        <v>43094160</v>
      </c>
      <c r="E351" s="2">
        <v>8687782</v>
      </c>
      <c r="F351" s="2">
        <v>2806153</v>
      </c>
      <c r="G351" s="2">
        <v>1812775</v>
      </c>
      <c r="H351" s="12">
        <v>1385685</v>
      </c>
      <c r="I351" s="13">
        <f t="shared" si="29"/>
        <v>3.2154820978062923E-2</v>
      </c>
      <c r="J351" s="13">
        <f t="shared" si="27"/>
        <v>-0.1512819413479678</v>
      </c>
      <c r="K351" s="13">
        <f t="shared" si="28"/>
        <v>-2.0408163265306145E-2</v>
      </c>
      <c r="L351" s="13">
        <f t="shared" si="30"/>
        <v>-0.13360031512605031</v>
      </c>
      <c r="M351" s="13"/>
      <c r="N351" s="13"/>
      <c r="O351" s="13"/>
      <c r="P351" s="13"/>
      <c r="Q351" s="13"/>
      <c r="R351" s="13"/>
      <c r="S351" s="13"/>
      <c r="T351" s="13"/>
    </row>
    <row r="352" spans="2:20" hidden="1" x14ac:dyDescent="0.3">
      <c r="B352" s="1">
        <v>43815</v>
      </c>
      <c r="C352" s="4">
        <f t="shared" si="26"/>
        <v>2</v>
      </c>
      <c r="D352" s="2">
        <v>21282993</v>
      </c>
      <c r="E352" s="2">
        <v>5427163</v>
      </c>
      <c r="F352" s="2">
        <v>2214282</v>
      </c>
      <c r="G352" s="2">
        <v>1584097</v>
      </c>
      <c r="H352" s="12">
        <v>1324939</v>
      </c>
      <c r="I352" s="13">
        <f t="shared" si="29"/>
        <v>6.2253415203397382E-2</v>
      </c>
      <c r="J352" s="13">
        <f t="shared" si="27"/>
        <v>6.3777394532654963E-2</v>
      </c>
      <c r="K352" s="13">
        <f t="shared" si="28"/>
        <v>-5.7692333235662363E-2</v>
      </c>
      <c r="L352" s="13">
        <f t="shared" si="30"/>
        <v>0.12890665337088447</v>
      </c>
      <c r="M352" s="13"/>
      <c r="N352" s="13"/>
      <c r="O352" s="13"/>
      <c r="P352" s="13"/>
      <c r="Q352" s="13"/>
      <c r="R352" s="13"/>
      <c r="S352" s="13"/>
      <c r="T352" s="13"/>
    </row>
    <row r="353" spans="2:20" hidden="1" x14ac:dyDescent="0.3">
      <c r="B353" s="1">
        <v>43816</v>
      </c>
      <c r="C353" s="4">
        <f t="shared" si="26"/>
        <v>3</v>
      </c>
      <c r="D353" s="2">
        <v>21065820</v>
      </c>
      <c r="E353" s="2">
        <v>5108461</v>
      </c>
      <c r="F353" s="2">
        <v>2022950</v>
      </c>
      <c r="G353" s="2">
        <v>1402916</v>
      </c>
      <c r="H353" s="12">
        <v>1104375</v>
      </c>
      <c r="I353" s="13">
        <f t="shared" si="29"/>
        <v>5.2424970876994104E-2</v>
      </c>
      <c r="J353" s="13">
        <f t="shared" si="27"/>
        <v>-0.10633509793798579</v>
      </c>
      <c r="K353" s="13">
        <f t="shared" si="28"/>
        <v>-2.0202029128424948E-2</v>
      </c>
      <c r="L353" s="13">
        <f t="shared" si="30"/>
        <v>-8.7909009173535724E-2</v>
      </c>
      <c r="M353" s="13"/>
      <c r="N353" s="13"/>
      <c r="O353" s="13"/>
      <c r="P353" s="13"/>
      <c r="Q353" s="13"/>
      <c r="R353" s="13"/>
      <c r="S353" s="13"/>
      <c r="T353" s="13"/>
    </row>
    <row r="354" spans="2:20" hidden="1" x14ac:dyDescent="0.3">
      <c r="B354" s="1">
        <v>43817</v>
      </c>
      <c r="C354" s="4">
        <f t="shared" si="26"/>
        <v>4</v>
      </c>
      <c r="D354" s="2">
        <v>22368860</v>
      </c>
      <c r="E354" s="2">
        <v>5424448</v>
      </c>
      <c r="F354" s="2">
        <v>2104686</v>
      </c>
      <c r="G354" s="2">
        <v>1597877</v>
      </c>
      <c r="H354" s="12">
        <v>1284054</v>
      </c>
      <c r="I354" s="13">
        <f t="shared" si="29"/>
        <v>5.7403640596793933E-2</v>
      </c>
      <c r="J354" s="13">
        <f t="shared" si="27"/>
        <v>3.0315187763836571E-2</v>
      </c>
      <c r="K354" s="13">
        <f t="shared" si="28"/>
        <v>-9.6154110101844825E-3</v>
      </c>
      <c r="L354" s="13">
        <f t="shared" si="30"/>
        <v>4.0318275564798389E-2</v>
      </c>
      <c r="M354" s="13"/>
      <c r="N354" s="13"/>
      <c r="O354" s="13"/>
      <c r="P354" s="13"/>
      <c r="Q354" s="13"/>
      <c r="R354" s="13"/>
      <c r="S354" s="13"/>
      <c r="T354" s="13"/>
    </row>
    <row r="355" spans="2:20" hidden="1" x14ac:dyDescent="0.3">
      <c r="B355" s="1">
        <v>43818</v>
      </c>
      <c r="C355" s="4">
        <f t="shared" si="26"/>
        <v>5</v>
      </c>
      <c r="D355" s="2">
        <v>21065820</v>
      </c>
      <c r="E355" s="2">
        <v>5213790</v>
      </c>
      <c r="F355" s="2">
        <v>2064661</v>
      </c>
      <c r="G355" s="2">
        <v>1507202</v>
      </c>
      <c r="H355" s="12">
        <v>1211187</v>
      </c>
      <c r="I355" s="13">
        <f t="shared" si="29"/>
        <v>5.7495364528890876E-2</v>
      </c>
      <c r="J355" s="13">
        <f t="shared" si="27"/>
        <v>-0.12197005010014961</v>
      </c>
      <c r="K355" s="13">
        <f t="shared" si="28"/>
        <v>-3.9603933764109533E-2</v>
      </c>
      <c r="L355" s="13">
        <f t="shared" si="30"/>
        <v>-8.5762654837664987E-2</v>
      </c>
      <c r="M355" s="13"/>
      <c r="N355" s="13"/>
      <c r="O355" s="13"/>
      <c r="P355" s="13"/>
      <c r="Q355" s="13"/>
      <c r="R355" s="13"/>
      <c r="S355" s="13"/>
      <c r="T355" s="13"/>
    </row>
    <row r="356" spans="2:20" hidden="1" x14ac:dyDescent="0.3">
      <c r="B356" s="1">
        <v>43819</v>
      </c>
      <c r="C356" s="4">
        <f t="shared" si="26"/>
        <v>6</v>
      </c>
      <c r="D356" s="2">
        <v>22151687</v>
      </c>
      <c r="E356" s="2">
        <v>5261025</v>
      </c>
      <c r="F356" s="2">
        <v>2062322</v>
      </c>
      <c r="G356" s="2">
        <v>1430220</v>
      </c>
      <c r="H356" s="12">
        <v>1231419</v>
      </c>
      <c r="I356" s="13">
        <f t="shared" si="29"/>
        <v>5.5590303348002343E-2</v>
      </c>
      <c r="J356" s="13">
        <f t="shared" si="27"/>
        <v>-5.8766203241909509E-2</v>
      </c>
      <c r="K356" s="13">
        <f t="shared" si="28"/>
        <v>-2.8571419800732412E-2</v>
      </c>
      <c r="L356" s="13">
        <f t="shared" si="30"/>
        <v>-3.1082865026457518E-2</v>
      </c>
      <c r="M356" s="13"/>
      <c r="N356" s="13"/>
      <c r="O356" s="13"/>
      <c r="P356" s="13"/>
      <c r="Q356" s="13"/>
      <c r="R356" s="13"/>
      <c r="S356" s="13"/>
      <c r="T356" s="13"/>
    </row>
    <row r="357" spans="2:20" hidden="1" x14ac:dyDescent="0.3">
      <c r="B357" s="1">
        <v>43820</v>
      </c>
      <c r="C357" s="4">
        <f t="shared" si="26"/>
        <v>7</v>
      </c>
      <c r="D357" s="2">
        <v>46236443</v>
      </c>
      <c r="E357" s="2">
        <v>9321266</v>
      </c>
      <c r="F357" s="2">
        <v>3042461</v>
      </c>
      <c r="G357" s="2">
        <v>1965430</v>
      </c>
      <c r="H357" s="12">
        <v>1502374</v>
      </c>
      <c r="I357" s="13">
        <f t="shared" si="29"/>
        <v>3.2493286734881402E-2</v>
      </c>
      <c r="J357" s="13">
        <f t="shared" si="27"/>
        <v>-0.15770913551564303</v>
      </c>
      <c r="K357" s="13">
        <f t="shared" si="28"/>
        <v>9.8039324886276535E-3</v>
      </c>
      <c r="L357" s="13">
        <f t="shared" si="30"/>
        <v>-0.16588672574431385</v>
      </c>
      <c r="M357" s="13"/>
      <c r="N357" s="13"/>
      <c r="O357" s="13"/>
      <c r="P357" s="13"/>
      <c r="Q357" s="13"/>
      <c r="R357" s="13"/>
      <c r="S357" s="13"/>
      <c r="T357" s="13"/>
    </row>
    <row r="358" spans="2:20" x14ac:dyDescent="0.3">
      <c r="B358" s="1">
        <v>43821</v>
      </c>
      <c r="C358" s="4">
        <f t="shared" si="26"/>
        <v>1</v>
      </c>
      <c r="D358" s="2">
        <v>43094160</v>
      </c>
      <c r="E358" s="2">
        <v>9140271</v>
      </c>
      <c r="F358" s="2">
        <v>3263076</v>
      </c>
      <c r="G358" s="2">
        <v>2107947</v>
      </c>
      <c r="H358" s="12">
        <v>1677083</v>
      </c>
      <c r="I358" s="13">
        <f t="shared" si="29"/>
        <v>3.8916711684367444E-2</v>
      </c>
      <c r="J358" s="13">
        <f t="shared" si="27"/>
        <v>0.21029166080314066</v>
      </c>
      <c r="K358" s="13">
        <f t="shared" si="28"/>
        <v>0</v>
      </c>
      <c r="L358" s="13">
        <f t="shared" si="30"/>
        <v>0.21029166080314066</v>
      </c>
      <c r="M358" s="13"/>
      <c r="N358" s="13"/>
      <c r="O358" s="13"/>
      <c r="P358" s="13"/>
      <c r="Q358" s="13"/>
      <c r="R358" s="13"/>
      <c r="S358" s="13"/>
      <c r="T358" s="13"/>
    </row>
    <row r="359" spans="2:20" hidden="1" x14ac:dyDescent="0.3">
      <c r="B359" s="1">
        <v>43822</v>
      </c>
      <c r="C359" s="4">
        <f t="shared" si="26"/>
        <v>2</v>
      </c>
      <c r="D359" s="2">
        <v>21500167</v>
      </c>
      <c r="E359" s="2">
        <v>5106289</v>
      </c>
      <c r="F359" s="2">
        <v>1940390</v>
      </c>
      <c r="G359" s="2">
        <v>1430649</v>
      </c>
      <c r="H359" s="12">
        <v>1196595</v>
      </c>
      <c r="I359" s="13">
        <f t="shared" si="29"/>
        <v>5.5655149097213988E-2</v>
      </c>
      <c r="J359" s="13">
        <f t="shared" si="27"/>
        <v>-9.6867855803172809E-2</v>
      </c>
      <c r="K359" s="13">
        <f t="shared" si="28"/>
        <v>1.0204109920066262E-2</v>
      </c>
      <c r="L359" s="13">
        <f t="shared" si="30"/>
        <v>-0.10599042774802347</v>
      </c>
      <c r="M359" s="13"/>
      <c r="N359" s="13"/>
      <c r="O359" s="13"/>
      <c r="P359" s="13"/>
      <c r="Q359" s="13"/>
      <c r="R359" s="13"/>
      <c r="S359" s="13"/>
      <c r="T359" s="13"/>
    </row>
    <row r="360" spans="2:20" hidden="1" x14ac:dyDescent="0.3">
      <c r="B360" s="1">
        <v>43823</v>
      </c>
      <c r="C360" s="4">
        <f t="shared" si="26"/>
        <v>3</v>
      </c>
      <c r="D360" s="2">
        <v>21282993</v>
      </c>
      <c r="E360" s="2">
        <v>5320748</v>
      </c>
      <c r="F360" s="2">
        <v>2107016</v>
      </c>
      <c r="G360" s="2">
        <v>1568884</v>
      </c>
      <c r="H360" s="12">
        <v>1312214</v>
      </c>
      <c r="I360" s="13">
        <f t="shared" si="29"/>
        <v>6.1655519973154153E-2</v>
      </c>
      <c r="J360" s="13">
        <f t="shared" si="27"/>
        <v>0.18819603848330502</v>
      </c>
      <c r="K360" s="13">
        <f t="shared" si="28"/>
        <v>1.0309259264533743E-2</v>
      </c>
      <c r="L360" s="13">
        <f t="shared" si="30"/>
        <v>0.17607161132846216</v>
      </c>
      <c r="M360" s="13"/>
      <c r="N360" s="13"/>
      <c r="O360" s="13"/>
      <c r="P360" s="13"/>
      <c r="Q360" s="13"/>
      <c r="R360" s="13"/>
      <c r="S360" s="13"/>
      <c r="T360" s="13"/>
    </row>
    <row r="361" spans="2:20" hidden="1" x14ac:dyDescent="0.3">
      <c r="B361" s="1">
        <v>43824</v>
      </c>
      <c r="C361" s="4">
        <f t="shared" si="26"/>
        <v>4</v>
      </c>
      <c r="D361" s="2">
        <v>20631473</v>
      </c>
      <c r="E361" s="2">
        <v>5261025</v>
      </c>
      <c r="F361" s="2">
        <v>2167542</v>
      </c>
      <c r="G361" s="2">
        <v>1582306</v>
      </c>
      <c r="H361" s="12">
        <v>1258566</v>
      </c>
      <c r="I361" s="13">
        <f t="shared" si="29"/>
        <v>6.1002236728322792E-2</v>
      </c>
      <c r="J361" s="13">
        <f t="shared" si="27"/>
        <v>-1.9849632492091485E-2</v>
      </c>
      <c r="K361" s="13">
        <f t="shared" si="28"/>
        <v>-7.7669894666066996E-2</v>
      </c>
      <c r="L361" s="13">
        <f t="shared" si="30"/>
        <v>6.2689336322857558E-2</v>
      </c>
      <c r="M361" s="13"/>
      <c r="N361" s="13"/>
      <c r="O361" s="13"/>
      <c r="P361" s="13"/>
      <c r="Q361" s="13"/>
      <c r="R361" s="13"/>
      <c r="S361" s="13"/>
      <c r="T361" s="13"/>
    </row>
    <row r="362" spans="2:20" hidden="1" x14ac:dyDescent="0.3">
      <c r="B362" s="1">
        <v>43825</v>
      </c>
      <c r="C362" s="4">
        <f t="shared" si="26"/>
        <v>5</v>
      </c>
      <c r="D362" s="2">
        <v>20631473</v>
      </c>
      <c r="E362" s="2">
        <v>5209447</v>
      </c>
      <c r="F362" s="2">
        <v>2146292</v>
      </c>
      <c r="G362" s="2">
        <v>1645132</v>
      </c>
      <c r="H362" s="12">
        <v>1295048</v>
      </c>
      <c r="I362" s="13">
        <f t="shared" si="29"/>
        <v>6.2770506012828076E-2</v>
      </c>
      <c r="J362" s="13">
        <f t="shared" si="27"/>
        <v>6.9238688988570773E-2</v>
      </c>
      <c r="K362" s="13">
        <f t="shared" si="28"/>
        <v>-2.0618565999329763E-2</v>
      </c>
      <c r="L362" s="13">
        <f t="shared" si="30"/>
        <v>9.1748987542926042E-2</v>
      </c>
      <c r="M362" s="13"/>
      <c r="N362" s="13"/>
      <c r="O362" s="13"/>
      <c r="P362" s="13"/>
      <c r="Q362" s="13"/>
      <c r="R362" s="13"/>
      <c r="S362" s="13"/>
      <c r="T362" s="13"/>
    </row>
    <row r="363" spans="2:20" hidden="1" x14ac:dyDescent="0.3">
      <c r="B363" s="1">
        <v>43826</v>
      </c>
      <c r="C363" s="4">
        <f t="shared" si="26"/>
        <v>6</v>
      </c>
      <c r="D363" s="2">
        <v>22368860</v>
      </c>
      <c r="E363" s="2">
        <v>5648137</v>
      </c>
      <c r="F363" s="2">
        <v>2349625</v>
      </c>
      <c r="G363" s="2">
        <v>1629465</v>
      </c>
      <c r="H363" s="12">
        <v>1309438</v>
      </c>
      <c r="I363" s="13">
        <f t="shared" si="29"/>
        <v>5.8538432445819771E-2</v>
      </c>
      <c r="J363" s="13">
        <f t="shared" si="27"/>
        <v>6.335698896963593E-2</v>
      </c>
      <c r="K363" s="13">
        <f t="shared" si="28"/>
        <v>9.80390342279569E-3</v>
      </c>
      <c r="L363" s="13">
        <f t="shared" si="30"/>
        <v>5.3033153630440921E-2</v>
      </c>
      <c r="M363" s="13"/>
      <c r="N363" s="13"/>
      <c r="O363" s="13"/>
      <c r="P363" s="13"/>
      <c r="Q363" s="13"/>
      <c r="R363" s="13"/>
      <c r="S363" s="13"/>
      <c r="T363" s="13"/>
    </row>
    <row r="364" spans="2:20" hidden="1" x14ac:dyDescent="0.3">
      <c r="B364" s="1">
        <v>43827</v>
      </c>
      <c r="C364" s="4">
        <f t="shared" si="26"/>
        <v>7</v>
      </c>
      <c r="D364" s="2">
        <v>45338648</v>
      </c>
      <c r="E364" s="2">
        <v>9521116</v>
      </c>
      <c r="F364" s="2">
        <v>3269551</v>
      </c>
      <c r="G364" s="2">
        <v>2201061</v>
      </c>
      <c r="H364" s="12">
        <v>1768333</v>
      </c>
      <c r="I364" s="13">
        <f t="shared" si="29"/>
        <v>3.9002773086661079E-2</v>
      </c>
      <c r="J364" s="13">
        <f t="shared" si="27"/>
        <v>0.17702582712427128</v>
      </c>
      <c r="K364" s="13">
        <f t="shared" si="28"/>
        <v>-1.9417475518175187E-2</v>
      </c>
      <c r="L364" s="13">
        <f t="shared" si="30"/>
        <v>0.2003332689885069</v>
      </c>
      <c r="M364" s="13"/>
      <c r="N364" s="13"/>
      <c r="O364" s="13"/>
      <c r="P364" s="13"/>
      <c r="Q364" s="13"/>
      <c r="R364" s="13"/>
      <c r="S364" s="13"/>
      <c r="T364" s="13"/>
    </row>
    <row r="365" spans="2:20" hidden="1" x14ac:dyDescent="0.3">
      <c r="B365" s="1">
        <v>43828</v>
      </c>
      <c r="C365" s="4">
        <f t="shared" si="26"/>
        <v>1</v>
      </c>
      <c r="D365" s="2">
        <v>43543058</v>
      </c>
      <c r="E365" s="2">
        <v>8778280</v>
      </c>
      <c r="F365" s="2">
        <v>3133846</v>
      </c>
      <c r="G365" s="2">
        <v>2109705</v>
      </c>
      <c r="H365" s="12">
        <v>1596202</v>
      </c>
      <c r="I365" s="13">
        <f t="shared" si="29"/>
        <v>3.6658013316382146E-2</v>
      </c>
      <c r="J365" s="13">
        <f t="shared" si="27"/>
        <v>-4.8227189709752039E-2</v>
      </c>
      <c r="K365" s="13">
        <f t="shared" si="28"/>
        <v>1.0416678269166812E-2</v>
      </c>
      <c r="L365" s="13">
        <f t="shared" si="30"/>
        <v>-5.8039291353914724E-2</v>
      </c>
      <c r="M365" s="13"/>
      <c r="N365" s="13"/>
      <c r="O365" s="13"/>
      <c r="P365" s="13"/>
      <c r="Q365" s="13"/>
      <c r="R365" s="13"/>
      <c r="S365" s="13"/>
      <c r="T365" s="13"/>
    </row>
    <row r="366" spans="2:20" hidden="1" x14ac:dyDescent="0.3">
      <c r="B366" s="1">
        <v>43829</v>
      </c>
      <c r="C366" s="4">
        <f t="shared" si="26"/>
        <v>2</v>
      </c>
      <c r="D366" s="2">
        <v>22151687</v>
      </c>
      <c r="E366" s="2">
        <v>5316404</v>
      </c>
      <c r="F366" s="2">
        <v>2041499</v>
      </c>
      <c r="G366" s="2">
        <v>1415779</v>
      </c>
      <c r="H366" s="12">
        <v>1172548</v>
      </c>
      <c r="I366" s="13">
        <f t="shared" si="29"/>
        <v>5.2932672802753128E-2</v>
      </c>
      <c r="J366" s="13">
        <f t="shared" si="27"/>
        <v>-2.0096189604669967E-2</v>
      </c>
      <c r="K366" s="13">
        <f t="shared" si="28"/>
        <v>3.0303020437004058E-2</v>
      </c>
      <c r="L366" s="13">
        <f t="shared" si="30"/>
        <v>-4.8916880802986507E-2</v>
      </c>
      <c r="M366" s="13"/>
      <c r="N366" s="13"/>
      <c r="O366" s="13"/>
      <c r="P366" s="13"/>
      <c r="Q366" s="13"/>
      <c r="R366" s="13"/>
      <c r="S366" s="13"/>
      <c r="T366" s="13"/>
    </row>
    <row r="367" spans="2:20" hidden="1" x14ac:dyDescent="0.3">
      <c r="B367" s="1">
        <v>43830</v>
      </c>
      <c r="C367" s="4">
        <f t="shared" si="26"/>
        <v>3</v>
      </c>
      <c r="D367" s="2">
        <v>21934513</v>
      </c>
      <c r="E367" s="2">
        <v>5319119</v>
      </c>
      <c r="F367" s="2">
        <v>2106371</v>
      </c>
      <c r="G367" s="2">
        <v>1491521</v>
      </c>
      <c r="H367" s="12">
        <v>1284200</v>
      </c>
      <c r="I367" s="13">
        <f t="shared" si="29"/>
        <v>5.854700307228157E-2</v>
      </c>
      <c r="J367" s="13">
        <f t="shared" si="27"/>
        <v>-2.1348651972925126E-2</v>
      </c>
      <c r="K367" s="13">
        <f t="shared" si="28"/>
        <v>3.061223578845329E-2</v>
      </c>
      <c r="L367" s="13">
        <f t="shared" si="30"/>
        <v>-5.0417495501231424E-2</v>
      </c>
      <c r="M367" s="13"/>
      <c r="N367" s="13"/>
      <c r="O367" s="13"/>
      <c r="P367" s="13"/>
      <c r="Q367" s="13"/>
      <c r="R367" s="13"/>
      <c r="S367" s="13"/>
      <c r="T367" s="13"/>
    </row>
    <row r="368" spans="2:20" hidden="1" x14ac:dyDescent="0.3">
      <c r="B368" s="1">
        <v>43831</v>
      </c>
      <c r="C368" s="4">
        <f t="shared" si="26"/>
        <v>4</v>
      </c>
      <c r="D368" s="2">
        <v>21717340</v>
      </c>
      <c r="E368" s="2">
        <v>5375041</v>
      </c>
      <c r="F368" s="2">
        <v>2042515</v>
      </c>
      <c r="G368" s="2">
        <v>1520857</v>
      </c>
      <c r="H368" s="12">
        <v>1284516</v>
      </c>
      <c r="I368" s="13">
        <f t="shared" si="29"/>
        <v>5.914702260958294E-2</v>
      </c>
      <c r="J368" s="13">
        <f t="shared" si="27"/>
        <v>2.0618704144240274E-2</v>
      </c>
      <c r="K368" s="13">
        <f t="shared" si="28"/>
        <v>5.2631578947368363E-2</v>
      </c>
      <c r="L368" s="13">
        <f t="shared" si="30"/>
        <v>-3.0412231062971751E-2</v>
      </c>
      <c r="M368" s="13"/>
      <c r="N368" s="13"/>
      <c r="O368" s="13"/>
      <c r="P368" s="13"/>
      <c r="Q368" s="13"/>
      <c r="R368" s="13"/>
      <c r="S368" s="13"/>
      <c r="T368" s="13"/>
    </row>
  </sheetData>
  <autoFilter ref="B2:T368" xr:uid="{4375D379-A816-2846-B956-DD451B8B10CC}">
    <filterColumn colId="8">
      <colorFilter dxfId="69"/>
    </filterColumn>
  </autoFilter>
  <conditionalFormatting sqref="J3:L368">
    <cfRule type="cellIs" dxfId="4" priority="1" operator="lessThan">
      <formula>-0.2</formula>
    </cfRule>
    <cfRule type="cellIs" dxfId="3" priority="2" operator="greaterThan">
      <formula>0.2</formula>
    </cfRule>
  </conditionalFormatting>
  <conditionalFormatting sqref="J10:L368">
    <cfRule type="cellIs" dxfId="2" priority="13" operator="greaterThan">
      <formula>0.2</formula>
    </cfRule>
  </conditionalFormatting>
  <conditionalFormatting sqref="Q10:T368">
    <cfRule type="cellIs" dxfId="1" priority="10" operator="lessThan">
      <formula>-0.2</formula>
    </cfRule>
    <cfRule type="cellIs" dxfId="0" priority="11" operator="greaterThan">
      <formula>0.2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Session Details</vt:lpstr>
      <vt:lpstr>Channel wise traffic</vt:lpstr>
      <vt:lpstr>Sheet1</vt:lpstr>
      <vt:lpstr>Supporting Data</vt:lpstr>
      <vt:lpstr>Funnel Chart</vt:lpstr>
      <vt:lpstr>Charts</vt:lpstr>
      <vt:lpstr>Dashboard</vt:lpstr>
      <vt:lpstr>Rough work</vt:lpstr>
      <vt:lpstr>Complete Data</vt:lpstr>
      <vt:lpstr>Tables</vt:lpstr>
      <vt:lpstr>Session Details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Shakeeb Qureshi</cp:lastModifiedBy>
  <dcterms:created xsi:type="dcterms:W3CDTF">2022-09-19T07:36:05Z</dcterms:created>
  <dcterms:modified xsi:type="dcterms:W3CDTF">2024-02-29T04:17:05Z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2024-02-15T15:24:49Z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f0c88f2b-371c-4f42-bed7-0b368289d21f</vt:lpwstr>
  </property>
  <property fmtid="{D5CDD505-2E9C-101B-9397-08002B2CF9AE}" pid="7" name="MSIP_Label_defa4170-0d19-0005-0004-bc88714345d2_ActionId">
    <vt:lpwstr>6b552f9d-e931-4824-85dd-42c9c2c28f95</vt:lpwstr>
  </property>
  <property fmtid="{D5CDD505-2E9C-101B-9397-08002B2CF9AE}" pid="8" name="MSIP_Label_defa4170-0d19-0005-0004-bc88714345d2_ContentBits">
    <vt:lpwstr>0</vt:lpwstr>
  </property>
</Properties>
</file>