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46582\Desktop\Scrum\"/>
    </mc:Choice>
  </mc:AlternateContent>
  <xr:revisionPtr revIDLastSave="0" documentId="13_ncr:1_{A47C386C-3F0C-44BB-9E1A-2D4629517D6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2" l="1"/>
  <c r="D11" i="2"/>
  <c r="D12" i="2"/>
  <c r="D4" i="2"/>
  <c r="D5" i="2"/>
  <c r="D6" i="2"/>
  <c r="D7" i="2"/>
  <c r="D8" i="2"/>
  <c r="D9" i="2"/>
  <c r="D10" i="2"/>
  <c r="D3" i="2"/>
  <c r="C29" i="1" l="1"/>
  <c r="C23" i="1"/>
  <c r="C28" i="1" l="1"/>
  <c r="C27" i="1"/>
  <c r="C26" i="1" l="1"/>
  <c r="C25" i="1" l="1"/>
  <c r="P19" i="1"/>
  <c r="Q19" i="1"/>
  <c r="R19" i="1"/>
  <c r="S19" i="1"/>
  <c r="O19" i="1"/>
  <c r="P18" i="1"/>
  <c r="Q18" i="1"/>
  <c r="R18" i="1"/>
  <c r="S18" i="1"/>
  <c r="O18" i="1"/>
  <c r="C30" i="1" l="1"/>
  <c r="C31" i="1" l="1"/>
  <c r="C32" i="1" s="1"/>
  <c r="F6" i="1" l="1"/>
  <c r="G6" i="1" s="1"/>
  <c r="F18" i="1" l="1"/>
  <c r="G18" i="1" l="1"/>
  <c r="J23" i="1" s="1"/>
  <c r="K23" i="1" l="1"/>
  <c r="L23" i="1" s="1"/>
  <c r="G20" i="1"/>
</calcChain>
</file>

<file path=xl/sharedStrings.xml><?xml version="1.0" encoding="utf-8"?>
<sst xmlns="http://schemas.openxmlformats.org/spreadsheetml/2006/main" count="101" uniqueCount="91">
  <si>
    <t>Sprint planning Template</t>
  </si>
  <si>
    <t>Capacity Calculation (only Parented work)</t>
  </si>
  <si>
    <t>Adds business value</t>
  </si>
  <si>
    <t>Team Member</t>
  </si>
  <si>
    <t>Initial Story Points</t>
  </si>
  <si>
    <t>Holidays/ PTO</t>
  </si>
  <si>
    <t>Capacity per sprint (SP)</t>
  </si>
  <si>
    <t>Load per sprint - 85% of capacity (SP)</t>
  </si>
  <si>
    <t>(85% planned)</t>
  </si>
  <si>
    <t>(15% Buffer) - unparented tasks</t>
  </si>
  <si>
    <t>Allocation %</t>
  </si>
  <si>
    <t>Learning/Certification</t>
  </si>
  <si>
    <t> </t>
  </si>
  <si>
    <t>Sprint 1</t>
  </si>
  <si>
    <t>Sprint 2</t>
  </si>
  <si>
    <t>Sprint 3</t>
  </si>
  <si>
    <t>Sprint 4</t>
  </si>
  <si>
    <t>Sprint 5</t>
  </si>
  <si>
    <t>story 1</t>
  </si>
  <si>
    <t>story 2</t>
  </si>
  <si>
    <t>story 3</t>
  </si>
  <si>
    <t>story 4</t>
  </si>
  <si>
    <t>story 5</t>
  </si>
  <si>
    <t>story 6</t>
  </si>
  <si>
    <t>Total</t>
  </si>
  <si>
    <t>Velocity</t>
  </si>
  <si>
    <t>Throughput</t>
  </si>
  <si>
    <t>Enter Sprint Length(weeks)</t>
  </si>
  <si>
    <t>Per person (max. hrs in a sprint)</t>
  </si>
  <si>
    <t>backlog grooming (5-10% effort)</t>
  </si>
  <si>
    <t>5-10% of devteam efforts in a  sprint</t>
  </si>
  <si>
    <t>sprint planning (hrs)</t>
  </si>
  <si>
    <t>review (hrs)</t>
  </si>
  <si>
    <t>retro (hrs)</t>
  </si>
  <si>
    <t>Daily Scrum</t>
  </si>
  <si>
    <t>Total hrs. spent</t>
  </si>
  <si>
    <t>Total storypoints to be deducted
1 day = 1 SP</t>
  </si>
  <si>
    <t>Timeboxing Events</t>
  </si>
  <si>
    <r>
      <t>https://resources.scrumalliance.org/Article/scrum-events#:~:text=Scrum%20defines%20four%20events%20(sometimes,sprint%20review%2C%20and%20sprint%20retrospective.</t>
    </r>
    <r>
      <rPr>
        <sz val="12"/>
        <color rgb="FF0033A0"/>
        <rFont val="Arial"/>
        <family val="2"/>
      </rPr>
      <t xml:space="preserve"> </t>
    </r>
  </si>
  <si>
    <t>Backlog refinement</t>
  </si>
  <si>
    <t>https://www.scrum.org/resources/blog/scrum-trenches-product-backlog-refinement-scrum-team-responsibility?gclid=Cj0KCQjw4v2EBhCtARIsACan3nxSsrovH-jIpqalwOUTXOMnXz643x3C3gqq8WC_eVn24M3XUzm9Kw4aArsDEALw_wcB</t>
  </si>
  <si>
    <t>https://www.mountaingoatsoftware.com/blog/backlog-grooming-who-should-attend-and-how-to-maximize-value</t>
  </si>
  <si>
    <t>1 hr every 1 week sprint</t>
  </si>
  <si>
    <t>2 hrs every 1 week sprint</t>
  </si>
  <si>
    <t>45mins. Every 1 week sprint</t>
  </si>
  <si>
    <t>Exploratory</t>
  </si>
  <si>
    <t>User stories</t>
  </si>
  <si>
    <t>Scope addition</t>
  </si>
  <si>
    <t>Avg. velocity</t>
  </si>
  <si>
    <t>Skip level meet</t>
  </si>
  <si>
    <t>GoPerform</t>
  </si>
  <si>
    <t>Org. initiatives</t>
  </si>
  <si>
    <t>100 SP</t>
  </si>
  <si>
    <t>3 members</t>
  </si>
  <si>
    <t>S</t>
  </si>
  <si>
    <t>M</t>
  </si>
  <si>
    <t>L</t>
  </si>
  <si>
    <t>XL</t>
  </si>
  <si>
    <t>150 SP</t>
  </si>
  <si>
    <t>50SP</t>
  </si>
  <si>
    <t>200 SP</t>
  </si>
  <si>
    <t>1 sprint  (3 weeks)</t>
  </si>
  <si>
    <t>2 sprints (6) - 1.2 months</t>
  </si>
  <si>
    <t>3 sprints  (9) - 2.2 months</t>
  </si>
  <si>
    <t>Feature</t>
  </si>
  <si>
    <t>4 sprints (12) - 3 months</t>
  </si>
  <si>
    <t>Recommended</t>
  </si>
  <si>
    <t>Large feature</t>
  </si>
  <si>
    <t>No. of participants (Eg.)</t>
  </si>
  <si>
    <t>50 SP</t>
  </si>
  <si>
    <t>1 day  = 1 SP</t>
  </si>
  <si>
    <t>1,2,3,5,8,13,20,40….</t>
  </si>
  <si>
    <t>Pramit Kumar</t>
  </si>
  <si>
    <t>R1</t>
  </si>
  <si>
    <t>US1</t>
  </si>
  <si>
    <t>Dev</t>
  </si>
  <si>
    <t>QA</t>
  </si>
  <si>
    <t>1 Hr. Everyday</t>
  </si>
  <si>
    <t>Sprint 48</t>
  </si>
  <si>
    <t>Developer</t>
  </si>
  <si>
    <t>Day Capacity</t>
  </si>
  <si>
    <t>Available days</t>
  </si>
  <si>
    <t>Sprint Capacity</t>
  </si>
  <si>
    <t>Akarsh</t>
  </si>
  <si>
    <t>Pramit</t>
  </si>
  <si>
    <t>Moumita</t>
  </si>
  <si>
    <t>Nagaraj</t>
  </si>
  <si>
    <t>Kavya</t>
  </si>
  <si>
    <t>Indranil</t>
  </si>
  <si>
    <t>Shwet</t>
  </si>
  <si>
    <t>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</si>
</sst>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33A0"/>
      <name val="Arial"/>
      <family val="2"/>
    </font>
    <font>
      <b/>
      <sz val="11"/>
      <color theme="1"/>
      <name val="Segoe UI"/>
      <family val="2"/>
    </font>
    <font>
      <sz val="10"/>
      <color rgb="FF002060"/>
      <name val="Arial"/>
      <family val="2"/>
    </font>
    <font>
      <sz val="10"/>
      <color rgb="FF0D11B7"/>
      <name val="Arial"/>
      <family val="2"/>
    </font>
    <font>
      <b/>
      <sz val="10"/>
      <color rgb="FF0D11B7"/>
      <name val="Arial"/>
      <family val="2"/>
    </font>
    <font>
      <b/>
      <sz val="11"/>
      <color rgb="FF0D11B7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000000"/>
      <name val="Calibri"/>
      <family val="2"/>
    </font>
    <font>
      <u/>
      <sz val="8"/>
      <color rgb="FF6264A7"/>
      <name val="Segoe UI"/>
      <family val="2"/>
    </font>
    <font>
      <sz val="8"/>
      <color rgb="FF000000"/>
      <name val="Segoe UI"/>
      <family val="2"/>
    </font>
    <font>
      <sz val="7"/>
      <color rgb="FF242424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rgb="FF07376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/>
      <top style="thin">
        <color rgb="FF404040"/>
      </top>
      <bottom style="thin">
        <color rgb="FF40404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medium">
        <color rgb="FFD1D1D1"/>
      </left>
      <right style="medium">
        <color rgb="FFD1D1D1"/>
      </right>
      <top/>
      <bottom style="medium">
        <color rgb="FFD1D1D1"/>
      </bottom>
      <diagonal/>
    </border>
    <border>
      <left/>
      <right style="medium">
        <color rgb="FFD1D1D1"/>
      </right>
      <top/>
      <bottom style="medium">
        <color rgb="FFD1D1D1"/>
      </bottom>
      <diagonal/>
    </border>
    <border>
      <left style="medium">
        <color rgb="FFD1D1D1"/>
      </left>
      <right style="medium">
        <color rgb="FFD1D1D1"/>
      </right>
      <top/>
      <bottom/>
      <diagonal/>
    </border>
    <border>
      <left/>
      <right style="medium">
        <color rgb="FFD1D1D1"/>
      </right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3" fillId="2" borderId="0" xfId="0" applyFont="1" applyFill="1" applyAlignment="1">
      <alignment wrapText="1"/>
    </xf>
    <xf numFmtId="9" fontId="0" fillId="0" borderId="1" xfId="0" applyNumberFormat="1" applyBorder="1"/>
    <xf numFmtId="1" fontId="0" fillId="0" borderId="0" xfId="0" applyNumberFormat="1"/>
    <xf numFmtId="1" fontId="0" fillId="0" borderId="1" xfId="0" applyNumberFormat="1" applyBorder="1"/>
    <xf numFmtId="0" fontId="6" fillId="0" borderId="0" xfId="0" applyFont="1" applyAlignment="1">
      <alignment horizontal="left" vertical="center" readingOrder="1"/>
    </xf>
    <xf numFmtId="0" fontId="8" fillId="0" borderId="0" xfId="0" applyFont="1" applyAlignment="1">
      <alignment vertical="center" wrapText="1"/>
    </xf>
    <xf numFmtId="0" fontId="9" fillId="3" borderId="2" xfId="0" applyFont="1" applyFill="1" applyBorder="1" applyAlignment="1">
      <alignment horizontal="left" wrapText="1" readingOrder="1"/>
    </xf>
    <xf numFmtId="0" fontId="10" fillId="0" borderId="2" xfId="0" applyFont="1" applyBorder="1" applyAlignment="1">
      <alignment horizontal="left" wrapText="1" readingOrder="1"/>
    </xf>
    <xf numFmtId="0" fontId="10" fillId="0" borderId="5" xfId="0" applyFont="1" applyBorder="1" applyAlignment="1">
      <alignment horizontal="left" wrapText="1" readingOrder="1"/>
    </xf>
    <xf numFmtId="0" fontId="10" fillId="0" borderId="6" xfId="0" applyFont="1" applyBorder="1" applyAlignment="1">
      <alignment horizontal="left" wrapText="1" readingOrder="1"/>
    </xf>
    <xf numFmtId="0" fontId="11" fillId="0" borderId="1" xfId="0" applyFont="1" applyBorder="1" applyAlignment="1">
      <alignment horizontal="left" wrapText="1" readingOrder="1"/>
    </xf>
    <xf numFmtId="0" fontId="5" fillId="0" borderId="0" xfId="0" applyFont="1"/>
    <xf numFmtId="9" fontId="3" fillId="2" borderId="0" xfId="1" applyFont="1" applyFill="1" applyBorder="1" applyAlignment="1">
      <alignment wrapText="1"/>
    </xf>
    <xf numFmtId="1" fontId="0" fillId="4" borderId="1" xfId="0" applyNumberFormat="1" applyFill="1" applyBorder="1"/>
    <xf numFmtId="1" fontId="1" fillId="4" borderId="1" xfId="0" applyNumberFormat="1" applyFont="1" applyFill="1" applyBorder="1" applyAlignment="1">
      <alignment wrapText="1"/>
    </xf>
    <xf numFmtId="0" fontId="12" fillId="4" borderId="1" xfId="0" applyFont="1" applyFill="1" applyBorder="1"/>
    <xf numFmtId="1" fontId="12" fillId="4" borderId="1" xfId="0" applyNumberFormat="1" applyFont="1" applyFill="1" applyBorder="1"/>
    <xf numFmtId="0" fontId="9" fillId="3" borderId="3" xfId="0" applyFont="1" applyFill="1" applyBorder="1" applyAlignment="1">
      <alignment horizontal="center" wrapText="1" readingOrder="1"/>
    </xf>
    <xf numFmtId="1" fontId="10" fillId="4" borderId="5" xfId="0" applyNumberFormat="1" applyFont="1" applyFill="1" applyBorder="1" applyAlignment="1">
      <alignment horizontal="right" wrapText="1" readingOrder="1"/>
    </xf>
    <xf numFmtId="0" fontId="0" fillId="0" borderId="6" xfId="0" applyBorder="1"/>
    <xf numFmtId="0" fontId="16" fillId="0" borderId="0" xfId="2" applyFont="1" applyAlignment="1">
      <alignment horizontal="left" vertical="center" readingOrder="1"/>
    </xf>
    <xf numFmtId="0" fontId="14" fillId="0" borderId="0" xfId="0" applyFont="1"/>
    <xf numFmtId="0" fontId="9" fillId="5" borderId="4" xfId="0" applyFont="1" applyFill="1" applyBorder="1" applyAlignment="1">
      <alignment horizontal="center" wrapText="1" readingOrder="1"/>
    </xf>
    <xf numFmtId="0" fontId="9" fillId="4" borderId="2" xfId="0" applyFont="1" applyFill="1" applyBorder="1" applyAlignment="1">
      <alignment horizontal="left" wrapText="1" readingOrder="1"/>
    </xf>
    <xf numFmtId="164" fontId="0" fillId="0" borderId="0" xfId="0" applyNumberFormat="1" applyAlignment="1">
      <alignment horizontal="center"/>
    </xf>
    <xf numFmtId="1" fontId="3" fillId="2" borderId="7" xfId="0" applyNumberFormat="1" applyFont="1" applyFill="1" applyBorder="1" applyAlignment="1">
      <alignment wrapText="1"/>
    </xf>
    <xf numFmtId="9" fontId="3" fillId="2" borderId="0" xfId="0" applyNumberFormat="1" applyFont="1" applyFill="1" applyAlignment="1">
      <alignment wrapText="1"/>
    </xf>
    <xf numFmtId="0" fontId="17" fillId="0" borderId="1" xfId="0" applyFont="1" applyBorder="1"/>
    <xf numFmtId="0" fontId="10" fillId="4" borderId="2" xfId="0" applyFont="1" applyFill="1" applyBorder="1" applyAlignment="1">
      <alignment horizontal="right" wrapText="1" readingOrder="1"/>
    </xf>
    <xf numFmtId="0" fontId="10" fillId="4" borderId="5" xfId="0" applyFont="1" applyFill="1" applyBorder="1" applyAlignment="1">
      <alignment horizontal="right" wrapText="1" readingOrder="1"/>
    </xf>
    <xf numFmtId="0" fontId="2" fillId="0" borderId="1" xfId="0" applyFont="1" applyBorder="1" applyAlignment="1">
      <alignment wrapText="1"/>
    </xf>
    <xf numFmtId="0" fontId="5" fillId="0" borderId="0" xfId="0" applyFont="1" applyAlignment="1"/>
    <xf numFmtId="9" fontId="0" fillId="0" borderId="0" xfId="1" applyFont="1"/>
    <xf numFmtId="0" fontId="0" fillId="0" borderId="0" xfId="0" applyFill="1" applyBorder="1"/>
    <xf numFmtId="0" fontId="17" fillId="0" borderId="1" xfId="0" applyFont="1" applyFill="1" applyBorder="1"/>
    <xf numFmtId="1" fontId="14" fillId="0" borderId="0" xfId="0" applyNumberFormat="1" applyFont="1"/>
    <xf numFmtId="1" fontId="3" fillId="2" borderId="0" xfId="0" applyNumberFormat="1" applyFont="1" applyFill="1" applyAlignment="1">
      <alignment wrapText="1"/>
    </xf>
    <xf numFmtId="0" fontId="9" fillId="3" borderId="3" xfId="0" applyFont="1" applyFill="1" applyBorder="1" applyAlignment="1">
      <alignment horizontal="center" wrapText="1" readingOrder="1"/>
    </xf>
    <xf numFmtId="0" fontId="9" fillId="3" borderId="4" xfId="0" applyFont="1" applyFill="1" applyBorder="1" applyAlignment="1">
      <alignment horizontal="center" wrapText="1" readingOrder="1"/>
    </xf>
    <xf numFmtId="0" fontId="3" fillId="2" borderId="0" xfId="0" applyFont="1" applyFill="1" applyAlignment="1">
      <alignment wrapText="1"/>
    </xf>
    <xf numFmtId="0" fontId="19" fillId="0" borderId="0" xfId="0" applyFont="1" applyAlignment="1">
      <alignment vertical="center"/>
    </xf>
    <xf numFmtId="0" fontId="18" fillId="0" borderId="0" xfId="0" applyFont="1"/>
    <xf numFmtId="0" fontId="20" fillId="6" borderId="8" xfId="0" applyFont="1" applyFill="1" applyBorder="1" applyAlignment="1">
      <alignment vertical="center" wrapText="1"/>
    </xf>
    <xf numFmtId="0" fontId="21" fillId="6" borderId="9" xfId="0" applyFont="1" applyFill="1" applyBorder="1" applyAlignment="1">
      <alignment vertical="center" wrapText="1"/>
    </xf>
    <xf numFmtId="0" fontId="21" fillId="6" borderId="10" xfId="0" applyFont="1" applyFill="1" applyBorder="1" applyAlignment="1">
      <alignment vertical="center" wrapText="1"/>
    </xf>
    <xf numFmtId="0" fontId="21" fillId="6" borderId="11" xfId="0" applyFont="1" applyFill="1" applyBorder="1" applyAlignment="1">
      <alignment horizontal="right" vertical="center" wrapText="1"/>
    </xf>
    <xf numFmtId="0" fontId="21" fillId="6" borderId="0" xfId="0" applyFont="1" applyFill="1" applyAlignment="1">
      <alignment horizontal="right" vertical="center" wrapText="1"/>
    </xf>
    <xf numFmtId="0" fontId="21" fillId="6" borderId="10" xfId="0" applyFont="1" applyFill="1" applyBorder="1" applyAlignment="1">
      <alignment horizontal="right" vertical="center" wrapText="1"/>
    </xf>
    <xf numFmtId="0" fontId="21" fillId="6" borderId="12" xfId="0" applyFont="1" applyFill="1" applyBorder="1" applyAlignment="1">
      <alignment vertical="center" wrapText="1"/>
    </xf>
    <xf numFmtId="0" fontId="21" fillId="6" borderId="13" xfId="0" applyFont="1" applyFill="1" applyBorder="1" applyAlignment="1">
      <alignment horizontal="right" vertical="center" wrapText="1"/>
    </xf>
    <xf numFmtId="0" fontId="21" fillId="6" borderId="8" xfId="0" applyFont="1" applyFill="1" applyBorder="1" applyAlignment="1">
      <alignment vertical="center" wrapText="1"/>
    </xf>
    <xf numFmtId="0" fontId="22" fillId="6" borderId="10" xfId="0" applyFont="1" applyFill="1" applyBorder="1" applyAlignment="1">
      <alignment vertical="center" wrapText="1"/>
    </xf>
    <xf numFmtId="0" fontId="22" fillId="6" borderId="9" xfId="0" applyFont="1" applyFill="1" applyBorder="1" applyAlignment="1">
      <alignment horizontal="right" vertical="center" wrapText="1"/>
    </xf>
    <xf numFmtId="0" fontId="21" fillId="6" borderId="9" xfId="0" applyFont="1" applyFill="1" applyBorder="1" applyAlignment="1">
      <alignment horizontal="right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D11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untaingoatsoftware.com/blog/backlog-grooming-who-should-attend-and-how-to-maximize-value" TargetMode="External"/><Relationship Id="rId1" Type="http://schemas.openxmlformats.org/officeDocument/2006/relationships/hyperlink" Target="https://www.scrum.org/resources/blog/scrum-trenches-product-backlog-refinement-scrum-team-responsibility?gclid=Cj0KCQjw4v2EBhCtARIsACan3nxSsrovH-jIpqalwOUTXOMnXz643x3C3gqq8WC_eVn24M3XUzm9Kw4aArsDEALw_wc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44"/>
  <sheetViews>
    <sheetView tabSelected="1" zoomScale="76" workbookViewId="0">
      <selection activeCell="H21" sqref="H21"/>
    </sheetView>
  </sheetViews>
  <sheetFormatPr defaultRowHeight="14.5" x14ac:dyDescent="0.35"/>
  <cols>
    <col min="1" max="1" width="3.54296875" customWidth="1"/>
    <col min="2" max="2" width="27" customWidth="1"/>
    <col min="3" max="3" width="19.26953125" customWidth="1"/>
    <col min="4" max="4" width="14.1796875" customWidth="1"/>
    <col min="5" max="5" width="9.7265625" customWidth="1"/>
    <col min="6" max="6" width="12.1796875" customWidth="1"/>
    <col min="7" max="7" width="16.54296875" style="7" customWidth="1"/>
    <col min="8" max="8" width="18.81640625" customWidth="1"/>
    <col min="9" max="9" width="21.453125" customWidth="1"/>
    <col min="10" max="10" width="25.54296875" bestFit="1" customWidth="1"/>
    <col min="12" max="12" width="13.453125" bestFit="1" customWidth="1"/>
    <col min="14" max="14" width="10.54296875" bestFit="1" customWidth="1"/>
  </cols>
  <sheetData>
    <row r="1" spans="2:19" ht="21" x14ac:dyDescent="0.5">
      <c r="C1" s="16" t="s">
        <v>0</v>
      </c>
    </row>
    <row r="2" spans="2:19" ht="21" x14ac:dyDescent="0.5">
      <c r="B2" s="1" t="s">
        <v>1</v>
      </c>
      <c r="C2" s="1"/>
      <c r="D2" s="2"/>
      <c r="E2" s="36"/>
      <c r="F2" s="3"/>
      <c r="I2" s="30" t="s">
        <v>2</v>
      </c>
    </row>
    <row r="3" spans="2:19" ht="26.5" x14ac:dyDescent="0.35">
      <c r="B3" s="44" t="s">
        <v>3</v>
      </c>
      <c r="C3" s="5"/>
      <c r="D3" s="44" t="s">
        <v>4</v>
      </c>
      <c r="E3" s="44" t="s">
        <v>5</v>
      </c>
      <c r="F3" s="44" t="s">
        <v>6</v>
      </c>
      <c r="G3" s="41" t="s">
        <v>7</v>
      </c>
      <c r="I3" s="30" t="s">
        <v>8</v>
      </c>
      <c r="J3" s="30" t="s">
        <v>9</v>
      </c>
    </row>
    <row r="4" spans="2:19" x14ac:dyDescent="0.35">
      <c r="B4" s="44"/>
      <c r="C4" s="5" t="s">
        <v>10</v>
      </c>
      <c r="D4" s="44"/>
      <c r="E4" s="44"/>
      <c r="F4" s="44"/>
      <c r="G4" s="41"/>
      <c r="I4" s="4" t="s">
        <v>45</v>
      </c>
      <c r="J4" s="4" t="s">
        <v>11</v>
      </c>
    </row>
    <row r="5" spans="2:19" x14ac:dyDescent="0.35">
      <c r="B5" s="5"/>
      <c r="C5" s="5"/>
      <c r="D5" s="5"/>
      <c r="E5" s="5"/>
      <c r="F5" s="31">
        <v>1</v>
      </c>
      <c r="G5" s="17">
        <v>0.85</v>
      </c>
      <c r="I5" s="4" t="s">
        <v>46</v>
      </c>
      <c r="J5" s="32" t="s">
        <v>49</v>
      </c>
    </row>
    <row r="6" spans="2:19" x14ac:dyDescent="0.35">
      <c r="B6" s="4" t="s">
        <v>72</v>
      </c>
      <c r="C6" s="6">
        <v>1</v>
      </c>
      <c r="D6" s="18">
        <v>8</v>
      </c>
      <c r="E6" s="4">
        <v>1</v>
      </c>
      <c r="F6" s="18">
        <f>D6-E6</f>
        <v>7</v>
      </c>
      <c r="G6" s="18">
        <f t="shared" ref="G6:G7" si="0">$G$5*F6</f>
        <v>5.95</v>
      </c>
      <c r="H6" s="29"/>
      <c r="I6" s="4" t="s">
        <v>47</v>
      </c>
      <c r="J6" s="4" t="s">
        <v>50</v>
      </c>
    </row>
    <row r="7" spans="2:19" x14ac:dyDescent="0.35">
      <c r="B7" s="4"/>
      <c r="C7" s="6"/>
      <c r="D7" s="18"/>
      <c r="E7" s="4"/>
      <c r="F7" s="18"/>
      <c r="G7" s="18"/>
      <c r="H7" s="29"/>
      <c r="I7" s="4"/>
      <c r="J7" s="38" t="s">
        <v>51</v>
      </c>
    </row>
    <row r="8" spans="2:19" x14ac:dyDescent="0.35">
      <c r="B8" s="4"/>
      <c r="C8" s="6"/>
      <c r="D8" s="18"/>
      <c r="E8" s="4"/>
      <c r="F8" s="18"/>
      <c r="G8" s="18"/>
      <c r="H8" s="29"/>
      <c r="I8" s="4"/>
      <c r="J8" s="4"/>
    </row>
    <row r="9" spans="2:19" x14ac:dyDescent="0.35">
      <c r="B9" s="4"/>
      <c r="C9" s="6"/>
      <c r="D9" s="18"/>
      <c r="E9" s="4"/>
      <c r="F9" s="18"/>
      <c r="G9" s="18"/>
      <c r="H9" s="29"/>
    </row>
    <row r="10" spans="2:19" x14ac:dyDescent="0.35">
      <c r="C10" s="6"/>
      <c r="D10" s="18"/>
      <c r="E10" s="4"/>
      <c r="F10" s="18"/>
      <c r="G10" s="18"/>
      <c r="H10" s="29"/>
    </row>
    <row r="11" spans="2:19" ht="26.5" x14ac:dyDescent="0.35">
      <c r="B11" s="4"/>
      <c r="C11" s="6"/>
      <c r="D11" s="18"/>
      <c r="E11" s="4"/>
      <c r="F11" s="18"/>
      <c r="G11" s="18"/>
      <c r="I11" s="30" t="s">
        <v>68</v>
      </c>
      <c r="J11" s="30" t="s">
        <v>53</v>
      </c>
      <c r="K11" s="30"/>
      <c r="L11" s="30"/>
      <c r="O11" s="4" t="s">
        <v>13</v>
      </c>
      <c r="P11" s="4" t="s">
        <v>14</v>
      </c>
      <c r="Q11" s="4" t="s">
        <v>15</v>
      </c>
      <c r="R11" s="4" t="s">
        <v>16</v>
      </c>
      <c r="S11" s="4" t="s">
        <v>17</v>
      </c>
    </row>
    <row r="12" spans="2:19" x14ac:dyDescent="0.35">
      <c r="B12" s="4"/>
      <c r="C12" s="6"/>
      <c r="D12" s="18"/>
      <c r="E12" s="4"/>
      <c r="F12" s="18"/>
      <c r="G12" s="18"/>
      <c r="I12" s="30" t="s">
        <v>48</v>
      </c>
      <c r="J12" s="30" t="s">
        <v>69</v>
      </c>
      <c r="K12" s="30"/>
      <c r="L12" s="30"/>
      <c r="N12" t="s">
        <v>18</v>
      </c>
      <c r="O12" s="4">
        <v>3</v>
      </c>
      <c r="P12" s="4">
        <v>5</v>
      </c>
      <c r="Q12" s="4">
        <v>5</v>
      </c>
      <c r="R12" s="4">
        <v>2</v>
      </c>
      <c r="S12" s="4">
        <v>1</v>
      </c>
    </row>
    <row r="13" spans="2:19" x14ac:dyDescent="0.35">
      <c r="B13" s="4"/>
      <c r="C13" s="6"/>
      <c r="D13" s="18"/>
      <c r="E13" s="4"/>
      <c r="F13" s="18"/>
      <c r="G13" s="18"/>
      <c r="I13" s="30" t="s">
        <v>64</v>
      </c>
      <c r="J13" s="30"/>
      <c r="K13" s="30"/>
      <c r="L13" s="30"/>
      <c r="N13" t="s">
        <v>19</v>
      </c>
      <c r="O13" s="4">
        <v>5</v>
      </c>
      <c r="P13" s="4">
        <v>3</v>
      </c>
      <c r="Q13" s="4">
        <v>5</v>
      </c>
      <c r="R13" s="4">
        <v>3</v>
      </c>
      <c r="S13" s="4">
        <v>3</v>
      </c>
    </row>
    <row r="14" spans="2:19" x14ac:dyDescent="0.35">
      <c r="B14" s="4" t="s">
        <v>12</v>
      </c>
      <c r="C14" s="6"/>
      <c r="D14" s="18"/>
      <c r="E14" s="4"/>
      <c r="F14" s="18"/>
      <c r="G14" s="18"/>
      <c r="I14" s="4" t="s">
        <v>54</v>
      </c>
      <c r="J14" s="4" t="s">
        <v>61</v>
      </c>
      <c r="K14" s="4" t="s">
        <v>59</v>
      </c>
      <c r="L14" s="4" t="s">
        <v>66</v>
      </c>
      <c r="N14" t="s">
        <v>20</v>
      </c>
      <c r="O14" s="4">
        <v>5</v>
      </c>
      <c r="P14" s="4">
        <v>5</v>
      </c>
      <c r="Q14" s="4">
        <v>3</v>
      </c>
      <c r="R14" s="4">
        <v>3</v>
      </c>
      <c r="S14" s="4">
        <v>3</v>
      </c>
    </row>
    <row r="15" spans="2:19" x14ac:dyDescent="0.35">
      <c r="B15" s="4" t="s">
        <v>12</v>
      </c>
      <c r="C15" s="4"/>
      <c r="D15" s="4"/>
      <c r="E15" s="4" t="s">
        <v>12</v>
      </c>
      <c r="F15" s="4"/>
      <c r="G15" s="8"/>
      <c r="I15" s="4" t="s">
        <v>55</v>
      </c>
      <c r="J15" s="4" t="s">
        <v>62</v>
      </c>
      <c r="K15" s="4" t="s">
        <v>52</v>
      </c>
      <c r="L15" s="4" t="s">
        <v>66</v>
      </c>
      <c r="N15" t="s">
        <v>21</v>
      </c>
      <c r="O15" s="4">
        <v>5</v>
      </c>
      <c r="P15" s="4">
        <v>5</v>
      </c>
      <c r="Q15" s="4">
        <v>5</v>
      </c>
      <c r="R15" s="4">
        <v>5</v>
      </c>
      <c r="S15" s="4">
        <v>3</v>
      </c>
    </row>
    <row r="16" spans="2:19" x14ac:dyDescent="0.35">
      <c r="B16" s="4"/>
      <c r="C16" s="4"/>
      <c r="D16" s="4"/>
      <c r="E16" s="4"/>
      <c r="F16" s="4"/>
      <c r="G16" s="8"/>
      <c r="I16" s="32" t="s">
        <v>56</v>
      </c>
      <c r="J16" s="32" t="s">
        <v>63</v>
      </c>
      <c r="K16" s="32" t="s">
        <v>58</v>
      </c>
      <c r="L16" s="39" t="s">
        <v>67</v>
      </c>
      <c r="N16" t="s">
        <v>22</v>
      </c>
      <c r="O16" s="4"/>
      <c r="P16" s="4"/>
      <c r="Q16" s="4"/>
      <c r="R16" s="4">
        <v>5</v>
      </c>
      <c r="S16" s="4">
        <v>3</v>
      </c>
    </row>
    <row r="17" spans="2:19" x14ac:dyDescent="0.35">
      <c r="B17" s="4" t="s">
        <v>12</v>
      </c>
      <c r="C17" s="4"/>
      <c r="D17" s="4"/>
      <c r="E17" s="4" t="s">
        <v>12</v>
      </c>
      <c r="F17" s="4"/>
      <c r="G17" s="8"/>
      <c r="I17" s="32" t="s">
        <v>57</v>
      </c>
      <c r="J17" s="32" t="s">
        <v>65</v>
      </c>
      <c r="K17" s="32" t="s">
        <v>60</v>
      </c>
      <c r="L17" s="39" t="s">
        <v>67</v>
      </c>
      <c r="N17" t="s">
        <v>23</v>
      </c>
      <c r="O17" s="4"/>
      <c r="P17" s="4"/>
      <c r="Q17" s="4"/>
      <c r="R17" s="4"/>
      <c r="S17" s="4">
        <v>5</v>
      </c>
    </row>
    <row r="18" spans="2:19" x14ac:dyDescent="0.35">
      <c r="B18" s="2"/>
      <c r="C18" s="2"/>
      <c r="D18" s="2"/>
      <c r="E18" s="35" t="s">
        <v>24</v>
      </c>
      <c r="F18" s="19">
        <f>SUM(F6:F17)</f>
        <v>7</v>
      </c>
      <c r="G18" s="19">
        <f>SUM(G6:G17)</f>
        <v>5.95</v>
      </c>
      <c r="H18" t="s">
        <v>25</v>
      </c>
      <c r="N18" s="4" t="s">
        <v>25</v>
      </c>
      <c r="O18" s="24">
        <f>SUM(O12:O17)</f>
        <v>18</v>
      </c>
      <c r="P18" s="24">
        <f t="shared" ref="P18:S18" si="1">SUM(P12:P17)</f>
        <v>18</v>
      </c>
      <c r="Q18" s="24">
        <f t="shared" si="1"/>
        <v>18</v>
      </c>
      <c r="R18" s="24">
        <f t="shared" si="1"/>
        <v>18</v>
      </c>
      <c r="S18" s="24">
        <f t="shared" si="1"/>
        <v>18</v>
      </c>
    </row>
    <row r="19" spans="2:19" x14ac:dyDescent="0.35">
      <c r="G19" s="40"/>
      <c r="N19" s="4" t="s">
        <v>26</v>
      </c>
      <c r="O19" s="4">
        <f>COUNT(O12:O17)</f>
        <v>4</v>
      </c>
      <c r="P19" s="4">
        <f t="shared" ref="P19:S19" si="2">COUNT(P12:P17)</f>
        <v>4</v>
      </c>
      <c r="Q19" s="4">
        <f t="shared" si="2"/>
        <v>4</v>
      </c>
      <c r="R19" s="4">
        <f t="shared" si="2"/>
        <v>5</v>
      </c>
      <c r="S19" s="4">
        <f t="shared" si="2"/>
        <v>6</v>
      </c>
    </row>
    <row r="20" spans="2:19" x14ac:dyDescent="0.35">
      <c r="G20" s="37">
        <f>G18/F18</f>
        <v>0.85</v>
      </c>
    </row>
    <row r="21" spans="2:19" ht="14.5" customHeight="1" x14ac:dyDescent="0.35">
      <c r="B21" s="42">
        <v>4</v>
      </c>
      <c r="C21" s="43"/>
      <c r="G21"/>
    </row>
    <row r="22" spans="2:19" ht="14.5" customHeight="1" x14ac:dyDescent="0.35">
      <c r="B22" s="22" t="s">
        <v>27</v>
      </c>
      <c r="C22" s="27">
        <v>2</v>
      </c>
      <c r="G22"/>
    </row>
    <row r="23" spans="2:19" ht="32.25" customHeight="1" x14ac:dyDescent="0.35">
      <c r="B23" s="11" t="s">
        <v>28</v>
      </c>
      <c r="C23" s="28">
        <f>9*C24</f>
        <v>90</v>
      </c>
      <c r="G23"/>
      <c r="J23">
        <f>G18*2.5</f>
        <v>14.875</v>
      </c>
      <c r="K23">
        <f>J23*15%</f>
        <v>2.2312499999999997</v>
      </c>
      <c r="L23">
        <f>J23-K23</f>
        <v>12.643750000000001</v>
      </c>
    </row>
    <row r="24" spans="2:19" ht="16.5" customHeight="1" x14ac:dyDescent="0.35">
      <c r="B24" s="11" t="s">
        <v>4</v>
      </c>
      <c r="C24" s="28">
        <v>10</v>
      </c>
      <c r="D24" t="s">
        <v>70</v>
      </c>
      <c r="F24" t="s">
        <v>71</v>
      </c>
      <c r="G24"/>
    </row>
    <row r="25" spans="2:19" ht="26" x14ac:dyDescent="0.35">
      <c r="B25" s="12" t="s">
        <v>29</v>
      </c>
      <c r="C25" s="33">
        <f>(5/100)*C23</f>
        <v>4.5</v>
      </c>
      <c r="D25" t="s">
        <v>30</v>
      </c>
      <c r="G25"/>
    </row>
    <row r="26" spans="2:19" x14ac:dyDescent="0.35">
      <c r="B26" s="12" t="s">
        <v>31</v>
      </c>
      <c r="C26" s="33">
        <f>2*C22</f>
        <v>4</v>
      </c>
      <c r="D26" t="s">
        <v>43</v>
      </c>
      <c r="G26"/>
      <c r="K26" t="s">
        <v>75</v>
      </c>
      <c r="L26" t="s">
        <v>76</v>
      </c>
    </row>
    <row r="27" spans="2:19" x14ac:dyDescent="0.35">
      <c r="B27" s="12" t="s">
        <v>32</v>
      </c>
      <c r="C27" s="33">
        <f>1*C22</f>
        <v>2</v>
      </c>
      <c r="D27" t="s">
        <v>42</v>
      </c>
      <c r="G27"/>
      <c r="J27" t="s">
        <v>74</v>
      </c>
      <c r="K27">
        <v>6</v>
      </c>
      <c r="L27">
        <v>2</v>
      </c>
    </row>
    <row r="28" spans="2:19" x14ac:dyDescent="0.35">
      <c r="B28" s="12" t="s">
        <v>33</v>
      </c>
      <c r="C28" s="33">
        <f>(45/60)*C22</f>
        <v>1.5</v>
      </c>
      <c r="D28" t="s">
        <v>44</v>
      </c>
      <c r="G28"/>
    </row>
    <row r="29" spans="2:19" x14ac:dyDescent="0.35">
      <c r="B29" s="13" t="s">
        <v>34</v>
      </c>
      <c r="C29" s="34">
        <f>(60/60)*(5*C22)</f>
        <v>10</v>
      </c>
      <c r="D29" t="s">
        <v>77</v>
      </c>
      <c r="G29"/>
    </row>
    <row r="30" spans="2:19" x14ac:dyDescent="0.35">
      <c r="B30" s="15" t="s">
        <v>35</v>
      </c>
      <c r="C30" s="20">
        <f>SUM(C25:C29)</f>
        <v>22</v>
      </c>
      <c r="G30"/>
    </row>
    <row r="31" spans="2:19" ht="26" x14ac:dyDescent="0.35">
      <c r="B31" s="14" t="s">
        <v>36</v>
      </c>
      <c r="C31" s="23">
        <f>(C30/9)</f>
        <v>2.4444444444444446</v>
      </c>
      <c r="G31"/>
    </row>
    <row r="32" spans="2:19" x14ac:dyDescent="0.35">
      <c r="B32" s="15" t="s">
        <v>4</v>
      </c>
      <c r="C32" s="21">
        <f>C24-C31</f>
        <v>7.5555555555555554</v>
      </c>
      <c r="G32"/>
    </row>
    <row r="34" spans="2:3" ht="16.5" x14ac:dyDescent="0.35">
      <c r="B34" s="10" t="s">
        <v>37</v>
      </c>
    </row>
    <row r="35" spans="2:3" ht="15.5" x14ac:dyDescent="0.35">
      <c r="B35" s="9" t="s">
        <v>38</v>
      </c>
    </row>
    <row r="36" spans="2:3" x14ac:dyDescent="0.35">
      <c r="B36" s="26" t="s">
        <v>39</v>
      </c>
    </row>
    <row r="37" spans="2:3" x14ac:dyDescent="0.35">
      <c r="B37" s="25" t="s">
        <v>40</v>
      </c>
    </row>
    <row r="38" spans="2:3" x14ac:dyDescent="0.35">
      <c r="B38" s="25" t="s">
        <v>41</v>
      </c>
    </row>
    <row r="42" spans="2:3" x14ac:dyDescent="0.35">
      <c r="B42" s="4"/>
      <c r="C42" s="4"/>
    </row>
    <row r="43" spans="2:3" x14ac:dyDescent="0.35">
      <c r="B43" s="4"/>
      <c r="C43" s="4"/>
    </row>
    <row r="44" spans="2:3" x14ac:dyDescent="0.35">
      <c r="B44" s="4"/>
      <c r="C44" s="4"/>
    </row>
  </sheetData>
  <mergeCells count="6">
    <mergeCell ref="G3:G4"/>
    <mergeCell ref="B21:C21"/>
    <mergeCell ref="B3:B4"/>
    <mergeCell ref="D3:D4"/>
    <mergeCell ref="E3:E4"/>
    <mergeCell ref="F3:F4"/>
  </mergeCells>
  <phoneticPr fontId="13" type="noConversion"/>
  <hyperlinks>
    <hyperlink ref="B37" r:id="rId1" xr:uid="{AD5E764E-AA86-49EF-9982-16BE802A7BD6}"/>
    <hyperlink ref="B38" r:id="rId2" xr:uid="{00F03755-C50F-4FDA-8E9B-60727C16C27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5B21-0FBC-4C51-84EE-1593D6727A13}">
  <dimension ref="A1:I13"/>
  <sheetViews>
    <sheetView workbookViewId="0">
      <selection activeCell="I14" sqref="I14"/>
    </sheetView>
  </sheetViews>
  <sheetFormatPr defaultRowHeight="14.5" x14ac:dyDescent="0.35"/>
  <sheetData>
    <row r="1" spans="1:9" ht="15" thickBot="1" x14ac:dyDescent="0.4">
      <c r="A1" s="45" t="s">
        <v>78</v>
      </c>
      <c r="B1" s="46"/>
      <c r="C1" s="46"/>
      <c r="D1" s="46"/>
    </row>
    <row r="2" spans="1:9" ht="23.5" thickBot="1" x14ac:dyDescent="0.4">
      <c r="A2" s="47" t="s">
        <v>79</v>
      </c>
      <c r="B2" s="48" t="s">
        <v>80</v>
      </c>
      <c r="C2" s="48" t="s">
        <v>81</v>
      </c>
      <c r="D2" s="48" t="s">
        <v>82</v>
      </c>
    </row>
    <row r="3" spans="1:9" ht="15" thickBot="1" x14ac:dyDescent="0.4">
      <c r="A3" s="49" t="s">
        <v>83</v>
      </c>
      <c r="B3" s="50">
        <v>0.4</v>
      </c>
      <c r="C3" s="51">
        <v>10</v>
      </c>
      <c r="D3" s="52">
        <f>B3*C3</f>
        <v>4</v>
      </c>
    </row>
    <row r="4" spans="1:9" ht="15" thickBot="1" x14ac:dyDescent="0.4">
      <c r="A4" s="49" t="s">
        <v>84</v>
      </c>
      <c r="B4" s="50">
        <v>0.8</v>
      </c>
      <c r="C4" s="51">
        <v>10</v>
      </c>
      <c r="D4" s="52">
        <f t="shared" ref="D4:D11" si="0">B4*C4</f>
        <v>8</v>
      </c>
    </row>
    <row r="5" spans="1:9" ht="15" thickBot="1" x14ac:dyDescent="0.4">
      <c r="A5" s="49" t="s">
        <v>85</v>
      </c>
      <c r="B5" s="50">
        <v>0.4</v>
      </c>
      <c r="C5" s="51">
        <v>10</v>
      </c>
      <c r="D5" s="52">
        <f t="shared" si="0"/>
        <v>4</v>
      </c>
    </row>
    <row r="6" spans="1:9" ht="15" thickBot="1" x14ac:dyDescent="0.4">
      <c r="A6" s="49" t="s">
        <v>86</v>
      </c>
      <c r="B6" s="50">
        <v>0.8</v>
      </c>
      <c r="C6" s="51">
        <v>10</v>
      </c>
      <c r="D6" s="52">
        <f t="shared" si="0"/>
        <v>8</v>
      </c>
    </row>
    <row r="7" spans="1:9" ht="15" thickBot="1" x14ac:dyDescent="0.4">
      <c r="A7" s="49" t="s">
        <v>87</v>
      </c>
      <c r="B7" s="50">
        <v>0.8</v>
      </c>
      <c r="C7" s="51">
        <v>10</v>
      </c>
      <c r="D7" s="52">
        <f t="shared" si="0"/>
        <v>8</v>
      </c>
    </row>
    <row r="8" spans="1:9" ht="15" thickBot="1" x14ac:dyDescent="0.4">
      <c r="A8" s="53" t="s">
        <v>73</v>
      </c>
      <c r="B8" s="54">
        <v>0.8</v>
      </c>
      <c r="C8" s="51">
        <v>10</v>
      </c>
      <c r="D8" s="52">
        <f t="shared" si="0"/>
        <v>8</v>
      </c>
    </row>
    <row r="9" spans="1:9" ht="15" thickBot="1" x14ac:dyDescent="0.4">
      <c r="A9" s="55" t="s">
        <v>88</v>
      </c>
      <c r="B9" s="54">
        <v>0.8</v>
      </c>
      <c r="C9" s="51">
        <v>10</v>
      </c>
      <c r="D9" s="52">
        <f t="shared" si="0"/>
        <v>8</v>
      </c>
    </row>
    <row r="10" spans="1:9" ht="15" thickBot="1" x14ac:dyDescent="0.4">
      <c r="A10" s="56" t="s">
        <v>89</v>
      </c>
      <c r="B10" s="57">
        <v>0.8</v>
      </c>
      <c r="C10" s="51">
        <v>10</v>
      </c>
      <c r="D10" s="52">
        <f t="shared" si="0"/>
        <v>8</v>
      </c>
    </row>
    <row r="11" spans="1:9" ht="15" thickBot="1" x14ac:dyDescent="0.4">
      <c r="A11" s="46" t="s">
        <v>90</v>
      </c>
      <c r="B11" s="46">
        <v>0.8</v>
      </c>
      <c r="C11" s="46">
        <v>10</v>
      </c>
      <c r="D11" s="46">
        <f t="shared" si="0"/>
        <v>8</v>
      </c>
    </row>
    <row r="12" spans="1:9" ht="15" thickBot="1" x14ac:dyDescent="0.4">
      <c r="A12" s="55" t="s">
        <v>24</v>
      </c>
      <c r="B12" s="58"/>
      <c r="C12" s="48"/>
      <c r="D12" s="58">
        <f>SUM(D3:D11)</f>
        <v>64</v>
      </c>
    </row>
    <row r="13" spans="1:9" x14ac:dyDescent="0.35">
      <c r="I13">
        <f>64*2.5</f>
        <v>160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Ranjan Biswas, Ashish (Cognizant)</dc:creator>
  <cp:keywords/>
  <dc:description/>
  <cp:lastModifiedBy>Ranjan Biswas, Ashish (Cognizant)</cp:lastModifiedBy>
  <cp:revision/>
  <dcterms:created xsi:type="dcterms:W3CDTF">2021-05-15T07:33:16Z</dcterms:created>
  <dcterms:modified xsi:type="dcterms:W3CDTF">2022-02-17T11:26:08Z</dcterms:modified>
  <cp:category/>
  <cp:contentStatus/>
</cp:coreProperties>
</file>