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HISH SINGH\Downloads\DataSet\"/>
    </mc:Choice>
  </mc:AlternateContent>
  <bookViews>
    <workbookView xWindow="0" yWindow="0" windowWidth="19200" windowHeight="7900" activeTab="1"/>
  </bookViews>
  <sheets>
    <sheet name="OD" sheetId="1" r:id="rId1"/>
    <sheet name="SDR" sheetId="2" r:id="rId2"/>
    <sheet name="BS" sheetId="3" r:id="rId3"/>
    <sheet name="MMR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4" i="2" l="1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5" i="2"/>
  <c r="AA46" i="2"/>
  <c r="AA47" i="2"/>
  <c r="AA48" i="2"/>
  <c r="AA49" i="2"/>
  <c r="AA2" i="2"/>
  <c r="AD3" i="2"/>
  <c r="AD4" i="2"/>
  <c r="AD5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2" i="2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AN46" i="2"/>
  <c r="AN45" i="2"/>
  <c r="AN41" i="2"/>
  <c r="AN36" i="2"/>
  <c r="AN35" i="2"/>
  <c r="AN33" i="2"/>
  <c r="AN30" i="2"/>
  <c r="AN28" i="2"/>
  <c r="AN27" i="2"/>
  <c r="AN26" i="2"/>
  <c r="AN25" i="2"/>
  <c r="AN21" i="2"/>
  <c r="AN19" i="2"/>
  <c r="AN17" i="2"/>
  <c r="AN13" i="2"/>
  <c r="AN12" i="2"/>
  <c r="AN11" i="2"/>
  <c r="AN9" i="2"/>
  <c r="AN6" i="2"/>
  <c r="AN5" i="2"/>
  <c r="AN8" i="2"/>
  <c r="AN22" i="2"/>
  <c r="AN23" i="2"/>
  <c r="AN24" i="2"/>
  <c r="AN31" i="2"/>
  <c r="AN32" i="2"/>
  <c r="AN40" i="2"/>
  <c r="AN43" i="2"/>
  <c r="AN47" i="2"/>
  <c r="AN48" i="2"/>
  <c r="AN49" i="2"/>
  <c r="AN44" i="2"/>
  <c r="AN37" i="2"/>
  <c r="AN29" i="2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3" i="1"/>
  <c r="Z49" i="1"/>
  <c r="Z50" i="1"/>
  <c r="AQ2" i="2"/>
  <c r="BF2" i="3"/>
  <c r="BE2" i="3"/>
  <c r="BL2" i="3"/>
  <c r="BL51" i="3" s="1"/>
  <c r="BM2" i="3"/>
  <c r="BN2" i="3"/>
  <c r="BO2" i="3"/>
  <c r="BL3" i="3"/>
  <c r="BM3" i="3"/>
  <c r="BM51" i="3" s="1"/>
  <c r="BN3" i="3"/>
  <c r="BN51" i="3" s="1"/>
  <c r="BO3" i="3"/>
  <c r="BL4" i="3"/>
  <c r="BM4" i="3"/>
  <c r="BN4" i="3"/>
  <c r="BO4" i="3"/>
  <c r="BL5" i="3"/>
  <c r="BM5" i="3"/>
  <c r="BN5" i="3"/>
  <c r="BO5" i="3"/>
  <c r="BL6" i="3"/>
  <c r="BM6" i="3"/>
  <c r="BN6" i="3"/>
  <c r="BO6" i="3"/>
  <c r="BL7" i="3"/>
  <c r="BM7" i="3"/>
  <c r="BN7" i="3"/>
  <c r="BO7" i="3"/>
  <c r="BL8" i="3"/>
  <c r="BM8" i="3"/>
  <c r="BN8" i="3"/>
  <c r="BO8" i="3"/>
  <c r="BL9" i="3"/>
  <c r="BM9" i="3"/>
  <c r="BN9" i="3"/>
  <c r="BO9" i="3"/>
  <c r="BL10" i="3"/>
  <c r="BM10" i="3"/>
  <c r="BN10" i="3"/>
  <c r="BO10" i="3"/>
  <c r="BL11" i="3"/>
  <c r="BM11" i="3"/>
  <c r="BN11" i="3"/>
  <c r="BO11" i="3"/>
  <c r="BL12" i="3"/>
  <c r="BM12" i="3"/>
  <c r="BN12" i="3"/>
  <c r="BO12" i="3"/>
  <c r="BL13" i="3"/>
  <c r="BM13" i="3"/>
  <c r="BN13" i="3"/>
  <c r="BO13" i="3"/>
  <c r="BL14" i="3"/>
  <c r="BM14" i="3"/>
  <c r="BN14" i="3"/>
  <c r="BO14" i="3"/>
  <c r="BL15" i="3"/>
  <c r="BM15" i="3"/>
  <c r="BN15" i="3"/>
  <c r="BO15" i="3"/>
  <c r="BL16" i="3"/>
  <c r="BM16" i="3"/>
  <c r="BN16" i="3"/>
  <c r="BO16" i="3"/>
  <c r="BL17" i="3"/>
  <c r="BM17" i="3"/>
  <c r="BN17" i="3"/>
  <c r="BO17" i="3"/>
  <c r="BL18" i="3"/>
  <c r="BM18" i="3"/>
  <c r="BN18" i="3"/>
  <c r="BO18" i="3"/>
  <c r="BL19" i="3"/>
  <c r="BM19" i="3"/>
  <c r="BN19" i="3"/>
  <c r="BO19" i="3"/>
  <c r="BL20" i="3"/>
  <c r="BM20" i="3"/>
  <c r="BN20" i="3"/>
  <c r="BO20" i="3"/>
  <c r="BL21" i="3"/>
  <c r="BM21" i="3"/>
  <c r="BN21" i="3"/>
  <c r="BO21" i="3"/>
  <c r="BL22" i="3"/>
  <c r="BM22" i="3"/>
  <c r="BN22" i="3"/>
  <c r="BO22" i="3"/>
  <c r="BL23" i="3"/>
  <c r="BM23" i="3"/>
  <c r="BN23" i="3"/>
  <c r="BO23" i="3"/>
  <c r="BL24" i="3"/>
  <c r="BM24" i="3"/>
  <c r="BN24" i="3"/>
  <c r="BO24" i="3"/>
  <c r="BL25" i="3"/>
  <c r="BM25" i="3"/>
  <c r="BN25" i="3"/>
  <c r="BO25" i="3"/>
  <c r="BL26" i="3"/>
  <c r="BM26" i="3"/>
  <c r="BN26" i="3"/>
  <c r="BO26" i="3"/>
  <c r="BL27" i="3"/>
  <c r="BM27" i="3"/>
  <c r="BN27" i="3"/>
  <c r="BO27" i="3"/>
  <c r="BL28" i="3"/>
  <c r="BM28" i="3"/>
  <c r="BN28" i="3"/>
  <c r="BO28" i="3"/>
  <c r="BL29" i="3"/>
  <c r="BM29" i="3"/>
  <c r="BN29" i="3"/>
  <c r="BO29" i="3"/>
  <c r="BL30" i="3"/>
  <c r="BM30" i="3"/>
  <c r="BN30" i="3"/>
  <c r="BO30" i="3"/>
  <c r="BL31" i="3"/>
  <c r="BM31" i="3"/>
  <c r="BN31" i="3"/>
  <c r="BO31" i="3"/>
  <c r="BL32" i="3"/>
  <c r="BM32" i="3"/>
  <c r="BN32" i="3"/>
  <c r="BO32" i="3"/>
  <c r="BL33" i="3"/>
  <c r="BM33" i="3"/>
  <c r="BN33" i="3"/>
  <c r="BO33" i="3"/>
  <c r="BL34" i="3"/>
  <c r="BM34" i="3"/>
  <c r="BN34" i="3"/>
  <c r="BO34" i="3"/>
  <c r="BL35" i="3"/>
  <c r="BM35" i="3"/>
  <c r="BN35" i="3"/>
  <c r="BO35" i="3"/>
  <c r="BL36" i="3"/>
  <c r="BM36" i="3"/>
  <c r="BN36" i="3"/>
  <c r="BO36" i="3"/>
  <c r="BL37" i="3"/>
  <c r="BM37" i="3"/>
  <c r="BN37" i="3"/>
  <c r="BO37" i="3"/>
  <c r="BL38" i="3"/>
  <c r="BM38" i="3"/>
  <c r="BN38" i="3"/>
  <c r="BO38" i="3"/>
  <c r="BL39" i="3"/>
  <c r="BM39" i="3"/>
  <c r="BN39" i="3"/>
  <c r="BO39" i="3"/>
  <c r="BL40" i="3"/>
  <c r="BM40" i="3"/>
  <c r="BN40" i="3"/>
  <c r="BO40" i="3"/>
  <c r="BL41" i="3"/>
  <c r="BM41" i="3"/>
  <c r="BN41" i="3"/>
  <c r="BO41" i="3"/>
  <c r="BL42" i="3"/>
  <c r="BM42" i="3"/>
  <c r="BN42" i="3"/>
  <c r="BO42" i="3"/>
  <c r="BL43" i="3"/>
  <c r="BM43" i="3"/>
  <c r="BN43" i="3"/>
  <c r="BO43" i="3"/>
  <c r="BL44" i="3"/>
  <c r="BM44" i="3"/>
  <c r="BN44" i="3"/>
  <c r="BO44" i="3"/>
  <c r="BL45" i="3"/>
  <c r="BM45" i="3"/>
  <c r="BN45" i="3"/>
  <c r="BO45" i="3"/>
  <c r="BL46" i="3"/>
  <c r="BM46" i="3"/>
  <c r="BN46" i="3"/>
  <c r="BO46" i="3"/>
  <c r="BL47" i="3"/>
  <c r="BM47" i="3"/>
  <c r="BN47" i="3"/>
  <c r="BO47" i="3"/>
  <c r="BL48" i="3"/>
  <c r="BM48" i="3"/>
  <c r="BN48" i="3"/>
  <c r="BO48" i="3"/>
  <c r="BL49" i="3"/>
  <c r="BM49" i="3"/>
  <c r="BN49" i="3"/>
  <c r="BO49" i="3"/>
  <c r="BO51" i="3"/>
  <c r="AV3" i="3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2" i="3"/>
  <c r="AU2" i="3"/>
  <c r="AM2" i="3"/>
  <c r="AR2" i="3"/>
  <c r="AQ3" i="3"/>
  <c r="AQ4" i="3"/>
  <c r="AQ5" i="3"/>
  <c r="AQ6" i="3"/>
  <c r="AQ7" i="3"/>
  <c r="AQ8" i="3"/>
  <c r="AQ9" i="3"/>
  <c r="AQ50" i="3" s="1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2" i="3"/>
  <c r="AP3" i="3"/>
  <c r="AP50" i="3" s="1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2" i="3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2" i="2"/>
  <c r="AR51" i="2" s="1"/>
  <c r="AQ3" i="2"/>
  <c r="AQ51" i="2" s="1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2" i="2"/>
  <c r="AP51" i="2" s="1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2" i="2"/>
  <c r="AO51" i="2" s="1"/>
  <c r="AN3" i="2"/>
  <c r="AN4" i="2"/>
  <c r="AN7" i="2"/>
  <c r="AN14" i="2"/>
  <c r="AN15" i="2"/>
  <c r="AN16" i="2"/>
  <c r="AN20" i="2"/>
  <c r="AN38" i="2"/>
  <c r="AN39" i="2"/>
  <c r="AN42" i="2" l="1"/>
  <c r="AN18" i="2"/>
  <c r="AN34" i="2"/>
  <c r="AN10" i="2"/>
  <c r="AN2" i="2"/>
  <c r="AG50" i="3"/>
  <c r="AK50" i="3"/>
  <c r="AC50" i="3"/>
  <c r="AE50" i="3"/>
  <c r="AI50" i="3"/>
  <c r="AB2" i="2"/>
  <c r="V13" i="1"/>
  <c r="V4" i="1"/>
  <c r="V5" i="1"/>
  <c r="V6" i="1"/>
  <c r="V7" i="1"/>
  <c r="V8" i="1"/>
  <c r="V9" i="1"/>
  <c r="V10" i="1"/>
  <c r="V11" i="1"/>
  <c r="V12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3" i="1"/>
  <c r="AF4" i="4"/>
  <c r="AF2" i="4"/>
  <c r="AN51" i="2" l="1"/>
  <c r="AS3" i="4"/>
  <c r="AS4" i="4"/>
  <c r="AS51" i="4" s="1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R3" i="4"/>
  <c r="AR4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Q3" i="4"/>
  <c r="AQ4" i="4"/>
  <c r="AQ51" i="4" s="1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P44" i="4"/>
  <c r="AP45" i="4"/>
  <c r="AP46" i="4"/>
  <c r="AP47" i="4"/>
  <c r="AP48" i="4"/>
  <c r="AP49" i="4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S2" i="4"/>
  <c r="AR2" i="4"/>
  <c r="AQ2" i="4"/>
  <c r="AP2" i="4"/>
  <c r="AO2" i="4"/>
  <c r="AF3" i="4"/>
  <c r="AO3" i="4" s="1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2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P51" i="4" l="1"/>
  <c r="AR51" i="4"/>
  <c r="AO51" i="4"/>
  <c r="AT51" i="4" l="1"/>
  <c r="AT53" i="4" s="1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2" i="4"/>
  <c r="Z49" i="4"/>
  <c r="Y49" i="4"/>
  <c r="X49" i="4"/>
  <c r="AM49" i="4" s="1"/>
  <c r="U49" i="4"/>
  <c r="T49" i="4"/>
  <c r="S49" i="4"/>
  <c r="AL49" i="4" s="1"/>
  <c r="P49" i="4"/>
  <c r="O49" i="4"/>
  <c r="N49" i="4"/>
  <c r="AK49" i="4" s="1"/>
  <c r="K49" i="4"/>
  <c r="J49" i="4"/>
  <c r="I49" i="4"/>
  <c r="AJ49" i="4" s="1"/>
  <c r="F49" i="4"/>
  <c r="E49" i="4"/>
  <c r="D49" i="4"/>
  <c r="AI49" i="4" s="1"/>
  <c r="Z48" i="4"/>
  <c r="Y48" i="4"/>
  <c r="X48" i="4"/>
  <c r="AM48" i="4" s="1"/>
  <c r="U48" i="4"/>
  <c r="T48" i="4"/>
  <c r="S48" i="4"/>
  <c r="AL48" i="4" s="1"/>
  <c r="P48" i="4"/>
  <c r="O48" i="4"/>
  <c r="N48" i="4"/>
  <c r="AK48" i="4" s="1"/>
  <c r="K48" i="4"/>
  <c r="J48" i="4"/>
  <c r="I48" i="4"/>
  <c r="AJ48" i="4" s="1"/>
  <c r="F48" i="4"/>
  <c r="E48" i="4"/>
  <c r="D48" i="4"/>
  <c r="AI48" i="4" s="1"/>
  <c r="Z47" i="4"/>
  <c r="Y47" i="4"/>
  <c r="X47" i="4"/>
  <c r="AM47" i="4" s="1"/>
  <c r="U47" i="4"/>
  <c r="T47" i="4"/>
  <c r="S47" i="4"/>
  <c r="AL47" i="4" s="1"/>
  <c r="P47" i="4"/>
  <c r="O47" i="4"/>
  <c r="N47" i="4"/>
  <c r="AK47" i="4" s="1"/>
  <c r="K47" i="4"/>
  <c r="J47" i="4"/>
  <c r="I47" i="4"/>
  <c r="AJ47" i="4" s="1"/>
  <c r="F47" i="4"/>
  <c r="E47" i="4"/>
  <c r="D47" i="4"/>
  <c r="AI47" i="4" s="1"/>
  <c r="AI46" i="4"/>
  <c r="Z46" i="4"/>
  <c r="Y46" i="4"/>
  <c r="X46" i="4"/>
  <c r="AM46" i="4" s="1"/>
  <c r="U46" i="4"/>
  <c r="T46" i="4"/>
  <c r="S46" i="4"/>
  <c r="AL46" i="4" s="1"/>
  <c r="P46" i="4"/>
  <c r="O46" i="4"/>
  <c r="N46" i="4"/>
  <c r="AK46" i="4" s="1"/>
  <c r="K46" i="4"/>
  <c r="J46" i="4"/>
  <c r="I46" i="4"/>
  <c r="AJ46" i="4" s="1"/>
  <c r="F46" i="4"/>
  <c r="E46" i="4"/>
  <c r="D46" i="4"/>
  <c r="AK45" i="4"/>
  <c r="Z45" i="4"/>
  <c r="Y45" i="4"/>
  <c r="X45" i="4"/>
  <c r="AM45" i="4" s="1"/>
  <c r="U45" i="4"/>
  <c r="T45" i="4"/>
  <c r="S45" i="4"/>
  <c r="AL45" i="4" s="1"/>
  <c r="P45" i="4"/>
  <c r="O45" i="4"/>
  <c r="N45" i="4"/>
  <c r="K45" i="4"/>
  <c r="J45" i="4"/>
  <c r="I45" i="4"/>
  <c r="AJ45" i="4" s="1"/>
  <c r="F45" i="4"/>
  <c r="E45" i="4"/>
  <c r="D45" i="4"/>
  <c r="AI45" i="4" s="1"/>
  <c r="Z44" i="4"/>
  <c r="Y44" i="4"/>
  <c r="X44" i="4"/>
  <c r="AM44" i="4" s="1"/>
  <c r="U44" i="4"/>
  <c r="T44" i="4"/>
  <c r="S44" i="4"/>
  <c r="AL44" i="4" s="1"/>
  <c r="P44" i="4"/>
  <c r="O44" i="4"/>
  <c r="N44" i="4"/>
  <c r="K44" i="4"/>
  <c r="J44" i="4"/>
  <c r="I44" i="4"/>
  <c r="AJ44" i="4" s="1"/>
  <c r="F44" i="4"/>
  <c r="E44" i="4"/>
  <c r="D44" i="4"/>
  <c r="AI44" i="4" s="1"/>
  <c r="Z43" i="4"/>
  <c r="Y43" i="4"/>
  <c r="X43" i="4"/>
  <c r="AM43" i="4" s="1"/>
  <c r="U43" i="4"/>
  <c r="T43" i="4"/>
  <c r="S43" i="4"/>
  <c r="AL43" i="4" s="1"/>
  <c r="P43" i="4"/>
  <c r="O43" i="4"/>
  <c r="N43" i="4"/>
  <c r="K43" i="4"/>
  <c r="J43" i="4"/>
  <c r="I43" i="4"/>
  <c r="AJ43" i="4" s="1"/>
  <c r="F43" i="4"/>
  <c r="E43" i="4"/>
  <c r="D43" i="4"/>
  <c r="AI43" i="4" s="1"/>
  <c r="Z42" i="4"/>
  <c r="Y42" i="4"/>
  <c r="X42" i="4"/>
  <c r="AM42" i="4" s="1"/>
  <c r="U42" i="4"/>
  <c r="T42" i="4"/>
  <c r="S42" i="4"/>
  <c r="AL42" i="4" s="1"/>
  <c r="P42" i="4"/>
  <c r="O42" i="4"/>
  <c r="N42" i="4"/>
  <c r="K42" i="4"/>
  <c r="J42" i="4"/>
  <c r="I42" i="4"/>
  <c r="AJ42" i="4" s="1"/>
  <c r="F42" i="4"/>
  <c r="E42" i="4"/>
  <c r="D42" i="4"/>
  <c r="AI42" i="4" s="1"/>
  <c r="Z41" i="4"/>
  <c r="Y41" i="4"/>
  <c r="X41" i="4"/>
  <c r="AM41" i="4" s="1"/>
  <c r="U41" i="4"/>
  <c r="T41" i="4"/>
  <c r="S41" i="4"/>
  <c r="AL41" i="4" s="1"/>
  <c r="P41" i="4"/>
  <c r="O41" i="4"/>
  <c r="N41" i="4"/>
  <c r="K41" i="4"/>
  <c r="J41" i="4"/>
  <c r="I41" i="4"/>
  <c r="AJ41" i="4" s="1"/>
  <c r="F41" i="4"/>
  <c r="E41" i="4"/>
  <c r="D41" i="4"/>
  <c r="AI41" i="4" s="1"/>
  <c r="Z40" i="4"/>
  <c r="Y40" i="4"/>
  <c r="X40" i="4"/>
  <c r="AM40" i="4" s="1"/>
  <c r="U40" i="4"/>
  <c r="T40" i="4"/>
  <c r="S40" i="4"/>
  <c r="AL40" i="4" s="1"/>
  <c r="P40" i="4"/>
  <c r="O40" i="4"/>
  <c r="N40" i="4"/>
  <c r="AK40" i="4" s="1"/>
  <c r="K40" i="4"/>
  <c r="J40" i="4"/>
  <c r="I40" i="4"/>
  <c r="AJ40" i="4" s="1"/>
  <c r="F40" i="4"/>
  <c r="E40" i="4"/>
  <c r="D40" i="4"/>
  <c r="AI40" i="4" s="1"/>
  <c r="Z39" i="4"/>
  <c r="Y39" i="4"/>
  <c r="X39" i="4"/>
  <c r="AM39" i="4" s="1"/>
  <c r="U39" i="4"/>
  <c r="T39" i="4"/>
  <c r="S39" i="4"/>
  <c r="AL39" i="4" s="1"/>
  <c r="P39" i="4"/>
  <c r="O39" i="4"/>
  <c r="N39" i="4"/>
  <c r="AK39" i="4" s="1"/>
  <c r="K39" i="4"/>
  <c r="J39" i="4"/>
  <c r="I39" i="4"/>
  <c r="AJ39" i="4" s="1"/>
  <c r="F39" i="4"/>
  <c r="E39" i="4"/>
  <c r="D39" i="4"/>
  <c r="AI39" i="4" s="1"/>
  <c r="Z38" i="4"/>
  <c r="Y38" i="4"/>
  <c r="X38" i="4"/>
  <c r="AM38" i="4" s="1"/>
  <c r="U38" i="4"/>
  <c r="T38" i="4"/>
  <c r="S38" i="4"/>
  <c r="AL38" i="4" s="1"/>
  <c r="P38" i="4"/>
  <c r="O38" i="4"/>
  <c r="N38" i="4"/>
  <c r="AK38" i="4" s="1"/>
  <c r="K38" i="4"/>
  <c r="J38" i="4"/>
  <c r="I38" i="4"/>
  <c r="AJ38" i="4" s="1"/>
  <c r="F38" i="4"/>
  <c r="E38" i="4"/>
  <c r="D38" i="4"/>
  <c r="AI38" i="4" s="1"/>
  <c r="AK37" i="4"/>
  <c r="Z37" i="4"/>
  <c r="Y37" i="4"/>
  <c r="X37" i="4"/>
  <c r="AM37" i="4" s="1"/>
  <c r="U37" i="4"/>
  <c r="T37" i="4"/>
  <c r="S37" i="4"/>
  <c r="AL37" i="4" s="1"/>
  <c r="P37" i="4"/>
  <c r="O37" i="4"/>
  <c r="N37" i="4"/>
  <c r="K37" i="4"/>
  <c r="J37" i="4"/>
  <c r="I37" i="4"/>
  <c r="AJ37" i="4" s="1"/>
  <c r="F37" i="4"/>
  <c r="E37" i="4"/>
  <c r="D37" i="4"/>
  <c r="AI37" i="4" s="1"/>
  <c r="AL36" i="4"/>
  <c r="Z36" i="4"/>
  <c r="Y36" i="4"/>
  <c r="X36" i="4"/>
  <c r="AM36" i="4" s="1"/>
  <c r="U36" i="4"/>
  <c r="T36" i="4"/>
  <c r="S36" i="4"/>
  <c r="P36" i="4"/>
  <c r="O36" i="4"/>
  <c r="N36" i="4"/>
  <c r="AK36" i="4" s="1"/>
  <c r="K36" i="4"/>
  <c r="J36" i="4"/>
  <c r="I36" i="4"/>
  <c r="AJ36" i="4" s="1"/>
  <c r="F36" i="4"/>
  <c r="E36" i="4"/>
  <c r="D36" i="4"/>
  <c r="AI36" i="4" s="1"/>
  <c r="Z35" i="4"/>
  <c r="Y35" i="4"/>
  <c r="X35" i="4"/>
  <c r="AM35" i="4" s="1"/>
  <c r="U35" i="4"/>
  <c r="T35" i="4"/>
  <c r="S35" i="4"/>
  <c r="AL35" i="4" s="1"/>
  <c r="P35" i="4"/>
  <c r="O35" i="4"/>
  <c r="N35" i="4"/>
  <c r="AK35" i="4" s="1"/>
  <c r="K35" i="4"/>
  <c r="J35" i="4"/>
  <c r="I35" i="4"/>
  <c r="AJ35" i="4" s="1"/>
  <c r="F35" i="4"/>
  <c r="E35" i="4"/>
  <c r="D35" i="4"/>
  <c r="AI35" i="4" s="1"/>
  <c r="Z34" i="4"/>
  <c r="Y34" i="4"/>
  <c r="X34" i="4"/>
  <c r="AM34" i="4" s="1"/>
  <c r="U34" i="4"/>
  <c r="T34" i="4"/>
  <c r="S34" i="4"/>
  <c r="AL34" i="4" s="1"/>
  <c r="P34" i="4"/>
  <c r="O34" i="4"/>
  <c r="N34" i="4"/>
  <c r="AK34" i="4" s="1"/>
  <c r="K34" i="4"/>
  <c r="J34" i="4"/>
  <c r="I34" i="4"/>
  <c r="AJ34" i="4" s="1"/>
  <c r="F34" i="4"/>
  <c r="E34" i="4"/>
  <c r="D34" i="4"/>
  <c r="AI34" i="4" s="1"/>
  <c r="AK33" i="4"/>
  <c r="Z33" i="4"/>
  <c r="Y33" i="4"/>
  <c r="X33" i="4"/>
  <c r="AM33" i="4" s="1"/>
  <c r="U33" i="4"/>
  <c r="T33" i="4"/>
  <c r="S33" i="4"/>
  <c r="AL33" i="4" s="1"/>
  <c r="P33" i="4"/>
  <c r="O33" i="4"/>
  <c r="N33" i="4"/>
  <c r="K33" i="4"/>
  <c r="J33" i="4"/>
  <c r="I33" i="4"/>
  <c r="AJ33" i="4" s="1"/>
  <c r="F33" i="4"/>
  <c r="E33" i="4"/>
  <c r="D33" i="4"/>
  <c r="AI33" i="4" s="1"/>
  <c r="Z32" i="4"/>
  <c r="Y32" i="4"/>
  <c r="X32" i="4"/>
  <c r="AM32" i="4" s="1"/>
  <c r="U32" i="4"/>
  <c r="T32" i="4"/>
  <c r="S32" i="4"/>
  <c r="AL32" i="4" s="1"/>
  <c r="P32" i="4"/>
  <c r="O32" i="4"/>
  <c r="N32" i="4"/>
  <c r="K32" i="4"/>
  <c r="J32" i="4"/>
  <c r="I32" i="4"/>
  <c r="AJ32" i="4" s="1"/>
  <c r="F32" i="4"/>
  <c r="E32" i="4"/>
  <c r="D32" i="4"/>
  <c r="AI32" i="4" s="1"/>
  <c r="Z31" i="4"/>
  <c r="Y31" i="4"/>
  <c r="X31" i="4"/>
  <c r="AM31" i="4" s="1"/>
  <c r="U31" i="4"/>
  <c r="T31" i="4"/>
  <c r="S31" i="4"/>
  <c r="AL31" i="4" s="1"/>
  <c r="P31" i="4"/>
  <c r="O31" i="4"/>
  <c r="N31" i="4"/>
  <c r="K31" i="4"/>
  <c r="J31" i="4"/>
  <c r="I31" i="4"/>
  <c r="AJ31" i="4" s="1"/>
  <c r="F31" i="4"/>
  <c r="E31" i="4"/>
  <c r="D31" i="4"/>
  <c r="AI31" i="4" s="1"/>
  <c r="Z30" i="4"/>
  <c r="Y30" i="4"/>
  <c r="X30" i="4"/>
  <c r="AM30" i="4" s="1"/>
  <c r="U30" i="4"/>
  <c r="T30" i="4"/>
  <c r="S30" i="4"/>
  <c r="AL30" i="4" s="1"/>
  <c r="P30" i="4"/>
  <c r="O30" i="4"/>
  <c r="N30" i="4"/>
  <c r="K30" i="4"/>
  <c r="J30" i="4"/>
  <c r="I30" i="4"/>
  <c r="AJ30" i="4" s="1"/>
  <c r="F30" i="4"/>
  <c r="E30" i="4"/>
  <c r="D30" i="4"/>
  <c r="AI30" i="4" s="1"/>
  <c r="Z29" i="4"/>
  <c r="Y29" i="4"/>
  <c r="X29" i="4"/>
  <c r="AM29" i="4" s="1"/>
  <c r="U29" i="4"/>
  <c r="T29" i="4"/>
  <c r="S29" i="4"/>
  <c r="AL29" i="4" s="1"/>
  <c r="P29" i="4"/>
  <c r="O29" i="4"/>
  <c r="N29" i="4"/>
  <c r="K29" i="4"/>
  <c r="J29" i="4"/>
  <c r="I29" i="4"/>
  <c r="AJ29" i="4" s="1"/>
  <c r="F29" i="4"/>
  <c r="E29" i="4"/>
  <c r="D29" i="4"/>
  <c r="AI29" i="4" s="1"/>
  <c r="Z28" i="4"/>
  <c r="Y28" i="4"/>
  <c r="X28" i="4"/>
  <c r="AM28" i="4" s="1"/>
  <c r="U28" i="4"/>
  <c r="T28" i="4"/>
  <c r="S28" i="4"/>
  <c r="AL28" i="4" s="1"/>
  <c r="P28" i="4"/>
  <c r="O28" i="4"/>
  <c r="N28" i="4"/>
  <c r="AK28" i="4" s="1"/>
  <c r="K28" i="4"/>
  <c r="J28" i="4"/>
  <c r="I28" i="4"/>
  <c r="AJ28" i="4" s="1"/>
  <c r="F28" i="4"/>
  <c r="E28" i="4"/>
  <c r="D28" i="4"/>
  <c r="AI28" i="4" s="1"/>
  <c r="Z27" i="4"/>
  <c r="Y27" i="4"/>
  <c r="X27" i="4"/>
  <c r="AM27" i="4" s="1"/>
  <c r="U27" i="4"/>
  <c r="T27" i="4"/>
  <c r="S27" i="4"/>
  <c r="AL27" i="4" s="1"/>
  <c r="P27" i="4"/>
  <c r="O27" i="4"/>
  <c r="N27" i="4"/>
  <c r="AK27" i="4" s="1"/>
  <c r="K27" i="4"/>
  <c r="J27" i="4"/>
  <c r="I27" i="4"/>
  <c r="AJ27" i="4" s="1"/>
  <c r="F27" i="4"/>
  <c r="E27" i="4"/>
  <c r="D27" i="4"/>
  <c r="AI27" i="4" s="1"/>
  <c r="AK26" i="4"/>
  <c r="Z26" i="4"/>
  <c r="Y26" i="4"/>
  <c r="X26" i="4"/>
  <c r="AM26" i="4" s="1"/>
  <c r="U26" i="4"/>
  <c r="T26" i="4"/>
  <c r="S26" i="4"/>
  <c r="AL26" i="4" s="1"/>
  <c r="P26" i="4"/>
  <c r="O26" i="4"/>
  <c r="N26" i="4"/>
  <c r="K26" i="4"/>
  <c r="J26" i="4"/>
  <c r="I26" i="4"/>
  <c r="AJ26" i="4" s="1"/>
  <c r="F26" i="4"/>
  <c r="E26" i="4"/>
  <c r="D26" i="4"/>
  <c r="AI26" i="4" s="1"/>
  <c r="Z25" i="4"/>
  <c r="Y25" i="4"/>
  <c r="X25" i="4"/>
  <c r="AM25" i="4" s="1"/>
  <c r="U25" i="4"/>
  <c r="T25" i="4"/>
  <c r="S25" i="4"/>
  <c r="AL25" i="4" s="1"/>
  <c r="P25" i="4"/>
  <c r="O25" i="4"/>
  <c r="N25" i="4"/>
  <c r="AK25" i="4" s="1"/>
  <c r="K25" i="4"/>
  <c r="J25" i="4"/>
  <c r="I25" i="4"/>
  <c r="AJ25" i="4" s="1"/>
  <c r="F25" i="4"/>
  <c r="E25" i="4"/>
  <c r="D25" i="4"/>
  <c r="AI25" i="4" s="1"/>
  <c r="Z24" i="4"/>
  <c r="Y24" i="4"/>
  <c r="X24" i="4"/>
  <c r="AM24" i="4" s="1"/>
  <c r="U24" i="4"/>
  <c r="T24" i="4"/>
  <c r="S24" i="4"/>
  <c r="AL24" i="4" s="1"/>
  <c r="P24" i="4"/>
  <c r="O24" i="4"/>
  <c r="N24" i="4"/>
  <c r="AK24" i="4" s="1"/>
  <c r="K24" i="4"/>
  <c r="J24" i="4"/>
  <c r="I24" i="4"/>
  <c r="AJ24" i="4" s="1"/>
  <c r="F24" i="4"/>
  <c r="E24" i="4"/>
  <c r="D24" i="4"/>
  <c r="AI24" i="4" s="1"/>
  <c r="Z23" i="4"/>
  <c r="Y23" i="4"/>
  <c r="X23" i="4"/>
  <c r="AM23" i="4" s="1"/>
  <c r="U23" i="4"/>
  <c r="T23" i="4"/>
  <c r="S23" i="4"/>
  <c r="AL23" i="4" s="1"/>
  <c r="P23" i="4"/>
  <c r="O23" i="4"/>
  <c r="N23" i="4"/>
  <c r="AK23" i="4" s="1"/>
  <c r="K23" i="4"/>
  <c r="J23" i="4"/>
  <c r="I23" i="4"/>
  <c r="AJ23" i="4" s="1"/>
  <c r="F23" i="4"/>
  <c r="E23" i="4"/>
  <c r="D23" i="4"/>
  <c r="AI23" i="4" s="1"/>
  <c r="Z22" i="4"/>
  <c r="Y22" i="4"/>
  <c r="X22" i="4"/>
  <c r="AM22" i="4" s="1"/>
  <c r="U22" i="4"/>
  <c r="T22" i="4"/>
  <c r="S22" i="4"/>
  <c r="AL22" i="4" s="1"/>
  <c r="P22" i="4"/>
  <c r="O22" i="4"/>
  <c r="N22" i="4"/>
  <c r="AK22" i="4" s="1"/>
  <c r="K22" i="4"/>
  <c r="J22" i="4"/>
  <c r="I22" i="4"/>
  <c r="AJ22" i="4" s="1"/>
  <c r="F22" i="4"/>
  <c r="E22" i="4"/>
  <c r="D22" i="4"/>
  <c r="AI22" i="4" s="1"/>
  <c r="AK21" i="4"/>
  <c r="Z21" i="4"/>
  <c r="Y21" i="4"/>
  <c r="X21" i="4"/>
  <c r="AM21" i="4" s="1"/>
  <c r="U21" i="4"/>
  <c r="T21" i="4"/>
  <c r="S21" i="4"/>
  <c r="AL21" i="4" s="1"/>
  <c r="P21" i="4"/>
  <c r="O21" i="4"/>
  <c r="N21" i="4"/>
  <c r="K21" i="4"/>
  <c r="J21" i="4"/>
  <c r="I21" i="4"/>
  <c r="AJ21" i="4" s="1"/>
  <c r="F21" i="4"/>
  <c r="E21" i="4"/>
  <c r="D21" i="4"/>
  <c r="AI21" i="4" s="1"/>
  <c r="Z20" i="4"/>
  <c r="Y20" i="4"/>
  <c r="X20" i="4"/>
  <c r="AM20" i="4" s="1"/>
  <c r="U20" i="4"/>
  <c r="T20" i="4"/>
  <c r="S20" i="4"/>
  <c r="AL20" i="4" s="1"/>
  <c r="P20" i="4"/>
  <c r="O20" i="4"/>
  <c r="N20" i="4"/>
  <c r="K20" i="4"/>
  <c r="J20" i="4"/>
  <c r="I20" i="4"/>
  <c r="AJ20" i="4" s="1"/>
  <c r="F20" i="4"/>
  <c r="E20" i="4"/>
  <c r="D20" i="4"/>
  <c r="AI20" i="4" s="1"/>
  <c r="Z19" i="4"/>
  <c r="Y19" i="4"/>
  <c r="X19" i="4"/>
  <c r="AM19" i="4" s="1"/>
  <c r="U19" i="4"/>
  <c r="T19" i="4"/>
  <c r="S19" i="4"/>
  <c r="AL19" i="4" s="1"/>
  <c r="P19" i="4"/>
  <c r="O19" i="4"/>
  <c r="N19" i="4"/>
  <c r="K19" i="4"/>
  <c r="J19" i="4"/>
  <c r="I19" i="4"/>
  <c r="AJ19" i="4" s="1"/>
  <c r="F19" i="4"/>
  <c r="E19" i="4"/>
  <c r="D19" i="4"/>
  <c r="AI19" i="4" s="1"/>
  <c r="Z18" i="4"/>
  <c r="Y18" i="4"/>
  <c r="X18" i="4"/>
  <c r="AM18" i="4" s="1"/>
  <c r="U18" i="4"/>
  <c r="T18" i="4"/>
  <c r="S18" i="4"/>
  <c r="AL18" i="4" s="1"/>
  <c r="P18" i="4"/>
  <c r="O18" i="4"/>
  <c r="N18" i="4"/>
  <c r="K18" i="4"/>
  <c r="J18" i="4"/>
  <c r="I18" i="4"/>
  <c r="AJ18" i="4" s="1"/>
  <c r="F18" i="4"/>
  <c r="E18" i="4"/>
  <c r="D18" i="4"/>
  <c r="AI18" i="4" s="1"/>
  <c r="Z17" i="4"/>
  <c r="Y17" i="4"/>
  <c r="X17" i="4"/>
  <c r="AM17" i="4" s="1"/>
  <c r="U17" i="4"/>
  <c r="T17" i="4"/>
  <c r="S17" i="4"/>
  <c r="AL17" i="4" s="1"/>
  <c r="P17" i="4"/>
  <c r="O17" i="4"/>
  <c r="N17" i="4"/>
  <c r="K17" i="4"/>
  <c r="J17" i="4"/>
  <c r="I17" i="4"/>
  <c r="AJ17" i="4" s="1"/>
  <c r="F17" i="4"/>
  <c r="E17" i="4"/>
  <c r="D17" i="4"/>
  <c r="AI17" i="4" s="1"/>
  <c r="Z16" i="4"/>
  <c r="Y16" i="4"/>
  <c r="X16" i="4"/>
  <c r="AM16" i="4" s="1"/>
  <c r="U16" i="4"/>
  <c r="T16" i="4"/>
  <c r="S16" i="4"/>
  <c r="AL16" i="4" s="1"/>
  <c r="P16" i="4"/>
  <c r="O16" i="4"/>
  <c r="N16" i="4"/>
  <c r="AK16" i="4" s="1"/>
  <c r="K16" i="4"/>
  <c r="J16" i="4"/>
  <c r="I16" i="4"/>
  <c r="AJ16" i="4" s="1"/>
  <c r="F16" i="4"/>
  <c r="E16" i="4"/>
  <c r="D16" i="4"/>
  <c r="AI16" i="4" s="1"/>
  <c r="AL15" i="4"/>
  <c r="Z15" i="4"/>
  <c r="Y15" i="4"/>
  <c r="X15" i="4"/>
  <c r="AM15" i="4" s="1"/>
  <c r="U15" i="4"/>
  <c r="T15" i="4"/>
  <c r="S15" i="4"/>
  <c r="P15" i="4"/>
  <c r="O15" i="4"/>
  <c r="N15" i="4"/>
  <c r="AK15" i="4" s="1"/>
  <c r="K15" i="4"/>
  <c r="J15" i="4"/>
  <c r="I15" i="4"/>
  <c r="AJ15" i="4" s="1"/>
  <c r="F15" i="4"/>
  <c r="E15" i="4"/>
  <c r="D15" i="4"/>
  <c r="AI15" i="4" s="1"/>
  <c r="Z14" i="4"/>
  <c r="Y14" i="4"/>
  <c r="X14" i="4"/>
  <c r="AM14" i="4" s="1"/>
  <c r="U14" i="4"/>
  <c r="T14" i="4"/>
  <c r="S14" i="4"/>
  <c r="AL14" i="4" s="1"/>
  <c r="P14" i="4"/>
  <c r="O14" i="4"/>
  <c r="N14" i="4"/>
  <c r="AK14" i="4" s="1"/>
  <c r="K14" i="4"/>
  <c r="J14" i="4"/>
  <c r="I14" i="4"/>
  <c r="AJ14" i="4" s="1"/>
  <c r="F14" i="4"/>
  <c r="E14" i="4"/>
  <c r="D14" i="4"/>
  <c r="AI14" i="4" s="1"/>
  <c r="Z13" i="4"/>
  <c r="Y13" i="4"/>
  <c r="X13" i="4"/>
  <c r="AM13" i="4" s="1"/>
  <c r="U13" i="4"/>
  <c r="T13" i="4"/>
  <c r="S13" i="4"/>
  <c r="AL13" i="4" s="1"/>
  <c r="P13" i="4"/>
  <c r="O13" i="4"/>
  <c r="N13" i="4"/>
  <c r="AK13" i="4" s="1"/>
  <c r="K13" i="4"/>
  <c r="J13" i="4"/>
  <c r="I13" i="4"/>
  <c r="AJ13" i="4" s="1"/>
  <c r="F13" i="4"/>
  <c r="E13" i="4"/>
  <c r="D13" i="4"/>
  <c r="AI13" i="4" s="1"/>
  <c r="AL12" i="4"/>
  <c r="Z12" i="4"/>
  <c r="Y12" i="4"/>
  <c r="X12" i="4"/>
  <c r="AM12" i="4" s="1"/>
  <c r="U12" i="4"/>
  <c r="T12" i="4"/>
  <c r="S12" i="4"/>
  <c r="P12" i="4"/>
  <c r="O12" i="4"/>
  <c r="N12" i="4"/>
  <c r="AK12" i="4" s="1"/>
  <c r="K12" i="4"/>
  <c r="J12" i="4"/>
  <c r="I12" i="4"/>
  <c r="AJ12" i="4" s="1"/>
  <c r="F12" i="4"/>
  <c r="E12" i="4"/>
  <c r="D12" i="4"/>
  <c r="AI12" i="4" s="1"/>
  <c r="Z11" i="4"/>
  <c r="Y11" i="4"/>
  <c r="X11" i="4"/>
  <c r="AM11" i="4" s="1"/>
  <c r="U11" i="4"/>
  <c r="T11" i="4"/>
  <c r="S11" i="4"/>
  <c r="AL11" i="4" s="1"/>
  <c r="P11" i="4"/>
  <c r="O11" i="4"/>
  <c r="N11" i="4"/>
  <c r="AK11" i="4" s="1"/>
  <c r="K11" i="4"/>
  <c r="J11" i="4"/>
  <c r="I11" i="4"/>
  <c r="AJ11" i="4" s="1"/>
  <c r="F11" i="4"/>
  <c r="E11" i="4"/>
  <c r="D11" i="4"/>
  <c r="AI11" i="4" s="1"/>
  <c r="Z10" i="4"/>
  <c r="Y10" i="4"/>
  <c r="X10" i="4"/>
  <c r="AM10" i="4" s="1"/>
  <c r="U10" i="4"/>
  <c r="T10" i="4"/>
  <c r="S10" i="4"/>
  <c r="AL10" i="4" s="1"/>
  <c r="P10" i="4"/>
  <c r="O10" i="4"/>
  <c r="N10" i="4"/>
  <c r="AK10" i="4" s="1"/>
  <c r="K10" i="4"/>
  <c r="J10" i="4"/>
  <c r="I10" i="4"/>
  <c r="AJ10" i="4" s="1"/>
  <c r="F10" i="4"/>
  <c r="E10" i="4"/>
  <c r="D10" i="4"/>
  <c r="AI10" i="4" s="1"/>
  <c r="AK9" i="4"/>
  <c r="Z9" i="4"/>
  <c r="Y9" i="4"/>
  <c r="X9" i="4"/>
  <c r="AM9" i="4" s="1"/>
  <c r="U9" i="4"/>
  <c r="T9" i="4"/>
  <c r="S9" i="4"/>
  <c r="AL9" i="4" s="1"/>
  <c r="P9" i="4"/>
  <c r="O9" i="4"/>
  <c r="N9" i="4"/>
  <c r="K9" i="4"/>
  <c r="J9" i="4"/>
  <c r="I9" i="4"/>
  <c r="AJ9" i="4" s="1"/>
  <c r="F9" i="4"/>
  <c r="E9" i="4"/>
  <c r="D9" i="4"/>
  <c r="AI9" i="4" s="1"/>
  <c r="Z8" i="4"/>
  <c r="Y8" i="4"/>
  <c r="X8" i="4"/>
  <c r="AM8" i="4" s="1"/>
  <c r="U8" i="4"/>
  <c r="T8" i="4"/>
  <c r="S8" i="4"/>
  <c r="AL8" i="4" s="1"/>
  <c r="P8" i="4"/>
  <c r="O8" i="4"/>
  <c r="N8" i="4"/>
  <c r="K8" i="4"/>
  <c r="J8" i="4"/>
  <c r="I8" i="4"/>
  <c r="AJ8" i="4" s="1"/>
  <c r="F8" i="4"/>
  <c r="E8" i="4"/>
  <c r="D8" i="4"/>
  <c r="AI8" i="4" s="1"/>
  <c r="Z7" i="4"/>
  <c r="Y7" i="4"/>
  <c r="X7" i="4"/>
  <c r="AM7" i="4" s="1"/>
  <c r="U7" i="4"/>
  <c r="T7" i="4"/>
  <c r="S7" i="4"/>
  <c r="AL7" i="4" s="1"/>
  <c r="P7" i="4"/>
  <c r="O7" i="4"/>
  <c r="N7" i="4"/>
  <c r="K7" i="4"/>
  <c r="J7" i="4"/>
  <c r="I7" i="4"/>
  <c r="AJ7" i="4" s="1"/>
  <c r="F7" i="4"/>
  <c r="E7" i="4"/>
  <c r="D7" i="4"/>
  <c r="AI7" i="4" s="1"/>
  <c r="AI6" i="4"/>
  <c r="Z6" i="4"/>
  <c r="Y6" i="4"/>
  <c r="X6" i="4"/>
  <c r="AM6" i="4" s="1"/>
  <c r="U6" i="4"/>
  <c r="T6" i="4"/>
  <c r="S6" i="4"/>
  <c r="AL6" i="4" s="1"/>
  <c r="P6" i="4"/>
  <c r="O6" i="4"/>
  <c r="N6" i="4"/>
  <c r="K6" i="4"/>
  <c r="J6" i="4"/>
  <c r="I6" i="4"/>
  <c r="AJ6" i="4" s="1"/>
  <c r="F6" i="4"/>
  <c r="E6" i="4"/>
  <c r="D6" i="4"/>
  <c r="AI5" i="4"/>
  <c r="Z5" i="4"/>
  <c r="Y5" i="4"/>
  <c r="X5" i="4"/>
  <c r="AM5" i="4" s="1"/>
  <c r="U5" i="4"/>
  <c r="T5" i="4"/>
  <c r="S5" i="4"/>
  <c r="AL5" i="4" s="1"/>
  <c r="P5" i="4"/>
  <c r="O5" i="4"/>
  <c r="N5" i="4"/>
  <c r="K5" i="4"/>
  <c r="J5" i="4"/>
  <c r="I5" i="4"/>
  <c r="AJ5" i="4" s="1"/>
  <c r="F5" i="4"/>
  <c r="E5" i="4"/>
  <c r="D5" i="4"/>
  <c r="Z4" i="4"/>
  <c r="Y4" i="4"/>
  <c r="X4" i="4"/>
  <c r="AM4" i="4" s="1"/>
  <c r="U4" i="4"/>
  <c r="T4" i="4"/>
  <c r="S4" i="4"/>
  <c r="AL4" i="4" s="1"/>
  <c r="P4" i="4"/>
  <c r="O4" i="4"/>
  <c r="N4" i="4"/>
  <c r="AK4" i="4" s="1"/>
  <c r="K4" i="4"/>
  <c r="J4" i="4"/>
  <c r="I4" i="4"/>
  <c r="AJ4" i="4" s="1"/>
  <c r="F4" i="4"/>
  <c r="E4" i="4"/>
  <c r="D4" i="4"/>
  <c r="AI4" i="4" s="1"/>
  <c r="AK3" i="4"/>
  <c r="Z3" i="4"/>
  <c r="Y3" i="4"/>
  <c r="X3" i="4"/>
  <c r="AM3" i="4" s="1"/>
  <c r="U3" i="4"/>
  <c r="T3" i="4"/>
  <c r="S3" i="4"/>
  <c r="AL3" i="4" s="1"/>
  <c r="P3" i="4"/>
  <c r="O3" i="4"/>
  <c r="N3" i="4"/>
  <c r="K3" i="4"/>
  <c r="J3" i="4"/>
  <c r="I3" i="4"/>
  <c r="AJ3" i="4" s="1"/>
  <c r="F3" i="4"/>
  <c r="E3" i="4"/>
  <c r="D3" i="4"/>
  <c r="AI3" i="4" s="1"/>
  <c r="Z2" i="4"/>
  <c r="Y2" i="4"/>
  <c r="X2" i="4"/>
  <c r="AM2" i="4" s="1"/>
  <c r="U2" i="4"/>
  <c r="T2" i="4"/>
  <c r="S2" i="4"/>
  <c r="AL2" i="4" s="1"/>
  <c r="P2" i="4"/>
  <c r="O2" i="4"/>
  <c r="N2" i="4"/>
  <c r="AK2" i="4" s="1"/>
  <c r="K2" i="4"/>
  <c r="J2" i="4"/>
  <c r="I2" i="4"/>
  <c r="AJ2" i="4" s="1"/>
  <c r="F2" i="4"/>
  <c r="E2" i="4"/>
  <c r="D2" i="4"/>
  <c r="AI2" i="4" s="1"/>
  <c r="K50" i="4" l="1"/>
  <c r="O50" i="4"/>
  <c r="E50" i="4"/>
  <c r="P50" i="4"/>
  <c r="T50" i="4"/>
  <c r="U50" i="4"/>
  <c r="AI51" i="4"/>
  <c r="Y50" i="4"/>
  <c r="Z50" i="4"/>
  <c r="F50" i="4"/>
  <c r="J50" i="4"/>
  <c r="AJ52" i="4" s="1"/>
  <c r="AJ51" i="4"/>
  <c r="AL51" i="4"/>
  <c r="AM51" i="4"/>
  <c r="AI52" i="4"/>
  <c r="AK5" i="4"/>
  <c r="AK17" i="4"/>
  <c r="AK29" i="4"/>
  <c r="AK41" i="4"/>
  <c r="AK6" i="4"/>
  <c r="AK18" i="4"/>
  <c r="AK30" i="4"/>
  <c r="AK42" i="4"/>
  <c r="AK7" i="4"/>
  <c r="AK19" i="4"/>
  <c r="AK31" i="4"/>
  <c r="AK43" i="4"/>
  <c r="AK8" i="4"/>
  <c r="AK20" i="4"/>
  <c r="AK32" i="4"/>
  <c r="AK44" i="4"/>
  <c r="AS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2" i="3"/>
  <c r="Y31" i="3"/>
  <c r="BP31" i="3" s="1"/>
  <c r="Y32" i="3"/>
  <c r="Y33" i="3"/>
  <c r="Y34" i="3"/>
  <c r="Y35" i="3"/>
  <c r="Y36" i="3"/>
  <c r="Y37" i="3"/>
  <c r="Y38" i="3"/>
  <c r="Y39" i="3"/>
  <c r="BP39" i="3" s="1"/>
  <c r="Y40" i="3"/>
  <c r="Y41" i="3"/>
  <c r="Y42" i="3"/>
  <c r="Y43" i="3"/>
  <c r="Y44" i="3"/>
  <c r="Y45" i="3"/>
  <c r="Y46" i="3"/>
  <c r="Y47" i="3"/>
  <c r="BP47" i="3" s="1"/>
  <c r="Y48" i="3"/>
  <c r="Y49" i="3"/>
  <c r="Y3" i="3"/>
  <c r="Y4" i="3"/>
  <c r="Y5" i="3"/>
  <c r="Y6" i="3"/>
  <c r="BP6" i="3" s="1"/>
  <c r="Y7" i="3"/>
  <c r="BP7" i="3" s="1"/>
  <c r="Y8" i="3"/>
  <c r="Y9" i="3"/>
  <c r="Y10" i="3"/>
  <c r="BP10" i="3" s="1"/>
  <c r="Y11" i="3"/>
  <c r="Y12" i="3"/>
  <c r="Y13" i="3"/>
  <c r="Y14" i="3"/>
  <c r="BP14" i="3" s="1"/>
  <c r="Y15" i="3"/>
  <c r="BP15" i="3" s="1"/>
  <c r="Y16" i="3"/>
  <c r="Y17" i="3"/>
  <c r="Y18" i="3"/>
  <c r="BP18" i="3" s="1"/>
  <c r="Y19" i="3"/>
  <c r="Y20" i="3"/>
  <c r="Y21" i="3"/>
  <c r="Y22" i="3"/>
  <c r="BP22" i="3" s="1"/>
  <c r="Y23" i="3"/>
  <c r="BP23" i="3" s="1"/>
  <c r="Y24" i="3"/>
  <c r="Y25" i="3"/>
  <c r="Y26" i="3"/>
  <c r="BP26" i="3" s="1"/>
  <c r="Y27" i="3"/>
  <c r="Y28" i="3"/>
  <c r="Y29" i="3"/>
  <c r="Y30" i="3"/>
  <c r="BP30" i="3" s="1"/>
  <c r="Y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2" i="3"/>
  <c r="X49" i="3"/>
  <c r="BE49" i="3" s="1"/>
  <c r="S49" i="3"/>
  <c r="BD49" i="3" s="1"/>
  <c r="N49" i="3"/>
  <c r="BC49" i="3" s="1"/>
  <c r="I49" i="3"/>
  <c r="BB49" i="3" s="1"/>
  <c r="D49" i="3"/>
  <c r="X48" i="3"/>
  <c r="BE48" i="3" s="1"/>
  <c r="S48" i="3"/>
  <c r="BD48" i="3" s="1"/>
  <c r="N48" i="3"/>
  <c r="I48" i="3"/>
  <c r="D48" i="3"/>
  <c r="BA48" i="3" s="1"/>
  <c r="X47" i="3"/>
  <c r="BE47" i="3" s="1"/>
  <c r="S47" i="3"/>
  <c r="N47" i="3"/>
  <c r="I47" i="3"/>
  <c r="BB47" i="3" s="1"/>
  <c r="D47" i="3"/>
  <c r="BA47" i="3" s="1"/>
  <c r="X46" i="3"/>
  <c r="BE46" i="3" s="1"/>
  <c r="S46" i="3"/>
  <c r="BD46" i="3" s="1"/>
  <c r="N46" i="3"/>
  <c r="BC46" i="3" s="1"/>
  <c r="I46" i="3"/>
  <c r="BB46" i="3" s="1"/>
  <c r="D46" i="3"/>
  <c r="BA46" i="3" s="1"/>
  <c r="X45" i="3"/>
  <c r="BE45" i="3" s="1"/>
  <c r="S45" i="3"/>
  <c r="BD45" i="3" s="1"/>
  <c r="N45" i="3"/>
  <c r="I45" i="3"/>
  <c r="D45" i="3"/>
  <c r="BA45" i="3" s="1"/>
  <c r="X44" i="3"/>
  <c r="BE44" i="3" s="1"/>
  <c r="S44" i="3"/>
  <c r="N44" i="3"/>
  <c r="I44" i="3"/>
  <c r="BB44" i="3" s="1"/>
  <c r="D44" i="3"/>
  <c r="BA44" i="3" s="1"/>
  <c r="X43" i="3"/>
  <c r="BE43" i="3" s="1"/>
  <c r="S43" i="3"/>
  <c r="BD43" i="3" s="1"/>
  <c r="N43" i="3"/>
  <c r="BC43" i="3" s="1"/>
  <c r="I43" i="3"/>
  <c r="BB43" i="3" s="1"/>
  <c r="D43" i="3"/>
  <c r="BA43" i="3" s="1"/>
  <c r="X42" i="3"/>
  <c r="BE42" i="3" s="1"/>
  <c r="S42" i="3"/>
  <c r="BD42" i="3" s="1"/>
  <c r="N42" i="3"/>
  <c r="I42" i="3"/>
  <c r="D42" i="3"/>
  <c r="BA42" i="3" s="1"/>
  <c r="X41" i="3"/>
  <c r="BE41" i="3" s="1"/>
  <c r="S41" i="3"/>
  <c r="N41" i="3"/>
  <c r="I41" i="3"/>
  <c r="BB41" i="3" s="1"/>
  <c r="D41" i="3"/>
  <c r="BA41" i="3" s="1"/>
  <c r="X40" i="3"/>
  <c r="BE40" i="3" s="1"/>
  <c r="S40" i="3"/>
  <c r="BD40" i="3" s="1"/>
  <c r="N40" i="3"/>
  <c r="BC40" i="3" s="1"/>
  <c r="I40" i="3"/>
  <c r="BB40" i="3" s="1"/>
  <c r="D40" i="3"/>
  <c r="BA40" i="3" s="1"/>
  <c r="X39" i="3"/>
  <c r="BE39" i="3" s="1"/>
  <c r="S39" i="3"/>
  <c r="BD39" i="3" s="1"/>
  <c r="N39" i="3"/>
  <c r="I39" i="3"/>
  <c r="D39" i="3"/>
  <c r="BA39" i="3" s="1"/>
  <c r="X38" i="3"/>
  <c r="BE38" i="3" s="1"/>
  <c r="S38" i="3"/>
  <c r="N38" i="3"/>
  <c r="I38" i="3"/>
  <c r="BB38" i="3" s="1"/>
  <c r="D38" i="3"/>
  <c r="BA38" i="3" s="1"/>
  <c r="X37" i="3"/>
  <c r="BE37" i="3" s="1"/>
  <c r="S37" i="3"/>
  <c r="BD37" i="3" s="1"/>
  <c r="N37" i="3"/>
  <c r="BC37" i="3" s="1"/>
  <c r="I37" i="3"/>
  <c r="BB37" i="3" s="1"/>
  <c r="D37" i="3"/>
  <c r="BA37" i="3" s="1"/>
  <c r="X36" i="3"/>
  <c r="BE36" i="3" s="1"/>
  <c r="S36" i="3"/>
  <c r="BD36" i="3" s="1"/>
  <c r="N36" i="3"/>
  <c r="I36" i="3"/>
  <c r="D36" i="3"/>
  <c r="BA36" i="3" s="1"/>
  <c r="X35" i="3"/>
  <c r="BE35" i="3" s="1"/>
  <c r="S35" i="3"/>
  <c r="N35" i="3"/>
  <c r="I35" i="3"/>
  <c r="BB35" i="3" s="1"/>
  <c r="D35" i="3"/>
  <c r="BA35" i="3" s="1"/>
  <c r="X34" i="3"/>
  <c r="BE34" i="3" s="1"/>
  <c r="S34" i="3"/>
  <c r="BD34" i="3" s="1"/>
  <c r="N34" i="3"/>
  <c r="BC34" i="3" s="1"/>
  <c r="I34" i="3"/>
  <c r="BB34" i="3" s="1"/>
  <c r="D34" i="3"/>
  <c r="BA34" i="3" s="1"/>
  <c r="X33" i="3"/>
  <c r="BE33" i="3" s="1"/>
  <c r="S33" i="3"/>
  <c r="BD33" i="3" s="1"/>
  <c r="N33" i="3"/>
  <c r="I33" i="3"/>
  <c r="D33" i="3"/>
  <c r="BA33" i="3" s="1"/>
  <c r="X32" i="3"/>
  <c r="BE32" i="3" s="1"/>
  <c r="S32" i="3"/>
  <c r="N32" i="3"/>
  <c r="I32" i="3"/>
  <c r="BB32" i="3" s="1"/>
  <c r="D32" i="3"/>
  <c r="BA32" i="3" s="1"/>
  <c r="X31" i="3"/>
  <c r="BE31" i="3" s="1"/>
  <c r="S31" i="3"/>
  <c r="BD31" i="3" s="1"/>
  <c r="N31" i="3"/>
  <c r="BC31" i="3" s="1"/>
  <c r="I31" i="3"/>
  <c r="BB31" i="3" s="1"/>
  <c r="D31" i="3"/>
  <c r="BA31" i="3" s="1"/>
  <c r="X30" i="3"/>
  <c r="S30" i="3"/>
  <c r="BD30" i="3" s="1"/>
  <c r="N30" i="3"/>
  <c r="I30" i="3"/>
  <c r="D30" i="3"/>
  <c r="BA30" i="3" s="1"/>
  <c r="X29" i="3"/>
  <c r="BE29" i="3" s="1"/>
  <c r="S29" i="3"/>
  <c r="N29" i="3"/>
  <c r="I29" i="3"/>
  <c r="BB29" i="3" s="1"/>
  <c r="D29" i="3"/>
  <c r="X28" i="3"/>
  <c r="BE28" i="3" s="1"/>
  <c r="S28" i="3"/>
  <c r="BD28" i="3" s="1"/>
  <c r="N28" i="3"/>
  <c r="BC28" i="3" s="1"/>
  <c r="I28" i="3"/>
  <c r="D28" i="3"/>
  <c r="BA28" i="3" s="1"/>
  <c r="X27" i="3"/>
  <c r="BE27" i="3" s="1"/>
  <c r="S27" i="3"/>
  <c r="BD27" i="3" s="1"/>
  <c r="N27" i="3"/>
  <c r="I27" i="3"/>
  <c r="D27" i="3"/>
  <c r="BA27" i="3" s="1"/>
  <c r="X26" i="3"/>
  <c r="BE26" i="3" s="1"/>
  <c r="S26" i="3"/>
  <c r="N26" i="3"/>
  <c r="I26" i="3"/>
  <c r="BB26" i="3" s="1"/>
  <c r="D26" i="3"/>
  <c r="X25" i="3"/>
  <c r="BE25" i="3" s="1"/>
  <c r="S25" i="3"/>
  <c r="BD25" i="3" s="1"/>
  <c r="N25" i="3"/>
  <c r="BC25" i="3" s="1"/>
  <c r="I25" i="3"/>
  <c r="BB25" i="3" s="1"/>
  <c r="D25" i="3"/>
  <c r="X24" i="3"/>
  <c r="S24" i="3"/>
  <c r="BD24" i="3" s="1"/>
  <c r="N24" i="3"/>
  <c r="I24" i="3"/>
  <c r="D24" i="3"/>
  <c r="BA24" i="3" s="1"/>
  <c r="X23" i="3"/>
  <c r="BE23" i="3" s="1"/>
  <c r="S23" i="3"/>
  <c r="N23" i="3"/>
  <c r="BC23" i="3" s="1"/>
  <c r="I23" i="3"/>
  <c r="BB23" i="3" s="1"/>
  <c r="D23" i="3"/>
  <c r="BA23" i="3" s="1"/>
  <c r="X22" i="3"/>
  <c r="BE22" i="3" s="1"/>
  <c r="S22" i="3"/>
  <c r="BD22" i="3" s="1"/>
  <c r="N22" i="3"/>
  <c r="BC22" i="3" s="1"/>
  <c r="I22" i="3"/>
  <c r="BB22" i="3" s="1"/>
  <c r="D22" i="3"/>
  <c r="BA22" i="3" s="1"/>
  <c r="X21" i="3"/>
  <c r="S21" i="3"/>
  <c r="BD21" i="3" s="1"/>
  <c r="N21" i="3"/>
  <c r="I21" i="3"/>
  <c r="D21" i="3"/>
  <c r="BA21" i="3" s="1"/>
  <c r="X20" i="3"/>
  <c r="BE20" i="3" s="1"/>
  <c r="S20" i="3"/>
  <c r="N20" i="3"/>
  <c r="BC20" i="3" s="1"/>
  <c r="I20" i="3"/>
  <c r="BB20" i="3" s="1"/>
  <c r="D20" i="3"/>
  <c r="BA20" i="3" s="1"/>
  <c r="X19" i="3"/>
  <c r="BE19" i="3" s="1"/>
  <c r="S19" i="3"/>
  <c r="BD19" i="3" s="1"/>
  <c r="N19" i="3"/>
  <c r="I19" i="3"/>
  <c r="BB19" i="3" s="1"/>
  <c r="D19" i="3"/>
  <c r="X18" i="3"/>
  <c r="S18" i="3"/>
  <c r="BD18" i="3" s="1"/>
  <c r="N18" i="3"/>
  <c r="I18" i="3"/>
  <c r="D18" i="3"/>
  <c r="BA18" i="3" s="1"/>
  <c r="X17" i="3"/>
  <c r="BE17" i="3" s="1"/>
  <c r="S17" i="3"/>
  <c r="N17" i="3"/>
  <c r="BC17" i="3" s="1"/>
  <c r="I17" i="3"/>
  <c r="BB17" i="3" s="1"/>
  <c r="D17" i="3"/>
  <c r="BA17" i="3" s="1"/>
  <c r="X16" i="3"/>
  <c r="BE16" i="3" s="1"/>
  <c r="S16" i="3"/>
  <c r="BD16" i="3" s="1"/>
  <c r="N16" i="3"/>
  <c r="BC16" i="3" s="1"/>
  <c r="I16" i="3"/>
  <c r="BB16" i="3" s="1"/>
  <c r="D16" i="3"/>
  <c r="BA16" i="3" s="1"/>
  <c r="X15" i="3"/>
  <c r="BE15" i="3" s="1"/>
  <c r="S15" i="3"/>
  <c r="BD15" i="3" s="1"/>
  <c r="N15" i="3"/>
  <c r="I15" i="3"/>
  <c r="D15" i="3"/>
  <c r="BA15" i="3" s="1"/>
  <c r="X14" i="3"/>
  <c r="BE14" i="3" s="1"/>
  <c r="S14" i="3"/>
  <c r="N14" i="3"/>
  <c r="BC14" i="3" s="1"/>
  <c r="I14" i="3"/>
  <c r="BB14" i="3" s="1"/>
  <c r="D14" i="3"/>
  <c r="X13" i="3"/>
  <c r="BE13" i="3" s="1"/>
  <c r="S13" i="3"/>
  <c r="BD13" i="3" s="1"/>
  <c r="N13" i="3"/>
  <c r="BC13" i="3" s="1"/>
  <c r="I13" i="3"/>
  <c r="BB13" i="3" s="1"/>
  <c r="D13" i="3"/>
  <c r="BA13" i="3" s="1"/>
  <c r="X12" i="3"/>
  <c r="S12" i="3"/>
  <c r="BD12" i="3" s="1"/>
  <c r="N12" i="3"/>
  <c r="I12" i="3"/>
  <c r="D12" i="3"/>
  <c r="BA12" i="3" s="1"/>
  <c r="X11" i="3"/>
  <c r="BE11" i="3" s="1"/>
  <c r="S11" i="3"/>
  <c r="N11" i="3"/>
  <c r="I11" i="3"/>
  <c r="BB11" i="3" s="1"/>
  <c r="D11" i="3"/>
  <c r="X10" i="3"/>
  <c r="BE10" i="3" s="1"/>
  <c r="S10" i="3"/>
  <c r="BD10" i="3" s="1"/>
  <c r="N10" i="3"/>
  <c r="BC10" i="3" s="1"/>
  <c r="I10" i="3"/>
  <c r="BB10" i="3" s="1"/>
  <c r="D10" i="3"/>
  <c r="X9" i="3"/>
  <c r="BE9" i="3" s="1"/>
  <c r="S9" i="3"/>
  <c r="BD9" i="3" s="1"/>
  <c r="N9" i="3"/>
  <c r="I9" i="3"/>
  <c r="D9" i="3"/>
  <c r="BA9" i="3" s="1"/>
  <c r="X8" i="3"/>
  <c r="BE8" i="3" s="1"/>
  <c r="S8" i="3"/>
  <c r="N8" i="3"/>
  <c r="BC8" i="3" s="1"/>
  <c r="I8" i="3"/>
  <c r="BB8" i="3" s="1"/>
  <c r="D8" i="3"/>
  <c r="BA8" i="3" s="1"/>
  <c r="X7" i="3"/>
  <c r="BE7" i="3" s="1"/>
  <c r="S7" i="3"/>
  <c r="BD7" i="3" s="1"/>
  <c r="N7" i="3"/>
  <c r="BC7" i="3" s="1"/>
  <c r="I7" i="3"/>
  <c r="BB7" i="3" s="1"/>
  <c r="D7" i="3"/>
  <c r="X6" i="3"/>
  <c r="BE6" i="3" s="1"/>
  <c r="S6" i="3"/>
  <c r="BD6" i="3" s="1"/>
  <c r="N6" i="3"/>
  <c r="I6" i="3"/>
  <c r="D6" i="3"/>
  <c r="BA6" i="3" s="1"/>
  <c r="X5" i="3"/>
  <c r="BE5" i="3" s="1"/>
  <c r="S5" i="3"/>
  <c r="N5" i="3"/>
  <c r="I5" i="3"/>
  <c r="BB5" i="3" s="1"/>
  <c r="D5" i="3"/>
  <c r="X4" i="3"/>
  <c r="BE4" i="3" s="1"/>
  <c r="S4" i="3"/>
  <c r="BD4" i="3" s="1"/>
  <c r="N4" i="3"/>
  <c r="BC4" i="3" s="1"/>
  <c r="I4" i="3"/>
  <c r="BB4" i="3" s="1"/>
  <c r="D4" i="3"/>
  <c r="X3" i="3"/>
  <c r="S3" i="3"/>
  <c r="N3" i="3"/>
  <c r="I3" i="3"/>
  <c r="D3" i="3"/>
  <c r="BA3" i="3" s="1"/>
  <c r="X2" i="3"/>
  <c r="S2" i="3"/>
  <c r="N2" i="3"/>
  <c r="BC2" i="3" s="1"/>
  <c r="I2" i="3"/>
  <c r="BB2" i="3" s="1"/>
  <c r="D2" i="3"/>
  <c r="BA2" i="3" s="1"/>
  <c r="BP48" i="3" l="1"/>
  <c r="BP40" i="3"/>
  <c r="BP32" i="3"/>
  <c r="BP24" i="3"/>
  <c r="BP16" i="3"/>
  <c r="BP8" i="3"/>
  <c r="Y50" i="3"/>
  <c r="AU19" i="3"/>
  <c r="BP45" i="3"/>
  <c r="BP37" i="3"/>
  <c r="BP29" i="3"/>
  <c r="BP21" i="3"/>
  <c r="BP13" i="3"/>
  <c r="BP44" i="3"/>
  <c r="BP28" i="3"/>
  <c r="BP20" i="3"/>
  <c r="BP12" i="3"/>
  <c r="BP4" i="3"/>
  <c r="BP5" i="3"/>
  <c r="BP36" i="3"/>
  <c r="BA19" i="3"/>
  <c r="BP27" i="3"/>
  <c r="BP19" i="3"/>
  <c r="BP11" i="3"/>
  <c r="BP3" i="3"/>
  <c r="BP42" i="3"/>
  <c r="BP34" i="3"/>
  <c r="BC19" i="3"/>
  <c r="BP43" i="3"/>
  <c r="BP35" i="3"/>
  <c r="BP49" i="3"/>
  <c r="BP41" i="3"/>
  <c r="BP33" i="3"/>
  <c r="BP25" i="3"/>
  <c r="BP17" i="3"/>
  <c r="BP9" i="3"/>
  <c r="P50" i="3"/>
  <c r="BP46" i="3"/>
  <c r="BP38" i="3"/>
  <c r="AM52" i="4"/>
  <c r="AL52" i="4"/>
  <c r="AK51" i="4"/>
  <c r="AN51" i="4" s="1"/>
  <c r="AK52" i="4"/>
  <c r="AN52" i="4" s="1"/>
  <c r="AU25" i="3"/>
  <c r="AU43" i="3"/>
  <c r="AW43" i="3" s="1"/>
  <c r="AU22" i="3"/>
  <c r="BA25" i="3"/>
  <c r="BA49" i="3"/>
  <c r="AU37" i="3"/>
  <c r="AW37" i="3" s="1"/>
  <c r="U50" i="3"/>
  <c r="AU4" i="3"/>
  <c r="AU10" i="3"/>
  <c r="AU28" i="3"/>
  <c r="E50" i="3"/>
  <c r="F50" i="3"/>
  <c r="K50" i="3"/>
  <c r="T50" i="3"/>
  <c r="Z50" i="3"/>
  <c r="AU40" i="3"/>
  <c r="AU46" i="3"/>
  <c r="AU13" i="3"/>
  <c r="AW13" i="3" s="1"/>
  <c r="AU31" i="3"/>
  <c r="AU34" i="3"/>
  <c r="AU49" i="3"/>
  <c r="AU16" i="3"/>
  <c r="BA10" i="3"/>
  <c r="BE18" i="3"/>
  <c r="BA4" i="3"/>
  <c r="BB28" i="3"/>
  <c r="AU44" i="3"/>
  <c r="J50" i="3"/>
  <c r="AW19" i="3"/>
  <c r="O50" i="3"/>
  <c r="BB12" i="3"/>
  <c r="AU12" i="3"/>
  <c r="BD20" i="3"/>
  <c r="AU5" i="3"/>
  <c r="BD26" i="3"/>
  <c r="BC32" i="3"/>
  <c r="BB45" i="3"/>
  <c r="AU45" i="3"/>
  <c r="BB6" i="3"/>
  <c r="AU6" i="3"/>
  <c r="BD11" i="3"/>
  <c r="BC45" i="3"/>
  <c r="BD5" i="3"/>
  <c r="BE24" i="3"/>
  <c r="BC44" i="3"/>
  <c r="BE12" i="3"/>
  <c r="BD14" i="3"/>
  <c r="BC26" i="3"/>
  <c r="BE30" i="3"/>
  <c r="BB39" i="3"/>
  <c r="AU39" i="3"/>
  <c r="BD3" i="3"/>
  <c r="BC6" i="3"/>
  <c r="AU14" i="3"/>
  <c r="BE3" i="3"/>
  <c r="BC15" i="3"/>
  <c r="BA26" i="3"/>
  <c r="BC42" i="3"/>
  <c r="BA5" i="3"/>
  <c r="AU8" i="3"/>
  <c r="BB9" i="3"/>
  <c r="AU9" i="3"/>
  <c r="BC11" i="3"/>
  <c r="AU17" i="3"/>
  <c r="BB18" i="3"/>
  <c r="AU18" i="3"/>
  <c r="BC29" i="3"/>
  <c r="AU38" i="3"/>
  <c r="BC39" i="3"/>
  <c r="BC41" i="3"/>
  <c r="BD29" i="3"/>
  <c r="BB15" i="3"/>
  <c r="AU15" i="3"/>
  <c r="BA11" i="3"/>
  <c r="BA29" i="3"/>
  <c r="BC9" i="3"/>
  <c r="BC18" i="3"/>
  <c r="AU20" i="3"/>
  <c r="BB21" i="3"/>
  <c r="AU21" i="3"/>
  <c r="BB36" i="3"/>
  <c r="AU36" i="3"/>
  <c r="BD41" i="3"/>
  <c r="BB48" i="3"/>
  <c r="AU48" i="3"/>
  <c r="BD32" i="3"/>
  <c r="BE21" i="3"/>
  <c r="BB42" i="3"/>
  <c r="AU42" i="3"/>
  <c r="BB3" i="3"/>
  <c r="AU3" i="3"/>
  <c r="AU7" i="3"/>
  <c r="BC3" i="3"/>
  <c r="BC5" i="3"/>
  <c r="BA14" i="3"/>
  <c r="BC21" i="3"/>
  <c r="AU23" i="3"/>
  <c r="BB24" i="3"/>
  <c r="AU24" i="3"/>
  <c r="AU35" i="3"/>
  <c r="BC36" i="3"/>
  <c r="BC38" i="3"/>
  <c r="BC48" i="3"/>
  <c r="BC24" i="3"/>
  <c r="AU26" i="3"/>
  <c r="BB27" i="3"/>
  <c r="AU27" i="3"/>
  <c r="BB33" i="3"/>
  <c r="AU33" i="3"/>
  <c r="BD38" i="3"/>
  <c r="BD2" i="3"/>
  <c r="BC27" i="3"/>
  <c r="AU29" i="3"/>
  <c r="AU32" i="3"/>
  <c r="BC33" i="3"/>
  <c r="BC35" i="3"/>
  <c r="BD8" i="3"/>
  <c r="BD17" i="3"/>
  <c r="AU11" i="3"/>
  <c r="BB30" i="3"/>
  <c r="AU30" i="3"/>
  <c r="BA7" i="3"/>
  <c r="BC12" i="3"/>
  <c r="BD23" i="3"/>
  <c r="BC30" i="3"/>
  <c r="BD35" i="3"/>
  <c r="BC47" i="3"/>
  <c r="BD44" i="3"/>
  <c r="BD47" i="3"/>
  <c r="AU47" i="3"/>
  <c r="AU41" i="3"/>
  <c r="AM7" i="2"/>
  <c r="AM31" i="2"/>
  <c r="AM43" i="2"/>
  <c r="AL44" i="2"/>
  <c r="AK10" i="2"/>
  <c r="AK13" i="2"/>
  <c r="P3" i="2"/>
  <c r="AM3" i="2" s="1"/>
  <c r="P4" i="2"/>
  <c r="AM4" i="2" s="1"/>
  <c r="P5" i="2"/>
  <c r="AM5" i="2" s="1"/>
  <c r="P6" i="2"/>
  <c r="AM6" i="2" s="1"/>
  <c r="P7" i="2"/>
  <c r="P8" i="2"/>
  <c r="AM8" i="2" s="1"/>
  <c r="P9" i="2"/>
  <c r="AM9" i="2" s="1"/>
  <c r="P10" i="2"/>
  <c r="AM10" i="2" s="1"/>
  <c r="P11" i="2"/>
  <c r="P12" i="2"/>
  <c r="P13" i="2"/>
  <c r="P14" i="2"/>
  <c r="P15" i="2"/>
  <c r="AM15" i="2" s="1"/>
  <c r="P16" i="2"/>
  <c r="AM16" i="2" s="1"/>
  <c r="P17" i="2"/>
  <c r="AM17" i="2" s="1"/>
  <c r="P18" i="2"/>
  <c r="AM18" i="2" s="1"/>
  <c r="P19" i="2"/>
  <c r="AM19" i="2" s="1"/>
  <c r="P20" i="2"/>
  <c r="AM20" i="2" s="1"/>
  <c r="P21" i="2"/>
  <c r="AM21" i="2" s="1"/>
  <c r="P22" i="2"/>
  <c r="AM22" i="2" s="1"/>
  <c r="P23" i="2"/>
  <c r="P24" i="2"/>
  <c r="P25" i="2"/>
  <c r="P26" i="2"/>
  <c r="P27" i="2"/>
  <c r="AM27" i="2" s="1"/>
  <c r="P28" i="2"/>
  <c r="AM28" i="2" s="1"/>
  <c r="P29" i="2"/>
  <c r="AM29" i="2" s="1"/>
  <c r="P30" i="2"/>
  <c r="AM30" i="2" s="1"/>
  <c r="P31" i="2"/>
  <c r="P32" i="2"/>
  <c r="AM32" i="2" s="1"/>
  <c r="P33" i="2"/>
  <c r="AM33" i="2" s="1"/>
  <c r="P34" i="2"/>
  <c r="AM34" i="2" s="1"/>
  <c r="P35" i="2"/>
  <c r="P36" i="2"/>
  <c r="P37" i="2"/>
  <c r="P38" i="2"/>
  <c r="P39" i="2"/>
  <c r="AM39" i="2" s="1"/>
  <c r="P40" i="2"/>
  <c r="AM40" i="2" s="1"/>
  <c r="P41" i="2"/>
  <c r="AM41" i="2" s="1"/>
  <c r="P42" i="2"/>
  <c r="AM42" i="2" s="1"/>
  <c r="P43" i="2"/>
  <c r="P44" i="2"/>
  <c r="AM44" i="2" s="1"/>
  <c r="P45" i="2"/>
  <c r="AM45" i="2" s="1"/>
  <c r="P46" i="2"/>
  <c r="AM46" i="2" s="1"/>
  <c r="P47" i="2"/>
  <c r="P48" i="2"/>
  <c r="P49" i="2"/>
  <c r="P2" i="2"/>
  <c r="AM2" i="2" s="1"/>
  <c r="M3" i="2"/>
  <c r="M4" i="2"/>
  <c r="AL4" i="2" s="1"/>
  <c r="M5" i="2"/>
  <c r="AL5" i="2" s="1"/>
  <c r="M6" i="2"/>
  <c r="AL6" i="2" s="1"/>
  <c r="M7" i="2"/>
  <c r="AL7" i="2" s="1"/>
  <c r="M8" i="2"/>
  <c r="AL8" i="2" s="1"/>
  <c r="M9" i="2"/>
  <c r="AL9" i="2" s="1"/>
  <c r="M10" i="2"/>
  <c r="AL10" i="2" s="1"/>
  <c r="M11" i="2"/>
  <c r="M12" i="2"/>
  <c r="M13" i="2"/>
  <c r="M14" i="2"/>
  <c r="M15" i="2"/>
  <c r="M16" i="2"/>
  <c r="AL16" i="2" s="1"/>
  <c r="M17" i="2"/>
  <c r="AL17" i="2" s="1"/>
  <c r="M18" i="2"/>
  <c r="AL18" i="2" s="1"/>
  <c r="M19" i="2"/>
  <c r="AL19" i="2" s="1"/>
  <c r="M20" i="2"/>
  <c r="AL20" i="2" s="1"/>
  <c r="M21" i="2"/>
  <c r="AL21" i="2" s="1"/>
  <c r="M22" i="2"/>
  <c r="AL22" i="2" s="1"/>
  <c r="M23" i="2"/>
  <c r="M24" i="2"/>
  <c r="M25" i="2"/>
  <c r="M26" i="2"/>
  <c r="M27" i="2"/>
  <c r="M28" i="2"/>
  <c r="AL28" i="2" s="1"/>
  <c r="M29" i="2"/>
  <c r="AL29" i="2" s="1"/>
  <c r="M30" i="2"/>
  <c r="AL30" i="2" s="1"/>
  <c r="M31" i="2"/>
  <c r="AL31" i="2" s="1"/>
  <c r="M32" i="2"/>
  <c r="AL32" i="2" s="1"/>
  <c r="M33" i="2"/>
  <c r="AL33" i="2" s="1"/>
  <c r="M34" i="2"/>
  <c r="AL34" i="2" s="1"/>
  <c r="M35" i="2"/>
  <c r="M36" i="2"/>
  <c r="M37" i="2"/>
  <c r="M38" i="2"/>
  <c r="M39" i="2"/>
  <c r="M40" i="2"/>
  <c r="AL40" i="2" s="1"/>
  <c r="M41" i="2"/>
  <c r="AL41" i="2" s="1"/>
  <c r="M42" i="2"/>
  <c r="AL42" i="2" s="1"/>
  <c r="M43" i="2"/>
  <c r="AL43" i="2" s="1"/>
  <c r="M44" i="2"/>
  <c r="M45" i="2"/>
  <c r="AL45" i="2" s="1"/>
  <c r="M46" i="2"/>
  <c r="AL46" i="2" s="1"/>
  <c r="M47" i="2"/>
  <c r="M48" i="2"/>
  <c r="M49" i="2"/>
  <c r="M2" i="2"/>
  <c r="AL2" i="2" s="1"/>
  <c r="J3" i="2"/>
  <c r="AK3" i="2" s="1"/>
  <c r="J4" i="2"/>
  <c r="J5" i="2"/>
  <c r="J6" i="2"/>
  <c r="AK6" i="2" s="1"/>
  <c r="J7" i="2"/>
  <c r="AK7" i="2" s="1"/>
  <c r="J8" i="2"/>
  <c r="AK8" i="2" s="1"/>
  <c r="J9" i="2"/>
  <c r="AK9" i="2" s="1"/>
  <c r="J10" i="2"/>
  <c r="J11" i="2"/>
  <c r="AK11" i="2" s="1"/>
  <c r="J12" i="2"/>
  <c r="AK12" i="2" s="1"/>
  <c r="J13" i="2"/>
  <c r="J14" i="2"/>
  <c r="AK14" i="2" s="1"/>
  <c r="J15" i="2"/>
  <c r="AK15" i="2" s="1"/>
  <c r="J16" i="2"/>
  <c r="AK16" i="2" s="1"/>
  <c r="J17" i="2"/>
  <c r="AK17" i="2" s="1"/>
  <c r="J18" i="2"/>
  <c r="AK18" i="2" s="1"/>
  <c r="J19" i="2"/>
  <c r="AK19" i="2" s="1"/>
  <c r="J20" i="2"/>
  <c r="AK20" i="2" s="1"/>
  <c r="J21" i="2"/>
  <c r="AK21" i="2" s="1"/>
  <c r="J22" i="2"/>
  <c r="J23" i="2"/>
  <c r="AK23" i="2" s="1"/>
  <c r="J24" i="2"/>
  <c r="AK24" i="2" s="1"/>
  <c r="J25" i="2"/>
  <c r="AK25" i="2" s="1"/>
  <c r="J26" i="2"/>
  <c r="AK26" i="2" s="1"/>
  <c r="J27" i="2"/>
  <c r="AK27" i="2" s="1"/>
  <c r="J28" i="2"/>
  <c r="AK28" i="2" s="1"/>
  <c r="J29" i="2"/>
  <c r="AK29" i="2" s="1"/>
  <c r="J30" i="2"/>
  <c r="AK30" i="2" s="1"/>
  <c r="J31" i="2"/>
  <c r="AK31" i="2" s="1"/>
  <c r="J32" i="2"/>
  <c r="AK32" i="2" s="1"/>
  <c r="J33" i="2"/>
  <c r="AK33" i="2" s="1"/>
  <c r="J34" i="2"/>
  <c r="J35" i="2"/>
  <c r="AK35" i="2" s="1"/>
  <c r="J36" i="2"/>
  <c r="AK36" i="2" s="1"/>
  <c r="J37" i="2"/>
  <c r="J38" i="2"/>
  <c r="AK38" i="2" s="1"/>
  <c r="J39" i="2"/>
  <c r="AK39" i="2" s="1"/>
  <c r="J40" i="2"/>
  <c r="J41" i="2"/>
  <c r="J42" i="2"/>
  <c r="AK42" i="2" s="1"/>
  <c r="J43" i="2"/>
  <c r="AK43" i="2" s="1"/>
  <c r="J44" i="2"/>
  <c r="AK44" i="2" s="1"/>
  <c r="J45" i="2"/>
  <c r="AK45" i="2" s="1"/>
  <c r="J46" i="2"/>
  <c r="AK46" i="2" s="1"/>
  <c r="J47" i="2"/>
  <c r="AK47" i="2" s="1"/>
  <c r="J48" i="2"/>
  <c r="AK48" i="2" s="1"/>
  <c r="J49" i="2"/>
  <c r="J2" i="2"/>
  <c r="AK2" i="2" s="1"/>
  <c r="G3" i="2"/>
  <c r="AJ3" i="2" s="1"/>
  <c r="G4" i="2"/>
  <c r="AJ4" i="2" s="1"/>
  <c r="G5" i="2"/>
  <c r="AJ5" i="2" s="1"/>
  <c r="G6" i="2"/>
  <c r="G7" i="2"/>
  <c r="AJ7" i="2" s="1"/>
  <c r="G8" i="2"/>
  <c r="AJ8" i="2" s="1"/>
  <c r="G9" i="2"/>
  <c r="AJ9" i="2" s="1"/>
  <c r="G10" i="2"/>
  <c r="G11" i="2"/>
  <c r="G12" i="2"/>
  <c r="AJ12" i="2" s="1"/>
  <c r="G13" i="2"/>
  <c r="AJ13" i="2" s="1"/>
  <c r="G14" i="2"/>
  <c r="AJ14" i="2" s="1"/>
  <c r="G15" i="2"/>
  <c r="AJ15" i="2" s="1"/>
  <c r="G16" i="2"/>
  <c r="AJ16" i="2" s="1"/>
  <c r="G17" i="2"/>
  <c r="AJ17" i="2" s="1"/>
  <c r="G18" i="2"/>
  <c r="AJ18" i="2" s="1"/>
  <c r="G19" i="2"/>
  <c r="AJ19" i="2" s="1"/>
  <c r="G20" i="2"/>
  <c r="AJ20" i="2" s="1"/>
  <c r="G21" i="2"/>
  <c r="AJ21" i="2" s="1"/>
  <c r="G22" i="2"/>
  <c r="G23" i="2"/>
  <c r="G24" i="2"/>
  <c r="AJ24" i="2" s="1"/>
  <c r="G25" i="2"/>
  <c r="G26" i="2"/>
  <c r="AJ26" i="2" s="1"/>
  <c r="G27" i="2"/>
  <c r="AJ27" i="2" s="1"/>
  <c r="G28" i="2"/>
  <c r="AJ28" i="2" s="1"/>
  <c r="G29" i="2"/>
  <c r="AJ29" i="2" s="1"/>
  <c r="G30" i="2"/>
  <c r="AJ30" i="2" s="1"/>
  <c r="G31" i="2"/>
  <c r="AJ31" i="2" s="1"/>
  <c r="G32" i="2"/>
  <c r="AJ32" i="2" s="1"/>
  <c r="G33" i="2"/>
  <c r="AJ33" i="2" s="1"/>
  <c r="G34" i="2"/>
  <c r="AJ34" i="2" s="1"/>
  <c r="G35" i="2"/>
  <c r="AJ35" i="2" s="1"/>
  <c r="G36" i="2"/>
  <c r="AJ36" i="2" s="1"/>
  <c r="G37" i="2"/>
  <c r="AJ37" i="2" s="1"/>
  <c r="G38" i="2"/>
  <c r="AJ38" i="2" s="1"/>
  <c r="G39" i="2"/>
  <c r="AJ39" i="2" s="1"/>
  <c r="G40" i="2"/>
  <c r="AJ40" i="2" s="1"/>
  <c r="G41" i="2"/>
  <c r="AJ41" i="2" s="1"/>
  <c r="G42" i="2"/>
  <c r="AJ42" i="2" s="1"/>
  <c r="G43" i="2"/>
  <c r="AJ43" i="2" s="1"/>
  <c r="G44" i="2"/>
  <c r="AJ44" i="2" s="1"/>
  <c r="G45" i="2"/>
  <c r="AJ45" i="2" s="1"/>
  <c r="G46" i="2"/>
  <c r="G47" i="2"/>
  <c r="G48" i="2"/>
  <c r="AJ48" i="2" s="1"/>
  <c r="G49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  <c r="AJ6" i="2" l="1"/>
  <c r="AD6" i="2"/>
  <c r="AJ2" i="2"/>
  <c r="AD2" i="2"/>
  <c r="AI49" i="2"/>
  <c r="AC49" i="2"/>
  <c r="AI25" i="2"/>
  <c r="AC25" i="2"/>
  <c r="AI9" i="2"/>
  <c r="AE9" i="2"/>
  <c r="AF9" i="2" s="1"/>
  <c r="AC9" i="2"/>
  <c r="AI32" i="2"/>
  <c r="AC32" i="2"/>
  <c r="AI16" i="2"/>
  <c r="AC16" i="2"/>
  <c r="AI47" i="2"/>
  <c r="AC47" i="2"/>
  <c r="AI31" i="2"/>
  <c r="AC31" i="2"/>
  <c r="AI15" i="2"/>
  <c r="AC15" i="2"/>
  <c r="AI38" i="2"/>
  <c r="AC38" i="2"/>
  <c r="AE38" i="2"/>
  <c r="AF38" i="2" s="1"/>
  <c r="AI22" i="2"/>
  <c r="AC22" i="2"/>
  <c r="AI6" i="2"/>
  <c r="AC6" i="2"/>
  <c r="AE6" i="2" s="1"/>
  <c r="AF6" i="2" s="1"/>
  <c r="AI37" i="2"/>
  <c r="AC37" i="2"/>
  <c r="AI29" i="2"/>
  <c r="AC29" i="2"/>
  <c r="AI13" i="2"/>
  <c r="AE13" i="2"/>
  <c r="AF13" i="2" s="1"/>
  <c r="AC13" i="2"/>
  <c r="AI44" i="2"/>
  <c r="AC44" i="2"/>
  <c r="AI28" i="2"/>
  <c r="AC28" i="2"/>
  <c r="AI12" i="2"/>
  <c r="AC12" i="2"/>
  <c r="AE12" i="2"/>
  <c r="AI4" i="2"/>
  <c r="AC4" i="2"/>
  <c r="AI43" i="2"/>
  <c r="AE43" i="2"/>
  <c r="AC43" i="2"/>
  <c r="AI35" i="2"/>
  <c r="AC35" i="2"/>
  <c r="AI27" i="2"/>
  <c r="AC27" i="2"/>
  <c r="AI19" i="2"/>
  <c r="AC19" i="2"/>
  <c r="AI11" i="2"/>
  <c r="AC11" i="2"/>
  <c r="AI3" i="2"/>
  <c r="AC3" i="2"/>
  <c r="AE3" i="2"/>
  <c r="AF3" i="2" s="1"/>
  <c r="AI41" i="2"/>
  <c r="AC41" i="2"/>
  <c r="AI33" i="2"/>
  <c r="AC33" i="2"/>
  <c r="AI17" i="2"/>
  <c r="AE17" i="2"/>
  <c r="AF17" i="2" s="1"/>
  <c r="AC17" i="2"/>
  <c r="AI48" i="2"/>
  <c r="AC48" i="2"/>
  <c r="AI40" i="2"/>
  <c r="AC40" i="2"/>
  <c r="AI24" i="2"/>
  <c r="AE24" i="2"/>
  <c r="AC24" i="2"/>
  <c r="AI8" i="2"/>
  <c r="AC8" i="2"/>
  <c r="AI39" i="2"/>
  <c r="AC39" i="2"/>
  <c r="AI23" i="2"/>
  <c r="AC23" i="2"/>
  <c r="AI7" i="2"/>
  <c r="AC7" i="2"/>
  <c r="AI46" i="2"/>
  <c r="AE46" i="2"/>
  <c r="AF46" i="2" s="1"/>
  <c r="AC46" i="2"/>
  <c r="AI30" i="2"/>
  <c r="AC30" i="2"/>
  <c r="AI14" i="2"/>
  <c r="AC14" i="2"/>
  <c r="AI45" i="2"/>
  <c r="AC45" i="2"/>
  <c r="AE45" i="2"/>
  <c r="AI21" i="2"/>
  <c r="AC21" i="2"/>
  <c r="AI5" i="2"/>
  <c r="AC5" i="2"/>
  <c r="AI36" i="2"/>
  <c r="AC36" i="2"/>
  <c r="AI20" i="2"/>
  <c r="AC20" i="2"/>
  <c r="AI2" i="2"/>
  <c r="AE2" i="2"/>
  <c r="AC2" i="2"/>
  <c r="AI42" i="2"/>
  <c r="AC42" i="2"/>
  <c r="AI34" i="2"/>
  <c r="AC34" i="2"/>
  <c r="AI26" i="2"/>
  <c r="AC26" i="2"/>
  <c r="AI18" i="2"/>
  <c r="AC18" i="2"/>
  <c r="AI10" i="2"/>
  <c r="AC10" i="2"/>
  <c r="AW10" i="3"/>
  <c r="AW33" i="3"/>
  <c r="AW30" i="3"/>
  <c r="AW28" i="3"/>
  <c r="AW47" i="3"/>
  <c r="AW3" i="3"/>
  <c r="BB52" i="3"/>
  <c r="AY2" i="3"/>
  <c r="AW8" i="3"/>
  <c r="AW24" i="3"/>
  <c r="BD52" i="3"/>
  <c r="AW42" i="3"/>
  <c r="BC52" i="3"/>
  <c r="BA52" i="3"/>
  <c r="AW25" i="3"/>
  <c r="BA51" i="3"/>
  <c r="AW18" i="3"/>
  <c r="AW49" i="3"/>
  <c r="AN2" i="3"/>
  <c r="AX2" i="3" s="1"/>
  <c r="AW48" i="3"/>
  <c r="AW31" i="3"/>
  <c r="AW40" i="3"/>
  <c r="AW41" i="3"/>
  <c r="AW11" i="3"/>
  <c r="AW22" i="3"/>
  <c r="AW17" i="3"/>
  <c r="AW45" i="3"/>
  <c r="AW39" i="3"/>
  <c r="AW27" i="3"/>
  <c r="AW44" i="3"/>
  <c r="AW4" i="3"/>
  <c r="BE52" i="3"/>
  <c r="AW23" i="3"/>
  <c r="AW34" i="3"/>
  <c r="AW21" i="3"/>
  <c r="BE51" i="3"/>
  <c r="BK51" i="3" s="1"/>
  <c r="AW20" i="3"/>
  <c r="AW9" i="3"/>
  <c r="AW38" i="3"/>
  <c r="BB51" i="3"/>
  <c r="BC51" i="3"/>
  <c r="AW16" i="3"/>
  <c r="AW29" i="3"/>
  <c r="AW35" i="3"/>
  <c r="AW36" i="3"/>
  <c r="AW15" i="3"/>
  <c r="AW46" i="3"/>
  <c r="AW5" i="3"/>
  <c r="BD51" i="3"/>
  <c r="AW6" i="3"/>
  <c r="AW12" i="3"/>
  <c r="AW32" i="3"/>
  <c r="AW26" i="3"/>
  <c r="AW2" i="3"/>
  <c r="AW14" i="3"/>
  <c r="AW7" i="3"/>
  <c r="AJ25" i="2"/>
  <c r="AK41" i="2"/>
  <c r="AK5" i="2"/>
  <c r="AL39" i="2"/>
  <c r="AL27" i="2"/>
  <c r="AL15" i="2"/>
  <c r="AL3" i="2"/>
  <c r="AM38" i="2"/>
  <c r="AM26" i="2"/>
  <c r="AM14" i="2"/>
  <c r="AJ23" i="2"/>
  <c r="AK40" i="2"/>
  <c r="AK4" i="2"/>
  <c r="AL38" i="2"/>
  <c r="AL26" i="2"/>
  <c r="AL14" i="2"/>
  <c r="AM49" i="2"/>
  <c r="AM37" i="2"/>
  <c r="AM25" i="2"/>
  <c r="AM13" i="2"/>
  <c r="AJ49" i="2"/>
  <c r="AJ22" i="2"/>
  <c r="AK37" i="2"/>
  <c r="AL49" i="2"/>
  <c r="AL37" i="2"/>
  <c r="AL25" i="2"/>
  <c r="AL13" i="2"/>
  <c r="AM48" i="2"/>
  <c r="AM36" i="2"/>
  <c r="AM24" i="2"/>
  <c r="AM12" i="2"/>
  <c r="AJ47" i="2"/>
  <c r="AK34" i="2"/>
  <c r="AL48" i="2"/>
  <c r="AL36" i="2"/>
  <c r="AL24" i="2"/>
  <c r="AL12" i="2"/>
  <c r="AM47" i="2"/>
  <c r="AM35" i="2"/>
  <c r="AM23" i="2"/>
  <c r="AM11" i="2"/>
  <c r="AM51" i="2" s="1"/>
  <c r="AK49" i="2"/>
  <c r="AJ46" i="2"/>
  <c r="AL47" i="2"/>
  <c r="AL35" i="2"/>
  <c r="AL23" i="2"/>
  <c r="AL11" i="2"/>
  <c r="AJ11" i="2"/>
  <c r="AJ10" i="2"/>
  <c r="AK22" i="2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3" i="1"/>
  <c r="AG46" i="2" l="1"/>
  <c r="BC46" i="2"/>
  <c r="BA46" i="2"/>
  <c r="AZ46" i="2"/>
  <c r="AY46" i="2"/>
  <c r="BB46" i="2"/>
  <c r="AG3" i="2"/>
  <c r="AZ3" i="2"/>
  <c r="BC3" i="2"/>
  <c r="AY3" i="2"/>
  <c r="BB3" i="2"/>
  <c r="BA3" i="2"/>
  <c r="AG9" i="2"/>
  <c r="AY9" i="2" s="1"/>
  <c r="BA9" i="2"/>
  <c r="BC9" i="2"/>
  <c r="BB9" i="2"/>
  <c r="AZ9" i="2"/>
  <c r="AE39" i="2"/>
  <c r="AF39" i="2" s="1"/>
  <c r="AE15" i="2"/>
  <c r="AF15" i="2" s="1"/>
  <c r="AE40" i="2"/>
  <c r="AF40" i="2" s="1"/>
  <c r="AE27" i="2"/>
  <c r="AE33" i="2"/>
  <c r="AF33" i="2" s="1"/>
  <c r="AE22" i="2"/>
  <c r="AF22" i="2" s="1"/>
  <c r="AE18" i="2"/>
  <c r="AE11" i="2"/>
  <c r="AF11" i="2" s="1"/>
  <c r="AE31" i="2"/>
  <c r="AF31" i="2" s="1"/>
  <c r="AE42" i="2"/>
  <c r="AF42" i="2" s="1"/>
  <c r="AE35" i="2"/>
  <c r="AG38" i="2"/>
  <c r="AZ38" i="2"/>
  <c r="BA38" i="2"/>
  <c r="BC38" i="2"/>
  <c r="BB38" i="2"/>
  <c r="AY38" i="2"/>
  <c r="AK51" i="2"/>
  <c r="AE36" i="2"/>
  <c r="AF36" i="2" s="1"/>
  <c r="AF45" i="2"/>
  <c r="AG45" i="2"/>
  <c r="AE23" i="2"/>
  <c r="AF23" i="2" s="1"/>
  <c r="AE41" i="2"/>
  <c r="AE19" i="2"/>
  <c r="AE49" i="2"/>
  <c r="AF49" i="2" s="1"/>
  <c r="AF2" i="2"/>
  <c r="AG2" i="2" s="1"/>
  <c r="AX2" i="2" s="1"/>
  <c r="AG17" i="2"/>
  <c r="AZ17" i="2"/>
  <c r="BB17" i="2"/>
  <c r="AY17" i="2"/>
  <c r="BC17" i="2"/>
  <c r="BA17" i="2"/>
  <c r="AG43" i="2"/>
  <c r="AF43" i="2"/>
  <c r="AG6" i="2"/>
  <c r="BC6" i="2"/>
  <c r="BA6" i="2"/>
  <c r="AZ6" i="2"/>
  <c r="BB6" i="2"/>
  <c r="AY6" i="2"/>
  <c r="AE10" i="2"/>
  <c r="AF10" i="2" s="1"/>
  <c r="AE5" i="2"/>
  <c r="AE28" i="2"/>
  <c r="AF28" i="2" s="1"/>
  <c r="AT28" i="2" s="1"/>
  <c r="AE34" i="2"/>
  <c r="AF34" i="2" s="1"/>
  <c r="AE14" i="2"/>
  <c r="AF14" i="2" s="1"/>
  <c r="AE29" i="2"/>
  <c r="AE16" i="2"/>
  <c r="AF16" i="2" s="1"/>
  <c r="AE20" i="2"/>
  <c r="AF20" i="2" s="1"/>
  <c r="AE7" i="2"/>
  <c r="AF7" i="2" s="1"/>
  <c r="AE4" i="2"/>
  <c r="AE25" i="2"/>
  <c r="AF25" i="2" s="1"/>
  <c r="AE21" i="2"/>
  <c r="AF21" i="2" s="1"/>
  <c r="AE8" i="2"/>
  <c r="AE44" i="2"/>
  <c r="AE30" i="2"/>
  <c r="AF30" i="2" s="1"/>
  <c r="AE48" i="2"/>
  <c r="AF48" i="2" s="1"/>
  <c r="AF12" i="2"/>
  <c r="AW12" i="2" s="1"/>
  <c r="AE37" i="2"/>
  <c r="AF37" i="2" s="1"/>
  <c r="AE32" i="2"/>
  <c r="AF32" i="2" s="1"/>
  <c r="AE26" i="2"/>
  <c r="AF26" i="2" s="1"/>
  <c r="AF24" i="2"/>
  <c r="AG13" i="2"/>
  <c r="AY13" i="2" s="1"/>
  <c r="BC13" i="2"/>
  <c r="BB13" i="2"/>
  <c r="AZ13" i="2"/>
  <c r="BA13" i="2"/>
  <c r="AE47" i="2"/>
  <c r="BP2" i="3"/>
  <c r="BK52" i="3"/>
  <c r="AT20" i="2"/>
  <c r="AW9" i="2"/>
  <c r="AW13" i="2"/>
  <c r="AW11" i="2"/>
  <c r="AL51" i="2"/>
  <c r="AJ51" i="2"/>
  <c r="AI51" i="2"/>
  <c r="AS51" i="2" s="1"/>
  <c r="AG12" i="2" l="1"/>
  <c r="AY12" i="2" s="1"/>
  <c r="BA24" i="2"/>
  <c r="AZ24" i="2"/>
  <c r="BC24" i="2"/>
  <c r="BB24" i="2"/>
  <c r="AY24" i="2"/>
  <c r="AF29" i="2"/>
  <c r="AG29" i="2"/>
  <c r="AF47" i="2"/>
  <c r="AX47" i="2" s="1"/>
  <c r="AG14" i="2"/>
  <c r="AY14" i="2"/>
  <c r="BB14" i="2"/>
  <c r="BA14" i="2"/>
  <c r="AZ14" i="2"/>
  <c r="BC14" i="2"/>
  <c r="AG22" i="2"/>
  <c r="AV22" i="2" s="1"/>
  <c r="AY22" i="2"/>
  <c r="AZ22" i="2"/>
  <c r="BC22" i="2"/>
  <c r="BA22" i="2"/>
  <c r="BB22" i="2"/>
  <c r="AG32" i="2"/>
  <c r="AY32" i="2" s="1"/>
  <c r="BC32" i="2"/>
  <c r="BA32" i="2"/>
  <c r="AZ32" i="2"/>
  <c r="BB32" i="2"/>
  <c r="AG34" i="2"/>
  <c r="AW34" i="2" s="1"/>
  <c r="BA34" i="2"/>
  <c r="AZ34" i="2"/>
  <c r="BC34" i="2"/>
  <c r="BB34" i="2"/>
  <c r="AY34" i="2"/>
  <c r="AG37" i="2"/>
  <c r="AZ37" i="2"/>
  <c r="BA37" i="2"/>
  <c r="BC37" i="2"/>
  <c r="BB37" i="2"/>
  <c r="AY37" i="2"/>
  <c r="AG28" i="2"/>
  <c r="AU28" i="2" s="1"/>
  <c r="BC28" i="2"/>
  <c r="BB28" i="2"/>
  <c r="BA28" i="2"/>
  <c r="AZ28" i="2"/>
  <c r="AY28" i="2"/>
  <c r="BA45" i="2"/>
  <c r="AZ45" i="2"/>
  <c r="AY45" i="2"/>
  <c r="BC45" i="2"/>
  <c r="BB45" i="2"/>
  <c r="AF4" i="2"/>
  <c r="AG4" i="2" s="1"/>
  <c r="AX4" i="2" s="1"/>
  <c r="AF5" i="2"/>
  <c r="AG5" i="2" s="1"/>
  <c r="AY43" i="2"/>
  <c r="BB43" i="2"/>
  <c r="BC43" i="2"/>
  <c r="BA43" i="2"/>
  <c r="AZ43" i="2"/>
  <c r="AG36" i="2"/>
  <c r="AV36" i="2" s="1"/>
  <c r="AY36" i="2"/>
  <c r="BC36" i="2"/>
  <c r="BB36" i="2"/>
  <c r="BA36" i="2"/>
  <c r="AZ36" i="2"/>
  <c r="AF35" i="2"/>
  <c r="AG35" i="2" s="1"/>
  <c r="AG7" i="2"/>
  <c r="AY7" i="2" s="1"/>
  <c r="BA7" i="2"/>
  <c r="BB7" i="2"/>
  <c r="BC7" i="2"/>
  <c r="AZ7" i="2"/>
  <c r="AZ2" i="2"/>
  <c r="BC2" i="2"/>
  <c r="BB2" i="2"/>
  <c r="BA2" i="2"/>
  <c r="AY2" i="2"/>
  <c r="AG42" i="2"/>
  <c r="AZ42" i="2"/>
  <c r="BB42" i="2"/>
  <c r="AY42" i="2"/>
  <c r="BA42" i="2"/>
  <c r="BC42" i="2"/>
  <c r="AT34" i="2"/>
  <c r="AG48" i="2"/>
  <c r="AY48" i="2"/>
  <c r="BB48" i="2"/>
  <c r="BA48" i="2"/>
  <c r="BC48" i="2"/>
  <c r="AZ48" i="2"/>
  <c r="AG49" i="2"/>
  <c r="AZ49" i="2"/>
  <c r="AY49" i="2"/>
  <c r="BB49" i="2"/>
  <c r="BC49" i="2"/>
  <c r="BA49" i="2"/>
  <c r="AG39" i="2"/>
  <c r="BA39" i="2"/>
  <c r="BB39" i="2"/>
  <c r="AZ39" i="2"/>
  <c r="AY39" i="2"/>
  <c r="BC39" i="2"/>
  <c r="AF44" i="2"/>
  <c r="AX44" i="2" s="1"/>
  <c r="AF41" i="2"/>
  <c r="AW41" i="2" s="1"/>
  <c r="AF18" i="2"/>
  <c r="AG18" i="2" s="1"/>
  <c r="AG26" i="2"/>
  <c r="BB26" i="2"/>
  <c r="AY26" i="2"/>
  <c r="BC26" i="2"/>
  <c r="BA26" i="2"/>
  <c r="AZ26" i="2"/>
  <c r="AF8" i="2"/>
  <c r="AW8" i="2" s="1"/>
  <c r="AG8" i="2"/>
  <c r="AY8" i="2" s="1"/>
  <c r="AG23" i="2"/>
  <c r="AV23" i="2" s="1"/>
  <c r="AZ23" i="2"/>
  <c r="AY23" i="2"/>
  <c r="BB23" i="2"/>
  <c r="BC23" i="2"/>
  <c r="BA23" i="2"/>
  <c r="AG21" i="2"/>
  <c r="BC21" i="2"/>
  <c r="BB21" i="2"/>
  <c r="AY21" i="2"/>
  <c r="BA21" i="2"/>
  <c r="AZ21" i="2"/>
  <c r="AG33" i="2"/>
  <c r="AX33" i="2" s="1"/>
  <c r="BA33" i="2"/>
  <c r="AY33" i="2"/>
  <c r="BB33" i="2"/>
  <c r="AZ33" i="2"/>
  <c r="BC33" i="2"/>
  <c r="AG25" i="2"/>
  <c r="BB25" i="2"/>
  <c r="BA25" i="2"/>
  <c r="AZ25" i="2"/>
  <c r="AY25" i="2"/>
  <c r="BC25" i="2"/>
  <c r="AG27" i="2"/>
  <c r="AV27" i="2" s="1"/>
  <c r="AF27" i="2"/>
  <c r="AG40" i="2"/>
  <c r="AZ40" i="2"/>
  <c r="BB40" i="2"/>
  <c r="BA40" i="2"/>
  <c r="BC40" i="2"/>
  <c r="AY40" i="2"/>
  <c r="AT43" i="2"/>
  <c r="BC12" i="2"/>
  <c r="BB12" i="2"/>
  <c r="BA12" i="2"/>
  <c r="AZ12" i="2"/>
  <c r="AG10" i="2"/>
  <c r="BB10" i="2"/>
  <c r="AY10" i="2"/>
  <c r="BA10" i="2"/>
  <c r="AZ10" i="2"/>
  <c r="BC10" i="2"/>
  <c r="AG15" i="2"/>
  <c r="BA15" i="2"/>
  <c r="AZ15" i="2"/>
  <c r="AY15" i="2"/>
  <c r="BC15" i="2"/>
  <c r="BB15" i="2"/>
  <c r="AG20" i="2"/>
  <c r="AV20" i="2" s="1"/>
  <c r="BB20" i="2"/>
  <c r="BA20" i="2"/>
  <c r="AZ20" i="2"/>
  <c r="BC20" i="2"/>
  <c r="AY20" i="2"/>
  <c r="AG31" i="2"/>
  <c r="AZ31" i="2"/>
  <c r="AY31" i="2"/>
  <c r="BA31" i="2"/>
  <c r="BC31" i="2"/>
  <c r="BB31" i="2"/>
  <c r="AG24" i="2"/>
  <c r="AX24" i="2" s="1"/>
  <c r="AG30" i="2"/>
  <c r="AY30" i="2"/>
  <c r="BC30" i="2"/>
  <c r="AZ30" i="2"/>
  <c r="BB30" i="2"/>
  <c r="BA30" i="2"/>
  <c r="AG16" i="2"/>
  <c r="AY16" i="2"/>
  <c r="BA16" i="2"/>
  <c r="BC16" i="2"/>
  <c r="BB16" i="2"/>
  <c r="AZ16" i="2"/>
  <c r="AF19" i="2"/>
  <c r="AG19" i="2" s="1"/>
  <c r="AG11" i="2"/>
  <c r="AY11" i="2" s="1"/>
  <c r="BB11" i="2"/>
  <c r="BC11" i="2"/>
  <c r="BA11" i="2"/>
  <c r="AZ11" i="2"/>
  <c r="AX34" i="2"/>
  <c r="AT37" i="2"/>
  <c r="AU37" i="2"/>
  <c r="AW37" i="2"/>
  <c r="AX37" i="2"/>
  <c r="AV37" i="2"/>
  <c r="AU10" i="2"/>
  <c r="AW10" i="2"/>
  <c r="AX10" i="2"/>
  <c r="AV10" i="2"/>
  <c r="AT10" i="2"/>
  <c r="AT45" i="2"/>
  <c r="AU45" i="2"/>
  <c r="AV45" i="2"/>
  <c r="AW45" i="2"/>
  <c r="AX45" i="2"/>
  <c r="AX27" i="2"/>
  <c r="AU27" i="2"/>
  <c r="AW27" i="2"/>
  <c r="AT25" i="2"/>
  <c r="AW33" i="2"/>
  <c r="AT33" i="2"/>
  <c r="AT22" i="2"/>
  <c r="AW22" i="2"/>
  <c r="AU22" i="2"/>
  <c r="AW32" i="2"/>
  <c r="AX3" i="2"/>
  <c r="AU3" i="2"/>
  <c r="AV3" i="2"/>
  <c r="AV9" i="2"/>
  <c r="AX9" i="2"/>
  <c r="AT9" i="2"/>
  <c r="AU9" i="2"/>
  <c r="AT3" i="2"/>
  <c r="AW3" i="2"/>
  <c r="AU4" i="2"/>
  <c r="AW4" i="2"/>
  <c r="AU23" i="2"/>
  <c r="AW23" i="2"/>
  <c r="AT23" i="2"/>
  <c r="AT36" i="2"/>
  <c r="AW36" i="2"/>
  <c r="AV49" i="2"/>
  <c r="AW49" i="2"/>
  <c r="AX49" i="2"/>
  <c r="AT49" i="2"/>
  <c r="AU49" i="2"/>
  <c r="AT46" i="2"/>
  <c r="AU46" i="2"/>
  <c r="AV46" i="2"/>
  <c r="AW46" i="2"/>
  <c r="AX46" i="2"/>
  <c r="AT21" i="2"/>
  <c r="AV38" i="2"/>
  <c r="AU38" i="2"/>
  <c r="AV43" i="2"/>
  <c r="AU43" i="2"/>
  <c r="AW43" i="2"/>
  <c r="AX43" i="2"/>
  <c r="AT5" i="2"/>
  <c r="AW5" i="2"/>
  <c r="AT38" i="2"/>
  <c r="AW38" i="2"/>
  <c r="AX38" i="2"/>
  <c r="AW16" i="2"/>
  <c r="AX16" i="2"/>
  <c r="AT16" i="2"/>
  <c r="AU16" i="2"/>
  <c r="AV16" i="2"/>
  <c r="AT14" i="2"/>
  <c r="AX14" i="2"/>
  <c r="AU14" i="2"/>
  <c r="AV14" i="2"/>
  <c r="AW14" i="2"/>
  <c r="AW26" i="2"/>
  <c r="AT26" i="2"/>
  <c r="AU34" i="2"/>
  <c r="AV34" i="2"/>
  <c r="AW7" i="2"/>
  <c r="AW24" i="2"/>
  <c r="AT24" i="2"/>
  <c r="AU24" i="2"/>
  <c r="AV17" i="2"/>
  <c r="AW17" i="2"/>
  <c r="AX17" i="2"/>
  <c r="AT17" i="2"/>
  <c r="AU17" i="2"/>
  <c r="AW48" i="2"/>
  <c r="AX48" i="2"/>
  <c r="AT48" i="2"/>
  <c r="AV48" i="2"/>
  <c r="AU48" i="2"/>
  <c r="AX12" i="2" l="1"/>
  <c r="AT4" i="2"/>
  <c r="AV4" i="2"/>
  <c r="AT12" i="2"/>
  <c r="AX23" i="2"/>
  <c r="AG44" i="2"/>
  <c r="AX36" i="2"/>
  <c r="AV12" i="2"/>
  <c r="AU12" i="2"/>
  <c r="AX22" i="2"/>
  <c r="AW44" i="2"/>
  <c r="AV24" i="2"/>
  <c r="AV33" i="2"/>
  <c r="AZ41" i="2"/>
  <c r="BC41" i="2"/>
  <c r="BB41" i="2"/>
  <c r="AY41" i="2"/>
  <c r="BA41" i="2"/>
  <c r="BC47" i="2"/>
  <c r="BB47" i="2"/>
  <c r="BA47" i="2"/>
  <c r="AZ47" i="2"/>
  <c r="AY47" i="2"/>
  <c r="AV41" i="2"/>
  <c r="AT11" i="2"/>
  <c r="AV28" i="2"/>
  <c r="BC19" i="2"/>
  <c r="AZ19" i="2"/>
  <c r="BB19" i="2"/>
  <c r="BA19" i="2"/>
  <c r="AY19" i="2"/>
  <c r="BC44" i="2"/>
  <c r="BB44" i="2"/>
  <c r="BA44" i="2"/>
  <c r="AZ44" i="2"/>
  <c r="AY44" i="2"/>
  <c r="AY29" i="2"/>
  <c r="BC29" i="2"/>
  <c r="BB29" i="2"/>
  <c r="AZ29" i="2"/>
  <c r="BA29" i="2"/>
  <c r="AV44" i="2"/>
  <c r="AZ27" i="2"/>
  <c r="BC27" i="2"/>
  <c r="AY27" i="2"/>
  <c r="BB27" i="2"/>
  <c r="BA27" i="2"/>
  <c r="AT27" i="2"/>
  <c r="AW47" i="2"/>
  <c r="AT44" i="2"/>
  <c r="AW20" i="2"/>
  <c r="BA5" i="2"/>
  <c r="AZ5" i="2"/>
  <c r="AY5" i="2"/>
  <c r="BC5" i="2"/>
  <c r="BB5" i="2"/>
  <c r="AV47" i="2"/>
  <c r="AX11" i="2"/>
  <c r="AU44" i="2"/>
  <c r="AX20" i="2"/>
  <c r="AU47" i="2"/>
  <c r="AU41" i="2"/>
  <c r="AU11" i="2"/>
  <c r="AU36" i="2"/>
  <c r="AU20" i="2"/>
  <c r="AU33" i="2"/>
  <c r="BB8" i="2"/>
  <c r="BA8" i="2"/>
  <c r="AZ8" i="2"/>
  <c r="BC8" i="2"/>
  <c r="BA18" i="2"/>
  <c r="BC18" i="2"/>
  <c r="BC51" i="2" s="1"/>
  <c r="AY18" i="2"/>
  <c r="BB18" i="2"/>
  <c r="AZ18" i="2"/>
  <c r="BC4" i="2"/>
  <c r="BB4" i="2"/>
  <c r="BA4" i="2"/>
  <c r="AZ4" i="2"/>
  <c r="AY4" i="2"/>
  <c r="AT47" i="2"/>
  <c r="AT41" i="2"/>
  <c r="AV11" i="2"/>
  <c r="AG41" i="2"/>
  <c r="AX41" i="2" s="1"/>
  <c r="AY35" i="2"/>
  <c r="BC35" i="2"/>
  <c r="BB35" i="2"/>
  <c r="BA35" i="2"/>
  <c r="AZ35" i="2"/>
  <c r="AT35" i="2"/>
  <c r="AG47" i="2"/>
  <c r="AX28" i="2"/>
  <c r="AW28" i="2"/>
  <c r="AX8" i="2"/>
  <c r="AU32" i="2"/>
  <c r="AX31" i="2"/>
  <c r="AV31" i="2"/>
  <c r="AX32" i="2"/>
  <c r="AT32" i="2"/>
  <c r="AT13" i="2"/>
  <c r="AU13" i="2"/>
  <c r="AX13" i="2"/>
  <c r="AV13" i="2"/>
  <c r="AX7" i="2"/>
  <c r="AU7" i="2"/>
  <c r="AV7" i="2"/>
  <c r="AT7" i="2"/>
  <c r="AU30" i="2"/>
  <c r="AV30" i="2"/>
  <c r="AX30" i="2"/>
  <c r="AT19" i="2"/>
  <c r="AW19" i="2"/>
  <c r="AU19" i="2"/>
  <c r="AV19" i="2"/>
  <c r="AX19" i="2"/>
  <c r="AT30" i="2"/>
  <c r="AW30" i="2"/>
  <c r="AU5" i="2"/>
  <c r="AX5" i="2"/>
  <c r="AV5" i="2"/>
  <c r="AX39" i="2"/>
  <c r="AU39" i="2"/>
  <c r="AV39" i="2"/>
  <c r="AW39" i="2"/>
  <c r="AT39" i="2"/>
  <c r="AT29" i="2"/>
  <c r="AW29" i="2"/>
  <c r="AW40" i="2"/>
  <c r="AX40" i="2"/>
  <c r="AT40" i="2"/>
  <c r="AU40" i="2"/>
  <c r="AV40" i="2"/>
  <c r="AU18" i="2"/>
  <c r="AV18" i="2"/>
  <c r="AW18" i="2"/>
  <c r="AX18" i="2"/>
  <c r="AT18" i="2"/>
  <c r="AX15" i="2"/>
  <c r="AT15" i="2"/>
  <c r="AU15" i="2"/>
  <c r="AV15" i="2"/>
  <c r="AW15" i="2"/>
  <c r="AU42" i="2"/>
  <c r="AW42" i="2"/>
  <c r="AX42" i="2"/>
  <c r="AT42" i="2"/>
  <c r="AU26" i="2"/>
  <c r="AV26" i="2"/>
  <c r="AX26" i="2"/>
  <c r="AV42" i="2"/>
  <c r="AW35" i="2"/>
  <c r="AU35" i="2"/>
  <c r="AV35" i="2"/>
  <c r="AX35" i="2"/>
  <c r="AV6" i="2"/>
  <c r="AU6" i="2"/>
  <c r="AX6" i="2"/>
  <c r="AV25" i="2"/>
  <c r="AX25" i="2"/>
  <c r="AW25" i="2"/>
  <c r="AU25" i="2"/>
  <c r="AT31" i="2"/>
  <c r="AU31" i="2"/>
  <c r="AW31" i="2"/>
  <c r="AT6" i="2"/>
  <c r="AW6" i="2"/>
  <c r="AV2" i="2"/>
  <c r="AU2" i="2"/>
  <c r="AW2" i="2"/>
  <c r="AT2" i="2"/>
  <c r="BP51" i="3"/>
  <c r="AY51" i="2" l="1"/>
  <c r="BB51" i="2"/>
  <c r="AZ51" i="2"/>
  <c r="BA51" i="2"/>
  <c r="AV8" i="2"/>
  <c r="AU8" i="2"/>
  <c r="AT8" i="2"/>
  <c r="AV32" i="2"/>
  <c r="AU21" i="2"/>
  <c r="AW21" i="2"/>
  <c r="AW51" i="2" s="1"/>
  <c r="AX21" i="2"/>
  <c r="AV21" i="2"/>
  <c r="AU29" i="2"/>
  <c r="AV29" i="2"/>
  <c r="AX29" i="2"/>
  <c r="AT51" i="2"/>
  <c r="BQ51" i="3"/>
  <c r="BQ53" i="3" s="1"/>
  <c r="AX51" i="2" l="1"/>
  <c r="AU51" i="2"/>
  <c r="AV51" i="2"/>
  <c r="BD51" i="2" l="1"/>
  <c r="AY53" i="2"/>
</calcChain>
</file>

<file path=xl/sharedStrings.xml><?xml version="1.0" encoding="utf-8"?>
<sst xmlns="http://schemas.openxmlformats.org/spreadsheetml/2006/main" count="180" uniqueCount="86">
  <si>
    <t>P1_Demand</t>
  </si>
  <si>
    <t>P2_Demand</t>
  </si>
  <si>
    <t>P3_Demand</t>
  </si>
  <si>
    <t>P4_Demand</t>
  </si>
  <si>
    <t>P5_Demand</t>
  </si>
  <si>
    <t>P6_Demand</t>
  </si>
  <si>
    <t>P7_Demand</t>
  </si>
  <si>
    <t>P8_Demand</t>
  </si>
  <si>
    <t>P9_Demand</t>
  </si>
  <si>
    <t>P10_Demand</t>
  </si>
  <si>
    <t>P1_Total_Generation</t>
  </si>
  <si>
    <t>P2_Total_Generation</t>
  </si>
  <si>
    <t>P3_Total_Generation</t>
  </si>
  <si>
    <t>P4_Total_Generation</t>
  </si>
  <si>
    <t>P5_Total_Generation</t>
  </si>
  <si>
    <t>Date_time</t>
  </si>
  <si>
    <t>CONSUMERS</t>
  </si>
  <si>
    <t>PROSUMERS</t>
  </si>
  <si>
    <t>TND</t>
  </si>
  <si>
    <t>TSP</t>
  </si>
  <si>
    <t>TBP</t>
  </si>
  <si>
    <t>SDR</t>
  </si>
  <si>
    <t>ND1</t>
  </si>
  <si>
    <t>ND2</t>
  </si>
  <si>
    <t>ND3</t>
  </si>
  <si>
    <t>ND4</t>
  </si>
  <si>
    <t>ND5</t>
  </si>
  <si>
    <t>SP</t>
  </si>
  <si>
    <t>BP</t>
  </si>
  <si>
    <t>P1_EB_P2G</t>
  </si>
  <si>
    <t>P2_EB_P2G</t>
  </si>
  <si>
    <t>P3_EB_P2G</t>
  </si>
  <si>
    <t>P4_EB_P2G</t>
  </si>
  <si>
    <t>P5_EB_P2G</t>
  </si>
  <si>
    <t>P1-EB_P2P</t>
  </si>
  <si>
    <t>P2-EB_P2P</t>
  </si>
  <si>
    <t>P3-EB_P2P</t>
  </si>
  <si>
    <t>P4-EB_P2P</t>
  </si>
  <si>
    <t>P5-EB_P2P</t>
  </si>
  <si>
    <t>IP_1</t>
  </si>
  <si>
    <t>EP_1</t>
  </si>
  <si>
    <t>IP2</t>
  </si>
  <si>
    <t>EP2</t>
  </si>
  <si>
    <t>IP3</t>
  </si>
  <si>
    <t>EP3</t>
  </si>
  <si>
    <t>IP4</t>
  </si>
  <si>
    <t>EP4</t>
  </si>
  <si>
    <t>IP5</t>
  </si>
  <si>
    <t>EP5</t>
  </si>
  <si>
    <t>E_IM_P2G</t>
  </si>
  <si>
    <t>E_EXP_P2G</t>
  </si>
  <si>
    <t>P_BFG_P2P</t>
  </si>
  <si>
    <t>P_STG_P2P</t>
  </si>
  <si>
    <t>E_BFG_P2P</t>
  </si>
  <si>
    <t>E_STG_P2P</t>
  </si>
  <si>
    <t>C_P2P</t>
  </si>
  <si>
    <t>TD</t>
  </si>
  <si>
    <t>TG</t>
  </si>
  <si>
    <t xml:space="preserve"> </t>
  </si>
  <si>
    <t>Total Demand</t>
  </si>
  <si>
    <t>Total generation</t>
  </si>
  <si>
    <t>P6_EB_P2G</t>
  </si>
  <si>
    <t>P7_EB_P2G</t>
  </si>
  <si>
    <t>P8_EB_P2G</t>
  </si>
  <si>
    <t>P9_EB_P2G</t>
  </si>
  <si>
    <t>P10_EB_P2G</t>
  </si>
  <si>
    <t>P6-EB_P2P</t>
  </si>
  <si>
    <t>P7-EB_P2P</t>
  </si>
  <si>
    <t>P8-EB_P2P</t>
  </si>
  <si>
    <t>P9-EB_P2P</t>
  </si>
  <si>
    <t>P10-EB_P2P</t>
  </si>
  <si>
    <t>IP6</t>
  </si>
  <si>
    <t>IP7</t>
  </si>
  <si>
    <t>IP8</t>
  </si>
  <si>
    <t>IP9</t>
  </si>
  <si>
    <t>IP10</t>
  </si>
  <si>
    <t>D6</t>
  </si>
  <si>
    <t>D7</t>
  </si>
  <si>
    <t>D8</t>
  </si>
  <si>
    <t>D9</t>
  </si>
  <si>
    <t>D10</t>
  </si>
  <si>
    <t>PD7</t>
  </si>
  <si>
    <t>PD6</t>
  </si>
  <si>
    <t>PD8</t>
  </si>
  <si>
    <t>PD9</t>
  </si>
  <si>
    <t>PD10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</si>
</sst>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7030A0"/>
      <name val="Calibri"/>
      <family val="2"/>
    </font>
    <font>
      <sz val="11"/>
      <color rgb="FF7030A0"/>
      <name val="Calibri"/>
      <family val="2"/>
      <scheme val="minor"/>
    </font>
    <font>
      <b/>
      <sz val="11"/>
      <color rgb="FF00B050"/>
      <name val="Calibr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64" fontId="0" fillId="0" borderId="0" xfId="0" applyNumberFormat="1"/>
    <xf numFmtId="0" fontId="0" fillId="0" borderId="2" xfId="0" applyBorder="1" applyAlignment="1">
      <alignment horizontal="center"/>
    </xf>
    <xf numFmtId="0" fontId="2" fillId="0" borderId="3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0" xfId="0" applyFont="1"/>
    <xf numFmtId="0" fontId="2" fillId="0" borderId="4" xfId="0" applyFont="1" applyFill="1" applyBorder="1" applyAlignment="1">
      <alignment horizontal="center" vertical="top" wrapText="1"/>
    </xf>
    <xf numFmtId="0" fontId="4" fillId="0" borderId="0" xfId="0" applyFont="1"/>
    <xf numFmtId="0" fontId="2" fillId="0" borderId="0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9" fillId="0" borderId="1" xfId="0" applyFont="1" applyBorder="1"/>
    <xf numFmtId="0" fontId="4" fillId="0" borderId="1" xfId="0" applyFont="1" applyBorder="1"/>
    <xf numFmtId="0" fontId="2" fillId="0" borderId="4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1" fillId="0" borderId="0" xfId="0" applyFont="1"/>
    <xf numFmtId="0" fontId="8" fillId="0" borderId="1" xfId="0" applyFont="1" applyBorder="1" applyAlignment="1">
      <alignment horizontal="center" vertical="top" wrapText="1"/>
    </xf>
    <xf numFmtId="0" fontId="9" fillId="0" borderId="0" xfId="0" applyFont="1"/>
    <xf numFmtId="0" fontId="8" fillId="0" borderId="4" xfId="0" applyFont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0" fillId="3" borderId="0" xfId="0" applyFill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/>
    <xf numFmtId="0" fontId="12" fillId="0" borderId="1" xfId="0" applyFont="1" applyBorder="1" applyAlignment="1">
      <alignment horizontal="center" vertical="top" wrapText="1"/>
    </xf>
    <xf numFmtId="0" fontId="4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topLeftCell="O1" zoomScale="104" workbookViewId="0">
      <selection activeCell="AE2" sqref="AE2"/>
    </sheetView>
  </sheetViews>
  <sheetFormatPr defaultRowHeight="14.5" x14ac:dyDescent="0.35"/>
  <cols>
    <col min="1" max="1" width="20.26953125" customWidth="1"/>
    <col min="2" max="2" width="11.1796875" customWidth="1"/>
  </cols>
  <sheetData>
    <row r="1" spans="1:30" x14ac:dyDescent="0.35">
      <c r="B1" s="24" t="s">
        <v>17</v>
      </c>
      <c r="C1" s="25"/>
      <c r="D1" s="25"/>
      <c r="E1" s="25"/>
      <c r="F1" s="25"/>
      <c r="G1" s="25"/>
      <c r="H1" s="25"/>
      <c r="I1" s="25"/>
      <c r="J1" s="25"/>
      <c r="K1" s="25"/>
      <c r="L1" s="4"/>
      <c r="M1" s="24" t="s">
        <v>16</v>
      </c>
      <c r="N1" s="24"/>
      <c r="O1" s="24"/>
      <c r="P1" s="24"/>
      <c r="Q1" s="24"/>
    </row>
    <row r="2" spans="1:30" ht="43.5" x14ac:dyDescent="0.35">
      <c r="A2" s="1" t="s">
        <v>15</v>
      </c>
      <c r="B2" s="1" t="s">
        <v>0</v>
      </c>
      <c r="C2" s="1" t="s">
        <v>10</v>
      </c>
      <c r="D2" s="1" t="s">
        <v>1</v>
      </c>
      <c r="E2" s="2" t="s">
        <v>11</v>
      </c>
      <c r="F2" s="1" t="s">
        <v>2</v>
      </c>
      <c r="G2" s="2" t="s">
        <v>12</v>
      </c>
      <c r="H2" s="1" t="s">
        <v>3</v>
      </c>
      <c r="I2" s="2" t="s">
        <v>13</v>
      </c>
      <c r="J2" s="1" t="s">
        <v>4</v>
      </c>
      <c r="K2" s="2" t="s">
        <v>14</v>
      </c>
      <c r="L2" s="2"/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S2" s="5" t="s">
        <v>18</v>
      </c>
      <c r="T2" s="5" t="s">
        <v>19</v>
      </c>
      <c r="U2" s="5" t="s">
        <v>20</v>
      </c>
      <c r="V2" s="5" t="s">
        <v>21</v>
      </c>
      <c r="Z2" t="s">
        <v>76</v>
      </c>
      <c r="AA2" t="s">
        <v>77</v>
      </c>
      <c r="AB2" t="s">
        <v>78</v>
      </c>
      <c r="AC2" t="s">
        <v>79</v>
      </c>
      <c r="AD2" t="s">
        <v>80</v>
      </c>
    </row>
    <row r="3" spans="1:30" x14ac:dyDescent="0.35">
      <c r="A3" s="3">
        <v>45098</v>
      </c>
      <c r="B3">
        <v>8.1059494018554687</v>
      </c>
      <c r="C3">
        <v>7.5274953842163086</v>
      </c>
      <c r="D3">
        <v>4.9120726585388184</v>
      </c>
      <c r="E3">
        <v>7.5274953842163086</v>
      </c>
      <c r="F3">
        <v>4.8409686088562012</v>
      </c>
      <c r="G3">
        <v>7.5274953842163086</v>
      </c>
      <c r="H3">
        <v>9.9805011749267578</v>
      </c>
      <c r="I3">
        <v>7.5274953842163086</v>
      </c>
      <c r="J3">
        <v>6.881627082824707</v>
      </c>
      <c r="K3">
        <v>7.5274953842163086</v>
      </c>
      <c r="L3">
        <f>(C3+E3+G3+I3+K3)</f>
        <v>37.637476921081543</v>
      </c>
      <c r="M3">
        <v>7.0317749977111816</v>
      </c>
      <c r="N3">
        <v>3.7844727039337158</v>
      </c>
      <c r="O3">
        <v>3.3270397186279301</v>
      </c>
      <c r="P3">
        <v>4.3419585227966309</v>
      </c>
      <c r="Q3">
        <v>3.1459364891052251</v>
      </c>
      <c r="R3">
        <f>SUM(M3:Q3)</f>
        <v>21.631182432174683</v>
      </c>
      <c r="S3">
        <f>R3-L3</f>
        <v>-16.00629448890686</v>
      </c>
      <c r="T3">
        <f>IF(S3&lt;0, -S3,0)</f>
        <v>16.00629448890686</v>
      </c>
      <c r="U3">
        <f>IF(S3&gt;=0, S3,0)</f>
        <v>0</v>
      </c>
      <c r="V3">
        <f>IF(T3&gt;0, T3/S3, 0)</f>
        <v>-1</v>
      </c>
      <c r="Z3">
        <f>M3/2</f>
        <v>3.5158874988555908</v>
      </c>
      <c r="AA3">
        <f>N3/2</f>
        <v>1.8922363519668579</v>
      </c>
      <c r="AB3">
        <f>O3/2</f>
        <v>1.6635198593139651</v>
      </c>
      <c r="AC3">
        <f>P3/2</f>
        <v>2.1709792613983154</v>
      </c>
      <c r="AD3">
        <f>Q3/2</f>
        <v>1.5729682445526125</v>
      </c>
    </row>
    <row r="4" spans="1:30" x14ac:dyDescent="0.35">
      <c r="A4" s="3">
        <v>45098.020833333343</v>
      </c>
      <c r="B4">
        <v>7.8603758811950684</v>
      </c>
      <c r="C4">
        <v>7.5265660285949707</v>
      </c>
      <c r="D4">
        <v>4.7772202491760254</v>
      </c>
      <c r="E4">
        <v>7.5265660285949707</v>
      </c>
      <c r="F4">
        <v>4.7213144302368164</v>
      </c>
      <c r="G4">
        <v>7.5265660285949707</v>
      </c>
      <c r="H4">
        <v>9.8869571685791016</v>
      </c>
      <c r="I4">
        <v>7.5265660285949707</v>
      </c>
      <c r="J4">
        <v>6.8605141639709473</v>
      </c>
      <c r="K4">
        <v>7.5265660285949707</v>
      </c>
      <c r="L4">
        <f t="shared" ref="L4:L50" si="0">(C4+E4+G4+I4+K4)</f>
        <v>37.632830142974854</v>
      </c>
      <c r="M4">
        <v>7.0326142311096191</v>
      </c>
      <c r="N4">
        <v>3.9058525562286381</v>
      </c>
      <c r="O4">
        <v>3.1877820491790771</v>
      </c>
      <c r="P4">
        <v>4.2996864318847656</v>
      </c>
      <c r="Q4">
        <v>3.110320091247559</v>
      </c>
      <c r="R4">
        <f t="shared" ref="R4:R50" si="1">SUM(M4:Q4)</f>
        <v>21.536255359649658</v>
      </c>
      <c r="S4">
        <f t="shared" ref="S4:S50" si="2">R4-L4</f>
        <v>-16.096574783325195</v>
      </c>
      <c r="T4">
        <f t="shared" ref="T4:T50" si="3">IF(S4&lt;0, -S4,0)</f>
        <v>16.096574783325195</v>
      </c>
      <c r="U4">
        <f t="shared" ref="U4:U50" si="4">IF(S4&gt;=0, S4,0)</f>
        <v>0</v>
      </c>
      <c r="V4">
        <f>IF(T4&gt;0, T4/S4, 0)</f>
        <v>-1</v>
      </c>
      <c r="Z4">
        <f t="shared" ref="Z2:Z50" si="5">M4/2</f>
        <v>3.5163071155548096</v>
      </c>
      <c r="AA4">
        <f t="shared" ref="AA4:AA50" si="6">N4/2</f>
        <v>1.9529262781143191</v>
      </c>
      <c r="AB4">
        <f t="shared" ref="AB4:AB50" si="7">O4/2</f>
        <v>1.5938910245895386</v>
      </c>
      <c r="AC4">
        <f t="shared" ref="AC4:AC50" si="8">P4/2</f>
        <v>2.1498432159423828</v>
      </c>
      <c r="AD4">
        <f t="shared" ref="AD4:AD50" si="9">Q4/2</f>
        <v>1.5551600456237795</v>
      </c>
    </row>
    <row r="5" spans="1:30" x14ac:dyDescent="0.35">
      <c r="A5" s="3">
        <v>45098.041666666657</v>
      </c>
      <c r="B5">
        <v>7.7487220764160156</v>
      </c>
      <c r="C5">
        <v>0.86480343341827393</v>
      </c>
      <c r="D5">
        <v>4.7332134246826172</v>
      </c>
      <c r="E5">
        <v>0.99785017967224121</v>
      </c>
      <c r="F5">
        <v>4.6251130104064941</v>
      </c>
      <c r="G5">
        <v>1.1308968067169189</v>
      </c>
      <c r="H5">
        <v>9.7646942138671875</v>
      </c>
      <c r="I5">
        <v>1.263943552970886</v>
      </c>
      <c r="J5">
        <v>6.8012475967407227</v>
      </c>
      <c r="K5">
        <v>19.157480239868161</v>
      </c>
      <c r="L5">
        <f t="shared" si="0"/>
        <v>23.414974212646481</v>
      </c>
      <c r="M5">
        <v>7.0385446548461914</v>
      </c>
      <c r="N5">
        <v>3.9923558235168461</v>
      </c>
      <c r="O5">
        <v>3.3292973041534419</v>
      </c>
      <c r="P5">
        <v>4.2979683876037598</v>
      </c>
      <c r="Q5">
        <v>3.0739080905914311</v>
      </c>
      <c r="R5">
        <f t="shared" si="1"/>
        <v>21.73207426071167</v>
      </c>
      <c r="S5">
        <f t="shared" si="2"/>
        <v>-1.6828999519348109</v>
      </c>
      <c r="T5">
        <f t="shared" si="3"/>
        <v>1.6828999519348109</v>
      </c>
      <c r="U5">
        <f t="shared" si="4"/>
        <v>0</v>
      </c>
      <c r="V5">
        <f t="shared" ref="V5:V50" si="10">IF(T5&gt;0, T5/S5, 0)</f>
        <v>-1</v>
      </c>
      <c r="Z5">
        <f t="shared" si="5"/>
        <v>3.5192723274230957</v>
      </c>
      <c r="AA5">
        <f t="shared" si="6"/>
        <v>1.9961779117584231</v>
      </c>
      <c r="AB5">
        <f t="shared" si="7"/>
        <v>1.664648652076721</v>
      </c>
      <c r="AC5">
        <f t="shared" si="8"/>
        <v>2.1489841938018799</v>
      </c>
      <c r="AD5">
        <f t="shared" si="9"/>
        <v>1.5369540452957156</v>
      </c>
    </row>
    <row r="6" spans="1:30" x14ac:dyDescent="0.35">
      <c r="A6" s="3">
        <v>45098.0625</v>
      </c>
      <c r="B6">
        <v>7.6520185470581046</v>
      </c>
      <c r="C6">
        <v>7.5268120765686044</v>
      </c>
      <c r="D6">
        <v>4.6151666641235352</v>
      </c>
      <c r="E6">
        <v>7.5268120765686044</v>
      </c>
      <c r="F6">
        <v>4.4799809455871582</v>
      </c>
      <c r="G6">
        <v>7.5268120765686044</v>
      </c>
      <c r="H6">
        <v>9.7543935775756836</v>
      </c>
      <c r="I6">
        <v>7.5268120765686044</v>
      </c>
      <c r="J6">
        <v>6.7591056823730469</v>
      </c>
      <c r="K6">
        <v>7.5268120765686044</v>
      </c>
      <c r="L6">
        <f t="shared" si="0"/>
        <v>37.634060382843025</v>
      </c>
      <c r="M6">
        <v>7.0423135757446289</v>
      </c>
      <c r="N6">
        <v>4.158358097076416</v>
      </c>
      <c r="O6">
        <v>3.267633438110352</v>
      </c>
      <c r="P6">
        <v>4.2893414497375488</v>
      </c>
      <c r="Q6">
        <v>3.0602643489837651</v>
      </c>
      <c r="R6">
        <f t="shared" si="1"/>
        <v>21.81791090965271</v>
      </c>
      <c r="S6">
        <f t="shared" si="2"/>
        <v>-15.816149473190315</v>
      </c>
      <c r="T6">
        <f t="shared" si="3"/>
        <v>15.816149473190315</v>
      </c>
      <c r="U6">
        <f t="shared" si="4"/>
        <v>0</v>
      </c>
      <c r="V6">
        <f t="shared" si="10"/>
        <v>-1</v>
      </c>
      <c r="Z6">
        <f t="shared" si="5"/>
        <v>3.5211567878723145</v>
      </c>
      <c r="AA6">
        <f t="shared" si="6"/>
        <v>2.079179048538208</v>
      </c>
      <c r="AB6">
        <f t="shared" si="7"/>
        <v>1.633816719055176</v>
      </c>
      <c r="AC6">
        <f t="shared" si="8"/>
        <v>2.1446707248687744</v>
      </c>
      <c r="AD6">
        <f t="shared" si="9"/>
        <v>1.5301321744918825</v>
      </c>
    </row>
    <row r="7" spans="1:30" x14ac:dyDescent="0.35">
      <c r="A7" s="3">
        <v>45098.083333333343</v>
      </c>
      <c r="B7">
        <v>7.5623369216918954</v>
      </c>
      <c r="C7">
        <v>7.5265069007873544</v>
      </c>
      <c r="D7">
        <v>4.5048303604125977</v>
      </c>
      <c r="E7">
        <v>7.5265069007873544</v>
      </c>
      <c r="F7">
        <v>4.3174500465393066</v>
      </c>
      <c r="G7">
        <v>7.5265069007873544</v>
      </c>
      <c r="H7">
        <v>9.7282924652099609</v>
      </c>
      <c r="I7">
        <v>7.5265069007873544</v>
      </c>
      <c r="J7">
        <v>6.749176025390625</v>
      </c>
      <c r="K7">
        <v>7.5265069007873544</v>
      </c>
      <c r="L7">
        <f t="shared" si="0"/>
        <v>37.632534503936775</v>
      </c>
      <c r="M7">
        <v>7.033482551574707</v>
      </c>
      <c r="N7">
        <v>4.2559380531311044</v>
      </c>
      <c r="O7">
        <v>3.246605396270752</v>
      </c>
      <c r="P7">
        <v>4.2815580368041992</v>
      </c>
      <c r="Q7">
        <v>3.0941908359527588</v>
      </c>
      <c r="R7">
        <f t="shared" si="1"/>
        <v>21.911774873733521</v>
      </c>
      <c r="S7">
        <f t="shared" si="2"/>
        <v>-15.720759630203254</v>
      </c>
      <c r="T7">
        <f t="shared" si="3"/>
        <v>15.720759630203254</v>
      </c>
      <c r="U7">
        <f t="shared" si="4"/>
        <v>0</v>
      </c>
      <c r="V7">
        <f t="shared" si="10"/>
        <v>-1</v>
      </c>
      <c r="Z7">
        <f t="shared" si="5"/>
        <v>3.5167412757873535</v>
      </c>
      <c r="AA7">
        <f t="shared" si="6"/>
        <v>2.1279690265655522</v>
      </c>
      <c r="AB7">
        <f t="shared" si="7"/>
        <v>1.623302698135376</v>
      </c>
      <c r="AC7">
        <f t="shared" si="8"/>
        <v>2.1407790184020996</v>
      </c>
      <c r="AD7">
        <f t="shared" si="9"/>
        <v>1.5470954179763794</v>
      </c>
    </row>
    <row r="8" spans="1:30" x14ac:dyDescent="0.35">
      <c r="A8" s="3">
        <v>45098.104166666657</v>
      </c>
      <c r="B8">
        <v>7.4545488357543954</v>
      </c>
      <c r="C8">
        <v>7.5261540412902832</v>
      </c>
      <c r="D8">
        <v>4.3856987953186044</v>
      </c>
      <c r="E8">
        <v>7.5261540412902832</v>
      </c>
      <c r="F8">
        <v>4.2468366622924796</v>
      </c>
      <c r="G8">
        <v>7.5261540412902832</v>
      </c>
      <c r="H8">
        <v>9.6870517730712891</v>
      </c>
      <c r="I8">
        <v>7.5261540412902832</v>
      </c>
      <c r="J8">
        <v>6.7649850845336914</v>
      </c>
      <c r="K8">
        <v>7.5261540412902832</v>
      </c>
      <c r="L8">
        <f t="shared" si="0"/>
        <v>37.630770206451416</v>
      </c>
      <c r="M8">
        <v>7.0653009414672852</v>
      </c>
      <c r="N8">
        <v>4.3258585929870614</v>
      </c>
      <c r="O8">
        <v>3.2585091590881352</v>
      </c>
      <c r="P8">
        <v>4.2933001518249512</v>
      </c>
      <c r="Q8">
        <v>3.171312808990479</v>
      </c>
      <c r="R8">
        <f t="shared" si="1"/>
        <v>22.11428165435791</v>
      </c>
      <c r="S8">
        <f t="shared" si="2"/>
        <v>-15.516488552093506</v>
      </c>
      <c r="T8">
        <f t="shared" si="3"/>
        <v>15.516488552093506</v>
      </c>
      <c r="U8">
        <f t="shared" si="4"/>
        <v>0</v>
      </c>
      <c r="V8">
        <f t="shared" si="10"/>
        <v>-1</v>
      </c>
      <c r="Z8">
        <f t="shared" si="5"/>
        <v>3.5326504707336426</v>
      </c>
      <c r="AA8">
        <f t="shared" si="6"/>
        <v>2.1629292964935307</v>
      </c>
      <c r="AB8">
        <f t="shared" si="7"/>
        <v>1.6292545795440676</v>
      </c>
      <c r="AC8">
        <f t="shared" si="8"/>
        <v>2.1466500759124756</v>
      </c>
      <c r="AD8">
        <f t="shared" si="9"/>
        <v>1.5856564044952395</v>
      </c>
    </row>
    <row r="9" spans="1:30" x14ac:dyDescent="0.35">
      <c r="A9" s="3">
        <v>45098.125</v>
      </c>
      <c r="B9">
        <v>7.343017578125</v>
      </c>
      <c r="C9">
        <v>7.5260438919067383</v>
      </c>
      <c r="D9">
        <v>4.3089737892150879</v>
      </c>
      <c r="E9">
        <v>7.5260438919067383</v>
      </c>
      <c r="F9">
        <v>4.1610398292541504</v>
      </c>
      <c r="G9">
        <v>7.5260438919067383</v>
      </c>
      <c r="H9">
        <v>9.6473054885864258</v>
      </c>
      <c r="I9">
        <v>7.5260438919067383</v>
      </c>
      <c r="J9">
        <v>6.6673078536987296</v>
      </c>
      <c r="K9">
        <v>7.5260438919067383</v>
      </c>
      <c r="L9">
        <f t="shared" si="0"/>
        <v>37.630219459533691</v>
      </c>
      <c r="M9">
        <v>7.1183099746704102</v>
      </c>
      <c r="N9">
        <v>4.3639159202575684</v>
      </c>
      <c r="O9">
        <v>3.2735543251037602</v>
      </c>
      <c r="P9">
        <v>4.431128978729248</v>
      </c>
      <c r="Q9">
        <v>3.282853364944458</v>
      </c>
      <c r="R9">
        <f t="shared" si="1"/>
        <v>22.469762563705444</v>
      </c>
      <c r="S9">
        <f t="shared" si="2"/>
        <v>-15.160456895828247</v>
      </c>
      <c r="T9">
        <f t="shared" si="3"/>
        <v>15.160456895828247</v>
      </c>
      <c r="U9">
        <f t="shared" si="4"/>
        <v>0</v>
      </c>
      <c r="V9">
        <f t="shared" si="10"/>
        <v>-1</v>
      </c>
      <c r="Z9">
        <f t="shared" si="5"/>
        <v>3.5591549873352051</v>
      </c>
      <c r="AA9">
        <f t="shared" si="6"/>
        <v>2.1819579601287842</v>
      </c>
      <c r="AB9">
        <f t="shared" si="7"/>
        <v>1.6367771625518801</v>
      </c>
      <c r="AC9">
        <f t="shared" si="8"/>
        <v>2.215564489364624</v>
      </c>
      <c r="AD9">
        <f t="shared" si="9"/>
        <v>1.641426682472229</v>
      </c>
    </row>
    <row r="10" spans="1:30" x14ac:dyDescent="0.35">
      <c r="A10" s="3">
        <v>45098.145833333343</v>
      </c>
      <c r="B10">
        <v>7.1618208885192871</v>
      </c>
      <c r="C10">
        <v>7.525719165802002</v>
      </c>
      <c r="D10">
        <v>4.2194552421569824</v>
      </c>
      <c r="E10">
        <v>7.525719165802002</v>
      </c>
      <c r="F10">
        <v>4.0579028129577637</v>
      </c>
      <c r="G10">
        <v>7.525719165802002</v>
      </c>
      <c r="H10">
        <v>9.563532829284668</v>
      </c>
      <c r="I10">
        <v>7.525719165802002</v>
      </c>
      <c r="J10">
        <v>6.6007590293884277</v>
      </c>
      <c r="K10">
        <v>7.525719165802002</v>
      </c>
      <c r="L10">
        <f t="shared" si="0"/>
        <v>37.62859582901001</v>
      </c>
      <c r="M10">
        <v>7.1604666709899902</v>
      </c>
      <c r="N10">
        <v>4.3634061813354492</v>
      </c>
      <c r="O10">
        <v>3.348258495330811</v>
      </c>
      <c r="P10">
        <v>4.511744499206543</v>
      </c>
      <c r="Q10">
        <v>3.3937473297119141</v>
      </c>
      <c r="R10">
        <f t="shared" si="1"/>
        <v>22.777623176574707</v>
      </c>
      <c r="S10">
        <f t="shared" si="2"/>
        <v>-14.850972652435303</v>
      </c>
      <c r="T10">
        <f t="shared" si="3"/>
        <v>14.850972652435303</v>
      </c>
      <c r="U10">
        <f t="shared" si="4"/>
        <v>0</v>
      </c>
      <c r="V10">
        <f t="shared" si="10"/>
        <v>-1</v>
      </c>
      <c r="Z10">
        <f t="shared" si="5"/>
        <v>3.5802333354949951</v>
      </c>
      <c r="AA10">
        <f t="shared" si="6"/>
        <v>2.1817030906677246</v>
      </c>
      <c r="AB10">
        <f t="shared" si="7"/>
        <v>1.6741292476654055</v>
      </c>
      <c r="AC10">
        <f t="shared" si="8"/>
        <v>2.2558722496032715</v>
      </c>
      <c r="AD10">
        <f t="shared" si="9"/>
        <v>1.696873664855957</v>
      </c>
    </row>
    <row r="11" spans="1:30" x14ac:dyDescent="0.35">
      <c r="A11" s="3">
        <v>45098.166666666657</v>
      </c>
      <c r="B11">
        <v>7.1036734580993652</v>
      </c>
      <c r="C11">
        <v>1.9044662714004521</v>
      </c>
      <c r="D11">
        <v>4.1553764343261719</v>
      </c>
      <c r="E11">
        <v>1.9044662714004521</v>
      </c>
      <c r="F11">
        <v>4.042241096496582</v>
      </c>
      <c r="G11">
        <v>1.9044662714004521</v>
      </c>
      <c r="H11">
        <v>9.4755115509033203</v>
      </c>
      <c r="I11">
        <v>1.9044662714004521</v>
      </c>
      <c r="J11">
        <v>6.4747400283813477</v>
      </c>
      <c r="K11">
        <v>1.9044662714004521</v>
      </c>
      <c r="L11">
        <f t="shared" si="0"/>
        <v>9.5223313570022601</v>
      </c>
      <c r="M11">
        <v>7.1694831848144531</v>
      </c>
      <c r="N11">
        <v>4.2987561225891113</v>
      </c>
      <c r="O11">
        <v>3.4512355327606201</v>
      </c>
      <c r="P11">
        <v>4.4953975677490234</v>
      </c>
      <c r="Q11">
        <v>3.5078778266906738</v>
      </c>
      <c r="R11">
        <f t="shared" si="1"/>
        <v>22.922750234603882</v>
      </c>
      <c r="S11">
        <f t="shared" si="2"/>
        <v>13.400418877601622</v>
      </c>
      <c r="T11">
        <f t="shared" si="3"/>
        <v>0</v>
      </c>
      <c r="U11">
        <f t="shared" si="4"/>
        <v>13.400418877601622</v>
      </c>
      <c r="V11">
        <f t="shared" si="10"/>
        <v>0</v>
      </c>
      <c r="Z11">
        <f t="shared" si="5"/>
        <v>3.5847415924072266</v>
      </c>
      <c r="AA11">
        <f t="shared" si="6"/>
        <v>2.1493780612945557</v>
      </c>
      <c r="AB11">
        <f t="shared" si="7"/>
        <v>1.7256177663803101</v>
      </c>
      <c r="AC11">
        <f t="shared" si="8"/>
        <v>2.2476987838745117</v>
      </c>
      <c r="AD11">
        <f t="shared" si="9"/>
        <v>1.7539389133453369</v>
      </c>
    </row>
    <row r="12" spans="1:30" x14ac:dyDescent="0.35">
      <c r="A12" s="3">
        <v>45098.1875</v>
      </c>
      <c r="B12">
        <v>6.9689416885375977</v>
      </c>
      <c r="C12">
        <v>7.5251259803771973</v>
      </c>
      <c r="D12">
        <v>4.0506734848022461</v>
      </c>
      <c r="E12">
        <v>7.5251259803771973</v>
      </c>
      <c r="F12">
        <v>3.973294734954834</v>
      </c>
      <c r="G12">
        <v>7.5251259803771973</v>
      </c>
      <c r="H12">
        <v>9.4902763366699219</v>
      </c>
      <c r="I12">
        <v>7.5251259803771973</v>
      </c>
      <c r="J12">
        <v>6.4507875442504883</v>
      </c>
      <c r="K12">
        <v>7.5251259803771973</v>
      </c>
      <c r="L12">
        <f t="shared" si="0"/>
        <v>37.625629901885986</v>
      </c>
      <c r="M12">
        <v>7.1625862121582031</v>
      </c>
      <c r="N12">
        <v>4.1675004959106454</v>
      </c>
      <c r="O12">
        <v>3.5530433654785161</v>
      </c>
      <c r="P12">
        <v>4.437159538269043</v>
      </c>
      <c r="Q12">
        <v>3.5822410583496089</v>
      </c>
      <c r="R12">
        <f t="shared" si="1"/>
        <v>22.902530670166016</v>
      </c>
      <c r="S12">
        <f t="shared" si="2"/>
        <v>-14.723099231719971</v>
      </c>
      <c r="T12">
        <f t="shared" si="3"/>
        <v>14.723099231719971</v>
      </c>
      <c r="U12">
        <f t="shared" si="4"/>
        <v>0</v>
      </c>
      <c r="V12">
        <f t="shared" si="10"/>
        <v>-1</v>
      </c>
      <c r="Z12">
        <f t="shared" si="5"/>
        <v>3.5812931060791016</v>
      </c>
      <c r="AA12">
        <f t="shared" si="6"/>
        <v>2.0837502479553227</v>
      </c>
      <c r="AB12">
        <f t="shared" si="7"/>
        <v>1.776521682739258</v>
      </c>
      <c r="AC12">
        <f t="shared" si="8"/>
        <v>2.2185797691345215</v>
      </c>
      <c r="AD12">
        <f t="shared" si="9"/>
        <v>1.7911205291748045</v>
      </c>
    </row>
    <row r="13" spans="1:30" x14ac:dyDescent="0.35">
      <c r="A13" s="3">
        <v>45098.208333333343</v>
      </c>
      <c r="B13">
        <v>6.9229750633239746</v>
      </c>
      <c r="C13">
        <v>7.5247254371643066</v>
      </c>
      <c r="D13">
        <v>3.9957225322723389</v>
      </c>
      <c r="E13">
        <v>7.5247254371643066</v>
      </c>
      <c r="F13">
        <v>3.9031310081481929</v>
      </c>
      <c r="G13">
        <v>7.5247254371643066</v>
      </c>
      <c r="H13">
        <v>9.5456733703613281</v>
      </c>
      <c r="I13">
        <v>7.5247254371643066</v>
      </c>
      <c r="J13">
        <v>6.4326467514038086</v>
      </c>
      <c r="K13">
        <v>7.5247254371643066</v>
      </c>
      <c r="L13">
        <f t="shared" si="0"/>
        <v>37.623627185821533</v>
      </c>
      <c r="M13">
        <v>7.1928701400756836</v>
      </c>
      <c r="N13">
        <v>4.0374879837036133</v>
      </c>
      <c r="O13">
        <v>3.634210586547852</v>
      </c>
      <c r="P13">
        <v>4.3582763671875</v>
      </c>
      <c r="Q13">
        <v>3.59544825553894</v>
      </c>
      <c r="R13">
        <f t="shared" si="1"/>
        <v>22.818293333053589</v>
      </c>
      <c r="S13">
        <f t="shared" si="2"/>
        <v>-14.805333852767944</v>
      </c>
      <c r="T13">
        <f t="shared" si="3"/>
        <v>14.805333852767944</v>
      </c>
      <c r="U13">
        <f t="shared" si="4"/>
        <v>0</v>
      </c>
      <c r="V13">
        <f>IF(T13&gt;0, T13/S13, 0)</f>
        <v>-1</v>
      </c>
      <c r="Z13">
        <f t="shared" si="5"/>
        <v>3.5964350700378418</v>
      </c>
      <c r="AA13">
        <f t="shared" si="6"/>
        <v>2.0187439918518066</v>
      </c>
      <c r="AB13">
        <f t="shared" si="7"/>
        <v>1.817105293273926</v>
      </c>
      <c r="AC13">
        <f t="shared" si="8"/>
        <v>2.17913818359375</v>
      </c>
      <c r="AD13">
        <f t="shared" si="9"/>
        <v>1.79772412776947</v>
      </c>
    </row>
    <row r="14" spans="1:30" x14ac:dyDescent="0.35">
      <c r="A14" s="3">
        <v>45098.229166666657</v>
      </c>
      <c r="B14">
        <v>6.8085503578186044</v>
      </c>
      <c r="C14">
        <v>7.5242857933044434</v>
      </c>
      <c r="D14">
        <v>3.9247593879699711</v>
      </c>
      <c r="E14">
        <v>7.5242857933044434</v>
      </c>
      <c r="F14">
        <v>3.8826947212219238</v>
      </c>
      <c r="G14">
        <v>7.5242857933044434</v>
      </c>
      <c r="H14">
        <v>9.553309440612793</v>
      </c>
      <c r="I14">
        <v>7.5242857933044434</v>
      </c>
      <c r="J14">
        <v>6.4594016075134277</v>
      </c>
      <c r="K14">
        <v>7.5242857933044434</v>
      </c>
      <c r="L14">
        <f t="shared" si="0"/>
        <v>37.621428966522217</v>
      </c>
      <c r="M14">
        <v>7.2073493003845206</v>
      </c>
      <c r="N14">
        <v>4.0309891700744629</v>
      </c>
      <c r="O14">
        <v>3.5905361175537109</v>
      </c>
      <c r="P14">
        <v>4.1324982643127441</v>
      </c>
      <c r="Q14">
        <v>3.5679059028625488</v>
      </c>
      <c r="R14">
        <f t="shared" si="1"/>
        <v>22.529278755187988</v>
      </c>
      <c r="S14">
        <f t="shared" si="2"/>
        <v>-15.092150211334229</v>
      </c>
      <c r="T14">
        <f t="shared" si="3"/>
        <v>15.092150211334229</v>
      </c>
      <c r="U14">
        <f t="shared" si="4"/>
        <v>0</v>
      </c>
      <c r="V14">
        <f t="shared" si="10"/>
        <v>-1</v>
      </c>
      <c r="Z14">
        <f t="shared" si="5"/>
        <v>3.6036746501922603</v>
      </c>
      <c r="AA14">
        <f t="shared" si="6"/>
        <v>2.0154945850372314</v>
      </c>
      <c r="AB14">
        <f t="shared" si="7"/>
        <v>1.7952680587768555</v>
      </c>
      <c r="AC14">
        <f t="shared" si="8"/>
        <v>2.0662491321563721</v>
      </c>
      <c r="AD14">
        <f t="shared" si="9"/>
        <v>1.7839529514312744</v>
      </c>
    </row>
    <row r="15" spans="1:30" x14ac:dyDescent="0.35">
      <c r="A15" s="3">
        <v>45098.25</v>
      </c>
      <c r="B15">
        <v>6.7334394454956046</v>
      </c>
      <c r="C15">
        <v>0.16215948760509491</v>
      </c>
      <c r="D15">
        <v>3.8624706268310551</v>
      </c>
      <c r="E15">
        <v>0.16215948760509491</v>
      </c>
      <c r="F15">
        <v>3.8732771873474121</v>
      </c>
      <c r="G15">
        <v>0.16215948760509491</v>
      </c>
      <c r="H15">
        <v>9.5147113800048828</v>
      </c>
      <c r="I15">
        <v>0.16215948760509491</v>
      </c>
      <c r="J15">
        <v>6.416872501373291</v>
      </c>
      <c r="K15">
        <v>0.16215948760509491</v>
      </c>
      <c r="L15">
        <f t="shared" si="0"/>
        <v>0.81079743802547455</v>
      </c>
      <c r="M15">
        <v>7.255094051361084</v>
      </c>
      <c r="N15">
        <v>3.8846240043640141</v>
      </c>
      <c r="O15">
        <v>3.5227146148681641</v>
      </c>
      <c r="P15">
        <v>3.873454332351685</v>
      </c>
      <c r="Q15">
        <v>3.5111839771270752</v>
      </c>
      <c r="R15">
        <f t="shared" si="1"/>
        <v>22.047070980072021</v>
      </c>
      <c r="S15">
        <f t="shared" si="2"/>
        <v>21.236273542046547</v>
      </c>
      <c r="T15">
        <f t="shared" si="3"/>
        <v>0</v>
      </c>
      <c r="U15">
        <f t="shared" si="4"/>
        <v>21.236273542046547</v>
      </c>
      <c r="V15">
        <f t="shared" si="10"/>
        <v>0</v>
      </c>
      <c r="Z15">
        <f t="shared" si="5"/>
        <v>3.627547025680542</v>
      </c>
      <c r="AA15">
        <f t="shared" si="6"/>
        <v>1.9423120021820071</v>
      </c>
      <c r="AB15">
        <f t="shared" si="7"/>
        <v>1.761357307434082</v>
      </c>
      <c r="AC15">
        <f t="shared" si="8"/>
        <v>1.9367271661758425</v>
      </c>
      <c r="AD15">
        <f t="shared" si="9"/>
        <v>1.7555919885635376</v>
      </c>
    </row>
    <row r="16" spans="1:30" x14ac:dyDescent="0.35">
      <c r="A16" s="3">
        <v>45098.270833333343</v>
      </c>
      <c r="B16">
        <v>6.6840791702270508</v>
      </c>
      <c r="C16">
        <v>0.16601543128490451</v>
      </c>
      <c r="D16">
        <v>3.8091588020324711</v>
      </c>
      <c r="E16">
        <v>0.16771408915519709</v>
      </c>
      <c r="F16">
        <v>3.841617107391357</v>
      </c>
      <c r="G16">
        <v>0.17196069657802579</v>
      </c>
      <c r="H16">
        <v>9.5745639801025391</v>
      </c>
      <c r="I16">
        <v>0.17450866103172299</v>
      </c>
      <c r="J16">
        <v>6.4996271133422852</v>
      </c>
      <c r="K16">
        <v>0.17875528335571289</v>
      </c>
      <c r="L16">
        <f t="shared" si="0"/>
        <v>0.85895416140556335</v>
      </c>
      <c r="M16">
        <v>7.3367247581481934</v>
      </c>
      <c r="N16">
        <v>3.6804122924804692</v>
      </c>
      <c r="O16">
        <v>3.438898086547852</v>
      </c>
      <c r="P16">
        <v>3.5009105205535889</v>
      </c>
      <c r="Q16">
        <v>3.4836564064025879</v>
      </c>
      <c r="R16">
        <f t="shared" si="1"/>
        <v>21.44060206413269</v>
      </c>
      <c r="S16">
        <f t="shared" si="2"/>
        <v>20.581647902727127</v>
      </c>
      <c r="T16">
        <f t="shared" si="3"/>
        <v>0</v>
      </c>
      <c r="U16">
        <f t="shared" si="4"/>
        <v>20.581647902727127</v>
      </c>
      <c r="V16">
        <f t="shared" si="10"/>
        <v>0</v>
      </c>
      <c r="Z16">
        <f t="shared" si="5"/>
        <v>3.6683623790740967</v>
      </c>
      <c r="AA16">
        <f t="shared" si="6"/>
        <v>1.8402061462402346</v>
      </c>
      <c r="AB16">
        <f t="shared" si="7"/>
        <v>1.719449043273926</v>
      </c>
      <c r="AC16">
        <f t="shared" si="8"/>
        <v>1.7504552602767944</v>
      </c>
      <c r="AD16">
        <f t="shared" si="9"/>
        <v>1.7418282032012939</v>
      </c>
    </row>
    <row r="17" spans="1:30" x14ac:dyDescent="0.35">
      <c r="A17" s="3">
        <v>45098.291666666657</v>
      </c>
      <c r="B17">
        <v>6.6789026260375977</v>
      </c>
      <c r="C17">
        <v>0.16788119077682501</v>
      </c>
      <c r="D17">
        <v>3.797301054000854</v>
      </c>
      <c r="E17">
        <v>0.2396532744169235</v>
      </c>
      <c r="F17">
        <v>3.832929134368896</v>
      </c>
      <c r="G17">
        <v>0.41908353567123408</v>
      </c>
      <c r="H17">
        <v>9.5855093002319336</v>
      </c>
      <c r="I17">
        <v>0.526741623878479</v>
      </c>
      <c r="J17">
        <v>6.4796500205993652</v>
      </c>
      <c r="K17">
        <v>0.70617187023162842</v>
      </c>
      <c r="L17">
        <f t="shared" si="0"/>
        <v>2.05953149497509</v>
      </c>
      <c r="M17">
        <v>7.3819437026977539</v>
      </c>
      <c r="N17">
        <v>3.5092594623565669</v>
      </c>
      <c r="O17">
        <v>3.3992161750793461</v>
      </c>
      <c r="P17">
        <v>3.430590152740479</v>
      </c>
      <c r="Q17">
        <v>3.425961971282959</v>
      </c>
      <c r="R17">
        <f t="shared" si="1"/>
        <v>21.146971464157104</v>
      </c>
      <c r="S17">
        <f t="shared" si="2"/>
        <v>19.087439969182014</v>
      </c>
      <c r="T17">
        <f t="shared" si="3"/>
        <v>0</v>
      </c>
      <c r="U17">
        <f t="shared" si="4"/>
        <v>19.087439969182014</v>
      </c>
      <c r="V17">
        <f t="shared" si="10"/>
        <v>0</v>
      </c>
      <c r="Z17">
        <f t="shared" si="5"/>
        <v>3.690971851348877</v>
      </c>
      <c r="AA17">
        <f t="shared" si="6"/>
        <v>1.7546297311782835</v>
      </c>
      <c r="AB17">
        <f t="shared" si="7"/>
        <v>1.6996080875396731</v>
      </c>
      <c r="AC17">
        <f t="shared" si="8"/>
        <v>1.7152950763702395</v>
      </c>
      <c r="AD17">
        <f t="shared" si="9"/>
        <v>1.7129809856414795</v>
      </c>
    </row>
    <row r="18" spans="1:30" x14ac:dyDescent="0.35">
      <c r="A18" s="3">
        <v>45098.3125</v>
      </c>
      <c r="B18">
        <v>6.6772065162658691</v>
      </c>
      <c r="C18">
        <v>0.41648155450820917</v>
      </c>
      <c r="D18">
        <v>3.714663982391357</v>
      </c>
      <c r="E18">
        <v>0.51840710639953613</v>
      </c>
      <c r="F18">
        <v>3.7856471538543701</v>
      </c>
      <c r="G18">
        <v>0.77322119474411011</v>
      </c>
      <c r="H18">
        <v>9.6093158721923828</v>
      </c>
      <c r="I18">
        <v>0.92610961198806763</v>
      </c>
      <c r="J18">
        <v>6.480318546295166</v>
      </c>
      <c r="K18">
        <v>1.180923700332642</v>
      </c>
      <c r="L18">
        <f t="shared" si="0"/>
        <v>3.8151431679725651</v>
      </c>
      <c r="M18">
        <v>7.4281797409057617</v>
      </c>
      <c r="N18">
        <v>3.3711438179016109</v>
      </c>
      <c r="O18">
        <v>3.34166407585144</v>
      </c>
      <c r="P18">
        <v>3.4162330627441411</v>
      </c>
      <c r="Q18">
        <v>3.4292914867401119</v>
      </c>
      <c r="R18">
        <f t="shared" si="1"/>
        <v>20.986512184143066</v>
      </c>
      <c r="S18">
        <f t="shared" si="2"/>
        <v>17.171369016170502</v>
      </c>
      <c r="T18">
        <f t="shared" si="3"/>
        <v>0</v>
      </c>
      <c r="U18">
        <f t="shared" si="4"/>
        <v>17.171369016170502</v>
      </c>
      <c r="V18">
        <f t="shared" si="10"/>
        <v>0</v>
      </c>
      <c r="Z18">
        <f t="shared" si="5"/>
        <v>3.7140898704528809</v>
      </c>
      <c r="AA18">
        <f t="shared" si="6"/>
        <v>1.6855719089508054</v>
      </c>
      <c r="AB18">
        <f t="shared" si="7"/>
        <v>1.67083203792572</v>
      </c>
      <c r="AC18">
        <f t="shared" si="8"/>
        <v>1.7081165313720705</v>
      </c>
      <c r="AD18">
        <f t="shared" si="9"/>
        <v>1.7146457433700559</v>
      </c>
    </row>
    <row r="19" spans="1:30" x14ac:dyDescent="0.35">
      <c r="A19" s="3">
        <v>45098.333333333343</v>
      </c>
      <c r="B19">
        <v>6.657465934753418</v>
      </c>
      <c r="C19">
        <v>0.52357912063598633</v>
      </c>
      <c r="D19">
        <v>3.7270820140838619</v>
      </c>
      <c r="E19">
        <v>0.66838306188583374</v>
      </c>
      <c r="F19">
        <v>3.7746987342834468</v>
      </c>
      <c r="G19">
        <v>1.030393004417419</v>
      </c>
      <c r="H19">
        <v>9.5778636932373047</v>
      </c>
      <c r="I19">
        <v>1.2475988864898679</v>
      </c>
      <c r="J19">
        <v>6.4569687843322754</v>
      </c>
      <c r="K19">
        <v>1.6096088886260991</v>
      </c>
      <c r="L19">
        <f t="shared" si="0"/>
        <v>5.0795629620552063</v>
      </c>
      <c r="M19">
        <v>7.487513542175293</v>
      </c>
      <c r="N19">
        <v>3.285916805267334</v>
      </c>
      <c r="O19">
        <v>3.3143222332000728</v>
      </c>
      <c r="P19">
        <v>3.3993854522705078</v>
      </c>
      <c r="Q19">
        <v>3.4387824535369869</v>
      </c>
      <c r="R19">
        <f t="shared" si="1"/>
        <v>20.925920486450195</v>
      </c>
      <c r="S19">
        <f t="shared" si="2"/>
        <v>15.846357524394989</v>
      </c>
      <c r="T19">
        <f t="shared" si="3"/>
        <v>0</v>
      </c>
      <c r="U19">
        <f t="shared" si="4"/>
        <v>15.846357524394989</v>
      </c>
      <c r="V19">
        <f t="shared" si="10"/>
        <v>0</v>
      </c>
      <c r="Z19">
        <f t="shared" si="5"/>
        <v>3.7437567710876465</v>
      </c>
      <c r="AA19">
        <f t="shared" si="6"/>
        <v>1.642958402633667</v>
      </c>
      <c r="AB19">
        <f t="shared" si="7"/>
        <v>1.6571611166000364</v>
      </c>
      <c r="AC19">
        <f t="shared" si="8"/>
        <v>1.6996927261352539</v>
      </c>
      <c r="AD19">
        <f t="shared" si="9"/>
        <v>1.7193912267684934</v>
      </c>
    </row>
    <row r="20" spans="1:30" x14ac:dyDescent="0.35">
      <c r="A20" s="3">
        <v>45098.354166666657</v>
      </c>
      <c r="B20">
        <v>6.6291360855102539</v>
      </c>
      <c r="C20">
        <v>2.4026679992675781</v>
      </c>
      <c r="D20">
        <v>3.6470293998718262</v>
      </c>
      <c r="E20">
        <v>2.6014196872711182</v>
      </c>
      <c r="F20">
        <v>3.7584095001220699</v>
      </c>
      <c r="G20">
        <v>3.0982990264892578</v>
      </c>
      <c r="H20">
        <v>9.6017017364501953</v>
      </c>
      <c r="I20">
        <v>3.396426677703857</v>
      </c>
      <c r="J20">
        <v>6.4519667625427246</v>
      </c>
      <c r="K20">
        <v>3.8933062553405762</v>
      </c>
      <c r="L20">
        <f t="shared" si="0"/>
        <v>15.392119646072388</v>
      </c>
      <c r="M20">
        <v>7.5160126686096191</v>
      </c>
      <c r="N20">
        <v>3.238660335540771</v>
      </c>
      <c r="O20">
        <v>3.2782585620880131</v>
      </c>
      <c r="P20">
        <v>3.4093964099884029</v>
      </c>
      <c r="Q20">
        <v>3.4857501983642578</v>
      </c>
      <c r="R20">
        <f t="shared" si="1"/>
        <v>20.928078174591064</v>
      </c>
      <c r="S20">
        <f t="shared" si="2"/>
        <v>5.5359585285186768</v>
      </c>
      <c r="T20">
        <f t="shared" si="3"/>
        <v>0</v>
      </c>
      <c r="U20">
        <f t="shared" si="4"/>
        <v>5.5359585285186768</v>
      </c>
      <c r="V20">
        <f t="shared" si="10"/>
        <v>0</v>
      </c>
      <c r="Z20">
        <f t="shared" si="5"/>
        <v>3.7580063343048096</v>
      </c>
      <c r="AA20">
        <f t="shared" si="6"/>
        <v>1.6193301677703855</v>
      </c>
      <c r="AB20">
        <f t="shared" si="7"/>
        <v>1.6391292810440066</v>
      </c>
      <c r="AC20">
        <f t="shared" si="8"/>
        <v>1.7046982049942014</v>
      </c>
      <c r="AD20">
        <f t="shared" si="9"/>
        <v>1.7428750991821289</v>
      </c>
    </row>
    <row r="21" spans="1:30" x14ac:dyDescent="0.35">
      <c r="A21" s="3">
        <v>45098.375</v>
      </c>
      <c r="B21">
        <v>6.5903139114379883</v>
      </c>
      <c r="C21">
        <v>8.2423810958862305</v>
      </c>
      <c r="D21">
        <v>3.6557812690734859</v>
      </c>
      <c r="E21">
        <v>8.5316371917724609</v>
      </c>
      <c r="F21">
        <v>3.7450137138366699</v>
      </c>
      <c r="G21">
        <v>9.2547779083251953</v>
      </c>
      <c r="H21">
        <v>9.6552257537841797</v>
      </c>
      <c r="I21">
        <v>9.6886625289916992</v>
      </c>
      <c r="J21">
        <v>6.5096673965454102</v>
      </c>
      <c r="K21">
        <v>10.411802291870121</v>
      </c>
      <c r="L21">
        <f t="shared" si="0"/>
        <v>46.129261016845703</v>
      </c>
      <c r="M21">
        <v>7.566709041595459</v>
      </c>
      <c r="N21">
        <v>3.2047982215881352</v>
      </c>
      <c r="O21">
        <v>3.270551204681396</v>
      </c>
      <c r="P21">
        <v>3.430778980255127</v>
      </c>
      <c r="Q21">
        <v>3.617087602615356</v>
      </c>
      <c r="R21">
        <f t="shared" si="1"/>
        <v>21.089925050735474</v>
      </c>
      <c r="S21">
        <f t="shared" si="2"/>
        <v>-25.039335966110229</v>
      </c>
      <c r="T21">
        <f t="shared" si="3"/>
        <v>25.039335966110229</v>
      </c>
      <c r="U21">
        <f t="shared" si="4"/>
        <v>0</v>
      </c>
      <c r="V21">
        <f t="shared" si="10"/>
        <v>-1</v>
      </c>
      <c r="Z21">
        <f t="shared" si="5"/>
        <v>3.7833545207977295</v>
      </c>
      <c r="AA21">
        <f t="shared" si="6"/>
        <v>1.6023991107940676</v>
      </c>
      <c r="AB21">
        <f t="shared" si="7"/>
        <v>1.635275602340698</v>
      </c>
      <c r="AC21">
        <f t="shared" si="8"/>
        <v>1.7153894901275635</v>
      </c>
      <c r="AD21">
        <f t="shared" si="9"/>
        <v>1.808543801307678</v>
      </c>
    </row>
    <row r="22" spans="1:30" x14ac:dyDescent="0.35">
      <c r="A22" s="3">
        <v>45098.395833333343</v>
      </c>
      <c r="B22">
        <v>6.5840530395507813</v>
      </c>
      <c r="C22">
        <v>8.5727653503417969</v>
      </c>
      <c r="D22">
        <v>3.6235642433166499</v>
      </c>
      <c r="E22">
        <v>8.9940757751464844</v>
      </c>
      <c r="F22">
        <v>3.7273814678192139</v>
      </c>
      <c r="G22">
        <v>10.0473518371582</v>
      </c>
      <c r="H22">
        <v>9.7101573944091797</v>
      </c>
      <c r="I22">
        <v>10.67931652069092</v>
      </c>
      <c r="J22">
        <v>6.5286598205566406</v>
      </c>
      <c r="K22">
        <v>11.73259258270264</v>
      </c>
      <c r="L22">
        <f t="shared" si="0"/>
        <v>50.026102066040039</v>
      </c>
      <c r="M22">
        <v>7.6616501808166504</v>
      </c>
      <c r="N22">
        <v>3.2235465049743648</v>
      </c>
      <c r="O22">
        <v>3.2778713703155522</v>
      </c>
      <c r="P22">
        <v>3.4982566833496089</v>
      </c>
      <c r="Q22">
        <v>3.5829811096191411</v>
      </c>
      <c r="R22">
        <f t="shared" si="1"/>
        <v>21.244305849075317</v>
      </c>
      <c r="S22">
        <f t="shared" si="2"/>
        <v>-28.781796216964722</v>
      </c>
      <c r="T22">
        <f t="shared" si="3"/>
        <v>28.781796216964722</v>
      </c>
      <c r="U22">
        <f t="shared" si="4"/>
        <v>0</v>
      </c>
      <c r="V22">
        <f t="shared" si="10"/>
        <v>-1</v>
      </c>
      <c r="Z22">
        <f t="shared" si="5"/>
        <v>3.8308250904083252</v>
      </c>
      <c r="AA22">
        <f t="shared" si="6"/>
        <v>1.6117732524871824</v>
      </c>
      <c r="AB22">
        <f t="shared" si="7"/>
        <v>1.6389356851577761</v>
      </c>
      <c r="AC22">
        <f t="shared" si="8"/>
        <v>1.7491283416748045</v>
      </c>
      <c r="AD22">
        <f t="shared" si="9"/>
        <v>1.7914905548095705</v>
      </c>
    </row>
    <row r="23" spans="1:30" x14ac:dyDescent="0.35">
      <c r="A23" s="3">
        <v>45098.416666666657</v>
      </c>
      <c r="B23">
        <v>6.5674467086791992</v>
      </c>
      <c r="C23">
        <v>2.3771646022796631</v>
      </c>
      <c r="D23">
        <v>3.6009154319763179</v>
      </c>
      <c r="E23">
        <v>3.1152162551879878</v>
      </c>
      <c r="F23">
        <v>3.7223637104034419</v>
      </c>
      <c r="G23">
        <v>4.7608332633972168</v>
      </c>
      <c r="H23">
        <v>9.8859157562255859</v>
      </c>
      <c r="I23">
        <v>5.8014068603515616</v>
      </c>
      <c r="J23">
        <v>6.5923523902893066</v>
      </c>
      <c r="K23">
        <v>25.20244026184082</v>
      </c>
      <c r="L23">
        <f t="shared" si="0"/>
        <v>41.257061243057251</v>
      </c>
      <c r="M23">
        <v>7.7967972755432129</v>
      </c>
      <c r="N23">
        <v>3.246307373046875</v>
      </c>
      <c r="O23">
        <v>3.263663530349731</v>
      </c>
      <c r="P23">
        <v>3.6012973785400391</v>
      </c>
      <c r="Q23">
        <v>3.497958660125732</v>
      </c>
      <c r="R23">
        <f t="shared" si="1"/>
        <v>21.406024217605591</v>
      </c>
      <c r="S23">
        <f t="shared" si="2"/>
        <v>-19.85103702545166</v>
      </c>
      <c r="T23">
        <f t="shared" si="3"/>
        <v>19.85103702545166</v>
      </c>
      <c r="U23">
        <f t="shared" si="4"/>
        <v>0</v>
      </c>
      <c r="V23">
        <f t="shared" si="10"/>
        <v>-1</v>
      </c>
      <c r="Z23">
        <f t="shared" si="5"/>
        <v>3.8983986377716064</v>
      </c>
      <c r="AA23">
        <f t="shared" si="6"/>
        <v>1.6231536865234375</v>
      </c>
      <c r="AB23">
        <f t="shared" si="7"/>
        <v>1.6318317651748655</v>
      </c>
      <c r="AC23">
        <f t="shared" si="8"/>
        <v>1.8006486892700195</v>
      </c>
      <c r="AD23">
        <f t="shared" si="9"/>
        <v>1.748979330062866</v>
      </c>
    </row>
    <row r="24" spans="1:30" x14ac:dyDescent="0.35">
      <c r="A24" s="3">
        <v>45098.4375</v>
      </c>
      <c r="B24">
        <v>6.5156850814819336</v>
      </c>
      <c r="C24">
        <v>2.4802253246307369</v>
      </c>
      <c r="D24">
        <v>3.5808625221252441</v>
      </c>
      <c r="E24">
        <v>3.259502649307251</v>
      </c>
      <c r="F24">
        <v>3.7008621692657471</v>
      </c>
      <c r="G24">
        <v>5.0081844329833984</v>
      </c>
      <c r="H24">
        <v>10.060824394226071</v>
      </c>
      <c r="I24">
        <v>6.1105966567993164</v>
      </c>
      <c r="J24">
        <v>6.7705497741699219</v>
      </c>
      <c r="K24">
        <v>25.614595413208011</v>
      </c>
      <c r="L24">
        <f t="shared" si="0"/>
        <v>42.473104476928711</v>
      </c>
      <c r="M24">
        <v>8.115941047668457</v>
      </c>
      <c r="N24">
        <v>3.2769355773925781</v>
      </c>
      <c r="O24">
        <v>3.2627205848693852</v>
      </c>
      <c r="P24">
        <v>3.7064228057861328</v>
      </c>
      <c r="Q24">
        <v>3.39289402961731</v>
      </c>
      <c r="R24">
        <f t="shared" si="1"/>
        <v>21.754914045333862</v>
      </c>
      <c r="S24">
        <f t="shared" si="2"/>
        <v>-20.718190431594849</v>
      </c>
      <c r="T24">
        <f t="shared" si="3"/>
        <v>20.718190431594849</v>
      </c>
      <c r="U24">
        <f t="shared" si="4"/>
        <v>0</v>
      </c>
      <c r="V24">
        <f t="shared" si="10"/>
        <v>-1</v>
      </c>
      <c r="Z24">
        <f t="shared" si="5"/>
        <v>4.0579705238342285</v>
      </c>
      <c r="AA24">
        <f t="shared" si="6"/>
        <v>1.6384677886962891</v>
      </c>
      <c r="AB24">
        <f t="shared" si="7"/>
        <v>1.6313602924346926</v>
      </c>
      <c r="AC24">
        <f t="shared" si="8"/>
        <v>1.8532114028930664</v>
      </c>
      <c r="AD24">
        <f t="shared" si="9"/>
        <v>1.696447014808655</v>
      </c>
    </row>
    <row r="25" spans="1:30" x14ac:dyDescent="0.35">
      <c r="A25" s="3">
        <v>45098.458333333343</v>
      </c>
      <c r="B25">
        <v>6.5141687393188477</v>
      </c>
      <c r="C25">
        <v>2.5797538757324219</v>
      </c>
      <c r="D25">
        <v>3.5786938667297359</v>
      </c>
      <c r="E25">
        <v>3.3988256454467769</v>
      </c>
      <c r="F25">
        <v>3.7019557952880859</v>
      </c>
      <c r="G25">
        <v>5.2469773292541504</v>
      </c>
      <c r="H25">
        <v>10.339053153991699</v>
      </c>
      <c r="I25">
        <v>6.4090747833251953</v>
      </c>
      <c r="J25">
        <v>6.858919620513916</v>
      </c>
      <c r="K25">
        <v>26.013978958129879</v>
      </c>
      <c r="L25">
        <f t="shared" si="0"/>
        <v>43.648610591888428</v>
      </c>
      <c r="M25">
        <v>8.5997724533081055</v>
      </c>
      <c r="N25">
        <v>3.402102947235107</v>
      </c>
      <c r="O25">
        <v>3.3884513378143311</v>
      </c>
      <c r="P25">
        <v>3.7813858985900879</v>
      </c>
      <c r="Q25">
        <v>3.2654411792755131</v>
      </c>
      <c r="R25">
        <f t="shared" si="1"/>
        <v>22.437153816223145</v>
      </c>
      <c r="S25">
        <f t="shared" si="2"/>
        <v>-21.211456775665283</v>
      </c>
      <c r="T25">
        <f t="shared" si="3"/>
        <v>21.211456775665283</v>
      </c>
      <c r="U25">
        <f t="shared" si="4"/>
        <v>0</v>
      </c>
      <c r="V25">
        <f t="shared" si="10"/>
        <v>-1</v>
      </c>
      <c r="Z25">
        <f t="shared" si="5"/>
        <v>4.2998862266540527</v>
      </c>
      <c r="AA25">
        <f t="shared" si="6"/>
        <v>1.7010514736175535</v>
      </c>
      <c r="AB25">
        <f t="shared" si="7"/>
        <v>1.6942256689071655</v>
      </c>
      <c r="AC25">
        <f t="shared" si="8"/>
        <v>1.8906929492950439</v>
      </c>
      <c r="AD25">
        <f t="shared" si="9"/>
        <v>1.6327205896377566</v>
      </c>
    </row>
    <row r="26" spans="1:30" x14ac:dyDescent="0.35">
      <c r="A26" s="3">
        <v>45098.479166666657</v>
      </c>
      <c r="B26">
        <v>6.4926633834838867</v>
      </c>
      <c r="C26">
        <v>9.225560188293457</v>
      </c>
      <c r="D26">
        <v>3.6066372394561772</v>
      </c>
      <c r="E26">
        <v>9.9068641662597656</v>
      </c>
      <c r="F26">
        <v>3.659483671188354</v>
      </c>
      <c r="G26">
        <v>11.610124588012701</v>
      </c>
      <c r="H26">
        <v>10.754331588745121</v>
      </c>
      <c r="I26">
        <v>12.632080078125</v>
      </c>
      <c r="J26">
        <v>7.2336187362670898</v>
      </c>
      <c r="K26">
        <v>14.33534049987793</v>
      </c>
      <c r="L26">
        <f t="shared" si="0"/>
        <v>57.709969520568855</v>
      </c>
      <c r="M26">
        <v>9.1591405868530273</v>
      </c>
      <c r="N26">
        <v>3.5711817741394039</v>
      </c>
      <c r="O26">
        <v>3.3825709819793701</v>
      </c>
      <c r="P26">
        <v>3.7861499786376949</v>
      </c>
      <c r="Q26">
        <v>3.3169569969177251</v>
      </c>
      <c r="R26">
        <f t="shared" si="1"/>
        <v>23.216000318527222</v>
      </c>
      <c r="S26">
        <f t="shared" si="2"/>
        <v>-34.493969202041633</v>
      </c>
      <c r="T26">
        <f t="shared" si="3"/>
        <v>34.493969202041633</v>
      </c>
      <c r="U26">
        <f t="shared" si="4"/>
        <v>0</v>
      </c>
      <c r="V26">
        <f t="shared" si="10"/>
        <v>-1</v>
      </c>
      <c r="Z26">
        <f t="shared" si="5"/>
        <v>4.5795702934265137</v>
      </c>
      <c r="AA26">
        <f t="shared" si="6"/>
        <v>1.7855908870697019</v>
      </c>
      <c r="AB26">
        <f t="shared" si="7"/>
        <v>1.6912854909896851</v>
      </c>
      <c r="AC26">
        <f t="shared" si="8"/>
        <v>1.8930749893188474</v>
      </c>
      <c r="AD26">
        <f t="shared" si="9"/>
        <v>1.6584784984588625</v>
      </c>
    </row>
    <row r="27" spans="1:30" x14ac:dyDescent="0.35">
      <c r="A27" s="3">
        <v>45098.5</v>
      </c>
      <c r="B27">
        <v>6.4839277267456046</v>
      </c>
      <c r="C27">
        <v>3.5456643104553218</v>
      </c>
      <c r="D27">
        <v>3.5987181663513179</v>
      </c>
      <c r="E27">
        <v>4.520991325378418</v>
      </c>
      <c r="F27">
        <v>3.6345019340515141</v>
      </c>
      <c r="G27">
        <v>6.5440530776977539</v>
      </c>
      <c r="H27">
        <v>11.447500228881839</v>
      </c>
      <c r="I27">
        <v>7.8686237335205078</v>
      </c>
      <c r="J27">
        <v>7.4784026145935059</v>
      </c>
      <c r="K27">
        <v>9.8916854858398437</v>
      </c>
      <c r="L27">
        <f t="shared" si="0"/>
        <v>32.371017932891846</v>
      </c>
      <c r="M27">
        <v>9.5588912963867187</v>
      </c>
      <c r="N27">
        <v>3.7086071968078609</v>
      </c>
      <c r="O27">
        <v>3.276649951934814</v>
      </c>
      <c r="P27">
        <v>3.7989780902862549</v>
      </c>
      <c r="Q27">
        <v>3.236403226852417</v>
      </c>
      <c r="R27">
        <f t="shared" si="1"/>
        <v>23.579529762268066</v>
      </c>
      <c r="S27">
        <f t="shared" si="2"/>
        <v>-8.7914881706237793</v>
      </c>
      <c r="T27">
        <f t="shared" si="3"/>
        <v>8.7914881706237793</v>
      </c>
      <c r="U27">
        <f t="shared" si="4"/>
        <v>0</v>
      </c>
      <c r="V27">
        <f t="shared" si="10"/>
        <v>-1</v>
      </c>
      <c r="Z27">
        <f t="shared" si="5"/>
        <v>4.7794456481933594</v>
      </c>
      <c r="AA27">
        <f t="shared" si="6"/>
        <v>1.8543035984039304</v>
      </c>
      <c r="AB27">
        <f t="shared" si="7"/>
        <v>1.638324975967407</v>
      </c>
      <c r="AC27">
        <f t="shared" si="8"/>
        <v>1.8994890451431274</v>
      </c>
      <c r="AD27">
        <f t="shared" si="9"/>
        <v>1.6182016134262085</v>
      </c>
    </row>
    <row r="28" spans="1:30" x14ac:dyDescent="0.35">
      <c r="A28" s="3">
        <v>45098.520833333343</v>
      </c>
      <c r="B28">
        <v>6.4482393264770508</v>
      </c>
      <c r="C28">
        <v>8.7600669860839844</v>
      </c>
      <c r="D28">
        <v>3.5940556526184082</v>
      </c>
      <c r="E28">
        <v>10.498306274414061</v>
      </c>
      <c r="F28">
        <v>3.617034912109375</v>
      </c>
      <c r="G28">
        <v>13.1884822845459</v>
      </c>
      <c r="H28">
        <v>11.715274810791019</v>
      </c>
      <c r="I28">
        <v>15.244034767150881</v>
      </c>
      <c r="J28">
        <v>7.6686067581176758</v>
      </c>
      <c r="K28">
        <v>17.934209823608398</v>
      </c>
      <c r="L28">
        <f t="shared" si="0"/>
        <v>65.625100135803223</v>
      </c>
      <c r="M28">
        <v>9.6679763793945313</v>
      </c>
      <c r="N28">
        <v>3.8207688331603999</v>
      </c>
      <c r="O28">
        <v>3.1721704006195068</v>
      </c>
      <c r="P28">
        <v>3.8143661022186279</v>
      </c>
      <c r="Q28">
        <v>3.1761834621429439</v>
      </c>
      <c r="R28">
        <f t="shared" si="1"/>
        <v>23.651465177536011</v>
      </c>
      <c r="S28">
        <f t="shared" si="2"/>
        <v>-41.973634958267212</v>
      </c>
      <c r="T28">
        <f t="shared" si="3"/>
        <v>41.973634958267212</v>
      </c>
      <c r="U28">
        <f t="shared" si="4"/>
        <v>0</v>
      </c>
      <c r="V28">
        <f t="shared" si="10"/>
        <v>-1</v>
      </c>
      <c r="Z28">
        <f t="shared" si="5"/>
        <v>4.8339881896972656</v>
      </c>
      <c r="AA28">
        <f t="shared" si="6"/>
        <v>1.9103844165802</v>
      </c>
      <c r="AB28">
        <f t="shared" si="7"/>
        <v>1.5860852003097534</v>
      </c>
      <c r="AC28">
        <f t="shared" si="8"/>
        <v>1.907183051109314</v>
      </c>
      <c r="AD28">
        <f t="shared" si="9"/>
        <v>1.5880917310714719</v>
      </c>
    </row>
    <row r="29" spans="1:30" x14ac:dyDescent="0.35">
      <c r="A29" s="3">
        <v>45098.541666666657</v>
      </c>
      <c r="B29">
        <v>6.4484491348266602</v>
      </c>
      <c r="C29">
        <v>6.7414026260375977</v>
      </c>
      <c r="D29">
        <v>3.6113371849060059</v>
      </c>
      <c r="E29">
        <v>8.1625986099243164</v>
      </c>
      <c r="F29">
        <v>3.6244215965271001</v>
      </c>
      <c r="G29">
        <v>10.51993560791016</v>
      </c>
      <c r="H29">
        <v>11.80559062957764</v>
      </c>
      <c r="I29">
        <v>12.25317859649658</v>
      </c>
      <c r="J29">
        <v>7.7641654014587402</v>
      </c>
      <c r="K29">
        <v>14.61051654815674</v>
      </c>
      <c r="L29">
        <f t="shared" si="0"/>
        <v>52.287631988525391</v>
      </c>
      <c r="M29">
        <v>9.8219890594482422</v>
      </c>
      <c r="N29">
        <v>3.8852889537811279</v>
      </c>
      <c r="O29">
        <v>3.273105144500732</v>
      </c>
      <c r="P29">
        <v>3.7957148551940918</v>
      </c>
      <c r="Q29">
        <v>3.1571211814880371</v>
      </c>
      <c r="R29">
        <f t="shared" si="1"/>
        <v>23.933219194412231</v>
      </c>
      <c r="S29">
        <f t="shared" si="2"/>
        <v>-28.354412794113159</v>
      </c>
      <c r="T29">
        <f t="shared" si="3"/>
        <v>28.354412794113159</v>
      </c>
      <c r="U29">
        <f t="shared" si="4"/>
        <v>0</v>
      </c>
      <c r="V29">
        <f t="shared" si="10"/>
        <v>-1</v>
      </c>
      <c r="Z29">
        <f t="shared" si="5"/>
        <v>4.9109945297241211</v>
      </c>
      <c r="AA29">
        <f t="shared" si="6"/>
        <v>1.942644476890564</v>
      </c>
      <c r="AB29">
        <f t="shared" si="7"/>
        <v>1.636552572250366</v>
      </c>
      <c r="AC29">
        <f t="shared" si="8"/>
        <v>1.8978574275970459</v>
      </c>
      <c r="AD29">
        <f t="shared" si="9"/>
        <v>1.5785605907440186</v>
      </c>
    </row>
    <row r="30" spans="1:30" x14ac:dyDescent="0.35">
      <c r="A30" s="3">
        <v>45098.5625</v>
      </c>
      <c r="B30">
        <v>6.481931209564209</v>
      </c>
      <c r="C30">
        <v>4.8289804458618164</v>
      </c>
      <c r="D30">
        <v>3.5420036315917969</v>
      </c>
      <c r="E30">
        <v>5.9667134284973136</v>
      </c>
      <c r="F30">
        <v>3.6193275451660161</v>
      </c>
      <c r="G30">
        <v>8.066802978515625</v>
      </c>
      <c r="H30">
        <v>11.69337749481201</v>
      </c>
      <c r="I30">
        <v>9.5253219604492187</v>
      </c>
      <c r="J30">
        <v>7.7127585411071777</v>
      </c>
      <c r="K30">
        <v>11.625411033630369</v>
      </c>
      <c r="L30">
        <f t="shared" si="0"/>
        <v>40.013229846954346</v>
      </c>
      <c r="M30">
        <v>9.8139591217041016</v>
      </c>
      <c r="N30">
        <v>3.9564731121063228</v>
      </c>
      <c r="O30">
        <v>3.2158267498016362</v>
      </c>
      <c r="P30">
        <v>3.7756457328796391</v>
      </c>
      <c r="Q30">
        <v>3.1870424747467041</v>
      </c>
      <c r="R30">
        <f t="shared" si="1"/>
        <v>23.948947191238403</v>
      </c>
      <c r="S30">
        <f t="shared" si="2"/>
        <v>-16.064282655715942</v>
      </c>
      <c r="T30">
        <f t="shared" si="3"/>
        <v>16.064282655715942</v>
      </c>
      <c r="U30">
        <f t="shared" si="4"/>
        <v>0</v>
      </c>
      <c r="V30">
        <f t="shared" si="10"/>
        <v>-1</v>
      </c>
      <c r="Z30">
        <f t="shared" si="5"/>
        <v>4.9069795608520508</v>
      </c>
      <c r="AA30">
        <f t="shared" si="6"/>
        <v>1.9782365560531614</v>
      </c>
      <c r="AB30">
        <f t="shared" si="7"/>
        <v>1.6079133749008181</v>
      </c>
      <c r="AC30">
        <f t="shared" si="8"/>
        <v>1.8878228664398196</v>
      </c>
      <c r="AD30">
        <f t="shared" si="9"/>
        <v>1.5935212373733521</v>
      </c>
    </row>
    <row r="31" spans="1:30" x14ac:dyDescent="0.35">
      <c r="A31" s="3">
        <v>45098.583333333343</v>
      </c>
      <c r="B31">
        <v>6.4981412887573242</v>
      </c>
      <c r="C31">
        <v>4.7499957084655762</v>
      </c>
      <c r="D31">
        <v>3.5160515308380131</v>
      </c>
      <c r="E31">
        <v>5.8551607131958008</v>
      </c>
      <c r="F31">
        <v>3.6066722869873051</v>
      </c>
      <c r="G31">
        <v>7.8729171752929687</v>
      </c>
      <c r="H31">
        <v>11.681161880493161</v>
      </c>
      <c r="I31">
        <v>9.2822799682617187</v>
      </c>
      <c r="J31">
        <v>7.7539725303649902</v>
      </c>
      <c r="K31">
        <v>11.30003643035889</v>
      </c>
      <c r="L31">
        <f t="shared" si="0"/>
        <v>39.060389995574951</v>
      </c>
      <c r="M31">
        <v>9.7878456115722656</v>
      </c>
      <c r="N31">
        <v>4.0052852630615234</v>
      </c>
      <c r="O31">
        <v>3.1726515293121338</v>
      </c>
      <c r="P31">
        <v>3.762179851531982</v>
      </c>
      <c r="Q31">
        <v>3.2843043804168701</v>
      </c>
      <c r="R31">
        <f t="shared" si="1"/>
        <v>24.012266635894775</v>
      </c>
      <c r="S31">
        <f t="shared" si="2"/>
        <v>-15.048123359680176</v>
      </c>
      <c r="T31">
        <f t="shared" si="3"/>
        <v>15.048123359680176</v>
      </c>
      <c r="U31">
        <f t="shared" si="4"/>
        <v>0</v>
      </c>
      <c r="V31">
        <f t="shared" si="10"/>
        <v>-1</v>
      </c>
      <c r="Z31">
        <f t="shared" si="5"/>
        <v>4.8939228057861328</v>
      </c>
      <c r="AA31">
        <f t="shared" si="6"/>
        <v>2.0026426315307617</v>
      </c>
      <c r="AB31">
        <f t="shared" si="7"/>
        <v>1.5863257646560669</v>
      </c>
      <c r="AC31">
        <f t="shared" si="8"/>
        <v>1.881089925765991</v>
      </c>
      <c r="AD31">
        <f t="shared" si="9"/>
        <v>1.6421521902084351</v>
      </c>
    </row>
    <row r="32" spans="1:30" x14ac:dyDescent="0.35">
      <c r="A32" s="3">
        <v>45098.604166666657</v>
      </c>
      <c r="B32">
        <v>6.5395331382751456</v>
      </c>
      <c r="C32">
        <v>2.30666184425354</v>
      </c>
      <c r="D32">
        <v>3.519019603729248</v>
      </c>
      <c r="E32">
        <v>3.016440629959106</v>
      </c>
      <c r="F32">
        <v>3.6116013526916499</v>
      </c>
      <c r="G32">
        <v>4.5913066864013672</v>
      </c>
      <c r="H32">
        <v>11.88607692718506</v>
      </c>
      <c r="I32">
        <v>5.5894479751586914</v>
      </c>
      <c r="J32">
        <v>7.6874909400939941</v>
      </c>
      <c r="K32">
        <v>24.925754547119141</v>
      </c>
      <c r="L32">
        <f t="shared" si="0"/>
        <v>40.429611682891846</v>
      </c>
      <c r="M32">
        <v>9.7364082336425781</v>
      </c>
      <c r="N32">
        <v>4.0387496948242187</v>
      </c>
      <c r="O32">
        <v>3.1865289211273189</v>
      </c>
      <c r="P32">
        <v>3.7953212261199951</v>
      </c>
      <c r="Q32">
        <v>3.5215201377868648</v>
      </c>
      <c r="R32">
        <f t="shared" si="1"/>
        <v>24.278528213500977</v>
      </c>
      <c r="S32">
        <f t="shared" si="2"/>
        <v>-16.151083469390869</v>
      </c>
      <c r="T32">
        <f t="shared" si="3"/>
        <v>16.151083469390869</v>
      </c>
      <c r="U32">
        <f t="shared" si="4"/>
        <v>0</v>
      </c>
      <c r="V32">
        <f t="shared" si="10"/>
        <v>-1</v>
      </c>
      <c r="Z32">
        <f t="shared" si="5"/>
        <v>4.8682041168212891</v>
      </c>
      <c r="AA32">
        <f t="shared" si="6"/>
        <v>2.0193748474121094</v>
      </c>
      <c r="AB32">
        <f t="shared" si="7"/>
        <v>1.5932644605636594</v>
      </c>
      <c r="AC32">
        <f t="shared" si="8"/>
        <v>1.8976606130599976</v>
      </c>
      <c r="AD32">
        <f t="shared" si="9"/>
        <v>1.7607600688934324</v>
      </c>
    </row>
    <row r="33" spans="1:30" x14ac:dyDescent="0.35">
      <c r="A33" s="3">
        <v>45098.625</v>
      </c>
      <c r="B33">
        <v>6.4948263168334961</v>
      </c>
      <c r="C33">
        <v>6.5201683044433594</v>
      </c>
      <c r="D33">
        <v>3.5621476173400879</v>
      </c>
      <c r="E33">
        <v>7.8575410842895508</v>
      </c>
      <c r="F33">
        <v>3.6143379211425781</v>
      </c>
      <c r="G33">
        <v>10.009696960449221</v>
      </c>
      <c r="H33">
        <v>11.942239761352541</v>
      </c>
      <c r="I33">
        <v>11.6186637878418</v>
      </c>
      <c r="J33">
        <v>7.6923027038574219</v>
      </c>
      <c r="K33">
        <v>13.77081871032715</v>
      </c>
      <c r="L33">
        <f t="shared" si="0"/>
        <v>49.776888847351074</v>
      </c>
      <c r="M33">
        <v>9.6202621459960937</v>
      </c>
      <c r="N33">
        <v>4.0409517288208008</v>
      </c>
      <c r="O33">
        <v>3.2191109657287602</v>
      </c>
      <c r="P33">
        <v>3.981112003326416</v>
      </c>
      <c r="Q33">
        <v>3.7420074939727779</v>
      </c>
      <c r="R33">
        <f t="shared" si="1"/>
        <v>24.603444337844849</v>
      </c>
      <c r="S33">
        <f t="shared" si="2"/>
        <v>-25.173444509506226</v>
      </c>
      <c r="T33">
        <f t="shared" si="3"/>
        <v>25.173444509506226</v>
      </c>
      <c r="U33">
        <f t="shared" si="4"/>
        <v>0</v>
      </c>
      <c r="V33">
        <f t="shared" si="10"/>
        <v>-1</v>
      </c>
      <c r="Z33">
        <f t="shared" si="5"/>
        <v>4.8101310729980469</v>
      </c>
      <c r="AA33">
        <f t="shared" si="6"/>
        <v>2.0204758644104004</v>
      </c>
      <c r="AB33">
        <f t="shared" si="7"/>
        <v>1.6095554828643801</v>
      </c>
      <c r="AC33">
        <f t="shared" si="8"/>
        <v>1.990556001663208</v>
      </c>
      <c r="AD33">
        <f t="shared" si="9"/>
        <v>1.8710037469863889</v>
      </c>
    </row>
    <row r="34" spans="1:30" x14ac:dyDescent="0.35">
      <c r="A34" s="3">
        <v>45098.645833333343</v>
      </c>
      <c r="B34">
        <v>6.4824004173278809</v>
      </c>
      <c r="C34">
        <v>6.2757158279418954</v>
      </c>
      <c r="D34">
        <v>3.5782496929168701</v>
      </c>
      <c r="E34">
        <v>7.5180940628051758</v>
      </c>
      <c r="F34">
        <v>3.6320457458496089</v>
      </c>
      <c r="G34">
        <v>9.4353761672973633</v>
      </c>
      <c r="H34">
        <v>11.897787094116209</v>
      </c>
      <c r="I34">
        <v>10.90272235870361</v>
      </c>
      <c r="J34">
        <v>7.5999884605407706</v>
      </c>
      <c r="K34">
        <v>12.820004463195801</v>
      </c>
      <c r="L34">
        <f t="shared" si="0"/>
        <v>46.951912879943848</v>
      </c>
      <c r="M34">
        <v>9.5681877136230469</v>
      </c>
      <c r="N34">
        <v>3.9857850074768071</v>
      </c>
      <c r="O34">
        <v>3.343574047088623</v>
      </c>
      <c r="P34">
        <v>4.0766267776489258</v>
      </c>
      <c r="Q34">
        <v>3.8228707313537602</v>
      </c>
      <c r="R34">
        <f t="shared" si="1"/>
        <v>24.797044277191162</v>
      </c>
      <c r="S34">
        <f t="shared" si="2"/>
        <v>-22.154868602752686</v>
      </c>
      <c r="T34">
        <f t="shared" si="3"/>
        <v>22.154868602752686</v>
      </c>
      <c r="U34">
        <f t="shared" si="4"/>
        <v>0</v>
      </c>
      <c r="V34">
        <f t="shared" si="10"/>
        <v>-1</v>
      </c>
      <c r="Z34">
        <f t="shared" si="5"/>
        <v>4.7840938568115234</v>
      </c>
      <c r="AA34">
        <f t="shared" si="6"/>
        <v>1.9928925037384035</v>
      </c>
      <c r="AB34">
        <f t="shared" si="7"/>
        <v>1.6717870235443115</v>
      </c>
      <c r="AC34">
        <f t="shared" si="8"/>
        <v>2.0383133888244629</v>
      </c>
      <c r="AD34">
        <f t="shared" si="9"/>
        <v>1.9114353656768801</v>
      </c>
    </row>
    <row r="35" spans="1:30" x14ac:dyDescent="0.35">
      <c r="A35" s="3">
        <v>45098.666666666657</v>
      </c>
      <c r="B35">
        <v>6.5386781692504883</v>
      </c>
      <c r="C35">
        <v>8.1684942245483398</v>
      </c>
      <c r="D35">
        <v>3.5754420757293701</v>
      </c>
      <c r="E35">
        <v>9.6772499084472656</v>
      </c>
      <c r="F35">
        <v>3.6385529041290279</v>
      </c>
      <c r="G35">
        <v>11.8004093170166</v>
      </c>
      <c r="H35">
        <v>11.77413940429688</v>
      </c>
      <c r="I35">
        <v>13.51396465301514</v>
      </c>
      <c r="J35">
        <v>7.5750870704650879</v>
      </c>
      <c r="K35">
        <v>15.637125015258791</v>
      </c>
      <c r="L35">
        <f t="shared" si="0"/>
        <v>58.797243118286133</v>
      </c>
      <c r="M35">
        <v>9.4797782897949219</v>
      </c>
      <c r="N35">
        <v>3.9014613628387451</v>
      </c>
      <c r="O35">
        <v>3.649925708770752</v>
      </c>
      <c r="P35">
        <v>4.018552303314209</v>
      </c>
      <c r="Q35">
        <v>3.826844453811646</v>
      </c>
      <c r="R35">
        <f t="shared" si="1"/>
        <v>24.876562118530273</v>
      </c>
      <c r="S35">
        <f t="shared" si="2"/>
        <v>-33.920680999755859</v>
      </c>
      <c r="T35">
        <f t="shared" si="3"/>
        <v>33.920680999755859</v>
      </c>
      <c r="U35">
        <f t="shared" si="4"/>
        <v>0</v>
      </c>
      <c r="V35">
        <f t="shared" si="10"/>
        <v>-1</v>
      </c>
      <c r="Z35">
        <f t="shared" si="5"/>
        <v>4.7398891448974609</v>
      </c>
      <c r="AA35">
        <f t="shared" si="6"/>
        <v>1.9507306814193726</v>
      </c>
      <c r="AB35">
        <f t="shared" si="7"/>
        <v>1.824962854385376</v>
      </c>
      <c r="AC35">
        <f t="shared" si="8"/>
        <v>2.0092761516571045</v>
      </c>
      <c r="AD35">
        <f t="shared" si="9"/>
        <v>1.913422226905823</v>
      </c>
    </row>
    <row r="36" spans="1:30" x14ac:dyDescent="0.35">
      <c r="A36" s="3">
        <v>45098.6875</v>
      </c>
      <c r="B36">
        <v>6.5819029808044434</v>
      </c>
      <c r="C36">
        <v>7.6757054328918457</v>
      </c>
      <c r="D36">
        <v>3.6107966899871831</v>
      </c>
      <c r="E36">
        <v>8.9934177398681641</v>
      </c>
      <c r="F36">
        <v>3.6521015167236328</v>
      </c>
      <c r="G36">
        <v>10.644660949707029</v>
      </c>
      <c r="H36">
        <v>11.76588249206543</v>
      </c>
      <c r="I36">
        <v>12.073551177978519</v>
      </c>
      <c r="J36">
        <v>7.5233392715454102</v>
      </c>
      <c r="K36">
        <v>13.724795341491699</v>
      </c>
      <c r="L36">
        <f t="shared" si="0"/>
        <v>53.112130641937256</v>
      </c>
      <c r="M36">
        <v>9.4287090301513672</v>
      </c>
      <c r="N36">
        <v>3.794744491577148</v>
      </c>
      <c r="O36">
        <v>3.7835273742675781</v>
      </c>
      <c r="P36">
        <v>3.983772993087769</v>
      </c>
      <c r="Q36">
        <v>3.8643345832824711</v>
      </c>
      <c r="R36">
        <f t="shared" si="1"/>
        <v>24.855088472366333</v>
      </c>
      <c r="S36">
        <f t="shared" si="2"/>
        <v>-28.257042169570923</v>
      </c>
      <c r="T36">
        <f t="shared" si="3"/>
        <v>28.257042169570923</v>
      </c>
      <c r="U36">
        <f t="shared" si="4"/>
        <v>0</v>
      </c>
      <c r="V36">
        <f t="shared" si="10"/>
        <v>-1</v>
      </c>
      <c r="Z36">
        <f t="shared" si="5"/>
        <v>4.7143545150756836</v>
      </c>
      <c r="AA36">
        <f t="shared" si="6"/>
        <v>1.897372245788574</v>
      </c>
      <c r="AB36">
        <f t="shared" si="7"/>
        <v>1.8917636871337891</v>
      </c>
      <c r="AC36">
        <f t="shared" si="8"/>
        <v>1.9918864965438845</v>
      </c>
      <c r="AD36">
        <f t="shared" si="9"/>
        <v>1.9321672916412356</v>
      </c>
    </row>
    <row r="37" spans="1:30" x14ac:dyDescent="0.35">
      <c r="A37" s="3">
        <v>45098.708333333343</v>
      </c>
      <c r="B37">
        <v>6.59454345703125</v>
      </c>
      <c r="C37">
        <v>5.4409427642822266</v>
      </c>
      <c r="D37">
        <v>3.6212108135223389</v>
      </c>
      <c r="E37">
        <v>6.3604488372802734</v>
      </c>
      <c r="F37">
        <v>3.6735129356384282</v>
      </c>
      <c r="G37">
        <v>7.4808974266052246</v>
      </c>
      <c r="H37">
        <v>11.72840595245361</v>
      </c>
      <c r="I37">
        <v>8.4673843383789062</v>
      </c>
      <c r="J37">
        <v>7.4906549453735352</v>
      </c>
      <c r="K37">
        <v>9.5878334045410156</v>
      </c>
      <c r="L37">
        <f t="shared" si="0"/>
        <v>37.337506771087646</v>
      </c>
      <c r="M37">
        <v>9.3735437393188477</v>
      </c>
      <c r="N37">
        <v>3.7552139759063721</v>
      </c>
      <c r="O37">
        <v>3.8195724487304692</v>
      </c>
      <c r="P37">
        <v>3.8923931121826172</v>
      </c>
      <c r="Q37">
        <v>3.8457779884338379</v>
      </c>
      <c r="R37">
        <f t="shared" si="1"/>
        <v>24.686501264572144</v>
      </c>
      <c r="S37">
        <f t="shared" si="2"/>
        <v>-12.651005506515503</v>
      </c>
      <c r="T37">
        <f t="shared" si="3"/>
        <v>12.651005506515503</v>
      </c>
      <c r="U37">
        <f t="shared" si="4"/>
        <v>0</v>
      </c>
      <c r="V37">
        <f t="shared" si="10"/>
        <v>-1</v>
      </c>
      <c r="Z37">
        <f t="shared" si="5"/>
        <v>4.6867718696594238</v>
      </c>
      <c r="AA37">
        <f t="shared" si="6"/>
        <v>1.877606987953186</v>
      </c>
      <c r="AB37">
        <f t="shared" si="7"/>
        <v>1.9097862243652346</v>
      </c>
      <c r="AC37">
        <f t="shared" si="8"/>
        <v>1.9461965560913086</v>
      </c>
      <c r="AD37">
        <f t="shared" si="9"/>
        <v>1.9228889942169189</v>
      </c>
    </row>
    <row r="38" spans="1:30" x14ac:dyDescent="0.35">
      <c r="A38" s="3">
        <v>45098.729166666657</v>
      </c>
      <c r="B38">
        <v>6.6223421096801758</v>
      </c>
      <c r="C38">
        <v>2.112757682800293</v>
      </c>
      <c r="D38">
        <v>3.662031888961792</v>
      </c>
      <c r="E38">
        <v>2.5152781009674068</v>
      </c>
      <c r="F38">
        <v>3.7278099060058589</v>
      </c>
      <c r="G38">
        <v>3.106656551361084</v>
      </c>
      <c r="H38">
        <v>11.65411472320557</v>
      </c>
      <c r="I38">
        <v>3.5721292495727539</v>
      </c>
      <c r="J38">
        <v>7.4339652061462402</v>
      </c>
      <c r="K38">
        <v>4.1635079383850098</v>
      </c>
      <c r="L38">
        <f t="shared" si="0"/>
        <v>15.470329523086548</v>
      </c>
      <c r="M38">
        <v>9.3325681686401367</v>
      </c>
      <c r="N38">
        <v>3.7257542610168461</v>
      </c>
      <c r="O38">
        <v>3.8446516990661621</v>
      </c>
      <c r="P38">
        <v>3.797385454177856</v>
      </c>
      <c r="Q38">
        <v>3.832871675491333</v>
      </c>
      <c r="R38">
        <f t="shared" si="1"/>
        <v>24.533231258392334</v>
      </c>
      <c r="S38">
        <f t="shared" si="2"/>
        <v>9.0629017353057861</v>
      </c>
      <c r="T38">
        <f t="shared" si="3"/>
        <v>0</v>
      </c>
      <c r="U38">
        <f t="shared" si="4"/>
        <v>9.0629017353057861</v>
      </c>
      <c r="V38">
        <f t="shared" si="10"/>
        <v>0</v>
      </c>
      <c r="Z38">
        <f t="shared" si="5"/>
        <v>4.6662840843200684</v>
      </c>
      <c r="AA38">
        <f t="shared" si="6"/>
        <v>1.8628771305084231</v>
      </c>
      <c r="AB38">
        <f t="shared" si="7"/>
        <v>1.9223258495330811</v>
      </c>
      <c r="AC38">
        <f t="shared" si="8"/>
        <v>1.898692727088928</v>
      </c>
      <c r="AD38">
        <f t="shared" si="9"/>
        <v>1.9164358377456665</v>
      </c>
    </row>
    <row r="39" spans="1:30" x14ac:dyDescent="0.35">
      <c r="A39" s="3">
        <v>45098.75</v>
      </c>
      <c r="B39">
        <v>6.7554268836975098</v>
      </c>
      <c r="C39">
        <v>3.3362500667572021</v>
      </c>
      <c r="D39">
        <v>3.8493866920471191</v>
      </c>
      <c r="E39">
        <v>3.8902864456176758</v>
      </c>
      <c r="F39">
        <v>3.8033442497253418</v>
      </c>
      <c r="G39">
        <v>4.5436921119689941</v>
      </c>
      <c r="H39">
        <v>11.659146308898929</v>
      </c>
      <c r="I39">
        <v>5.1308517456054687</v>
      </c>
      <c r="J39">
        <v>7.4162149429321289</v>
      </c>
      <c r="K39">
        <v>5.7842574119567871</v>
      </c>
      <c r="L39">
        <f t="shared" si="0"/>
        <v>22.685337781906128</v>
      </c>
      <c r="M39">
        <v>9.2944402694702148</v>
      </c>
      <c r="N39">
        <v>3.6376757621765141</v>
      </c>
      <c r="O39">
        <v>3.849576473236084</v>
      </c>
      <c r="P39">
        <v>3.651774644851685</v>
      </c>
      <c r="Q39">
        <v>3.8307464122772221</v>
      </c>
      <c r="R39">
        <f t="shared" si="1"/>
        <v>24.264213562011719</v>
      </c>
      <c r="S39">
        <f t="shared" si="2"/>
        <v>1.5788757801055908</v>
      </c>
      <c r="T39">
        <f t="shared" si="3"/>
        <v>0</v>
      </c>
      <c r="U39">
        <f t="shared" si="4"/>
        <v>1.5788757801055908</v>
      </c>
      <c r="V39">
        <f t="shared" si="10"/>
        <v>0</v>
      </c>
      <c r="Z39">
        <f t="shared" si="5"/>
        <v>4.6472201347351074</v>
      </c>
      <c r="AA39">
        <f t="shared" si="6"/>
        <v>1.8188378810882571</v>
      </c>
      <c r="AB39">
        <f t="shared" si="7"/>
        <v>1.924788236618042</v>
      </c>
      <c r="AC39">
        <f t="shared" si="8"/>
        <v>1.8258873224258425</v>
      </c>
      <c r="AD39">
        <f t="shared" si="9"/>
        <v>1.9153732061386111</v>
      </c>
    </row>
    <row r="40" spans="1:30" x14ac:dyDescent="0.35">
      <c r="A40" s="3">
        <v>45098.770833333343</v>
      </c>
      <c r="B40">
        <v>6.7764501571655273</v>
      </c>
      <c r="C40">
        <v>1.8049149513244629</v>
      </c>
      <c r="D40">
        <v>3.896792888641357</v>
      </c>
      <c r="E40">
        <v>2.0843245983123779</v>
      </c>
      <c r="F40">
        <v>3.8116154670715332</v>
      </c>
      <c r="G40">
        <v>2.3679521083831792</v>
      </c>
      <c r="H40">
        <v>11.61569309234619</v>
      </c>
      <c r="I40">
        <v>2.6487677097320561</v>
      </c>
      <c r="J40">
        <v>7.4218111038208008</v>
      </c>
      <c r="K40">
        <v>2.932395458221436</v>
      </c>
      <c r="L40">
        <f t="shared" si="0"/>
        <v>11.838354825973511</v>
      </c>
      <c r="M40">
        <v>9.2355861663818359</v>
      </c>
      <c r="N40">
        <v>3.5378513336181641</v>
      </c>
      <c r="O40">
        <v>3.818681001663208</v>
      </c>
      <c r="P40">
        <v>3.6045844554901119</v>
      </c>
      <c r="Q40">
        <v>3.825599193572998</v>
      </c>
      <c r="R40">
        <f t="shared" si="1"/>
        <v>24.022302150726318</v>
      </c>
      <c r="S40">
        <f t="shared" si="2"/>
        <v>12.183947324752808</v>
      </c>
      <c r="T40">
        <f t="shared" si="3"/>
        <v>0</v>
      </c>
      <c r="U40">
        <f t="shared" si="4"/>
        <v>12.183947324752808</v>
      </c>
      <c r="V40">
        <f t="shared" si="10"/>
        <v>0</v>
      </c>
      <c r="Z40">
        <f t="shared" si="5"/>
        <v>4.617793083190918</v>
      </c>
      <c r="AA40">
        <f t="shared" si="6"/>
        <v>1.768925666809082</v>
      </c>
      <c r="AB40">
        <f t="shared" si="7"/>
        <v>1.909340500831604</v>
      </c>
      <c r="AC40">
        <f t="shared" si="8"/>
        <v>1.8022922277450559</v>
      </c>
      <c r="AD40">
        <f t="shared" si="9"/>
        <v>1.912799596786499</v>
      </c>
    </row>
    <row r="41" spans="1:30" x14ac:dyDescent="0.35">
      <c r="A41" s="3">
        <v>45098.791666666657</v>
      </c>
      <c r="B41">
        <v>6.7327742576599121</v>
      </c>
      <c r="C41">
        <v>1.7978276014328001</v>
      </c>
      <c r="D41">
        <v>3.8602828979492192</v>
      </c>
      <c r="E41">
        <v>2.0744163990020752</v>
      </c>
      <c r="F41">
        <v>3.763471126556396</v>
      </c>
      <c r="G41">
        <v>2.3510053157806401</v>
      </c>
      <c r="H41">
        <v>11.48912525177002</v>
      </c>
      <c r="I41">
        <v>2.6275942325592041</v>
      </c>
      <c r="J41">
        <v>7.3563942909240723</v>
      </c>
      <c r="K41">
        <v>2.904182910919189</v>
      </c>
      <c r="L41">
        <f t="shared" si="0"/>
        <v>11.755026459693909</v>
      </c>
      <c r="M41">
        <v>9.1530008316040039</v>
      </c>
      <c r="N41">
        <v>3.5560297966003418</v>
      </c>
      <c r="O41">
        <v>3.779172420501709</v>
      </c>
      <c r="P41">
        <v>3.5409801006317139</v>
      </c>
      <c r="Q41">
        <v>3.7671692371368408</v>
      </c>
      <c r="R41">
        <f t="shared" si="1"/>
        <v>23.796352386474609</v>
      </c>
      <c r="S41">
        <f t="shared" si="2"/>
        <v>12.041325926780701</v>
      </c>
      <c r="T41">
        <f t="shared" si="3"/>
        <v>0</v>
      </c>
      <c r="U41">
        <f t="shared" si="4"/>
        <v>12.041325926780701</v>
      </c>
      <c r="V41">
        <f t="shared" si="10"/>
        <v>0</v>
      </c>
      <c r="Z41">
        <f t="shared" si="5"/>
        <v>4.576500415802002</v>
      </c>
      <c r="AA41">
        <f t="shared" si="6"/>
        <v>1.7780148983001709</v>
      </c>
      <c r="AB41">
        <f t="shared" si="7"/>
        <v>1.8895862102508545</v>
      </c>
      <c r="AC41">
        <f t="shared" si="8"/>
        <v>1.7704900503158569</v>
      </c>
      <c r="AD41">
        <f t="shared" si="9"/>
        <v>1.8835846185684204</v>
      </c>
    </row>
    <row r="42" spans="1:30" x14ac:dyDescent="0.35">
      <c r="A42" s="3">
        <v>45098.8125</v>
      </c>
      <c r="B42">
        <v>6.7186956405639648</v>
      </c>
      <c r="C42">
        <v>0.86481249332427979</v>
      </c>
      <c r="D42">
        <v>3.84785008430481</v>
      </c>
      <c r="E42">
        <v>0.99786055088043213</v>
      </c>
      <c r="F42">
        <v>3.7694964408874512</v>
      </c>
      <c r="G42">
        <v>1.130908608436584</v>
      </c>
      <c r="H42">
        <v>11.38405609130859</v>
      </c>
      <c r="I42">
        <v>1.263956665992737</v>
      </c>
      <c r="J42">
        <v>7.2808732986450204</v>
      </c>
      <c r="K42">
        <v>19.157680511474609</v>
      </c>
      <c r="L42">
        <f t="shared" si="0"/>
        <v>23.415218830108643</v>
      </c>
      <c r="M42">
        <v>9.080143928527832</v>
      </c>
      <c r="N42">
        <v>3.3990955352783199</v>
      </c>
      <c r="O42">
        <v>3.74144434928894</v>
      </c>
      <c r="P42">
        <v>3.4975490570068359</v>
      </c>
      <c r="Q42">
        <v>3.760234117507935</v>
      </c>
      <c r="R42">
        <f t="shared" si="1"/>
        <v>23.478466987609863</v>
      </c>
      <c r="S42">
        <f t="shared" si="2"/>
        <v>6.3248157501220703E-2</v>
      </c>
      <c r="T42">
        <f t="shared" si="3"/>
        <v>0</v>
      </c>
      <c r="U42">
        <f t="shared" si="4"/>
        <v>6.3248157501220703E-2</v>
      </c>
      <c r="V42">
        <f t="shared" si="10"/>
        <v>0</v>
      </c>
      <c r="Z42">
        <f t="shared" si="5"/>
        <v>4.540071964263916</v>
      </c>
      <c r="AA42">
        <f t="shared" si="6"/>
        <v>1.6995477676391599</v>
      </c>
      <c r="AB42">
        <f t="shared" si="7"/>
        <v>1.87072217464447</v>
      </c>
      <c r="AC42">
        <f t="shared" si="8"/>
        <v>1.748774528503418</v>
      </c>
      <c r="AD42">
        <f t="shared" si="9"/>
        <v>1.8801170587539675</v>
      </c>
    </row>
    <row r="43" spans="1:30" x14ac:dyDescent="0.35">
      <c r="A43" s="3">
        <v>45098.833333333343</v>
      </c>
      <c r="B43">
        <v>6.7312440872192383</v>
      </c>
      <c r="C43">
        <v>3.187738418579102</v>
      </c>
      <c r="D43">
        <v>3.8214161396026611</v>
      </c>
      <c r="E43">
        <v>3.6781597137451172</v>
      </c>
      <c r="F43">
        <v>3.746637344360352</v>
      </c>
      <c r="G43">
        <v>4.1685810089111328</v>
      </c>
      <c r="H43">
        <v>11.295248031616209</v>
      </c>
      <c r="I43">
        <v>4.6590023040771484</v>
      </c>
      <c r="J43">
        <v>7.2605218887329102</v>
      </c>
      <c r="K43">
        <v>5.1494235992431641</v>
      </c>
      <c r="L43">
        <f t="shared" si="0"/>
        <v>20.842905044555664</v>
      </c>
      <c r="M43">
        <v>9.028010368347168</v>
      </c>
      <c r="N43">
        <v>3.3320846557617192</v>
      </c>
      <c r="O43">
        <v>3.6829161643981929</v>
      </c>
      <c r="P43">
        <v>3.4777882099151611</v>
      </c>
      <c r="Q43">
        <v>3.7503268718719478</v>
      </c>
      <c r="R43">
        <f t="shared" si="1"/>
        <v>23.271126270294189</v>
      </c>
      <c r="S43">
        <f t="shared" si="2"/>
        <v>2.4282212257385254</v>
      </c>
      <c r="T43">
        <f t="shared" si="3"/>
        <v>0</v>
      </c>
      <c r="U43">
        <f t="shared" si="4"/>
        <v>2.4282212257385254</v>
      </c>
      <c r="V43">
        <f t="shared" si="10"/>
        <v>0</v>
      </c>
      <c r="Z43">
        <f t="shared" si="5"/>
        <v>4.514005184173584</v>
      </c>
      <c r="AA43">
        <f t="shared" si="6"/>
        <v>1.6660423278808596</v>
      </c>
      <c r="AB43">
        <f t="shared" si="7"/>
        <v>1.8414580821990965</v>
      </c>
      <c r="AC43">
        <f t="shared" si="8"/>
        <v>1.7388941049575806</v>
      </c>
      <c r="AD43">
        <f t="shared" si="9"/>
        <v>1.8751634359359739</v>
      </c>
    </row>
    <row r="44" spans="1:30" x14ac:dyDescent="0.35">
      <c r="A44" s="3">
        <v>45098.854166666657</v>
      </c>
      <c r="B44">
        <v>6.6788825988769531</v>
      </c>
      <c r="C44">
        <v>13</v>
      </c>
      <c r="D44">
        <v>3.7547481060028081</v>
      </c>
      <c r="E44">
        <v>15</v>
      </c>
      <c r="F44">
        <v>3.7404015064239502</v>
      </c>
      <c r="G44">
        <v>17</v>
      </c>
      <c r="H44">
        <v>11.16902923583984</v>
      </c>
      <c r="I44">
        <v>19</v>
      </c>
      <c r="J44">
        <v>7.2367162704467773</v>
      </c>
      <c r="K44">
        <v>21</v>
      </c>
      <c r="L44">
        <f t="shared" si="0"/>
        <v>85</v>
      </c>
      <c r="M44">
        <v>8.9479875564575195</v>
      </c>
      <c r="N44">
        <v>3.3128705024719238</v>
      </c>
      <c r="O44">
        <v>3.5660026073455811</v>
      </c>
      <c r="P44">
        <v>3.489203929901123</v>
      </c>
      <c r="Q44">
        <v>3.7745342254638672</v>
      </c>
      <c r="R44">
        <f t="shared" si="1"/>
        <v>23.090598821640015</v>
      </c>
      <c r="S44">
        <f t="shared" si="2"/>
        <v>-61.909401178359985</v>
      </c>
      <c r="T44">
        <f t="shared" si="3"/>
        <v>61.909401178359985</v>
      </c>
      <c r="U44">
        <f t="shared" si="4"/>
        <v>0</v>
      </c>
      <c r="V44">
        <f t="shared" si="10"/>
        <v>-1</v>
      </c>
      <c r="Z44">
        <f t="shared" si="5"/>
        <v>4.4739937782287598</v>
      </c>
      <c r="AA44">
        <f t="shared" si="6"/>
        <v>1.6564352512359619</v>
      </c>
      <c r="AB44">
        <f t="shared" si="7"/>
        <v>1.7830013036727905</v>
      </c>
      <c r="AC44">
        <f t="shared" si="8"/>
        <v>1.7446019649505615</v>
      </c>
      <c r="AD44">
        <f t="shared" si="9"/>
        <v>1.8872671127319336</v>
      </c>
    </row>
    <row r="45" spans="1:30" x14ac:dyDescent="0.35">
      <c r="A45" s="3">
        <v>45098.875</v>
      </c>
      <c r="B45">
        <v>6.5784392356872559</v>
      </c>
      <c r="C45">
        <v>1.79835045337677</v>
      </c>
      <c r="D45">
        <v>3.6102714538574219</v>
      </c>
      <c r="E45">
        <v>2.0750195980072021</v>
      </c>
      <c r="F45">
        <v>3.6984493732452388</v>
      </c>
      <c r="G45">
        <v>2.3516891002655029</v>
      </c>
      <c r="H45">
        <v>11.023586273193359</v>
      </c>
      <c r="I45">
        <v>2.6283583641052251</v>
      </c>
      <c r="J45">
        <v>7.1373863220214844</v>
      </c>
      <c r="K45">
        <v>2.9050276279449458</v>
      </c>
      <c r="L45">
        <f t="shared" si="0"/>
        <v>11.758445143699646</v>
      </c>
      <c r="M45">
        <v>8.9069681167602539</v>
      </c>
      <c r="N45">
        <v>3.3112945556640621</v>
      </c>
      <c r="O45">
        <v>3.5135512351989751</v>
      </c>
      <c r="P45">
        <v>3.5315983295440669</v>
      </c>
      <c r="Q45">
        <v>3.819100141525269</v>
      </c>
      <c r="R45">
        <f t="shared" si="1"/>
        <v>23.082512378692627</v>
      </c>
      <c r="S45">
        <f t="shared" si="2"/>
        <v>11.324067234992981</v>
      </c>
      <c r="T45">
        <f t="shared" si="3"/>
        <v>0</v>
      </c>
      <c r="U45">
        <f t="shared" si="4"/>
        <v>11.324067234992981</v>
      </c>
      <c r="V45">
        <f t="shared" si="10"/>
        <v>0</v>
      </c>
      <c r="Z45">
        <f t="shared" si="5"/>
        <v>4.453484058380127</v>
      </c>
      <c r="AA45">
        <f t="shared" si="6"/>
        <v>1.655647277832031</v>
      </c>
      <c r="AB45">
        <f t="shared" si="7"/>
        <v>1.7567756175994875</v>
      </c>
      <c r="AC45">
        <f t="shared" si="8"/>
        <v>1.7657991647720335</v>
      </c>
      <c r="AD45">
        <f t="shared" si="9"/>
        <v>1.9095500707626345</v>
      </c>
    </row>
    <row r="46" spans="1:30" x14ac:dyDescent="0.35">
      <c r="A46" s="3">
        <v>45098.895833333343</v>
      </c>
      <c r="B46">
        <v>6.3417119979858398</v>
      </c>
      <c r="C46">
        <v>0.16143260896205899</v>
      </c>
      <c r="D46">
        <v>3.5962810516357422</v>
      </c>
      <c r="E46">
        <v>0.16143260896205899</v>
      </c>
      <c r="F46">
        <v>3.5681743621826172</v>
      </c>
      <c r="G46">
        <v>0.16143260896205899</v>
      </c>
      <c r="H46">
        <v>10.893667221069339</v>
      </c>
      <c r="I46">
        <v>0.16143260896205899</v>
      </c>
      <c r="J46">
        <v>7.0624723434448242</v>
      </c>
      <c r="K46">
        <v>0.16143260896205899</v>
      </c>
      <c r="L46">
        <f t="shared" si="0"/>
        <v>0.80716304481029499</v>
      </c>
      <c r="M46">
        <v>8.8053035736083984</v>
      </c>
      <c r="N46">
        <v>3.3749079704284668</v>
      </c>
      <c r="O46">
        <v>3.4740452766418461</v>
      </c>
      <c r="P46">
        <v>3.5903363227844238</v>
      </c>
      <c r="Q46">
        <v>3.7604408264160161</v>
      </c>
      <c r="R46">
        <f t="shared" si="1"/>
        <v>23.00503396987915</v>
      </c>
      <c r="S46">
        <f t="shared" si="2"/>
        <v>22.197870925068855</v>
      </c>
      <c r="T46">
        <f t="shared" si="3"/>
        <v>0</v>
      </c>
      <c r="U46">
        <f t="shared" si="4"/>
        <v>22.197870925068855</v>
      </c>
      <c r="V46">
        <f t="shared" si="10"/>
        <v>0</v>
      </c>
      <c r="Z46">
        <f t="shared" si="5"/>
        <v>4.4026517868041992</v>
      </c>
      <c r="AA46">
        <f t="shared" si="6"/>
        <v>1.6874539852142334</v>
      </c>
      <c r="AB46">
        <f t="shared" si="7"/>
        <v>1.7370226383209231</v>
      </c>
      <c r="AC46">
        <f t="shared" si="8"/>
        <v>1.7951681613922119</v>
      </c>
      <c r="AD46">
        <f t="shared" si="9"/>
        <v>1.880220413208008</v>
      </c>
    </row>
    <row r="47" spans="1:30" x14ac:dyDescent="0.35">
      <c r="A47" s="3">
        <v>45098.916666666657</v>
      </c>
      <c r="B47">
        <v>6.2562251091003418</v>
      </c>
      <c r="C47">
        <v>-1.1583259329199789E-2</v>
      </c>
      <c r="D47">
        <v>3.5725302696228032</v>
      </c>
      <c r="E47">
        <v>-1.1583259329199789E-2</v>
      </c>
      <c r="F47">
        <v>3.4382832050323491</v>
      </c>
      <c r="G47">
        <v>-1.1583259329199789E-2</v>
      </c>
      <c r="H47">
        <v>10.690769195556641</v>
      </c>
      <c r="I47">
        <v>-1.1583259329199789E-2</v>
      </c>
      <c r="J47">
        <v>6.9764776229858398</v>
      </c>
      <c r="K47">
        <v>-1.1583259329199789E-2</v>
      </c>
      <c r="L47">
        <f t="shared" si="0"/>
        <v>-5.7916296645998948E-2</v>
      </c>
      <c r="M47">
        <v>8.6271762847900391</v>
      </c>
      <c r="N47">
        <v>3.5186920166015621</v>
      </c>
      <c r="O47">
        <v>3.4557285308837891</v>
      </c>
      <c r="P47">
        <v>3.7264175415039058</v>
      </c>
      <c r="Q47">
        <v>3.6966292858123779</v>
      </c>
      <c r="R47">
        <f t="shared" si="1"/>
        <v>23.024643659591675</v>
      </c>
      <c r="S47">
        <f t="shared" si="2"/>
        <v>23.082559956237674</v>
      </c>
      <c r="T47">
        <f t="shared" si="3"/>
        <v>0</v>
      </c>
      <c r="U47">
        <f t="shared" si="4"/>
        <v>23.082559956237674</v>
      </c>
      <c r="V47">
        <f t="shared" si="10"/>
        <v>0</v>
      </c>
      <c r="Z47">
        <f t="shared" si="5"/>
        <v>4.3135881423950195</v>
      </c>
      <c r="AA47">
        <f t="shared" si="6"/>
        <v>1.759346008300781</v>
      </c>
      <c r="AB47">
        <f t="shared" si="7"/>
        <v>1.7278642654418945</v>
      </c>
      <c r="AC47">
        <f t="shared" si="8"/>
        <v>1.8632087707519529</v>
      </c>
      <c r="AD47">
        <f t="shared" si="9"/>
        <v>1.848314642906189</v>
      </c>
    </row>
    <row r="48" spans="1:30" x14ac:dyDescent="0.35">
      <c r="A48" s="3">
        <v>45098.9375</v>
      </c>
      <c r="B48">
        <v>6.1950974464416504</v>
      </c>
      <c r="C48">
        <v>-1.1527508497238159E-2</v>
      </c>
      <c r="D48">
        <v>3.486761093139648</v>
      </c>
      <c r="E48">
        <v>-1.1527508497238159E-2</v>
      </c>
      <c r="F48">
        <v>3.3024051189422612</v>
      </c>
      <c r="G48">
        <v>-1.1527508497238159E-2</v>
      </c>
      <c r="H48">
        <v>10.43313503265381</v>
      </c>
      <c r="I48">
        <v>-1.1527508497238159E-2</v>
      </c>
      <c r="J48">
        <v>6.9059343338012704</v>
      </c>
      <c r="K48">
        <v>-1.1527508497238159E-2</v>
      </c>
      <c r="L48">
        <f t="shared" si="0"/>
        <v>-5.7637542486190796E-2</v>
      </c>
      <c r="M48">
        <v>8.4581518173217773</v>
      </c>
      <c r="N48">
        <v>3.6731338500976558</v>
      </c>
      <c r="O48">
        <v>3.4698162078857422</v>
      </c>
      <c r="P48">
        <v>3.8518111705780029</v>
      </c>
      <c r="Q48">
        <v>3.5616412162780762</v>
      </c>
      <c r="R48">
        <f t="shared" si="1"/>
        <v>23.014554262161255</v>
      </c>
      <c r="S48">
        <f t="shared" si="2"/>
        <v>23.072191804647446</v>
      </c>
      <c r="T48">
        <f t="shared" si="3"/>
        <v>0</v>
      </c>
      <c r="U48">
        <f t="shared" si="4"/>
        <v>23.072191804647446</v>
      </c>
      <c r="V48">
        <f t="shared" si="10"/>
        <v>0</v>
      </c>
      <c r="Z48">
        <f t="shared" si="5"/>
        <v>4.2290759086608887</v>
      </c>
      <c r="AA48">
        <f t="shared" si="6"/>
        <v>1.8365669250488279</v>
      </c>
      <c r="AB48">
        <f t="shared" si="7"/>
        <v>1.7349081039428711</v>
      </c>
      <c r="AC48">
        <f t="shared" si="8"/>
        <v>1.9259055852890015</v>
      </c>
      <c r="AD48">
        <f t="shared" si="9"/>
        <v>1.7808206081390381</v>
      </c>
    </row>
    <row r="49" spans="1:30" x14ac:dyDescent="0.35">
      <c r="A49" s="3">
        <v>45098.958333333343</v>
      </c>
      <c r="B49">
        <v>6.2453994750976563</v>
      </c>
      <c r="C49">
        <v>0.16255174577236181</v>
      </c>
      <c r="D49">
        <v>3.4630832672119141</v>
      </c>
      <c r="E49">
        <v>0.16255174577236181</v>
      </c>
      <c r="F49">
        <v>3.2397785186767578</v>
      </c>
      <c r="G49">
        <v>0.16255174577236181</v>
      </c>
      <c r="H49">
        <v>10.24374294281006</v>
      </c>
      <c r="I49">
        <v>0.16255174577236181</v>
      </c>
      <c r="J49">
        <v>6.7967405319213867</v>
      </c>
      <c r="K49">
        <v>0.16255174577236181</v>
      </c>
      <c r="L49">
        <f t="shared" si="0"/>
        <v>0.812758728861809</v>
      </c>
      <c r="M49">
        <v>8.3076400756835937</v>
      </c>
      <c r="N49">
        <v>3.7719516754150391</v>
      </c>
      <c r="O49">
        <v>3.654122114181519</v>
      </c>
      <c r="P49">
        <v>3.9911360740661621</v>
      </c>
      <c r="Q49">
        <v>3.359052181243896</v>
      </c>
      <c r="R49">
        <f t="shared" si="1"/>
        <v>23.08390212059021</v>
      </c>
      <c r="S49">
        <f t="shared" si="2"/>
        <v>22.271143391728401</v>
      </c>
      <c r="T49">
        <f t="shared" si="3"/>
        <v>0</v>
      </c>
      <c r="U49">
        <f t="shared" si="4"/>
        <v>22.271143391728401</v>
      </c>
      <c r="V49">
        <f t="shared" si="10"/>
        <v>0</v>
      </c>
      <c r="Z49">
        <f t="shared" si="5"/>
        <v>4.1538200378417969</v>
      </c>
      <c r="AA49">
        <f t="shared" si="6"/>
        <v>1.8859758377075195</v>
      </c>
      <c r="AB49">
        <f t="shared" si="7"/>
        <v>1.8270610570907595</v>
      </c>
      <c r="AC49">
        <f t="shared" si="8"/>
        <v>1.9955680370330811</v>
      </c>
      <c r="AD49">
        <f t="shared" si="9"/>
        <v>1.679526090621948</v>
      </c>
    </row>
    <row r="50" spans="1:30" x14ac:dyDescent="0.35">
      <c r="A50" s="3">
        <v>45098.979166666657</v>
      </c>
      <c r="B50">
        <v>6.2341094017028809</v>
      </c>
      <c r="C50">
        <v>0.1634362190961838</v>
      </c>
      <c r="D50">
        <v>3.4809117317199711</v>
      </c>
      <c r="E50">
        <v>0.1634362190961838</v>
      </c>
      <c r="F50">
        <v>3.2066597938537602</v>
      </c>
      <c r="G50">
        <v>0.1634362190961838</v>
      </c>
      <c r="H50">
        <v>10.038816452026371</v>
      </c>
      <c r="I50">
        <v>0.1634362190961838</v>
      </c>
      <c r="J50">
        <v>6.6280808448791504</v>
      </c>
      <c r="K50">
        <v>0.1634362190961838</v>
      </c>
      <c r="L50">
        <f t="shared" si="0"/>
        <v>0.817181095480919</v>
      </c>
      <c r="M50">
        <v>8.2227764129638672</v>
      </c>
      <c r="N50">
        <v>3.9335227012634282</v>
      </c>
      <c r="O50">
        <v>3.6960453987121582</v>
      </c>
      <c r="P50">
        <v>4.0798726081848136</v>
      </c>
      <c r="Q50">
        <v>3.2511322498321529</v>
      </c>
      <c r="R50">
        <f t="shared" si="1"/>
        <v>23.183349370956421</v>
      </c>
      <c r="S50">
        <f t="shared" si="2"/>
        <v>22.366168275475502</v>
      </c>
      <c r="T50">
        <f t="shared" si="3"/>
        <v>0</v>
      </c>
      <c r="U50">
        <f t="shared" si="4"/>
        <v>22.366168275475502</v>
      </c>
      <c r="V50">
        <f t="shared" si="10"/>
        <v>0</v>
      </c>
      <c r="Z50">
        <f t="shared" si="5"/>
        <v>4.1113882064819336</v>
      </c>
      <c r="AA50">
        <f t="shared" si="6"/>
        <v>1.9667613506317141</v>
      </c>
      <c r="AB50">
        <f t="shared" si="7"/>
        <v>1.8480226993560791</v>
      </c>
      <c r="AC50">
        <f t="shared" si="8"/>
        <v>2.0399363040924068</v>
      </c>
      <c r="AD50">
        <f t="shared" si="9"/>
        <v>1.6255661249160764</v>
      </c>
    </row>
  </sheetData>
  <mergeCells count="2">
    <mergeCell ref="B1:K1"/>
    <mergeCell ref="M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3"/>
  <sheetViews>
    <sheetView tabSelected="1" zoomScale="145" zoomScaleNormal="145" workbookViewId="0">
      <selection activeCell="F6" sqref="F6"/>
    </sheetView>
  </sheetViews>
  <sheetFormatPr defaultRowHeight="14.5" x14ac:dyDescent="0.35"/>
  <cols>
    <col min="1" max="1" width="19.453125" bestFit="1" customWidth="1"/>
    <col min="2" max="2" width="9.1796875" style="9"/>
    <col min="3" max="3" width="9.1796875" style="18"/>
    <col min="4" max="4" width="9.1796875" style="20"/>
    <col min="5" max="5" width="9.1796875" style="9"/>
    <col min="6" max="6" width="9.1796875" style="18"/>
    <col min="7" max="7" width="9.1796875" style="20"/>
    <col min="8" max="8" width="9.1796875" style="9"/>
    <col min="9" max="9" width="9.1796875" style="18"/>
    <col min="10" max="10" width="9.1796875" style="20"/>
    <col min="11" max="11" width="9.1796875" style="9"/>
    <col min="12" max="12" width="9.1796875" style="18"/>
    <col min="13" max="13" width="9.1796875" style="20"/>
    <col min="14" max="14" width="9.1796875" style="9"/>
    <col min="15" max="15" width="9.1796875" style="18"/>
    <col min="16" max="16" width="9.1796875" style="20"/>
    <col min="17" max="17" width="11.81640625" bestFit="1" customWidth="1"/>
    <col min="18" max="18" width="11.81640625" customWidth="1"/>
    <col min="27" max="27" width="11.81640625" bestFit="1" customWidth="1"/>
    <col min="28" max="28" width="12.453125" bestFit="1" customWidth="1"/>
    <col min="35" max="35" width="12.54296875" customWidth="1"/>
  </cols>
  <sheetData>
    <row r="1" spans="1:55" ht="43.5" x14ac:dyDescent="0.35">
      <c r="A1" s="1" t="s">
        <v>15</v>
      </c>
      <c r="B1" s="12" t="s">
        <v>0</v>
      </c>
      <c r="C1" s="17" t="s">
        <v>10</v>
      </c>
      <c r="D1" s="19" t="s">
        <v>22</v>
      </c>
      <c r="E1" s="12" t="s">
        <v>1</v>
      </c>
      <c r="F1" s="17" t="s">
        <v>11</v>
      </c>
      <c r="G1" s="19" t="s">
        <v>23</v>
      </c>
      <c r="H1" s="12" t="s">
        <v>2</v>
      </c>
      <c r="I1" s="17" t="s">
        <v>12</v>
      </c>
      <c r="J1" s="19" t="s">
        <v>24</v>
      </c>
      <c r="K1" s="12" t="s">
        <v>3</v>
      </c>
      <c r="L1" s="17" t="s">
        <v>13</v>
      </c>
      <c r="M1" s="19" t="s">
        <v>25</v>
      </c>
      <c r="N1" s="12" t="s">
        <v>4</v>
      </c>
      <c r="O1" s="17" t="s">
        <v>14</v>
      </c>
      <c r="P1" s="19" t="s">
        <v>26</v>
      </c>
      <c r="Q1" s="1" t="s">
        <v>5</v>
      </c>
      <c r="R1" s="1" t="s">
        <v>82</v>
      </c>
      <c r="S1" s="1" t="s">
        <v>6</v>
      </c>
      <c r="T1" s="1" t="s">
        <v>81</v>
      </c>
      <c r="U1" s="1" t="s">
        <v>7</v>
      </c>
      <c r="V1" s="1" t="s">
        <v>83</v>
      </c>
      <c r="W1" s="1" t="s">
        <v>8</v>
      </c>
      <c r="X1" s="1" t="s">
        <v>84</v>
      </c>
      <c r="Y1" s="1" t="s">
        <v>9</v>
      </c>
      <c r="Z1" s="16" t="s">
        <v>85</v>
      </c>
      <c r="AA1" s="8" t="s">
        <v>59</v>
      </c>
      <c r="AB1" s="5" t="s">
        <v>60</v>
      </c>
      <c r="AC1" s="13" t="s">
        <v>19</v>
      </c>
      <c r="AD1" s="13" t="s">
        <v>20</v>
      </c>
      <c r="AE1" s="13" t="s">
        <v>21</v>
      </c>
      <c r="AF1" s="13" t="s">
        <v>27</v>
      </c>
      <c r="AG1" s="13" t="s">
        <v>28</v>
      </c>
      <c r="AH1" s="10"/>
      <c r="AI1" s="11" t="s">
        <v>29</v>
      </c>
      <c r="AJ1" s="11" t="s">
        <v>30</v>
      </c>
      <c r="AK1" s="11" t="s">
        <v>31</v>
      </c>
      <c r="AL1" s="11" t="s">
        <v>32</v>
      </c>
      <c r="AM1" s="11" t="s">
        <v>33</v>
      </c>
      <c r="AN1" s="11" t="s">
        <v>61</v>
      </c>
      <c r="AO1" s="11" t="s">
        <v>62</v>
      </c>
      <c r="AP1" s="11" t="s">
        <v>63</v>
      </c>
      <c r="AQ1" s="11" t="s">
        <v>64</v>
      </c>
      <c r="AR1" s="11" t="s">
        <v>65</v>
      </c>
      <c r="AS1" s="10"/>
      <c r="AT1" s="11" t="s">
        <v>34</v>
      </c>
      <c r="AU1" s="11" t="s">
        <v>35</v>
      </c>
      <c r="AV1" s="11" t="s">
        <v>36</v>
      </c>
      <c r="AW1" s="11" t="s">
        <v>37</v>
      </c>
      <c r="AX1" s="11" t="s">
        <v>38</v>
      </c>
      <c r="AY1" s="11" t="s">
        <v>66</v>
      </c>
      <c r="AZ1" s="11" t="s">
        <v>67</v>
      </c>
      <c r="BA1" s="11" t="s">
        <v>68</v>
      </c>
      <c r="BB1" s="11" t="s">
        <v>69</v>
      </c>
      <c r="BC1" s="11" t="s">
        <v>70</v>
      </c>
    </row>
    <row r="2" spans="1:55" x14ac:dyDescent="0.35">
      <c r="A2" s="3">
        <v>45098</v>
      </c>
      <c r="B2" s="9">
        <v>8.1059494018554687</v>
      </c>
      <c r="C2" s="18">
        <v>7.5274953842163086</v>
      </c>
      <c r="D2" s="20">
        <f>B2-C2</f>
        <v>0.57845401763916016</v>
      </c>
      <c r="E2" s="9">
        <v>4.9120726585388184</v>
      </c>
      <c r="F2" s="18">
        <v>7.5274953842162997</v>
      </c>
      <c r="G2" s="20">
        <f>E2-F2</f>
        <v>-2.6154227256774814</v>
      </c>
      <c r="H2" s="9">
        <v>4.8409686088562012</v>
      </c>
      <c r="I2" s="18">
        <v>7.5274953842163086</v>
      </c>
      <c r="J2" s="20">
        <f>H2-I2</f>
        <v>-2.6865267753601074</v>
      </c>
      <c r="K2" s="9">
        <v>9.9805011749267578</v>
      </c>
      <c r="L2" s="18">
        <v>7.5274953842163086</v>
      </c>
      <c r="M2" s="20">
        <f>K2-L2</f>
        <v>2.4530057907104492</v>
      </c>
      <c r="N2" s="9">
        <v>6.881627082824707</v>
      </c>
      <c r="O2" s="18">
        <v>7.5274953842163086</v>
      </c>
      <c r="P2" s="20">
        <f>N2-O2</f>
        <v>-0.64586830139160156</v>
      </c>
      <c r="Q2">
        <v>7.0317749977111799</v>
      </c>
      <c r="R2">
        <f>Q2/2</f>
        <v>3.5158874988555899</v>
      </c>
      <c r="S2">
        <v>3.7844727039337158</v>
      </c>
      <c r="T2">
        <f>S2/2</f>
        <v>1.8922363519668579</v>
      </c>
      <c r="U2">
        <v>3.3270397186279301</v>
      </c>
      <c r="V2">
        <f>U2/2</f>
        <v>1.6635198593139651</v>
      </c>
      <c r="W2">
        <v>4.3419585227966309</v>
      </c>
      <c r="X2">
        <f>W2/2</f>
        <v>2.1709792613983154</v>
      </c>
      <c r="Y2">
        <v>3.1459364891052251</v>
      </c>
      <c r="Z2">
        <f>Y2/2</f>
        <v>1.5729682445526125</v>
      </c>
      <c r="AA2" s="9">
        <f>SUM(B2, E2, H2, K2, N2, R2,T2,V2,X2, Z2)/2</f>
        <v>22.768355071544647</v>
      </c>
      <c r="AB2">
        <f>SUM(C2, F2,I2,L2,O2)</f>
        <v>37.637476921081536</v>
      </c>
      <c r="AC2" s="14">
        <f>-SUM(IF(D2&lt;0,D2,0),IF(G2&lt;0,G2,0),IF(J2&lt;0,J2,0),IF(M2&lt;0,M2,0),IF(P2&lt;0,P2,0))</f>
        <v>5.9478178024291903</v>
      </c>
      <c r="AD2" s="14">
        <f>SUM(IF(D2&gt;=0,D2,0),IF(G2&gt;=0,G2,0),IF(J2&gt;=0,J2,0),IF(M2&gt;=0,M2,0),IF(P2&gt;=0,P2,0), IF(R2&gt;=0, R2, 0), IF(T2&gt;=0, T2, 0), IF(V2&gt;=0, V2, 0), IF(X2&gt;=0, X2, 0), IF(Z2&gt;=0, Z2, 0) )</f>
        <v>13.847051024436951</v>
      </c>
      <c r="AE2" s="14">
        <f>AC2/AD2</f>
        <v>0.42953678670878159</v>
      </c>
      <c r="AF2" s="15">
        <f>IF(AE2&gt;1, 0.05,((0.05*0.15)/(0.05+(0.1)*AE2)))</f>
        <v>8.0685348952732786E-2</v>
      </c>
      <c r="AG2" s="15">
        <f>IF(AE2&gt;1,0.05,((AF2*AE2)+0.15*(1-AE2)))</f>
        <v>0.12022680751731636</v>
      </c>
      <c r="AI2">
        <f>IF(D2&gt;=0, D2*0.15*0.5, D2*0.05*0.5)</f>
        <v>4.338405132293701E-2</v>
      </c>
      <c r="AJ2">
        <f>IF(G2&gt;=0, G2*0.15*0.5, G2*0.05*0.5)</f>
        <v>-6.5385568141937037E-2</v>
      </c>
      <c r="AK2">
        <f>IF(J2&gt;=0, J2*0.15*0.5, J2*0.05*0.5)</f>
        <v>-6.7163169384002686E-2</v>
      </c>
      <c r="AL2">
        <f>IF(M2&gt;=0, M2*0.15*0.5, M2*0.05*0.5)</f>
        <v>0.1839754343032837</v>
      </c>
      <c r="AM2">
        <f>IF(P2&gt;=0, P2*0.15*0.5, P2*0.05*0.5)</f>
        <v>-1.6146707534790038E-2</v>
      </c>
      <c r="AN2">
        <f>IF(Q2&gt;=0, Q2*0.15*0.5, Q2*0.05*0.5)</f>
        <v>0.52738312482833849</v>
      </c>
      <c r="AO2">
        <f>IF(S2&gt;=0, S2*0.15*0.5, S2*0.05*0.5)</f>
        <v>0.2838354527950287</v>
      </c>
      <c r="AP2" s="26">
        <f>IF(U2&gt;=0, U2*0.15*0.5, U2*0.05*0.5)</f>
        <v>0.24952797889709474</v>
      </c>
      <c r="AQ2">
        <f>IF(W2&gt;=0, W2*0.15*0.5, W2*0.05*0.5)</f>
        <v>0.32564688920974733</v>
      </c>
      <c r="AR2">
        <f>IF(Y2&gt;=0, Y2*0.15*0.5, Y2*0.05*0.5)</f>
        <v>0.23594523668289186</v>
      </c>
      <c r="AT2">
        <f>IF(D2&gt;=0,D2*AF2,D2*AG2)</f>
        <v>4.6672764266325883E-2</v>
      </c>
      <c r="AU2">
        <f>IF(G2&gt;=0,G2*AF2,G2*AG2)</f>
        <v>-0.31444392461644144</v>
      </c>
      <c r="AV2">
        <f>IF(J2&gt;=0,J2*AF2,J2*AG2)</f>
        <v>-0.32299253751133622</v>
      </c>
      <c r="AW2">
        <f>IF(M2&gt;=0,M2*AF2,M2*AG2)</f>
        <v>0.1979216282065468</v>
      </c>
      <c r="AX2">
        <f>IF(P2&gt;=0,P2*AF2,P2*AG2)</f>
        <v>-7.7650683952944152E-2</v>
      </c>
      <c r="AY2">
        <f>IF(Q2/2&gt;=0,Q2/2*AF2,Q2/2*AG2)</f>
        <v>0.28368060972371417</v>
      </c>
      <c r="AZ2">
        <f>IF(S2/2&gt;=0,S2/2*AF2,S2/2*AG2)</f>
        <v>0.15267575035949202</v>
      </c>
      <c r="BA2">
        <f>IF(U2/2&gt;=0,U2/2*AF2,U2/2*AG2)</f>
        <v>0.13422168033854823</v>
      </c>
      <c r="BB2">
        <f>IF(W2/2&gt;=0,W2/2*AF2,W2/2*AG2)</f>
        <v>0.17516621927506917</v>
      </c>
      <c r="BC2">
        <f>IF(Y2/2&gt;=0,Y2/2*AF2,Y2/2*AG2)</f>
        <v>0.12691549170329505</v>
      </c>
    </row>
    <row r="3" spans="1:55" x14ac:dyDescent="0.35">
      <c r="A3" s="3">
        <v>45098.020833333343</v>
      </c>
      <c r="B3" s="9">
        <v>7.8603758811950684</v>
      </c>
      <c r="C3" s="18">
        <v>7.5265660285949707</v>
      </c>
      <c r="D3" s="20">
        <f t="shared" ref="D3:D49" si="0">B3-C3</f>
        <v>0.33380985260009766</v>
      </c>
      <c r="E3" s="9">
        <v>4.7772202491760254</v>
      </c>
      <c r="F3" s="18">
        <v>7.5265660285949707</v>
      </c>
      <c r="G3" s="20">
        <f t="shared" ref="G3:G49" si="1">E3-F3</f>
        <v>-2.7493457794189453</v>
      </c>
      <c r="H3" s="9">
        <v>4.7213144302368164</v>
      </c>
      <c r="I3" s="18">
        <v>7.5265660285949707</v>
      </c>
      <c r="J3" s="20">
        <f t="shared" ref="J3:J49" si="2">H3-I3</f>
        <v>-2.8052515983581543</v>
      </c>
      <c r="K3" s="9">
        <v>9.8869571685791016</v>
      </c>
      <c r="L3" s="18">
        <v>7.5265660285949707</v>
      </c>
      <c r="M3" s="20">
        <f t="shared" ref="M3:M49" si="3">K3-L3</f>
        <v>2.3603911399841309</v>
      </c>
      <c r="N3" s="9">
        <v>6.8605141639709473</v>
      </c>
      <c r="O3" s="18">
        <v>7.5265660285949707</v>
      </c>
      <c r="P3" s="20">
        <f t="shared" ref="P3:P49" si="4">N3-O3</f>
        <v>-0.66605186462402344</v>
      </c>
      <c r="Q3">
        <v>7.0326142311096191</v>
      </c>
      <c r="R3">
        <f t="shared" ref="R3:R49" si="5">Q3/2</f>
        <v>3.5163071155548096</v>
      </c>
      <c r="S3">
        <v>3.9058525562286381</v>
      </c>
      <c r="T3">
        <f t="shared" ref="T3:T49" si="6">S3/2</f>
        <v>1.9529262781143191</v>
      </c>
      <c r="U3">
        <v>3.1877820491790771</v>
      </c>
      <c r="V3">
        <f t="shared" ref="V3:V49" si="7">U3/2</f>
        <v>1.5938910245895386</v>
      </c>
      <c r="W3">
        <v>4.2996864318847656</v>
      </c>
      <c r="X3">
        <f t="shared" ref="X3:X49" si="8">W3/2</f>
        <v>2.1498432159423828</v>
      </c>
      <c r="Y3">
        <v>3.110320091247559</v>
      </c>
      <c r="Z3">
        <f t="shared" ref="Z3:Z49" si="9">Y3/2</f>
        <v>1.5551600456237795</v>
      </c>
      <c r="AA3" s="9">
        <f t="shared" ref="AA3:AA49" si="10">SUM(B3, E3, H3, K3, N3, R3,T3,V3,X3, Z3)/2</f>
        <v>22.437254786491394</v>
      </c>
      <c r="AB3">
        <f t="shared" ref="AB3:AB49" si="11">SUM(C3, F3,I3,L3,O3)</f>
        <v>37.632830142974854</v>
      </c>
      <c r="AC3" s="14">
        <f>-SUM(IF(D3&lt;0,D3,0),IF(G3&lt;0,G3,0),IF(J3&lt;0,J3,0),IF(M3&lt;0,M3,0),IF(P3&lt;0,P3,0))</f>
        <v>6.220649242401123</v>
      </c>
      <c r="AD3" s="14">
        <f t="shared" ref="AD3:AD49" si="12">SUM(IF(D3&gt;=0,D3,0),IF(G3&gt;=0,G3,0),IF(J3&gt;=0,J3,0),IF(M3&gt;=0,M3,0),IF(P3&gt;=0,P3,0), IF(R3&gt;=0, R3, 0), IF(T3&gt;=0, T3, 0), IF(V3&gt;=0, V3, 0), IF(X3&gt;=0, X3, 0), IF(Z3&gt;=0, Z3, 0) )</f>
        <v>13.462328672409058</v>
      </c>
      <c r="AE3" s="14">
        <f t="shared" ref="AE3:AE49" si="13">AC3/AD3</f>
        <v>0.4620782476623303</v>
      </c>
      <c r="AF3" s="15">
        <f t="shared" ref="AF3:AF49" si="14">IF(AE3&gt;1, 0.05,((0.05*0.15)/(0.05+(0.1)*AE3)))</f>
        <v>7.7956237117132551E-2</v>
      </c>
      <c r="AG3" s="15">
        <f t="shared" ref="AG3:AG49" si="15">IF(AE3&gt;1,0.05,((AF3*AE3)+0.15*(1-AE3)))</f>
        <v>0.11671014429208418</v>
      </c>
      <c r="AI3">
        <f>IF(D3&gt;=0, D3*0.15*0.5, D3*0.05*0.5)</f>
        <v>2.5035738945007324E-2</v>
      </c>
      <c r="AJ3">
        <f>IF(G3&gt;=0, G3*0.15*0.5, G3*0.05*0.5)</f>
        <v>-6.873364448547363E-2</v>
      </c>
      <c r="AK3">
        <f>IF(J3&gt;=0, J3*0.15*0.5, J3*0.05*0.5)</f>
        <v>-7.013128995895386E-2</v>
      </c>
      <c r="AL3">
        <f>IF(M3&gt;=0, M3*0.15*0.5, M3*0.05*0.5)</f>
        <v>0.17702933549880981</v>
      </c>
      <c r="AM3">
        <f>IF(P3&gt;=0, P3*0.15*0.5, P3*0.05*0.5)</f>
        <v>-1.6651296615600587E-2</v>
      </c>
      <c r="AN3">
        <f t="shared" ref="AN3:AN49" si="16">IF(Q3&gt;=0, Q3*0.15*0.5, Q3*0.05*0.5)</f>
        <v>0.52744606733322141</v>
      </c>
      <c r="AO3">
        <f t="shared" ref="AO3:AO49" si="17">IF(S3&gt;=0, S3*0.15*0.5, S3*0.05*0.5)</f>
        <v>0.29293894171714785</v>
      </c>
      <c r="AP3" s="26">
        <f t="shared" ref="AP3:AP49" si="18">IF(U3&gt;=0, U3*0.15*0.5, U3*0.05*0.5)</f>
        <v>0.23908365368843076</v>
      </c>
      <c r="AQ3">
        <f t="shared" ref="AQ3:AQ49" si="19">IF(W3&gt;=0, W3*0.15*0.5, W3*0.05*0.5)</f>
        <v>0.3224764823913574</v>
      </c>
      <c r="AR3">
        <f t="shared" ref="AR3:AR49" si="20">IF(Y3&gt;=0, Y3*0.15*0.5, Y3*0.05*0.5)</f>
        <v>0.23327400684356692</v>
      </c>
      <c r="AT3">
        <f>IF(D3&gt;=0,D3*AF3,D3*AG3)</f>
        <v>2.602256002132828E-2</v>
      </c>
      <c r="AU3">
        <f>IF(G3&gt;=0,G3*AF3,G3*AG3)</f>
        <v>-0.32087654262481774</v>
      </c>
      <c r="AV3">
        <f>IF(J3&gt;=0,J3*AF3,J3*AG3)</f>
        <v>-0.32740131881997997</v>
      </c>
      <c r="AW3">
        <f>IF(M3&gt;=0,M3*AF3,M3*AG3)</f>
        <v>0.18400721139778173</v>
      </c>
      <c r="AX3">
        <f>IF(P3&gt;=0,P3*AF3,P3*AG3)</f>
        <v>-7.7735009226281487E-2</v>
      </c>
      <c r="AY3">
        <f t="shared" ref="AY3:AY49" si="21">IF(Q3/2&gt;=0,Q3/2*AF3,Q3/2*AG3)</f>
        <v>0.27411807127685117</v>
      </c>
      <c r="AZ3">
        <f t="shared" ref="AZ3:AZ49" si="22">IF(S3/2&gt;=0,S3/2*AF3,S3/2*AG3)</f>
        <v>0.15224278400895902</v>
      </c>
      <c r="BA3">
        <f t="shared" ref="BA3:BA49" si="23">IF(U3/2&gt;=0,U3/2*AF3,U3/2*AG3)</f>
        <v>0.12425374665177141</v>
      </c>
      <c r="BB3">
        <f t="shared" ref="BB3:BB49" si="24">IF(W3/2&gt;=0,W3/2*AF3,W3/2*AG3)</f>
        <v>0.1675936875066632</v>
      </c>
      <c r="BC3">
        <f t="shared" ref="BC3:BC49" si="25">IF(Y3/2&gt;=0,Y3/2*AF3,Y3/2*AG3)</f>
        <v>0.12123442527173803</v>
      </c>
    </row>
    <row r="4" spans="1:55" x14ac:dyDescent="0.35">
      <c r="A4" s="3">
        <v>45098.041666666657</v>
      </c>
      <c r="B4" s="9">
        <v>7.7487220764160156</v>
      </c>
      <c r="C4" s="18">
        <v>0.86480343341827393</v>
      </c>
      <c r="D4" s="20">
        <f t="shared" si="0"/>
        <v>6.8839186429977417</v>
      </c>
      <c r="E4" s="9">
        <v>4.7332134246826172</v>
      </c>
      <c r="F4" s="18">
        <v>0.99785017967224121</v>
      </c>
      <c r="G4" s="20">
        <f t="shared" si="1"/>
        <v>3.735363245010376</v>
      </c>
      <c r="H4" s="9">
        <v>4.6251130104064941</v>
      </c>
      <c r="I4" s="18">
        <v>1.1308968067169189</v>
      </c>
      <c r="J4" s="20">
        <f t="shared" si="2"/>
        <v>3.4942162036895752</v>
      </c>
      <c r="K4" s="9">
        <v>9.7646942138671875</v>
      </c>
      <c r="L4" s="18">
        <v>1.263943552970886</v>
      </c>
      <c r="M4" s="20">
        <f t="shared" si="3"/>
        <v>8.5007506608963013</v>
      </c>
      <c r="N4" s="9">
        <v>6.8012475967407227</v>
      </c>
      <c r="O4" s="18">
        <v>19.157480239868161</v>
      </c>
      <c r="P4" s="20">
        <f t="shared" si="4"/>
        <v>-12.356232643127438</v>
      </c>
      <c r="Q4">
        <v>7.0385446548461914</v>
      </c>
      <c r="R4">
        <f t="shared" si="5"/>
        <v>3.5192723274230957</v>
      </c>
      <c r="S4">
        <v>3.9923558235168461</v>
      </c>
      <c r="T4">
        <f t="shared" si="6"/>
        <v>1.9961779117584231</v>
      </c>
      <c r="U4">
        <v>3.3292973041534419</v>
      </c>
      <c r="V4">
        <f t="shared" si="7"/>
        <v>1.664648652076721</v>
      </c>
      <c r="W4">
        <v>4.2979683876037598</v>
      </c>
      <c r="X4">
        <f t="shared" si="8"/>
        <v>2.1489841938018799</v>
      </c>
      <c r="Y4">
        <v>3.0739080905914311</v>
      </c>
      <c r="Z4">
        <f t="shared" si="9"/>
        <v>1.5369540452957156</v>
      </c>
      <c r="AA4" s="9">
        <f t="shared" si="10"/>
        <v>22.269513726234436</v>
      </c>
      <c r="AB4">
        <f t="shared" si="11"/>
        <v>23.414974212646481</v>
      </c>
      <c r="AC4" s="14">
        <f>-SUM(IF(D4&lt;0,D4,0),IF(G4&lt;0,G4,0),IF(J4&lt;0,J4,0),IF(M4&lt;0,M4,0),IF(P4&lt;0,P4,0))</f>
        <v>12.356232643127438</v>
      </c>
      <c r="AD4" s="14">
        <f t="shared" si="12"/>
        <v>33.480285882949829</v>
      </c>
      <c r="AE4" s="14">
        <f t="shared" si="13"/>
        <v>0.36905995027419919</v>
      </c>
      <c r="AF4" s="15">
        <f t="shared" si="14"/>
        <v>8.6300145319476024E-2</v>
      </c>
      <c r="AG4" s="15">
        <f t="shared" si="15"/>
        <v>0.12649093479913209</v>
      </c>
      <c r="AI4">
        <f>IF(D4&gt;=0, D4*0.15*0.5, D4*0.05*0.5)</f>
        <v>0.51629389822483063</v>
      </c>
      <c r="AJ4">
        <f>IF(G4&gt;=0, G4*0.15*0.5, G4*0.05*0.5)</f>
        <v>0.28015224337577821</v>
      </c>
      <c r="AK4">
        <f>IF(J4&gt;=0, J4*0.15*0.5, J4*0.05*0.5)</f>
        <v>0.26206621527671814</v>
      </c>
      <c r="AL4">
        <f>IF(M4&gt;=0, M4*0.15*0.5, M4*0.05*0.5)</f>
        <v>0.6375562995672226</v>
      </c>
      <c r="AM4">
        <f>IF(P4&gt;=0, P4*0.15*0.5, P4*0.05*0.5)</f>
        <v>-0.30890581607818596</v>
      </c>
      <c r="AN4">
        <f t="shared" si="16"/>
        <v>0.52789084911346429</v>
      </c>
      <c r="AO4">
        <f t="shared" si="17"/>
        <v>0.29942668676376344</v>
      </c>
      <c r="AP4" s="26">
        <f t="shared" si="18"/>
        <v>0.24969729781150812</v>
      </c>
      <c r="AQ4">
        <f t="shared" si="19"/>
        <v>0.32234762907028197</v>
      </c>
      <c r="AR4">
        <f t="shared" si="20"/>
        <v>0.23054310679435733</v>
      </c>
      <c r="AT4">
        <f>IF(D4&gt;=0,D4*AF4,D4*AG4)</f>
        <v>0.59408317925815535</v>
      </c>
      <c r="AU4">
        <f>IF(G4&gt;=0,G4*AF4,G4*AG4)</f>
        <v>0.32236239086542495</v>
      </c>
      <c r="AV4">
        <f>IF(J4&gt;=0,J4*AF4,J4*AG4)</f>
        <v>0.30155136615607819</v>
      </c>
      <c r="AW4">
        <f>IF(M4&gt;=0,M4*AF4,M4*AG4)</f>
        <v>0.73361601735998261</v>
      </c>
      <c r="AX4">
        <f>IF(P4&gt;=0,P4*AF4,P4*AG4)</f>
        <v>-1.5629514176247403</v>
      </c>
      <c r="AY4">
        <f t="shared" si="21"/>
        <v>0.30371371327542379</v>
      </c>
      <c r="AZ4">
        <f t="shared" si="22"/>
        <v>0.17227044386828011</v>
      </c>
      <c r="BA4">
        <f t="shared" si="23"/>
        <v>0.1436594205800909</v>
      </c>
      <c r="BB4">
        <f t="shared" si="24"/>
        <v>0.18545764821435926</v>
      </c>
      <c r="BC4">
        <f t="shared" si="25"/>
        <v>0.13263935745837679</v>
      </c>
    </row>
    <row r="5" spans="1:55" x14ac:dyDescent="0.35">
      <c r="A5" s="3">
        <v>45098.0625</v>
      </c>
      <c r="B5" s="9">
        <v>7.6520185470581046</v>
      </c>
      <c r="C5" s="18">
        <v>7.5268120765686044</v>
      </c>
      <c r="D5" s="20">
        <f t="shared" si="0"/>
        <v>0.12520647048950018</v>
      </c>
      <c r="E5" s="9">
        <v>4.6151666641235352</v>
      </c>
      <c r="F5" s="18">
        <v>7.5268120765686044</v>
      </c>
      <c r="G5" s="20">
        <f t="shared" si="1"/>
        <v>-2.9116454124450692</v>
      </c>
      <c r="H5" s="9">
        <v>4.4799809455871582</v>
      </c>
      <c r="I5" s="18">
        <v>7.5268120765686044</v>
      </c>
      <c r="J5" s="20">
        <f t="shared" si="2"/>
        <v>-3.0468311309814462</v>
      </c>
      <c r="K5" s="9">
        <v>9.7543935775756836</v>
      </c>
      <c r="L5" s="18">
        <v>7.5268120765686044</v>
      </c>
      <c r="M5" s="20">
        <f t="shared" si="3"/>
        <v>2.2275815010070792</v>
      </c>
      <c r="N5" s="9">
        <v>6.7591056823730469</v>
      </c>
      <c r="O5" s="18">
        <v>7.5268120765686044</v>
      </c>
      <c r="P5" s="20">
        <f t="shared" si="4"/>
        <v>-0.76770639419555753</v>
      </c>
      <c r="Q5">
        <v>7.0423135757446289</v>
      </c>
      <c r="R5">
        <f t="shared" si="5"/>
        <v>3.5211567878723145</v>
      </c>
      <c r="S5">
        <v>4.158358097076416</v>
      </c>
      <c r="T5">
        <f t="shared" si="6"/>
        <v>2.079179048538208</v>
      </c>
      <c r="U5">
        <v>3.267633438110352</v>
      </c>
      <c r="V5">
        <f t="shared" si="7"/>
        <v>1.633816719055176</v>
      </c>
      <c r="W5">
        <v>4.2893414497375488</v>
      </c>
      <c r="X5">
        <f t="shared" si="8"/>
        <v>2.1446707248687744</v>
      </c>
      <c r="Y5">
        <v>3.0602643489837651</v>
      </c>
      <c r="Z5">
        <f t="shared" si="9"/>
        <v>1.5301321744918825</v>
      </c>
      <c r="AA5" s="9">
        <f t="shared" si="10"/>
        <v>22.084810435771942</v>
      </c>
      <c r="AB5">
        <f t="shared" si="11"/>
        <v>37.634060382843025</v>
      </c>
      <c r="AC5" s="14">
        <f>-SUM(IF(D5&lt;0,D5,0),IF(G5&lt;0,G5,0),IF(J5&lt;0,J5,0),IF(M5&lt;0,M5,0),IF(P5&lt;0,P5,0))</f>
        <v>6.726182937622073</v>
      </c>
      <c r="AD5" s="14">
        <f t="shared" si="12"/>
        <v>13.261743426322935</v>
      </c>
      <c r="AE5" s="14">
        <f t="shared" si="13"/>
        <v>0.50718693020944927</v>
      </c>
      <c r="AF5" s="15">
        <f t="shared" si="14"/>
        <v>7.4464826488965047E-2</v>
      </c>
      <c r="AG5" s="15">
        <f t="shared" si="15"/>
        <v>0.11168954722410007</v>
      </c>
      <c r="AI5">
        <f>IF(D5&gt;=0, D5*0.15*0.5, D5*0.05*0.5)</f>
        <v>9.3904852867125136E-3</v>
      </c>
      <c r="AJ5">
        <f>IF(G5&gt;=0, G5*0.15*0.5, G5*0.05*0.5)</f>
        <v>-7.2791135311126728E-2</v>
      </c>
      <c r="AK5">
        <f>IF(J5&gt;=0, J5*0.15*0.5, J5*0.05*0.5)</f>
        <v>-7.6170778274536166E-2</v>
      </c>
      <c r="AL5">
        <f>IF(M5&gt;=0, M5*0.15*0.5, M5*0.05*0.5)</f>
        <v>0.16706861257553093</v>
      </c>
      <c r="AM5">
        <f>IF(P5&gt;=0, P5*0.15*0.5, P5*0.05*0.5)</f>
        <v>-1.9192659854888938E-2</v>
      </c>
      <c r="AN5">
        <f t="shared" si="16"/>
        <v>0.52817351818084712</v>
      </c>
      <c r="AO5">
        <f t="shared" si="17"/>
        <v>0.31187685728073117</v>
      </c>
      <c r="AP5" s="26">
        <f t="shared" si="18"/>
        <v>0.24507250785827639</v>
      </c>
      <c r="AQ5">
        <f t="shared" si="19"/>
        <v>0.32170060873031614</v>
      </c>
      <c r="AR5">
        <f t="shared" si="20"/>
        <v>0.22951982617378236</v>
      </c>
      <c r="AT5">
        <f>IF(D5&gt;=0,D5*AF5,D5*AG5)</f>
        <v>9.3234781002963524E-3</v>
      </c>
      <c r="AU5">
        <f>IF(G5&gt;=0,G5*AF5,G5*AG5)</f>
        <v>-0.3252003577931179</v>
      </c>
      <c r="AV5">
        <f>IF(J5&gt;=0,J5*AF5,J5*AG5)</f>
        <v>-0.34029918948761045</v>
      </c>
      <c r="AW5">
        <f>IF(M5&gt;=0,M5*AF5,M5*AG5)</f>
        <v>0.16587646996252048</v>
      </c>
      <c r="AX5">
        <f>IF(P5&gt;=0,P5*AF5,P5*AG5)</f>
        <v>-8.5744779568748306E-2</v>
      </c>
      <c r="AY5">
        <f t="shared" si="21"/>
        <v>0.26220232924935338</v>
      </c>
      <c r="AZ5">
        <f t="shared" si="22"/>
        <v>0.1548257070888891</v>
      </c>
      <c r="BA5">
        <f t="shared" si="23"/>
        <v>0.12166187849921384</v>
      </c>
      <c r="BB5">
        <f t="shared" si="24"/>
        <v>0.15970253340331619</v>
      </c>
      <c r="BC5">
        <f t="shared" si="25"/>
        <v>0.11394102687872082</v>
      </c>
    </row>
    <row r="6" spans="1:55" x14ac:dyDescent="0.35">
      <c r="A6" s="3">
        <v>45098.083333333343</v>
      </c>
      <c r="B6" s="9">
        <v>7.5623369216918954</v>
      </c>
      <c r="C6" s="18">
        <v>7.5265069007873544</v>
      </c>
      <c r="D6" s="20">
        <f t="shared" si="0"/>
        <v>3.5830020904541016E-2</v>
      </c>
      <c r="E6" s="9">
        <v>4.5048303604125977</v>
      </c>
      <c r="F6" s="18">
        <v>7.52650690078735</v>
      </c>
      <c r="G6" s="20">
        <f t="shared" si="1"/>
        <v>-3.0216765403747523</v>
      </c>
      <c r="H6" s="9">
        <v>4.3174500465393066</v>
      </c>
      <c r="I6" s="18">
        <v>7.5265069007873544</v>
      </c>
      <c r="J6" s="20">
        <f t="shared" si="2"/>
        <v>-3.2090568542480478</v>
      </c>
      <c r="K6" s="9">
        <v>9.7282924652099609</v>
      </c>
      <c r="L6" s="18">
        <v>7.5265069007873544</v>
      </c>
      <c r="M6" s="20">
        <f t="shared" si="3"/>
        <v>2.2017855644226065</v>
      </c>
      <c r="N6" s="9">
        <v>6.749176025390625</v>
      </c>
      <c r="O6" s="18">
        <v>7.5265069007873544</v>
      </c>
      <c r="P6" s="20">
        <f t="shared" si="4"/>
        <v>-0.7773308753967294</v>
      </c>
      <c r="Q6">
        <v>7.033482551574707</v>
      </c>
      <c r="R6">
        <f t="shared" si="5"/>
        <v>3.5167412757873535</v>
      </c>
      <c r="S6">
        <v>4.2559380531311044</v>
      </c>
      <c r="T6">
        <f t="shared" si="6"/>
        <v>2.1279690265655522</v>
      </c>
      <c r="U6">
        <v>3.246605396270752</v>
      </c>
      <c r="V6">
        <f t="shared" si="7"/>
        <v>1.623302698135376</v>
      </c>
      <c r="W6">
        <v>4.2815580368041992</v>
      </c>
      <c r="X6">
        <f t="shared" si="8"/>
        <v>2.1407790184020996</v>
      </c>
      <c r="Y6">
        <v>3.0941908359527588</v>
      </c>
      <c r="Z6">
        <f t="shared" si="9"/>
        <v>1.5470954179763794</v>
      </c>
      <c r="AA6" s="9">
        <f t="shared" si="10"/>
        <v>21.908986628055573</v>
      </c>
      <c r="AB6">
        <f t="shared" si="11"/>
        <v>37.632534503936768</v>
      </c>
      <c r="AC6" s="14">
        <f>-SUM(IF(D6&lt;0,D6,0),IF(G6&lt;0,G6,0),IF(J6&lt;0,J6,0),IF(M6&lt;0,M6,0),IF(P6&lt;0,P6,0))</f>
        <v>7.0080642700195295</v>
      </c>
      <c r="AD6" s="14">
        <f t="shared" si="12"/>
        <v>13.193503022193909</v>
      </c>
      <c r="AE6" s="14">
        <f t="shared" si="13"/>
        <v>0.53117540188005197</v>
      </c>
      <c r="AF6" s="15">
        <f t="shared" si="14"/>
        <v>7.2732534022106277E-2</v>
      </c>
      <c r="AG6" s="15">
        <f t="shared" si="15"/>
        <v>0.10895742270693906</v>
      </c>
      <c r="AI6">
        <f>IF(D6&gt;=0, D6*0.15*0.5, D6*0.05*0.5)</f>
        <v>2.6872515678405761E-3</v>
      </c>
      <c r="AJ6">
        <f>IF(G6&gt;=0, G6*0.15*0.5, G6*0.05*0.5)</f>
        <v>-7.5541913509368813E-2</v>
      </c>
      <c r="AK6">
        <f>IF(J6&gt;=0, J6*0.15*0.5, J6*0.05*0.5)</f>
        <v>-8.02264213562012E-2</v>
      </c>
      <c r="AL6">
        <f>IF(M6&gt;=0, M6*0.15*0.5, M6*0.05*0.5)</f>
        <v>0.1651339173316955</v>
      </c>
      <c r="AM6">
        <f>IF(P6&gt;=0, P6*0.15*0.5, P6*0.05*0.5)</f>
        <v>-1.9433271884918238E-2</v>
      </c>
      <c r="AN6">
        <f t="shared" si="16"/>
        <v>0.52751119136810298</v>
      </c>
      <c r="AO6">
        <f t="shared" si="17"/>
        <v>0.31919535398483284</v>
      </c>
      <c r="AP6" s="26">
        <f t="shared" si="18"/>
        <v>0.2434954047203064</v>
      </c>
      <c r="AQ6">
        <f t="shared" si="19"/>
        <v>0.32111685276031493</v>
      </c>
      <c r="AR6">
        <f t="shared" si="20"/>
        <v>0.23206431269645689</v>
      </c>
      <c r="AT6">
        <f>IF(D6&gt;=0,D6*AF6,D6*AG6)</f>
        <v>2.6060082144523087E-3</v>
      </c>
      <c r="AU6">
        <f>IF(G6&gt;=0,G6*AF6,G6*AG6)</f>
        <v>-0.32923408809325311</v>
      </c>
      <c r="AV6">
        <f>IF(J6&gt;=0,J6*AF6,J6*AG6)</f>
        <v>-0.34965056415890466</v>
      </c>
      <c r="AW6">
        <f>IF(M6&gt;=0,M6*AF6,M6*AG6)</f>
        <v>0.1601414434737497</v>
      </c>
      <c r="AX6">
        <f>IF(P6&gt;=0,P6*AF6,P6*AG6)</f>
        <v>-8.4695968773756417E-2</v>
      </c>
      <c r="AY6">
        <f t="shared" si="21"/>
        <v>0.25578150448814913</v>
      </c>
      <c r="AZ6">
        <f t="shared" si="22"/>
        <v>0.15477257962266741</v>
      </c>
      <c r="BA6">
        <f t="shared" si="23"/>
        <v>0.11806691872030815</v>
      </c>
      <c r="BB6">
        <f t="shared" si="24"/>
        <v>0.15570428278974199</v>
      </c>
      <c r="BC6">
        <f t="shared" si="25"/>
        <v>0.11252417012341175</v>
      </c>
    </row>
    <row r="7" spans="1:55" x14ac:dyDescent="0.35">
      <c r="A7" s="3">
        <v>45098.104166666657</v>
      </c>
      <c r="B7" s="9">
        <v>7.4545488357543954</v>
      </c>
      <c r="C7" s="18">
        <v>7.5261540412902832</v>
      </c>
      <c r="D7" s="20">
        <f t="shared" si="0"/>
        <v>-7.1605205535887784E-2</v>
      </c>
      <c r="E7" s="9">
        <v>4.3856987953186044</v>
      </c>
      <c r="F7" s="18">
        <v>7.5261540412902832</v>
      </c>
      <c r="G7" s="20">
        <f t="shared" si="1"/>
        <v>-3.1404552459716788</v>
      </c>
      <c r="H7" s="9">
        <v>4.2468366622924796</v>
      </c>
      <c r="I7" s="18">
        <v>7.5261540412902832</v>
      </c>
      <c r="J7" s="20">
        <f t="shared" si="2"/>
        <v>-3.2793173789978036</v>
      </c>
      <c r="K7" s="9">
        <v>9.6870517730712891</v>
      </c>
      <c r="L7" s="18">
        <v>7.5261540412902832</v>
      </c>
      <c r="M7" s="20">
        <f t="shared" si="3"/>
        <v>2.1608977317810059</v>
      </c>
      <c r="N7" s="9">
        <v>6.7649850845336914</v>
      </c>
      <c r="O7" s="18">
        <v>7.5261540412902832</v>
      </c>
      <c r="P7" s="20">
        <f t="shared" si="4"/>
        <v>-0.7611689567565918</v>
      </c>
      <c r="Q7">
        <v>7.0653009414672852</v>
      </c>
      <c r="R7">
        <f t="shared" si="5"/>
        <v>3.5326504707336426</v>
      </c>
      <c r="S7">
        <v>4.3258585929870614</v>
      </c>
      <c r="T7">
        <f t="shared" si="6"/>
        <v>2.1629292964935307</v>
      </c>
      <c r="U7">
        <v>3.2585091590881352</v>
      </c>
      <c r="V7">
        <f t="shared" si="7"/>
        <v>1.6292545795440676</v>
      </c>
      <c r="W7">
        <v>4.2933001518249512</v>
      </c>
      <c r="X7">
        <f t="shared" si="8"/>
        <v>2.1466500759124756</v>
      </c>
      <c r="Y7">
        <v>3.171312808990479</v>
      </c>
      <c r="Z7">
        <f t="shared" si="9"/>
        <v>1.5856564044952395</v>
      </c>
      <c r="AA7" s="9">
        <f t="shared" si="10"/>
        <v>21.798130989074707</v>
      </c>
      <c r="AB7">
        <f t="shared" si="11"/>
        <v>37.630770206451416</v>
      </c>
      <c r="AC7" s="14">
        <f>-SUM(IF(D7&lt;0,D7,0),IF(G7&lt;0,G7,0),IF(J7&lt;0,J7,0),IF(M7&lt;0,M7,0),IF(P7&lt;0,P7,0))</f>
        <v>7.252546787261962</v>
      </c>
      <c r="AD7" s="14">
        <f t="shared" si="12"/>
        <v>13.218038558959961</v>
      </c>
      <c r="AE7" s="14">
        <f t="shared" si="13"/>
        <v>0.54868555231636551</v>
      </c>
      <c r="AF7" s="15">
        <f t="shared" si="14"/>
        <v>7.1518101717276378E-2</v>
      </c>
      <c r="AG7" s="15">
        <f t="shared" si="15"/>
        <v>0.10693811629390698</v>
      </c>
      <c r="AI7">
        <f>IF(D7&gt;=0, D7*0.15*0.5, D7*0.05*0.5)</f>
        <v>-1.7901301383971948E-3</v>
      </c>
      <c r="AJ7">
        <f>IF(G7&gt;=0, G7*0.15*0.5, G7*0.05*0.5)</f>
        <v>-7.8511381149291973E-2</v>
      </c>
      <c r="AK7">
        <f>IF(J7&gt;=0, J7*0.15*0.5, J7*0.05*0.5)</f>
        <v>-8.1982934474945091E-2</v>
      </c>
      <c r="AL7">
        <f>IF(M7&gt;=0, M7*0.15*0.5, M7*0.05*0.5)</f>
        <v>0.16206732988357545</v>
      </c>
      <c r="AM7">
        <f>IF(P7&gt;=0, P7*0.15*0.5, P7*0.05*0.5)</f>
        <v>-1.9029223918914796E-2</v>
      </c>
      <c r="AN7">
        <f t="shared" si="16"/>
        <v>0.52989757061004639</v>
      </c>
      <c r="AO7">
        <f t="shared" si="17"/>
        <v>0.32443939447402959</v>
      </c>
      <c r="AP7" s="26">
        <f t="shared" si="18"/>
        <v>0.24438818693161013</v>
      </c>
      <c r="AQ7">
        <f t="shared" si="19"/>
        <v>0.32199751138687133</v>
      </c>
      <c r="AR7">
        <f t="shared" si="20"/>
        <v>0.23784846067428592</v>
      </c>
      <c r="AT7">
        <f>IF(D7&gt;=0,D7*AF7,D7*AG7)</f>
        <v>-7.6573257968458796E-3</v>
      </c>
      <c r="AU7">
        <f>IF(G7&gt;=0,G7*AF7,G7*AG7)</f>
        <v>-0.33583436830952962</v>
      </c>
      <c r="AV7">
        <f>IF(J7&gt;=0,J7*AF7,J7*AG7)</f>
        <v>-0.35068402323989734</v>
      </c>
      <c r="AW7">
        <f>IF(M7&gt;=0,M7*AF7,M7*AG7)</f>
        <v>0.15454330378214579</v>
      </c>
      <c r="AX7">
        <f>IF(P7&gt;=0,P7*AF7,P7*AG7)</f>
        <v>-8.1397974416948266E-2</v>
      </c>
      <c r="AY7">
        <f t="shared" si="21"/>
        <v>0.25264845569751293</v>
      </c>
      <c r="AZ7">
        <f t="shared" si="22"/>
        <v>0.15468859743390137</v>
      </c>
      <c r="BA7">
        <f t="shared" si="23"/>
        <v>0.11652119474317098</v>
      </c>
      <c r="BB7">
        <f t="shared" si="24"/>
        <v>0.15352433848050748</v>
      </c>
      <c r="BC7">
        <f t="shared" si="25"/>
        <v>0.11340313602534127</v>
      </c>
    </row>
    <row r="8" spans="1:55" x14ac:dyDescent="0.35">
      <c r="A8" s="3">
        <v>45098.125</v>
      </c>
      <c r="B8" s="9">
        <v>7.343017578125</v>
      </c>
      <c r="C8" s="18">
        <v>7.5260438919067383</v>
      </c>
      <c r="D8" s="20">
        <f t="shared" si="0"/>
        <v>-0.18302631378173828</v>
      </c>
      <c r="E8" s="9">
        <v>4.3089737892150879</v>
      </c>
      <c r="F8" s="18">
        <v>7.5260438919067383</v>
      </c>
      <c r="G8" s="20">
        <f t="shared" si="1"/>
        <v>-3.2170701026916504</v>
      </c>
      <c r="H8" s="9">
        <v>4.1610398292541504</v>
      </c>
      <c r="I8" s="18">
        <v>7.5260438919067383</v>
      </c>
      <c r="J8" s="20">
        <f t="shared" si="2"/>
        <v>-3.3650040626525879</v>
      </c>
      <c r="K8" s="9">
        <v>9.6473054885864258</v>
      </c>
      <c r="L8" s="18">
        <v>7.5260438919067383</v>
      </c>
      <c r="M8" s="20">
        <f t="shared" si="3"/>
        <v>2.1212615966796875</v>
      </c>
      <c r="N8" s="9">
        <v>6.6673078536987296</v>
      </c>
      <c r="O8" s="18">
        <v>7.5260438919067383</v>
      </c>
      <c r="P8" s="20">
        <f t="shared" si="4"/>
        <v>-0.8587360382080087</v>
      </c>
      <c r="Q8">
        <v>7.1183099746704102</v>
      </c>
      <c r="R8">
        <f t="shared" si="5"/>
        <v>3.5591549873352051</v>
      </c>
      <c r="S8">
        <v>4.3639159202575684</v>
      </c>
      <c r="T8">
        <f t="shared" si="6"/>
        <v>2.1819579601287842</v>
      </c>
      <c r="U8">
        <v>3.2735543251037602</v>
      </c>
      <c r="V8">
        <f t="shared" si="7"/>
        <v>1.6367771625518801</v>
      </c>
      <c r="W8">
        <v>4.431128978729248</v>
      </c>
      <c r="X8">
        <f t="shared" si="8"/>
        <v>2.215564489364624</v>
      </c>
      <c r="Y8">
        <v>3.282853364944458</v>
      </c>
      <c r="Z8">
        <f t="shared" si="9"/>
        <v>1.641426682472229</v>
      </c>
      <c r="AA8" s="9">
        <f t="shared" si="10"/>
        <v>21.681262910366058</v>
      </c>
      <c r="AB8">
        <f t="shared" si="11"/>
        <v>37.630219459533691</v>
      </c>
      <c r="AC8" s="14">
        <f>-SUM(IF(D8&lt;0,D8,0),IF(G8&lt;0,G8,0),IF(J8&lt;0,J8,0),IF(M8&lt;0,M8,0),IF(P8&lt;0,P8,0))</f>
        <v>7.6238365173339853</v>
      </c>
      <c r="AD8" s="14">
        <f t="shared" si="12"/>
        <v>13.35614287853241</v>
      </c>
      <c r="AE8" s="14">
        <f t="shared" si="13"/>
        <v>0.57081124293660612</v>
      </c>
      <c r="AF8" s="15">
        <f t="shared" si="14"/>
        <v>7.0040355379832442E-2</v>
      </c>
      <c r="AG8" s="15">
        <f t="shared" si="15"/>
        <v>0.10435813586959285</v>
      </c>
      <c r="AI8">
        <f>IF(D8&gt;=0, D8*0.15*0.5, D8*0.05*0.5)</f>
        <v>-4.5756578445434572E-3</v>
      </c>
      <c r="AJ8">
        <f>IF(G8&gt;=0, G8*0.15*0.5, G8*0.05*0.5)</f>
        <v>-8.042675256729126E-2</v>
      </c>
      <c r="AK8">
        <f>IF(J8&gt;=0, J8*0.15*0.5, J8*0.05*0.5)</f>
        <v>-8.4125101566314697E-2</v>
      </c>
      <c r="AL8">
        <f>IF(M8&gt;=0, M8*0.15*0.5, M8*0.05*0.5)</f>
        <v>0.15909461975097655</v>
      </c>
      <c r="AM8">
        <f>IF(P8&gt;=0, P8*0.15*0.5, P8*0.05*0.5)</f>
        <v>-2.146840095520022E-2</v>
      </c>
      <c r="AN8">
        <f t="shared" si="16"/>
        <v>0.5338732481002807</v>
      </c>
      <c r="AO8">
        <f t="shared" si="17"/>
        <v>0.32729369401931763</v>
      </c>
      <c r="AP8" s="26">
        <f t="shared" si="18"/>
        <v>0.24551657438278202</v>
      </c>
      <c r="AQ8">
        <f t="shared" si="19"/>
        <v>0.33233467340469358</v>
      </c>
      <c r="AR8">
        <f t="shared" si="20"/>
        <v>0.24621400237083435</v>
      </c>
      <c r="AT8">
        <f>IF(D8&gt;=0,D8*AF8,D8*AG8)</f>
        <v>-1.9100284921345377E-2</v>
      </c>
      <c r="AU8">
        <f>IF(G8&gt;=0,G8*AF8,G8*AG8)</f>
        <v>-0.33572743887870027</v>
      </c>
      <c r="AV8">
        <f>IF(J8&gt;=0,J8*AF8,J8*AG8)</f>
        <v>-0.35116555117203069</v>
      </c>
      <c r="AW8">
        <f>IF(M8&gt;=0,M8*AF8,M8*AG8)</f>
        <v>0.14857391608503612</v>
      </c>
      <c r="AX8">
        <f>IF(P8&gt;=0,P8*AF8,P8*AG8)</f>
        <v>-8.961609215142724E-2</v>
      </c>
      <c r="AY8">
        <f t="shared" si="21"/>
        <v>0.24928448016486079</v>
      </c>
      <c r="AZ8">
        <f t="shared" si="22"/>
        <v>0.15282511095127432</v>
      </c>
      <c r="BA8">
        <f t="shared" si="23"/>
        <v>0.11464045414272746</v>
      </c>
      <c r="BB8">
        <f t="shared" si="24"/>
        <v>0.15517892420203527</v>
      </c>
      <c r="BC8">
        <f t="shared" si="25"/>
        <v>0.1149661081702943</v>
      </c>
    </row>
    <row r="9" spans="1:55" x14ac:dyDescent="0.35">
      <c r="A9" s="3">
        <v>45098.145833333343</v>
      </c>
      <c r="B9" s="9">
        <v>7.1618208885192871</v>
      </c>
      <c r="C9" s="18">
        <v>7.525719165802002</v>
      </c>
      <c r="D9" s="20">
        <f t="shared" si="0"/>
        <v>-0.36389827728271484</v>
      </c>
      <c r="E9" s="9">
        <v>4.2194552421569824</v>
      </c>
      <c r="F9" s="18">
        <v>7.525719165802002</v>
      </c>
      <c r="G9" s="20">
        <f t="shared" si="1"/>
        <v>-3.3062639236450195</v>
      </c>
      <c r="H9" s="9">
        <v>4.0579028129577637</v>
      </c>
      <c r="I9" s="18">
        <v>7.525719165802002</v>
      </c>
      <c r="J9" s="20">
        <f t="shared" si="2"/>
        <v>-3.4678163528442383</v>
      </c>
      <c r="K9" s="9">
        <v>9.563532829284668</v>
      </c>
      <c r="L9" s="18">
        <v>7.525719165802002</v>
      </c>
      <c r="M9" s="20">
        <f t="shared" si="3"/>
        <v>2.037813663482666</v>
      </c>
      <c r="N9" s="9">
        <v>6.6007590293884277</v>
      </c>
      <c r="O9" s="18">
        <v>7.525719165802002</v>
      </c>
      <c r="P9" s="20">
        <f t="shared" si="4"/>
        <v>-0.92496013641357422</v>
      </c>
      <c r="Q9">
        <v>7.1604666709899902</v>
      </c>
      <c r="R9">
        <f t="shared" si="5"/>
        <v>3.5802333354949951</v>
      </c>
      <c r="S9">
        <v>4.3634061813354492</v>
      </c>
      <c r="T9">
        <f t="shared" si="6"/>
        <v>2.1817030906677246</v>
      </c>
      <c r="U9">
        <v>3.348258495330811</v>
      </c>
      <c r="V9">
        <f t="shared" si="7"/>
        <v>1.6741292476654055</v>
      </c>
      <c r="W9">
        <v>4.511744499206543</v>
      </c>
      <c r="X9">
        <f t="shared" si="8"/>
        <v>2.2558722496032715</v>
      </c>
      <c r="Y9">
        <v>3.3937473297119141</v>
      </c>
      <c r="Z9">
        <f t="shared" si="9"/>
        <v>1.696873664855957</v>
      </c>
      <c r="AA9" s="9">
        <f t="shared" si="10"/>
        <v>21.496141195297241</v>
      </c>
      <c r="AB9">
        <f t="shared" si="11"/>
        <v>37.62859582901001</v>
      </c>
      <c r="AC9" s="14">
        <f>-SUM(IF(D9&lt;0,D9,0),IF(G9&lt;0,G9,0),IF(J9&lt;0,J9,0),IF(M9&lt;0,M9,0),IF(P9&lt;0,P9,0))</f>
        <v>8.0629386901855469</v>
      </c>
      <c r="AD9" s="14">
        <f t="shared" si="12"/>
        <v>13.42662525177002</v>
      </c>
      <c r="AE9" s="14">
        <f t="shared" si="13"/>
        <v>0.60051863658908755</v>
      </c>
      <c r="AF9" s="15">
        <f t="shared" si="14"/>
        <v>6.814968643552699E-2</v>
      </c>
      <c r="AG9" s="15">
        <f t="shared" si="15"/>
        <v>0.10084736129387337</v>
      </c>
      <c r="AI9">
        <f>IF(D9&gt;=0, D9*0.15*0.5, D9*0.05*0.5)</f>
        <v>-9.0974569320678711E-3</v>
      </c>
      <c r="AJ9">
        <f>IF(G9&gt;=0, G9*0.15*0.5, G9*0.05*0.5)</f>
        <v>-8.2656598091125494E-2</v>
      </c>
      <c r="AK9">
        <f>IF(J9&gt;=0, J9*0.15*0.5, J9*0.05*0.5)</f>
        <v>-8.6695408821105963E-2</v>
      </c>
      <c r="AL9">
        <f>IF(M9&gt;=0, M9*0.15*0.5, M9*0.05*0.5)</f>
        <v>0.15283602476119995</v>
      </c>
      <c r="AM9">
        <f>IF(P9&gt;=0, P9*0.15*0.5, P9*0.05*0.5)</f>
        <v>-2.3124003410339357E-2</v>
      </c>
      <c r="AN9">
        <f t="shared" si="16"/>
        <v>0.53703500032424922</v>
      </c>
      <c r="AO9">
        <f t="shared" si="17"/>
        <v>0.32725546360015867</v>
      </c>
      <c r="AP9" s="26">
        <f t="shared" si="18"/>
        <v>0.2511193871498108</v>
      </c>
      <c r="AQ9">
        <f t="shared" si="19"/>
        <v>0.33838083744049069</v>
      </c>
      <c r="AR9">
        <f t="shared" si="20"/>
        <v>0.25453104972839352</v>
      </c>
      <c r="AT9">
        <f>IF(D9&gt;=0,D9*AF9,D9*AG9)</f>
        <v>-3.6698181043348058E-2</v>
      </c>
      <c r="AU9">
        <f>IF(G9&gt;=0,G9*AF9,G9*AG9)</f>
        <v>-0.33342799244072863</v>
      </c>
      <c r="AV9">
        <f>IF(J9&gt;=0,J9*AF9,J9*AG9)</f>
        <v>-0.34972012863608515</v>
      </c>
      <c r="AW9">
        <f>IF(M9&gt;=0,M9*AF9,M9*AG9)</f>
        <v>0.13887636218037622</v>
      </c>
      <c r="AX9">
        <f>IF(P9&gt;=0,P9*AF9,P9*AG9)</f>
        <v>-9.3279789059330112E-2</v>
      </c>
      <c r="AY9">
        <f t="shared" si="21"/>
        <v>0.24399177918000481</v>
      </c>
      <c r="AZ9">
        <f t="shared" si="22"/>
        <v>0.14868238152442553</v>
      </c>
      <c r="BA9">
        <f t="shared" si="23"/>
        <v>0.11409138328094209</v>
      </c>
      <c r="BB9">
        <f t="shared" si="24"/>
        <v>0.15373698644906983</v>
      </c>
      <c r="BC9">
        <f t="shared" si="25"/>
        <v>0.11564140818063699</v>
      </c>
    </row>
    <row r="10" spans="1:55" x14ac:dyDescent="0.35">
      <c r="A10" s="3">
        <v>45098.166666666657</v>
      </c>
      <c r="B10" s="9">
        <v>7.1036734580993652</v>
      </c>
      <c r="C10" s="18">
        <v>1.9044662714004521</v>
      </c>
      <c r="D10" s="20">
        <f t="shared" si="0"/>
        <v>5.1992071866989136</v>
      </c>
      <c r="E10" s="9">
        <v>4.1553764343261719</v>
      </c>
      <c r="F10" s="18">
        <v>1.9044662714004521</v>
      </c>
      <c r="G10" s="20">
        <f t="shared" si="1"/>
        <v>2.2509101629257198</v>
      </c>
      <c r="H10" s="9">
        <v>4.042241096496582</v>
      </c>
      <c r="I10" s="18">
        <v>1.9044662714004521</v>
      </c>
      <c r="J10" s="20">
        <f t="shared" si="2"/>
        <v>2.1377748250961299</v>
      </c>
      <c r="K10" s="9">
        <v>9.4755115509033203</v>
      </c>
      <c r="L10" s="18">
        <v>1.9044662714004521</v>
      </c>
      <c r="M10" s="20">
        <f t="shared" si="3"/>
        <v>7.5710452795028687</v>
      </c>
      <c r="N10" s="9">
        <v>6.4747400283813477</v>
      </c>
      <c r="O10" s="18">
        <v>1.9044662714004521</v>
      </c>
      <c r="P10" s="20">
        <f t="shared" si="4"/>
        <v>4.570273756980896</v>
      </c>
      <c r="Q10">
        <v>7.1694831848144531</v>
      </c>
      <c r="R10">
        <f t="shared" si="5"/>
        <v>3.5847415924072266</v>
      </c>
      <c r="S10">
        <v>4.2987561225891113</v>
      </c>
      <c r="T10">
        <f t="shared" si="6"/>
        <v>2.1493780612945557</v>
      </c>
      <c r="U10">
        <v>3.4512355327606201</v>
      </c>
      <c r="V10">
        <f t="shared" si="7"/>
        <v>1.7256177663803101</v>
      </c>
      <c r="W10">
        <v>4.4953975677490234</v>
      </c>
      <c r="X10">
        <f t="shared" si="8"/>
        <v>2.2476987838745117</v>
      </c>
      <c r="Y10">
        <v>3.5078778266906738</v>
      </c>
      <c r="Z10">
        <f t="shared" si="9"/>
        <v>1.7539389133453369</v>
      </c>
      <c r="AA10" s="9">
        <f t="shared" si="10"/>
        <v>21.356458842754364</v>
      </c>
      <c r="AB10">
        <f t="shared" si="11"/>
        <v>9.5223313570022601</v>
      </c>
      <c r="AC10" s="14">
        <f>-SUM(IF(D10&lt;0,D10,0),IF(G10&lt;0,G10,0),IF(J10&lt;0,J10,0),IF(M10&lt;0,M10,0),IF(P10&lt;0,P10,0))</f>
        <v>0</v>
      </c>
      <c r="AD10" s="14">
        <f t="shared" si="12"/>
        <v>33.19058632850647</v>
      </c>
      <c r="AE10" s="14">
        <f t="shared" si="13"/>
        <v>0</v>
      </c>
      <c r="AF10" s="15">
        <f t="shared" si="14"/>
        <v>0.15</v>
      </c>
      <c r="AG10" s="15">
        <f t="shared" si="15"/>
        <v>0.15</v>
      </c>
      <c r="AI10">
        <f>IF(D10&gt;=0, D10*0.15*0.5, D10*0.05*0.5)</f>
        <v>0.38994053900241848</v>
      </c>
      <c r="AJ10">
        <f>IF(G10&gt;=0, G10*0.15*0.5, G10*0.05*0.5)</f>
        <v>0.16881826221942897</v>
      </c>
      <c r="AK10">
        <f>IF(J10&gt;=0, J10*0.15*0.5, J10*0.05*0.5)</f>
        <v>0.16033311188220975</v>
      </c>
      <c r="AL10">
        <f>IF(M10&gt;=0, M10*0.15*0.5, M10*0.05*0.5)</f>
        <v>0.56782839596271517</v>
      </c>
      <c r="AM10">
        <f>IF(P10&gt;=0, P10*0.15*0.5, P10*0.05*0.5)</f>
        <v>0.3427705317735672</v>
      </c>
      <c r="AN10">
        <f t="shared" si="16"/>
        <v>0.53771123886108396</v>
      </c>
      <c r="AO10">
        <f t="shared" si="17"/>
        <v>0.32240670919418335</v>
      </c>
      <c r="AP10" s="26">
        <f t="shared" si="18"/>
        <v>0.2588426649570465</v>
      </c>
      <c r="AQ10">
        <f t="shared" si="19"/>
        <v>0.33715481758117677</v>
      </c>
      <c r="AR10">
        <f t="shared" si="20"/>
        <v>0.26309083700180053</v>
      </c>
      <c r="AT10">
        <f>IF(D10&gt;=0,D10*AF10,D10*AG10)</f>
        <v>0.77988107800483697</v>
      </c>
      <c r="AU10">
        <f>IF(G10&gt;=0,G10*AF10,G10*AG10)</f>
        <v>0.33763652443885794</v>
      </c>
      <c r="AV10">
        <f>IF(J10&gt;=0,J10*AF10,J10*AG10)</f>
        <v>0.3206662237644195</v>
      </c>
      <c r="AW10">
        <f>IF(M10&gt;=0,M10*AF10,M10*AG10)</f>
        <v>1.1356567919254303</v>
      </c>
      <c r="AX10">
        <f>IF(P10&gt;=0,P10*AF10,P10*AG10)</f>
        <v>0.6855410635471344</v>
      </c>
      <c r="AY10">
        <f t="shared" si="21"/>
        <v>0.53771123886108396</v>
      </c>
      <c r="AZ10">
        <f t="shared" si="22"/>
        <v>0.32240670919418335</v>
      </c>
      <c r="BA10">
        <f t="shared" si="23"/>
        <v>0.2588426649570465</v>
      </c>
      <c r="BB10">
        <f t="shared" si="24"/>
        <v>0.33715481758117677</v>
      </c>
      <c r="BC10">
        <f t="shared" si="25"/>
        <v>0.26309083700180053</v>
      </c>
    </row>
    <row r="11" spans="1:55" x14ac:dyDescent="0.35">
      <c r="A11" s="3">
        <v>45098.1875</v>
      </c>
      <c r="B11" s="9">
        <v>6.9689416885375977</v>
      </c>
      <c r="C11" s="18">
        <v>7.5251259803771973</v>
      </c>
      <c r="D11" s="20">
        <f t="shared" si="0"/>
        <v>-0.55618429183959961</v>
      </c>
      <c r="E11" s="9">
        <v>4.0506734848022461</v>
      </c>
      <c r="F11" s="18">
        <v>7.5251259803771973</v>
      </c>
      <c r="G11" s="20">
        <f t="shared" si="1"/>
        <v>-3.4744524955749512</v>
      </c>
      <c r="H11" s="9">
        <v>3.973294734954834</v>
      </c>
      <c r="I11" s="18">
        <v>7.5251259803771973</v>
      </c>
      <c r="J11" s="20">
        <f t="shared" si="2"/>
        <v>-3.5518312454223633</v>
      </c>
      <c r="K11" s="9">
        <v>9.4902763366699219</v>
      </c>
      <c r="L11" s="18">
        <v>7.5251259803771973</v>
      </c>
      <c r="M11" s="20">
        <f t="shared" si="3"/>
        <v>1.9651503562927246</v>
      </c>
      <c r="N11" s="9">
        <v>6.4507875442504883</v>
      </c>
      <c r="O11" s="18">
        <v>7.5251259803771973</v>
      </c>
      <c r="P11" s="20">
        <f t="shared" si="4"/>
        <v>-1.074338436126709</v>
      </c>
      <c r="Q11">
        <v>7.1625862121582031</v>
      </c>
      <c r="R11">
        <f t="shared" si="5"/>
        <v>3.5812931060791016</v>
      </c>
      <c r="S11">
        <v>4.1675004959106454</v>
      </c>
      <c r="T11">
        <f t="shared" si="6"/>
        <v>2.0837502479553227</v>
      </c>
      <c r="U11">
        <v>3.5530433654785161</v>
      </c>
      <c r="V11">
        <f t="shared" si="7"/>
        <v>1.776521682739258</v>
      </c>
      <c r="W11">
        <v>4.437159538269043</v>
      </c>
      <c r="X11">
        <f t="shared" si="8"/>
        <v>2.2185797691345215</v>
      </c>
      <c r="Y11">
        <v>3.5822410583496089</v>
      </c>
      <c r="Z11">
        <f t="shared" si="9"/>
        <v>1.7911205291748045</v>
      </c>
      <c r="AA11" s="9">
        <f t="shared" si="10"/>
        <v>21.192619562149048</v>
      </c>
      <c r="AB11">
        <f t="shared" si="11"/>
        <v>37.625629901885986</v>
      </c>
      <c r="AC11" s="14">
        <f>-SUM(IF(D11&lt;0,D11,0),IF(G11&lt;0,G11,0),IF(J11&lt;0,J11,0),IF(M11&lt;0,M11,0),IF(P11&lt;0,P11,0))</f>
        <v>8.656806468963623</v>
      </c>
      <c r="AD11" s="14">
        <f t="shared" si="12"/>
        <v>13.416415691375732</v>
      </c>
      <c r="AE11" s="14">
        <f t="shared" si="13"/>
        <v>0.64523988135880017</v>
      </c>
      <c r="AF11" s="15">
        <f t="shared" si="14"/>
        <v>6.5488463352336504E-2</v>
      </c>
      <c r="AG11" s="15">
        <f t="shared" si="15"/>
        <v>9.546978612001171E-2</v>
      </c>
      <c r="AI11">
        <f>IF(D11&gt;=0, D11*0.15*0.5, D11*0.05*0.5)</f>
        <v>-1.3904607295989991E-2</v>
      </c>
      <c r="AJ11">
        <f>IF(G11&gt;=0, G11*0.15*0.5, G11*0.05*0.5)</f>
        <v>-8.6861312389373779E-2</v>
      </c>
      <c r="AK11">
        <f>IF(J11&gt;=0, J11*0.15*0.5, J11*0.05*0.5)</f>
        <v>-8.8795781135559082E-2</v>
      </c>
      <c r="AL11">
        <f>IF(M11&gt;=0, M11*0.15*0.5, M11*0.05*0.5)</f>
        <v>0.14738627672195434</v>
      </c>
      <c r="AM11">
        <f>IF(P11&gt;=0, P11*0.15*0.5, P11*0.05*0.5)</f>
        <v>-2.6858460903167725E-2</v>
      </c>
      <c r="AN11">
        <f t="shared" si="16"/>
        <v>0.53719396591186519</v>
      </c>
      <c r="AO11">
        <f t="shared" si="17"/>
        <v>0.31256253719329841</v>
      </c>
      <c r="AP11" s="26">
        <f t="shared" si="18"/>
        <v>0.26647825241088868</v>
      </c>
      <c r="AQ11">
        <f t="shared" si="19"/>
        <v>0.33278696537017821</v>
      </c>
      <c r="AR11">
        <f t="shared" si="20"/>
        <v>0.26866807937622067</v>
      </c>
      <c r="AT11">
        <f>IF(D11&gt;=0,D11*AF11,D11*AG11)</f>
        <v>-5.3098795385236749E-2</v>
      </c>
      <c r="AU11">
        <f>IF(G11&gt;=0,G11*AF11,G11*AG11)</f>
        <v>-0.3317052366366815</v>
      </c>
      <c r="AV11">
        <f>IF(J11&gt;=0,J11*AF11,J11*AG11)</f>
        <v>-0.33909256933484783</v>
      </c>
      <c r="AW11">
        <f>IF(M11&gt;=0,M11*AF11,M11*AG11)</f>
        <v>0.12869467708990712</v>
      </c>
      <c r="AX11">
        <f>IF(P11&gt;=0,P11*AF11,P11*AG11)</f>
        <v>-0.10256686071752477</v>
      </c>
      <c r="AY11">
        <f t="shared" si="21"/>
        <v>0.23453338233143661</v>
      </c>
      <c r="AZ11">
        <f t="shared" si="22"/>
        <v>0.13646160174864425</v>
      </c>
      <c r="BA11">
        <f t="shared" si="23"/>
        <v>0.11634167511470107</v>
      </c>
      <c r="BB11">
        <f t="shared" si="24"/>
        <v>0.1452913799052013</v>
      </c>
      <c r="BC11">
        <f t="shared" si="25"/>
        <v>0.11729773113448175</v>
      </c>
    </row>
    <row r="12" spans="1:55" x14ac:dyDescent="0.35">
      <c r="A12" s="3">
        <v>45098.208333333343</v>
      </c>
      <c r="B12" s="9">
        <v>6.9229750633239746</v>
      </c>
      <c r="C12" s="18">
        <v>7.5247254371643066</v>
      </c>
      <c r="D12" s="20">
        <f t="shared" si="0"/>
        <v>-0.60175037384033203</v>
      </c>
      <c r="E12" s="9">
        <v>3.9957225322723389</v>
      </c>
      <c r="F12" s="18">
        <v>7.5247254371643066</v>
      </c>
      <c r="G12" s="20">
        <f t="shared" si="1"/>
        <v>-3.5290029048919678</v>
      </c>
      <c r="H12" s="9">
        <v>3.9031310081481929</v>
      </c>
      <c r="I12" s="18">
        <v>7.5247254371643066</v>
      </c>
      <c r="J12" s="20">
        <f t="shared" si="2"/>
        <v>-3.6215944290161137</v>
      </c>
      <c r="K12" s="9">
        <v>9.5456733703613281</v>
      </c>
      <c r="L12" s="18">
        <v>7.5247254371643066</v>
      </c>
      <c r="M12" s="20">
        <f t="shared" si="3"/>
        <v>2.0209479331970215</v>
      </c>
      <c r="N12" s="9">
        <v>6.4326467514038086</v>
      </c>
      <c r="O12" s="18">
        <v>7.5247254371643066</v>
      </c>
      <c r="P12" s="20">
        <f t="shared" si="4"/>
        <v>-1.092078685760498</v>
      </c>
      <c r="Q12">
        <v>7.1928701400756836</v>
      </c>
      <c r="R12">
        <f t="shared" si="5"/>
        <v>3.5964350700378418</v>
      </c>
      <c r="S12">
        <v>4.0374879837036133</v>
      </c>
      <c r="T12">
        <f t="shared" si="6"/>
        <v>2.0187439918518066</v>
      </c>
      <c r="U12">
        <v>3.634210586547852</v>
      </c>
      <c r="V12">
        <f t="shared" si="7"/>
        <v>1.817105293273926</v>
      </c>
      <c r="W12">
        <v>4.3582763671875</v>
      </c>
      <c r="X12">
        <f t="shared" si="8"/>
        <v>2.17913818359375</v>
      </c>
      <c r="Y12">
        <v>3.59544825553894</v>
      </c>
      <c r="Z12">
        <f t="shared" si="9"/>
        <v>1.79772412776947</v>
      </c>
      <c r="AA12" s="9">
        <f t="shared" si="10"/>
        <v>21.104647696018219</v>
      </c>
      <c r="AB12">
        <f t="shared" si="11"/>
        <v>37.623627185821533</v>
      </c>
      <c r="AC12" s="14">
        <f>-SUM(IF(D12&lt;0,D12,0),IF(G12&lt;0,G12,0),IF(J12&lt;0,J12,0),IF(M12&lt;0,M12,0),IF(P12&lt;0,P12,0))</f>
        <v>8.8444263935089111</v>
      </c>
      <c r="AD12" s="14">
        <f t="shared" si="12"/>
        <v>13.430094599723816</v>
      </c>
      <c r="AE12" s="14">
        <f t="shared" si="13"/>
        <v>0.65855279929977506</v>
      </c>
      <c r="AF12" s="15">
        <f t="shared" si="14"/>
        <v>6.4735936113856626E-2</v>
      </c>
      <c r="AG12" s="15">
        <f t="shared" si="15"/>
        <v>9.3849112048105421E-2</v>
      </c>
      <c r="AI12">
        <f>IF(D12&gt;=0, D12*0.15*0.5, D12*0.05*0.5)</f>
        <v>-1.5043759346008302E-2</v>
      </c>
      <c r="AJ12">
        <f>IF(G12&gt;=0, G12*0.15*0.5, G12*0.05*0.5)</f>
        <v>-8.82250726222992E-2</v>
      </c>
      <c r="AK12">
        <f>IF(J12&gt;=0, J12*0.15*0.5, J12*0.05*0.5)</f>
        <v>-9.0539860725402849E-2</v>
      </c>
      <c r="AL12">
        <f>IF(M12&gt;=0, M12*0.15*0.5, M12*0.05*0.5)</f>
        <v>0.15157109498977661</v>
      </c>
      <c r="AM12">
        <f>IF(P12&gt;=0, P12*0.15*0.5, P12*0.05*0.5)</f>
        <v>-2.7301967144012451E-2</v>
      </c>
      <c r="AN12">
        <f t="shared" si="16"/>
        <v>0.53946526050567623</v>
      </c>
      <c r="AO12">
        <f t="shared" si="17"/>
        <v>0.30281159877777097</v>
      </c>
      <c r="AP12" s="26">
        <f t="shared" si="18"/>
        <v>0.27256579399108888</v>
      </c>
      <c r="AQ12">
        <f t="shared" si="19"/>
        <v>0.32687072753906249</v>
      </c>
      <c r="AR12">
        <f t="shared" si="20"/>
        <v>0.2696586191654205</v>
      </c>
      <c r="AT12">
        <f>IF(D12&gt;=0,D12*AF12,D12*AG12)</f>
        <v>-5.6473738259530643E-2</v>
      </c>
      <c r="AU12">
        <f>IF(G12&gt;=0,G12*AF12,G12*AG12)</f>
        <v>-0.33119378903929581</v>
      </c>
      <c r="AV12">
        <f>IF(J12&gt;=0,J12*AF12,J12*AG12)</f>
        <v>-0.3398834213615276</v>
      </c>
      <c r="AW12">
        <f>IF(M12&gt;=0,M12*AF12,M12*AG12)</f>
        <v>0.13082795629287297</v>
      </c>
      <c r="AX12">
        <f>IF(P12&gt;=0,P12*AF12,P12*AG12)</f>
        <v>-0.10249061494528469</v>
      </c>
      <c r="AY12">
        <f t="shared" si="21"/>
        <v>0.2328185909316032</v>
      </c>
      <c r="AZ12">
        <f t="shared" si="22"/>
        <v>0.13068528208675045</v>
      </c>
      <c r="BA12">
        <f t="shared" si="23"/>
        <v>0.11763201217753158</v>
      </c>
      <c r="BB12">
        <f t="shared" si="24"/>
        <v>0.14106855023639056</v>
      </c>
      <c r="BC12">
        <f t="shared" si="25"/>
        <v>0.11637735428562304</v>
      </c>
    </row>
    <row r="13" spans="1:55" x14ac:dyDescent="0.35">
      <c r="A13" s="3">
        <v>45098.229166666657</v>
      </c>
      <c r="B13" s="9">
        <v>6.8085503578186044</v>
      </c>
      <c r="C13" s="18">
        <v>7.5242857933044434</v>
      </c>
      <c r="D13" s="20">
        <f t="shared" si="0"/>
        <v>-0.71573543548583896</v>
      </c>
      <c r="E13" s="9">
        <v>3.9247593879699711</v>
      </c>
      <c r="F13" s="18">
        <v>7.5242857933044434</v>
      </c>
      <c r="G13" s="20">
        <f t="shared" si="1"/>
        <v>-3.5995264053344722</v>
      </c>
      <c r="H13" s="9">
        <v>3.8826947212219238</v>
      </c>
      <c r="I13" s="18">
        <v>7.5242857933044434</v>
      </c>
      <c r="J13" s="20">
        <f t="shared" si="2"/>
        <v>-3.6415910720825195</v>
      </c>
      <c r="K13" s="9">
        <v>9.553309440612793</v>
      </c>
      <c r="L13" s="18">
        <v>7.5242857933044434</v>
      </c>
      <c r="M13" s="20">
        <f t="shared" si="3"/>
        <v>2.0290236473083496</v>
      </c>
      <c r="N13" s="9">
        <v>6.4594016075134277</v>
      </c>
      <c r="O13" s="18">
        <v>7.5242857933044434</v>
      </c>
      <c r="P13" s="20">
        <f t="shared" si="4"/>
        <v>-1.0648841857910156</v>
      </c>
      <c r="Q13">
        <v>7.2073493003845206</v>
      </c>
      <c r="R13">
        <f t="shared" si="5"/>
        <v>3.6036746501922603</v>
      </c>
      <c r="S13">
        <v>4.0309891700744629</v>
      </c>
      <c r="T13">
        <f t="shared" si="6"/>
        <v>2.0154945850372314</v>
      </c>
      <c r="U13">
        <v>3.5905361175537109</v>
      </c>
      <c r="V13">
        <f t="shared" si="7"/>
        <v>1.7952680587768555</v>
      </c>
      <c r="W13">
        <v>4.1324982643127441</v>
      </c>
      <c r="X13">
        <f t="shared" si="8"/>
        <v>2.0662491321563721</v>
      </c>
      <c r="Y13">
        <v>3.5679059028625488</v>
      </c>
      <c r="Z13">
        <f t="shared" si="9"/>
        <v>1.7839529514312744</v>
      </c>
      <c r="AA13" s="9">
        <f t="shared" si="10"/>
        <v>20.946677446365356</v>
      </c>
      <c r="AB13">
        <f t="shared" si="11"/>
        <v>37.621428966522217</v>
      </c>
      <c r="AC13" s="14">
        <f>-SUM(IF(D13&lt;0,D13,0),IF(G13&lt;0,G13,0),IF(J13&lt;0,J13,0),IF(M13&lt;0,M13,0),IF(P13&lt;0,P13,0))</f>
        <v>9.0217370986938459</v>
      </c>
      <c r="AD13" s="14">
        <f t="shared" si="12"/>
        <v>13.293663024902344</v>
      </c>
      <c r="AE13" s="14">
        <f t="shared" si="13"/>
        <v>0.67864944987652265</v>
      </c>
      <c r="AF13" s="15">
        <f t="shared" si="14"/>
        <v>6.3632151194621206E-2</v>
      </c>
      <c r="AG13" s="15">
        <f t="shared" si="15"/>
        <v>9.1386506921211003E-2</v>
      </c>
      <c r="AI13">
        <f>IF(D13&gt;=0, D13*0.15*0.5, D13*0.05*0.5)</f>
        <v>-1.7893385887145976E-2</v>
      </c>
      <c r="AJ13">
        <f>IF(G13&gt;=0, G13*0.15*0.5, G13*0.05*0.5)</f>
        <v>-8.9988160133361805E-2</v>
      </c>
      <c r="AK13">
        <f>IF(J13&gt;=0, J13*0.15*0.5, J13*0.05*0.5)</f>
        <v>-9.1039776802062988E-2</v>
      </c>
      <c r="AL13">
        <f>IF(M13&gt;=0, M13*0.15*0.5, M13*0.05*0.5)</f>
        <v>0.15217677354812623</v>
      </c>
      <c r="AM13">
        <f>IF(P13&gt;=0, P13*0.15*0.5, P13*0.05*0.5)</f>
        <v>-2.6622104644775393E-2</v>
      </c>
      <c r="AN13">
        <f t="shared" si="16"/>
        <v>0.54055119752883907</v>
      </c>
      <c r="AO13">
        <f t="shared" si="17"/>
        <v>0.30232418775558473</v>
      </c>
      <c r="AP13" s="26">
        <f t="shared" si="18"/>
        <v>0.26929020881652832</v>
      </c>
      <c r="AQ13">
        <f t="shared" si="19"/>
        <v>0.30993736982345582</v>
      </c>
      <c r="AR13">
        <f t="shared" si="20"/>
        <v>0.26759294271469114</v>
      </c>
      <c r="AT13">
        <f>IF(D13&gt;=0,D13*AF13,D13*AG13)</f>
        <v>-6.5408561328782588E-2</v>
      </c>
      <c r="AU13">
        <f>IF(G13&gt;=0,G13*AF13,G13*AG13)</f>
        <v>-0.32894814475418049</v>
      </c>
      <c r="AV13">
        <f>IF(J13&gt;=0,J13*AF13,J13*AG13)</f>
        <v>-0.33279228771308939</v>
      </c>
      <c r="AW13">
        <f>IF(M13&gt;=0,M13*AF13,M13*AG13)</f>
        <v>0.12911113950298667</v>
      </c>
      <c r="AX13">
        <f>IF(P13&gt;=0,P13*AF13,P13*AG13)</f>
        <v>-9.7316046015078789E-2</v>
      </c>
      <c r="AY13">
        <f t="shared" si="21"/>
        <v>0.22930957019725759</v>
      </c>
      <c r="AZ13">
        <f t="shared" si="22"/>
        <v>0.12825025616702942</v>
      </c>
      <c r="BA13">
        <f t="shared" si="23"/>
        <v>0.11423676855096297</v>
      </c>
      <c r="BB13">
        <f t="shared" si="24"/>
        <v>0.13147987718312912</v>
      </c>
      <c r="BC13">
        <f t="shared" si="25"/>
        <v>0.1135167639295656</v>
      </c>
    </row>
    <row r="14" spans="1:55" x14ac:dyDescent="0.35">
      <c r="A14" s="3">
        <v>45098.25</v>
      </c>
      <c r="B14" s="9">
        <v>6.7334394454956046</v>
      </c>
      <c r="C14" s="18">
        <v>0.16215948760509491</v>
      </c>
      <c r="D14" s="20">
        <f t="shared" si="0"/>
        <v>6.5712799578905097</v>
      </c>
      <c r="E14" s="9">
        <v>3.8624706268310551</v>
      </c>
      <c r="F14" s="18">
        <v>0.16215948760509491</v>
      </c>
      <c r="G14" s="20">
        <f t="shared" si="1"/>
        <v>3.7003111392259602</v>
      </c>
      <c r="H14" s="9">
        <v>3.8732771873474121</v>
      </c>
      <c r="I14" s="18">
        <v>0.16215948760509491</v>
      </c>
      <c r="J14" s="20">
        <f t="shared" si="2"/>
        <v>3.7111176997423172</v>
      </c>
      <c r="K14" s="9">
        <v>9.5147113800048828</v>
      </c>
      <c r="L14" s="18">
        <v>0.16215948760509491</v>
      </c>
      <c r="M14" s="20">
        <f t="shared" si="3"/>
        <v>9.3525518923997879</v>
      </c>
      <c r="N14" s="9">
        <v>6.416872501373291</v>
      </c>
      <c r="O14" s="18">
        <v>0.16215948760509491</v>
      </c>
      <c r="P14" s="20">
        <f t="shared" si="4"/>
        <v>6.2547130137681961</v>
      </c>
      <c r="Q14">
        <v>7.255094051361084</v>
      </c>
      <c r="R14">
        <f t="shared" si="5"/>
        <v>3.627547025680542</v>
      </c>
      <c r="S14">
        <v>3.8846240043640141</v>
      </c>
      <c r="T14">
        <f t="shared" si="6"/>
        <v>1.9423120021820071</v>
      </c>
      <c r="U14">
        <v>3.5227146148681641</v>
      </c>
      <c r="V14">
        <f t="shared" si="7"/>
        <v>1.761357307434082</v>
      </c>
      <c r="W14">
        <v>3.873454332351685</v>
      </c>
      <c r="X14">
        <f t="shared" si="8"/>
        <v>1.9367271661758425</v>
      </c>
      <c r="Y14">
        <v>3.5111839771270752</v>
      </c>
      <c r="Z14">
        <f t="shared" si="9"/>
        <v>1.7555919885635376</v>
      </c>
      <c r="AA14" s="9">
        <f t="shared" si="10"/>
        <v>20.712153315544128</v>
      </c>
      <c r="AB14">
        <f t="shared" si="11"/>
        <v>0.81079743802547455</v>
      </c>
      <c r="AC14" s="14">
        <f>-SUM(IF(D14&lt;0,D14,0),IF(G14&lt;0,G14,0),IF(J14&lt;0,J14,0),IF(M14&lt;0,M14,0),IF(P14&lt;0,P14,0))</f>
        <v>0</v>
      </c>
      <c r="AD14" s="14">
        <f t="shared" si="12"/>
        <v>40.613509193062782</v>
      </c>
      <c r="AE14" s="14">
        <f t="shared" si="13"/>
        <v>0</v>
      </c>
      <c r="AF14" s="15">
        <f t="shared" si="14"/>
        <v>0.15</v>
      </c>
      <c r="AG14" s="15">
        <f t="shared" si="15"/>
        <v>0.15</v>
      </c>
      <c r="AI14">
        <f>IF(D14&gt;=0, D14*0.15*0.5, D14*0.05*0.5)</f>
        <v>0.4928459968417882</v>
      </c>
      <c r="AJ14">
        <f>IF(G14&gt;=0, G14*0.15*0.5, G14*0.05*0.5)</f>
        <v>0.27752333544194702</v>
      </c>
      <c r="AK14">
        <f>IF(J14&gt;=0, J14*0.15*0.5, J14*0.05*0.5)</f>
        <v>0.27833382748067376</v>
      </c>
      <c r="AL14">
        <f>IF(M14&gt;=0, M14*0.15*0.5, M14*0.05*0.5)</f>
        <v>0.70144139192998411</v>
      </c>
      <c r="AM14">
        <f>IF(P14&gt;=0, P14*0.15*0.5, P14*0.05*0.5)</f>
        <v>0.46910347603261471</v>
      </c>
      <c r="AN14">
        <f t="shared" si="16"/>
        <v>0.5441320538520813</v>
      </c>
      <c r="AO14">
        <f t="shared" si="17"/>
        <v>0.29134680032730104</v>
      </c>
      <c r="AP14" s="26">
        <f t="shared" si="18"/>
        <v>0.26420359611511229</v>
      </c>
      <c r="AQ14">
        <f t="shared" si="19"/>
        <v>0.29050907492637634</v>
      </c>
      <c r="AR14">
        <f t="shared" si="20"/>
        <v>0.26333879828453061</v>
      </c>
      <c r="AT14">
        <f>IF(D14&gt;=0,D14*AF14,D14*AG14)</f>
        <v>0.98569199368357641</v>
      </c>
      <c r="AU14">
        <f>IF(G14&gt;=0,G14*AF14,G14*AG14)</f>
        <v>0.55504667088389403</v>
      </c>
      <c r="AV14">
        <f>IF(J14&gt;=0,J14*AF14,J14*AG14)</f>
        <v>0.55666765496134751</v>
      </c>
      <c r="AW14">
        <f>IF(M14&gt;=0,M14*AF14,M14*AG14)</f>
        <v>1.4028827838599682</v>
      </c>
      <c r="AX14">
        <f>IF(P14&gt;=0,P14*AF14,P14*AG14)</f>
        <v>0.93820695206522942</v>
      </c>
      <c r="AY14">
        <f t="shared" si="21"/>
        <v>0.5441320538520813</v>
      </c>
      <c r="AZ14">
        <f t="shared" si="22"/>
        <v>0.29134680032730104</v>
      </c>
      <c r="BA14">
        <f t="shared" si="23"/>
        <v>0.26420359611511229</v>
      </c>
      <c r="BB14">
        <f t="shared" si="24"/>
        <v>0.29050907492637634</v>
      </c>
      <c r="BC14">
        <f t="shared" si="25"/>
        <v>0.26333879828453061</v>
      </c>
    </row>
    <row r="15" spans="1:55" x14ac:dyDescent="0.35">
      <c r="A15" s="3">
        <v>45098.270833333343</v>
      </c>
      <c r="B15" s="9">
        <v>6.6840791702270508</v>
      </c>
      <c r="C15" s="18">
        <v>0.16601543128490451</v>
      </c>
      <c r="D15" s="20">
        <f t="shared" si="0"/>
        <v>6.5180637389421463</v>
      </c>
      <c r="E15" s="9">
        <v>3.8091588020324711</v>
      </c>
      <c r="F15" s="18">
        <v>0.16771408915519709</v>
      </c>
      <c r="G15" s="20">
        <f t="shared" si="1"/>
        <v>3.641444712877274</v>
      </c>
      <c r="H15" s="9">
        <v>3.841617107391357</v>
      </c>
      <c r="I15" s="18">
        <v>0.17196069657802579</v>
      </c>
      <c r="J15" s="20">
        <f t="shared" si="2"/>
        <v>3.6696564108133312</v>
      </c>
      <c r="K15" s="9">
        <v>9.5745639801025391</v>
      </c>
      <c r="L15" s="18">
        <v>0.17450866103172299</v>
      </c>
      <c r="M15" s="20">
        <f t="shared" si="3"/>
        <v>9.400055319070816</v>
      </c>
      <c r="N15" s="9">
        <v>6.4996271133422852</v>
      </c>
      <c r="O15" s="18">
        <v>0.17875528335571289</v>
      </c>
      <c r="P15" s="20">
        <f t="shared" si="4"/>
        <v>6.3208718299865723</v>
      </c>
      <c r="Q15">
        <v>7.3367247581481934</v>
      </c>
      <c r="R15">
        <f t="shared" si="5"/>
        <v>3.6683623790740967</v>
      </c>
      <c r="S15">
        <v>3.6804122924804692</v>
      </c>
      <c r="T15">
        <f t="shared" si="6"/>
        <v>1.8402061462402346</v>
      </c>
      <c r="U15">
        <v>3.438898086547852</v>
      </c>
      <c r="V15">
        <f t="shared" si="7"/>
        <v>1.719449043273926</v>
      </c>
      <c r="W15">
        <v>3.5009105205535889</v>
      </c>
      <c r="X15">
        <f t="shared" si="8"/>
        <v>1.7504552602767944</v>
      </c>
      <c r="Y15">
        <v>3.4836564064025879</v>
      </c>
      <c r="Z15">
        <f t="shared" si="9"/>
        <v>1.7418282032012939</v>
      </c>
      <c r="AA15" s="9">
        <f t="shared" si="10"/>
        <v>20.564673602581024</v>
      </c>
      <c r="AB15">
        <f t="shared" si="11"/>
        <v>0.85895416140556335</v>
      </c>
      <c r="AC15" s="14">
        <f>-SUM(IF(D15&lt;0,D15,0),IF(G15&lt;0,G15,0),IF(J15&lt;0,J15,0),IF(M15&lt;0,M15,0),IF(P15&lt;0,P15,0))</f>
        <v>0</v>
      </c>
      <c r="AD15" s="14">
        <f t="shared" si="12"/>
        <v>40.270393043756485</v>
      </c>
      <c r="AE15" s="14">
        <f t="shared" si="13"/>
        <v>0</v>
      </c>
      <c r="AF15" s="15">
        <f t="shared" si="14"/>
        <v>0.15</v>
      </c>
      <c r="AG15" s="15">
        <f t="shared" si="15"/>
        <v>0.15</v>
      </c>
      <c r="AI15">
        <f>IF(D15&gt;=0, D15*0.15*0.5, D15*0.05*0.5)</f>
        <v>0.48885478042066094</v>
      </c>
      <c r="AJ15">
        <f>IF(G15&gt;=0, G15*0.15*0.5, G15*0.05*0.5)</f>
        <v>0.27310835346579554</v>
      </c>
      <c r="AK15">
        <f>IF(J15&gt;=0, J15*0.15*0.5, J15*0.05*0.5)</f>
        <v>0.27522423081099984</v>
      </c>
      <c r="AL15">
        <f>IF(M15&gt;=0, M15*0.15*0.5, M15*0.05*0.5)</f>
        <v>0.70500414893031116</v>
      </c>
      <c r="AM15">
        <f>IF(P15&gt;=0, P15*0.15*0.5, P15*0.05*0.5)</f>
        <v>0.47406538724899289</v>
      </c>
      <c r="AN15">
        <f t="shared" si="16"/>
        <v>0.55025435686111446</v>
      </c>
      <c r="AO15">
        <f t="shared" si="17"/>
        <v>0.27603092193603518</v>
      </c>
      <c r="AP15" s="26">
        <f t="shared" si="18"/>
        <v>0.25791735649108888</v>
      </c>
      <c r="AQ15">
        <f t="shared" si="19"/>
        <v>0.26256828904151913</v>
      </c>
      <c r="AR15">
        <f t="shared" si="20"/>
        <v>0.2612742304801941</v>
      </c>
      <c r="AT15">
        <f>IF(D15&gt;=0,D15*AF15,D15*AG15)</f>
        <v>0.97770956084132188</v>
      </c>
      <c r="AU15">
        <f>IF(G15&gt;=0,G15*AF15,G15*AG15)</f>
        <v>0.54621670693159108</v>
      </c>
      <c r="AV15">
        <f>IF(J15&gt;=0,J15*AF15,J15*AG15)</f>
        <v>0.55044846162199967</v>
      </c>
      <c r="AW15">
        <f>IF(M15&gt;=0,M15*AF15,M15*AG15)</f>
        <v>1.4100082978606223</v>
      </c>
      <c r="AX15">
        <f>IF(P15&gt;=0,P15*AF15,P15*AG15)</f>
        <v>0.94813077449798577</v>
      </c>
      <c r="AY15">
        <f t="shared" si="21"/>
        <v>0.55025435686111446</v>
      </c>
      <c r="AZ15">
        <f t="shared" si="22"/>
        <v>0.27603092193603518</v>
      </c>
      <c r="BA15">
        <f t="shared" si="23"/>
        <v>0.25791735649108888</v>
      </c>
      <c r="BB15">
        <f t="shared" si="24"/>
        <v>0.26256828904151913</v>
      </c>
      <c r="BC15">
        <f t="shared" si="25"/>
        <v>0.2612742304801941</v>
      </c>
    </row>
    <row r="16" spans="1:55" x14ac:dyDescent="0.35">
      <c r="A16" s="3">
        <v>45098.291666666657</v>
      </c>
      <c r="B16" s="9">
        <v>6.6789026260375977</v>
      </c>
      <c r="C16" s="18">
        <v>0.16788119077682501</v>
      </c>
      <c r="D16" s="20">
        <f t="shared" si="0"/>
        <v>6.5110214352607727</v>
      </c>
      <c r="E16" s="9">
        <v>3.797301054000854</v>
      </c>
      <c r="F16" s="18">
        <v>0.2396532744169235</v>
      </c>
      <c r="G16" s="20">
        <f t="shared" si="1"/>
        <v>3.5576477795839305</v>
      </c>
      <c r="H16" s="9">
        <v>3.832929134368896</v>
      </c>
      <c r="I16" s="18">
        <v>0.41908353567123408</v>
      </c>
      <c r="J16" s="20">
        <f t="shared" si="2"/>
        <v>3.4138455986976619</v>
      </c>
      <c r="K16" s="9">
        <v>9.5855093002319336</v>
      </c>
      <c r="L16" s="18">
        <v>0.526741623878479</v>
      </c>
      <c r="M16" s="20">
        <f t="shared" si="3"/>
        <v>9.0587676763534546</v>
      </c>
      <c r="N16" s="9">
        <v>6.4796500205993652</v>
      </c>
      <c r="O16" s="18">
        <v>0.70617187023162842</v>
      </c>
      <c r="P16" s="20">
        <f t="shared" si="4"/>
        <v>5.7734781503677368</v>
      </c>
      <c r="Q16">
        <v>7.3819437026977539</v>
      </c>
      <c r="R16">
        <f t="shared" si="5"/>
        <v>3.690971851348877</v>
      </c>
      <c r="S16">
        <v>3.5092594623565669</v>
      </c>
      <c r="T16">
        <f t="shared" si="6"/>
        <v>1.7546297311782835</v>
      </c>
      <c r="U16">
        <v>3.3992161750793461</v>
      </c>
      <c r="V16">
        <f t="shared" si="7"/>
        <v>1.6996080875396731</v>
      </c>
      <c r="W16">
        <v>3.430590152740479</v>
      </c>
      <c r="X16">
        <f t="shared" si="8"/>
        <v>1.7152950763702395</v>
      </c>
      <c r="Y16">
        <v>3.425961971282959</v>
      </c>
      <c r="Z16">
        <f t="shared" si="9"/>
        <v>1.7129809856414795</v>
      </c>
      <c r="AA16" s="9">
        <f t="shared" si="10"/>
        <v>20.4738889336586</v>
      </c>
      <c r="AB16">
        <f t="shared" si="11"/>
        <v>2.05953149497509</v>
      </c>
      <c r="AC16" s="14">
        <f>-SUM(IF(D16&lt;0,D16,0),IF(G16&lt;0,G16,0),IF(J16&lt;0,J16,0),IF(M16&lt;0,M16,0),IF(P16&lt;0,P16,0))</f>
        <v>0</v>
      </c>
      <c r="AD16" s="14">
        <f t="shared" si="12"/>
        <v>38.88824637234211</v>
      </c>
      <c r="AE16" s="14">
        <f t="shared" si="13"/>
        <v>0</v>
      </c>
      <c r="AF16" s="15">
        <f t="shared" si="14"/>
        <v>0.15</v>
      </c>
      <c r="AG16" s="15">
        <f t="shared" si="15"/>
        <v>0.15</v>
      </c>
      <c r="AI16">
        <f>IF(D16&gt;=0, D16*0.15*0.5, D16*0.05*0.5)</f>
        <v>0.48832660764455793</v>
      </c>
      <c r="AJ16">
        <f>IF(G16&gt;=0, G16*0.15*0.5, G16*0.05*0.5)</f>
        <v>0.26682358346879476</v>
      </c>
      <c r="AK16">
        <f>IF(J16&gt;=0, J16*0.15*0.5, J16*0.05*0.5)</f>
        <v>0.25603841990232462</v>
      </c>
      <c r="AL16">
        <f>IF(M16&gt;=0, M16*0.15*0.5, M16*0.05*0.5)</f>
        <v>0.67940757572650912</v>
      </c>
      <c r="AM16">
        <f>IF(P16&gt;=0, P16*0.15*0.5, P16*0.05*0.5)</f>
        <v>0.43301086127758026</v>
      </c>
      <c r="AN16">
        <f t="shared" si="16"/>
        <v>0.55364577770233148</v>
      </c>
      <c r="AO16">
        <f t="shared" si="17"/>
        <v>0.26319445967674249</v>
      </c>
      <c r="AP16" s="26">
        <f t="shared" si="18"/>
        <v>0.25494121313095097</v>
      </c>
      <c r="AQ16">
        <f t="shared" si="19"/>
        <v>0.25729426145553591</v>
      </c>
      <c r="AR16">
        <f t="shared" si="20"/>
        <v>0.25694714784622191</v>
      </c>
      <c r="AT16">
        <f>IF(D16&gt;=0,D16*AF16,D16*AG16)</f>
        <v>0.97665321528911586</v>
      </c>
      <c r="AU16">
        <f>IF(G16&gt;=0,G16*AF16,G16*AG16)</f>
        <v>0.53364716693758951</v>
      </c>
      <c r="AV16">
        <f>IF(J16&gt;=0,J16*AF16,J16*AG16)</f>
        <v>0.51207683980464924</v>
      </c>
      <c r="AW16">
        <f>IF(M16&gt;=0,M16*AF16,M16*AG16)</f>
        <v>1.3588151514530182</v>
      </c>
      <c r="AX16">
        <f>IF(P16&gt;=0,P16*AF16,P16*AG16)</f>
        <v>0.86602172255516052</v>
      </c>
      <c r="AY16">
        <f t="shared" si="21"/>
        <v>0.55364577770233148</v>
      </c>
      <c r="AZ16">
        <f t="shared" si="22"/>
        <v>0.26319445967674249</v>
      </c>
      <c r="BA16">
        <f t="shared" si="23"/>
        <v>0.25494121313095097</v>
      </c>
      <c r="BB16">
        <f t="shared" si="24"/>
        <v>0.25729426145553591</v>
      </c>
      <c r="BC16">
        <f t="shared" si="25"/>
        <v>0.25694714784622191</v>
      </c>
    </row>
    <row r="17" spans="1:55" x14ac:dyDescent="0.35">
      <c r="A17" s="3">
        <v>45098.3125</v>
      </c>
      <c r="B17" s="9">
        <v>6.6772065162658691</v>
      </c>
      <c r="C17" s="18">
        <v>0.41648155450820917</v>
      </c>
      <c r="D17" s="20">
        <f t="shared" si="0"/>
        <v>6.2607249617576599</v>
      </c>
      <c r="E17" s="9">
        <v>3.714663982391357</v>
      </c>
      <c r="F17" s="18">
        <v>0.51840710639953613</v>
      </c>
      <c r="G17" s="20">
        <f t="shared" si="1"/>
        <v>3.1962568759918208</v>
      </c>
      <c r="H17" s="9">
        <v>3.7856471538543701</v>
      </c>
      <c r="I17" s="18">
        <v>0.77322119474411011</v>
      </c>
      <c r="J17" s="20">
        <f t="shared" si="2"/>
        <v>3.01242595911026</v>
      </c>
      <c r="K17" s="9">
        <v>9.6093158721923828</v>
      </c>
      <c r="L17" s="18">
        <v>0.92610961198806763</v>
      </c>
      <c r="M17" s="20">
        <f t="shared" si="3"/>
        <v>8.6832062602043152</v>
      </c>
      <c r="N17" s="9">
        <v>6.480318546295166</v>
      </c>
      <c r="O17" s="18">
        <v>1.180923700332642</v>
      </c>
      <c r="P17" s="20">
        <f t="shared" si="4"/>
        <v>5.2993948459625244</v>
      </c>
      <c r="Q17">
        <v>7.4281797409057617</v>
      </c>
      <c r="R17">
        <f t="shared" si="5"/>
        <v>3.7140898704528809</v>
      </c>
      <c r="S17">
        <v>3.3711438179016109</v>
      </c>
      <c r="T17">
        <f t="shared" si="6"/>
        <v>1.6855719089508054</v>
      </c>
      <c r="U17">
        <v>3.34166407585144</v>
      </c>
      <c r="V17">
        <f t="shared" si="7"/>
        <v>1.67083203792572</v>
      </c>
      <c r="W17">
        <v>3.4162330627441411</v>
      </c>
      <c r="X17">
        <f t="shared" si="8"/>
        <v>1.7081165313720705</v>
      </c>
      <c r="Y17">
        <v>3.4292914867401119</v>
      </c>
      <c r="Z17">
        <f t="shared" si="9"/>
        <v>1.7146457433700559</v>
      </c>
      <c r="AA17" s="9">
        <f t="shared" si="10"/>
        <v>20.380204081535339</v>
      </c>
      <c r="AB17">
        <f t="shared" si="11"/>
        <v>3.8151431679725651</v>
      </c>
      <c r="AC17" s="14">
        <f>-SUM(IF(D17&lt;0,D17,0),IF(G17&lt;0,G17,0),IF(J17&lt;0,J17,0),IF(M17&lt;0,M17,0),IF(P17&lt;0,P17,0))</f>
        <v>0</v>
      </c>
      <c r="AD17" s="14">
        <f t="shared" si="12"/>
        <v>36.945264995098114</v>
      </c>
      <c r="AE17" s="14">
        <f t="shared" si="13"/>
        <v>0</v>
      </c>
      <c r="AF17" s="15">
        <f t="shared" si="14"/>
        <v>0.15</v>
      </c>
      <c r="AG17" s="15">
        <f t="shared" si="15"/>
        <v>0.15</v>
      </c>
      <c r="AI17">
        <f>IF(D17&gt;=0, D17*0.15*0.5, D17*0.05*0.5)</f>
        <v>0.46955437213182449</v>
      </c>
      <c r="AJ17">
        <f>IF(G17&gt;=0, G17*0.15*0.5, G17*0.05*0.5)</f>
        <v>0.23971926569938656</v>
      </c>
      <c r="AK17">
        <f>IF(J17&gt;=0, J17*0.15*0.5, J17*0.05*0.5)</f>
        <v>0.22593194693326948</v>
      </c>
      <c r="AL17">
        <f>IF(M17&gt;=0, M17*0.15*0.5, M17*0.05*0.5)</f>
        <v>0.65124046951532366</v>
      </c>
      <c r="AM17">
        <f>IF(P17&gt;=0, P17*0.15*0.5, P17*0.05*0.5)</f>
        <v>0.3974546134471893</v>
      </c>
      <c r="AN17">
        <f t="shared" si="16"/>
        <v>0.55711348056793208</v>
      </c>
      <c r="AO17">
        <f t="shared" si="17"/>
        <v>0.25283578634262083</v>
      </c>
      <c r="AP17" s="26">
        <f t="shared" si="18"/>
        <v>0.25062480568885798</v>
      </c>
      <c r="AQ17">
        <f t="shared" si="19"/>
        <v>0.25621747970581055</v>
      </c>
      <c r="AR17">
        <f t="shared" si="20"/>
        <v>0.25719686150550836</v>
      </c>
      <c r="AT17">
        <f>IF(D17&gt;=0,D17*AF17,D17*AG17)</f>
        <v>0.93910874426364899</v>
      </c>
      <c r="AU17">
        <f>IF(G17&gt;=0,G17*AF17,G17*AG17)</f>
        <v>0.47943853139877313</v>
      </c>
      <c r="AV17">
        <f>IF(J17&gt;=0,J17*AF17,J17*AG17)</f>
        <v>0.45186389386653897</v>
      </c>
      <c r="AW17">
        <f>IF(M17&gt;=0,M17*AF17,M17*AG17)</f>
        <v>1.3024809390306473</v>
      </c>
      <c r="AX17">
        <f>IF(P17&gt;=0,P17*AF17,P17*AG17)</f>
        <v>0.7949092268943786</v>
      </c>
      <c r="AY17">
        <f t="shared" si="21"/>
        <v>0.55711348056793208</v>
      </c>
      <c r="AZ17">
        <f t="shared" si="22"/>
        <v>0.25283578634262083</v>
      </c>
      <c r="BA17">
        <f t="shared" si="23"/>
        <v>0.25062480568885798</v>
      </c>
      <c r="BB17">
        <f t="shared" si="24"/>
        <v>0.25621747970581055</v>
      </c>
      <c r="BC17">
        <f t="shared" si="25"/>
        <v>0.25719686150550836</v>
      </c>
    </row>
    <row r="18" spans="1:55" x14ac:dyDescent="0.35">
      <c r="A18" s="3">
        <v>45098.333333333343</v>
      </c>
      <c r="B18" s="9">
        <v>6.657465934753418</v>
      </c>
      <c r="C18" s="18">
        <v>0.52357912063598633</v>
      </c>
      <c r="D18" s="20">
        <f t="shared" si="0"/>
        <v>6.1338868141174316</v>
      </c>
      <c r="E18" s="9">
        <v>3.7270820140838619</v>
      </c>
      <c r="F18" s="18">
        <v>0.66838306188583374</v>
      </c>
      <c r="G18" s="20">
        <f t="shared" si="1"/>
        <v>3.0586989521980281</v>
      </c>
      <c r="H18" s="9">
        <v>3.7746987342834468</v>
      </c>
      <c r="I18" s="18">
        <v>1.030393004417419</v>
      </c>
      <c r="J18" s="20">
        <f t="shared" si="2"/>
        <v>2.7443057298660278</v>
      </c>
      <c r="K18" s="9">
        <v>9.5778636932373047</v>
      </c>
      <c r="L18" s="18">
        <v>1.2475988864898679</v>
      </c>
      <c r="M18" s="20">
        <f t="shared" si="3"/>
        <v>8.3302648067474365</v>
      </c>
      <c r="N18" s="9">
        <v>6.4569687843322754</v>
      </c>
      <c r="O18" s="18">
        <v>1.6096088886260991</v>
      </c>
      <c r="P18" s="20">
        <f t="shared" si="4"/>
        <v>4.8473598957061768</v>
      </c>
      <c r="Q18">
        <v>7.487513542175293</v>
      </c>
      <c r="R18">
        <f t="shared" si="5"/>
        <v>3.7437567710876465</v>
      </c>
      <c r="S18">
        <v>3.285916805267334</v>
      </c>
      <c r="T18">
        <f t="shared" si="6"/>
        <v>1.642958402633667</v>
      </c>
      <c r="U18">
        <v>3.3143222332000728</v>
      </c>
      <c r="V18">
        <f t="shared" si="7"/>
        <v>1.6571611166000364</v>
      </c>
      <c r="W18">
        <v>3.3993854522705078</v>
      </c>
      <c r="X18">
        <f t="shared" si="8"/>
        <v>1.6996927261352539</v>
      </c>
      <c r="Y18">
        <v>3.4387824535369869</v>
      </c>
      <c r="Z18">
        <f t="shared" si="9"/>
        <v>1.7193912267684934</v>
      </c>
      <c r="AA18" s="9">
        <f t="shared" si="10"/>
        <v>20.328519701957703</v>
      </c>
      <c r="AB18">
        <f t="shared" si="11"/>
        <v>5.0795629620552063</v>
      </c>
      <c r="AC18" s="14">
        <f>-SUM(IF(D18&lt;0,D18,0),IF(G18&lt;0,G18,0),IF(J18&lt;0,J18,0),IF(M18&lt;0,M18,0),IF(P18&lt;0,P18,0))</f>
        <v>0</v>
      </c>
      <c r="AD18" s="14">
        <f t="shared" si="12"/>
        <v>35.577476441860199</v>
      </c>
      <c r="AE18" s="14">
        <f t="shared" si="13"/>
        <v>0</v>
      </c>
      <c r="AF18" s="15">
        <f t="shared" si="14"/>
        <v>0.15</v>
      </c>
      <c r="AG18" s="15">
        <f t="shared" si="15"/>
        <v>0.15</v>
      </c>
      <c r="AI18">
        <f>IF(D18&gt;=0, D18*0.15*0.5, D18*0.05*0.5)</f>
        <v>0.46004151105880736</v>
      </c>
      <c r="AJ18">
        <f>IF(G18&gt;=0, G18*0.15*0.5, G18*0.05*0.5)</f>
        <v>0.22940242141485209</v>
      </c>
      <c r="AK18">
        <f>IF(J18&gt;=0, J18*0.15*0.5, J18*0.05*0.5)</f>
        <v>0.20582292973995209</v>
      </c>
      <c r="AL18">
        <f>IF(M18&gt;=0, M18*0.15*0.5, M18*0.05*0.5)</f>
        <v>0.62476986050605776</v>
      </c>
      <c r="AM18">
        <f>IF(P18&gt;=0, P18*0.15*0.5, P18*0.05*0.5)</f>
        <v>0.36355199217796325</v>
      </c>
      <c r="AN18">
        <f t="shared" si="16"/>
        <v>0.56156351566314699</v>
      </c>
      <c r="AO18">
        <f t="shared" si="17"/>
        <v>0.24644376039505003</v>
      </c>
      <c r="AP18" s="26">
        <f t="shared" si="18"/>
        <v>0.24857416749000544</v>
      </c>
      <c r="AQ18">
        <f t="shared" si="19"/>
        <v>0.25495390892028807</v>
      </c>
      <c r="AR18">
        <f t="shared" si="20"/>
        <v>0.257908684015274</v>
      </c>
      <c r="AT18">
        <f>IF(D18&gt;=0,D18*AF18,D18*AG18)</f>
        <v>0.92008302211761472</v>
      </c>
      <c r="AU18">
        <f>IF(G18&gt;=0,G18*AF18,G18*AG18)</f>
        <v>0.45880484282970418</v>
      </c>
      <c r="AV18">
        <f>IF(J18&gt;=0,J18*AF18,J18*AG18)</f>
        <v>0.41164585947990417</v>
      </c>
      <c r="AW18">
        <f>IF(M18&gt;=0,M18*AF18,M18*AG18)</f>
        <v>1.2495397210121155</v>
      </c>
      <c r="AX18">
        <f>IF(P18&gt;=0,P18*AF18,P18*AG18)</f>
        <v>0.72710398435592649</v>
      </c>
      <c r="AY18">
        <f t="shared" si="21"/>
        <v>0.56156351566314699</v>
      </c>
      <c r="AZ18">
        <f t="shared" si="22"/>
        <v>0.24644376039505003</v>
      </c>
      <c r="BA18">
        <f t="shared" si="23"/>
        <v>0.24857416749000544</v>
      </c>
      <c r="BB18">
        <f t="shared" si="24"/>
        <v>0.25495390892028807</v>
      </c>
      <c r="BC18">
        <f t="shared" si="25"/>
        <v>0.257908684015274</v>
      </c>
    </row>
    <row r="19" spans="1:55" x14ac:dyDescent="0.35">
      <c r="A19" s="3">
        <v>45098.354166666657</v>
      </c>
      <c r="B19" s="9">
        <v>6.6291360855102539</v>
      </c>
      <c r="C19" s="18">
        <v>2.4026679992675781</v>
      </c>
      <c r="D19" s="20">
        <f t="shared" si="0"/>
        <v>4.2264680862426758</v>
      </c>
      <c r="E19" s="9">
        <v>3.6470293998718262</v>
      </c>
      <c r="F19" s="18">
        <v>2.6014196872711182</v>
      </c>
      <c r="G19" s="20">
        <f t="shared" si="1"/>
        <v>1.045609712600708</v>
      </c>
      <c r="H19" s="9">
        <v>3.7584095001220699</v>
      </c>
      <c r="I19" s="18">
        <v>3.0982990264892578</v>
      </c>
      <c r="J19" s="20">
        <f t="shared" si="2"/>
        <v>0.66011047363281206</v>
      </c>
      <c r="K19" s="9">
        <v>9.6017017364501953</v>
      </c>
      <c r="L19" s="18">
        <v>3.396426677703857</v>
      </c>
      <c r="M19" s="20">
        <f t="shared" si="3"/>
        <v>6.2052750587463379</v>
      </c>
      <c r="N19" s="9">
        <v>6.4519667625427246</v>
      </c>
      <c r="O19" s="18">
        <v>3.8933062553405762</v>
      </c>
      <c r="P19" s="20">
        <f t="shared" si="4"/>
        <v>2.5586605072021484</v>
      </c>
      <c r="Q19">
        <v>7.5160126686096191</v>
      </c>
      <c r="R19">
        <f t="shared" si="5"/>
        <v>3.7580063343048096</v>
      </c>
      <c r="S19">
        <v>3.238660335540771</v>
      </c>
      <c r="T19">
        <f t="shared" si="6"/>
        <v>1.6193301677703855</v>
      </c>
      <c r="U19">
        <v>3.2782585620880131</v>
      </c>
      <c r="V19">
        <f t="shared" si="7"/>
        <v>1.6391292810440066</v>
      </c>
      <c r="W19">
        <v>3.4093964099884029</v>
      </c>
      <c r="X19">
        <f t="shared" si="8"/>
        <v>1.7046982049942014</v>
      </c>
      <c r="Y19">
        <v>3.4857501983642578</v>
      </c>
      <c r="Z19">
        <f t="shared" si="9"/>
        <v>1.7428750991821289</v>
      </c>
      <c r="AA19" s="9">
        <f t="shared" si="10"/>
        <v>20.276141285896301</v>
      </c>
      <c r="AB19">
        <f t="shared" si="11"/>
        <v>15.392119646072388</v>
      </c>
      <c r="AC19" s="14">
        <f>-SUM(IF(D19&lt;0,D19,0),IF(G19&lt;0,G19,0),IF(J19&lt;0,J19,0),IF(M19&lt;0,M19,0),IF(P19&lt;0,P19,0))</f>
        <v>0</v>
      </c>
      <c r="AD19" s="14">
        <f t="shared" si="12"/>
        <v>25.160162925720215</v>
      </c>
      <c r="AE19" s="14">
        <f t="shared" si="13"/>
        <v>0</v>
      </c>
      <c r="AF19" s="15">
        <f t="shared" si="14"/>
        <v>0.15</v>
      </c>
      <c r="AG19" s="15">
        <f t="shared" si="15"/>
        <v>0.15</v>
      </c>
      <c r="AI19">
        <f>IF(D19&gt;=0, D19*0.15*0.5, D19*0.05*0.5)</f>
        <v>0.31698510646820066</v>
      </c>
      <c r="AJ19">
        <f>IF(G19&gt;=0, G19*0.15*0.5, G19*0.05*0.5)</f>
        <v>7.8420728445053101E-2</v>
      </c>
      <c r="AK19">
        <f>IF(J19&gt;=0, J19*0.15*0.5, J19*0.05*0.5)</f>
        <v>4.95082855224609E-2</v>
      </c>
      <c r="AL19">
        <f>IF(M19&gt;=0, M19*0.15*0.5, M19*0.05*0.5)</f>
        <v>0.46539562940597534</v>
      </c>
      <c r="AM19">
        <f>IF(P19&gt;=0, P19*0.15*0.5, P19*0.05*0.5)</f>
        <v>0.19189953804016113</v>
      </c>
      <c r="AN19">
        <f t="shared" si="16"/>
        <v>0.56370095014572141</v>
      </c>
      <c r="AO19">
        <f t="shared" si="17"/>
        <v>0.24289952516555782</v>
      </c>
      <c r="AP19" s="26">
        <f t="shared" si="18"/>
        <v>0.24586939215660097</v>
      </c>
      <c r="AQ19">
        <f t="shared" si="19"/>
        <v>0.25570473074913019</v>
      </c>
      <c r="AR19">
        <f t="shared" si="20"/>
        <v>0.26143126487731932</v>
      </c>
      <c r="AT19">
        <f>IF(D19&gt;=0,D19*AF19,D19*AG19)</f>
        <v>0.63397021293640132</v>
      </c>
      <c r="AU19">
        <f>IF(G19&gt;=0,G19*AF19,G19*AG19)</f>
        <v>0.1568414568901062</v>
      </c>
      <c r="AV19">
        <f>IF(J19&gt;=0,J19*AF19,J19*AG19)</f>
        <v>9.90165710449218E-2</v>
      </c>
      <c r="AW19">
        <f>IF(M19&gt;=0,M19*AF19,M19*AG19)</f>
        <v>0.93079125881195068</v>
      </c>
      <c r="AX19">
        <f>IF(P19&gt;=0,P19*AF19,P19*AG19)</f>
        <v>0.38379907608032227</v>
      </c>
      <c r="AY19">
        <f t="shared" si="21"/>
        <v>0.56370095014572141</v>
      </c>
      <c r="AZ19">
        <f t="shared" si="22"/>
        <v>0.24289952516555782</v>
      </c>
      <c r="BA19">
        <f t="shared" si="23"/>
        <v>0.24586939215660097</v>
      </c>
      <c r="BB19">
        <f t="shared" si="24"/>
        <v>0.25570473074913019</v>
      </c>
      <c r="BC19">
        <f t="shared" si="25"/>
        <v>0.26143126487731932</v>
      </c>
    </row>
    <row r="20" spans="1:55" x14ac:dyDescent="0.35">
      <c r="A20" s="3">
        <v>45098.375</v>
      </c>
      <c r="B20" s="9">
        <v>8.5</v>
      </c>
      <c r="C20" s="18">
        <v>8.2423810958862305</v>
      </c>
      <c r="D20" s="20">
        <f t="shared" si="0"/>
        <v>0.25761890411376953</v>
      </c>
      <c r="E20" s="9">
        <v>3.6557812690734859</v>
      </c>
      <c r="F20" s="18">
        <v>8.5316371917724609</v>
      </c>
      <c r="G20" s="20">
        <f t="shared" si="1"/>
        <v>-4.8758559226989746</v>
      </c>
      <c r="H20" s="9">
        <v>3.7450137138366699</v>
      </c>
      <c r="I20" s="18">
        <v>9.2547779083251953</v>
      </c>
      <c r="J20" s="20">
        <f t="shared" si="2"/>
        <v>-5.5097641944885254</v>
      </c>
      <c r="K20" s="9">
        <v>9.6552257537841797</v>
      </c>
      <c r="L20" s="18">
        <v>9.6886625289916992</v>
      </c>
      <c r="M20" s="20">
        <f t="shared" si="3"/>
        <v>-3.3436775207519531E-2</v>
      </c>
      <c r="N20" s="9">
        <v>6.5096673965454102</v>
      </c>
      <c r="O20" s="18">
        <v>10.411802291870121</v>
      </c>
      <c r="P20" s="20">
        <f t="shared" si="4"/>
        <v>-3.9021348953247106</v>
      </c>
      <c r="Q20">
        <v>7.566709041595459</v>
      </c>
      <c r="R20">
        <f t="shared" si="5"/>
        <v>3.7833545207977295</v>
      </c>
      <c r="S20">
        <v>3.2047982215881352</v>
      </c>
      <c r="T20">
        <f t="shared" si="6"/>
        <v>1.6023991107940676</v>
      </c>
      <c r="U20">
        <v>3.270551204681396</v>
      </c>
      <c r="V20">
        <f t="shared" si="7"/>
        <v>1.635275602340698</v>
      </c>
      <c r="W20">
        <v>3.430778980255127</v>
      </c>
      <c r="X20">
        <f t="shared" si="8"/>
        <v>1.7153894901275635</v>
      </c>
      <c r="Y20">
        <v>3.617087602615356</v>
      </c>
      <c r="Z20">
        <f t="shared" si="9"/>
        <v>1.808543801307678</v>
      </c>
      <c r="AA20" s="9">
        <f t="shared" si="10"/>
        <v>21.305325329303741</v>
      </c>
      <c r="AB20">
        <f t="shared" si="11"/>
        <v>46.129261016845703</v>
      </c>
      <c r="AC20" s="14">
        <f>-SUM(IF(D20&lt;0,D20,0),IF(G20&lt;0,G20,0),IF(J20&lt;0,J20,0),IF(M20&lt;0,M20,0),IF(P20&lt;0,P20,0))</f>
        <v>14.32119178771973</v>
      </c>
      <c r="AD20" s="14">
        <f t="shared" si="12"/>
        <v>10.802581429481506</v>
      </c>
      <c r="AE20" s="14">
        <f t="shared" si="13"/>
        <v>1.3257194015344818</v>
      </c>
      <c r="AF20" s="15">
        <f t="shared" si="14"/>
        <v>0.05</v>
      </c>
      <c r="AG20" s="15">
        <f t="shared" si="15"/>
        <v>0.05</v>
      </c>
      <c r="AI20">
        <f>IF(D20&gt;=0, D20*0.15*0.5, D20*0.05*0.5)</f>
        <v>1.9321417808532713E-2</v>
      </c>
      <c r="AJ20">
        <f>IF(G20&gt;=0, G20*0.15*0.5, G20*0.05*0.5)</f>
        <v>-0.12189639806747438</v>
      </c>
      <c r="AK20">
        <f>IF(J20&gt;=0, J20*0.15*0.5, J20*0.05*0.5)</f>
        <v>-0.13774410486221314</v>
      </c>
      <c r="AL20">
        <f>IF(M20&gt;=0, M20*0.15*0.5, M20*0.05*0.5)</f>
        <v>-8.3591938018798837E-4</v>
      </c>
      <c r="AM20">
        <f>IF(P20&gt;=0, P20*0.15*0.5, P20*0.05*0.5)</f>
        <v>-9.7553372383117773E-2</v>
      </c>
      <c r="AN20">
        <f t="shared" si="16"/>
        <v>0.56750317811965945</v>
      </c>
      <c r="AO20">
        <f t="shared" si="17"/>
        <v>0.24035986661911013</v>
      </c>
      <c r="AP20" s="26">
        <f t="shared" si="18"/>
        <v>0.2452913403511047</v>
      </c>
      <c r="AQ20">
        <f t="shared" si="19"/>
        <v>0.25730842351913452</v>
      </c>
      <c r="AR20">
        <f t="shared" si="20"/>
        <v>0.27128157019615168</v>
      </c>
      <c r="AT20">
        <f>IF(D20&gt;=0,D20*AF20,D20*AG20)</f>
        <v>1.2880945205688478E-2</v>
      </c>
      <c r="AU20">
        <f>IF(G20&gt;=0,G20*AF20,G20*AG20)</f>
        <v>-0.24379279613494875</v>
      </c>
      <c r="AV20">
        <f>IF(J20&gt;=0,J20*AF20,J20*AG20)</f>
        <v>-0.27548820972442628</v>
      </c>
      <c r="AW20">
        <f>IF(M20&gt;=0,M20*AF20,M20*AG20)</f>
        <v>-1.6718387603759767E-3</v>
      </c>
      <c r="AX20">
        <f>IF(P20&gt;=0,P20*AF20,P20*AG20)</f>
        <v>-0.19510674476623555</v>
      </c>
      <c r="AY20">
        <f t="shared" si="21"/>
        <v>0.18916772603988649</v>
      </c>
      <c r="AZ20">
        <f t="shared" si="22"/>
        <v>8.0119955539703386E-2</v>
      </c>
      <c r="BA20">
        <f t="shared" si="23"/>
        <v>8.1763780117034904E-2</v>
      </c>
      <c r="BB20">
        <f t="shared" si="24"/>
        <v>8.5769474506378174E-2</v>
      </c>
      <c r="BC20">
        <f t="shared" si="25"/>
        <v>9.0427190065383911E-2</v>
      </c>
    </row>
    <row r="21" spans="1:55" x14ac:dyDescent="0.35">
      <c r="A21" s="3">
        <v>45098.395833333343</v>
      </c>
      <c r="B21" s="9">
        <v>9.5</v>
      </c>
      <c r="C21" s="18">
        <v>8.5727653503417969</v>
      </c>
      <c r="D21" s="20">
        <f t="shared" si="0"/>
        <v>0.92723464965820313</v>
      </c>
      <c r="E21" s="9">
        <v>3.6235642433166499</v>
      </c>
      <c r="F21" s="18">
        <v>8.9940757751464844</v>
      </c>
      <c r="G21" s="20">
        <f t="shared" si="1"/>
        <v>-5.370511531829834</v>
      </c>
      <c r="H21" s="9">
        <v>3.7273814678192139</v>
      </c>
      <c r="I21" s="18">
        <v>10.0473518371582</v>
      </c>
      <c r="J21" s="20">
        <f t="shared" si="2"/>
        <v>-6.3199703693389857</v>
      </c>
      <c r="K21" s="9">
        <v>9.7101573944091797</v>
      </c>
      <c r="L21" s="18">
        <v>10.67931652069092</v>
      </c>
      <c r="M21" s="20">
        <f t="shared" si="3"/>
        <v>-0.96915912628174006</v>
      </c>
      <c r="N21" s="9">
        <v>6.5286598205566406</v>
      </c>
      <c r="O21" s="18">
        <v>11.73259258270264</v>
      </c>
      <c r="P21" s="20">
        <f t="shared" si="4"/>
        <v>-5.2039327621459996</v>
      </c>
      <c r="Q21">
        <v>7.6616501808166504</v>
      </c>
      <c r="R21">
        <f t="shared" si="5"/>
        <v>3.8308250904083252</v>
      </c>
      <c r="S21">
        <v>3.2235465049743648</v>
      </c>
      <c r="T21">
        <f t="shared" si="6"/>
        <v>1.6117732524871824</v>
      </c>
      <c r="U21">
        <v>3.2778713703155522</v>
      </c>
      <c r="V21">
        <f t="shared" si="7"/>
        <v>1.6389356851577761</v>
      </c>
      <c r="W21">
        <v>3.4982566833496089</v>
      </c>
      <c r="X21">
        <f t="shared" si="8"/>
        <v>1.7491283416748045</v>
      </c>
      <c r="Y21">
        <v>3.5829811096191411</v>
      </c>
      <c r="Z21">
        <f t="shared" si="9"/>
        <v>1.7914905548095705</v>
      </c>
      <c r="AA21" s="9">
        <f t="shared" si="10"/>
        <v>21.855957925319672</v>
      </c>
      <c r="AB21">
        <f t="shared" si="11"/>
        <v>50.026102066040039</v>
      </c>
      <c r="AC21" s="14">
        <f>-SUM(IF(D21&lt;0,D21,0),IF(G21&lt;0,G21,0),IF(J21&lt;0,J21,0),IF(M21&lt;0,M21,0),IF(P21&lt;0,P21,0))</f>
        <v>17.863573789596558</v>
      </c>
      <c r="AD21" s="14">
        <f t="shared" si="12"/>
        <v>11.549387574195862</v>
      </c>
      <c r="AE21" s="14">
        <f t="shared" si="13"/>
        <v>1.5467117779914255</v>
      </c>
      <c r="AF21" s="15">
        <f t="shared" si="14"/>
        <v>0.05</v>
      </c>
      <c r="AG21" s="15">
        <f t="shared" si="15"/>
        <v>0.05</v>
      </c>
      <c r="AI21">
        <f>IF(D21&gt;=0, D21*0.15*0.5, D21*0.05*0.5)</f>
        <v>6.9542598724365232E-2</v>
      </c>
      <c r="AJ21">
        <f>IF(G21&gt;=0, G21*0.15*0.5, G21*0.05*0.5)</f>
        <v>-0.13426278829574587</v>
      </c>
      <c r="AK21">
        <f>IF(J21&gt;=0, J21*0.15*0.5, J21*0.05*0.5)</f>
        <v>-0.15799925923347466</v>
      </c>
      <c r="AL21">
        <f>IF(M21&gt;=0, M21*0.15*0.5, M21*0.05*0.5)</f>
        <v>-2.4228978157043501E-2</v>
      </c>
      <c r="AM21">
        <f>IF(P21&gt;=0, P21*0.15*0.5, P21*0.05*0.5)</f>
        <v>-0.13009831905364999</v>
      </c>
      <c r="AN21">
        <f t="shared" si="16"/>
        <v>0.57462376356124878</v>
      </c>
      <c r="AO21">
        <f t="shared" si="17"/>
        <v>0.24176598787307735</v>
      </c>
      <c r="AP21" s="26">
        <f t="shared" si="18"/>
        <v>0.24584035277366639</v>
      </c>
      <c r="AQ21">
        <f t="shared" si="19"/>
        <v>0.26236925125122068</v>
      </c>
      <c r="AR21">
        <f t="shared" si="20"/>
        <v>0.26872358322143558</v>
      </c>
      <c r="AT21">
        <f>IF(D21&gt;=0,D21*AF21,D21*AG21)</f>
        <v>4.6361732482910159E-2</v>
      </c>
      <c r="AU21">
        <f>IF(G21&gt;=0,G21*AF21,G21*AG21)</f>
        <v>-0.26852557659149173</v>
      </c>
      <c r="AV21">
        <f>IF(J21&gt;=0,J21*AF21,J21*AG21)</f>
        <v>-0.31599851846694932</v>
      </c>
      <c r="AW21">
        <f>IF(M21&gt;=0,M21*AF21,M21*AG21)</f>
        <v>-4.8457956314087003E-2</v>
      </c>
      <c r="AX21">
        <f>IF(P21&gt;=0,P21*AF21,P21*AG21)</f>
        <v>-0.26019663810729998</v>
      </c>
      <c r="AY21">
        <f t="shared" si="21"/>
        <v>0.19154125452041626</v>
      </c>
      <c r="AZ21">
        <f t="shared" si="22"/>
        <v>8.0588662624359125E-2</v>
      </c>
      <c r="BA21">
        <f t="shared" si="23"/>
        <v>8.1946784257888816E-2</v>
      </c>
      <c r="BB21">
        <f t="shared" si="24"/>
        <v>8.7456417083740232E-2</v>
      </c>
      <c r="BC21">
        <f t="shared" si="25"/>
        <v>8.9574527740478527E-2</v>
      </c>
    </row>
    <row r="22" spans="1:55" x14ac:dyDescent="0.35">
      <c r="A22" s="3">
        <v>45098.416666666657</v>
      </c>
      <c r="B22" s="9">
        <v>6.5674467086791992</v>
      </c>
      <c r="C22" s="18">
        <v>2.3771646022796631</v>
      </c>
      <c r="D22" s="20">
        <f t="shared" si="0"/>
        <v>4.1902821063995361</v>
      </c>
      <c r="E22" s="9">
        <v>3.6009154319763179</v>
      </c>
      <c r="F22" s="18">
        <v>3.1152162551879878</v>
      </c>
      <c r="G22" s="20">
        <f t="shared" si="1"/>
        <v>0.48569917678833008</v>
      </c>
      <c r="H22" s="9">
        <v>3.7223637104034419</v>
      </c>
      <c r="I22" s="18">
        <v>4.7608332633972168</v>
      </c>
      <c r="J22" s="20">
        <f t="shared" si="2"/>
        <v>-1.0384695529937749</v>
      </c>
      <c r="K22" s="9">
        <v>9.8859157562255859</v>
      </c>
      <c r="L22" s="18">
        <v>5.8014068603515616</v>
      </c>
      <c r="M22" s="20">
        <f t="shared" si="3"/>
        <v>4.0845088958740243</v>
      </c>
      <c r="N22" s="9">
        <v>6.5923523902893066</v>
      </c>
      <c r="O22" s="18">
        <v>25.20244026184082</v>
      </c>
      <c r="P22" s="20">
        <f t="shared" si="4"/>
        <v>-18.610087871551514</v>
      </c>
      <c r="Q22">
        <v>7.7967972755432129</v>
      </c>
      <c r="R22">
        <f t="shared" si="5"/>
        <v>3.8983986377716064</v>
      </c>
      <c r="S22">
        <v>3.246307373046875</v>
      </c>
      <c r="T22">
        <f t="shared" si="6"/>
        <v>1.6231536865234375</v>
      </c>
      <c r="U22">
        <v>3.263663530349731</v>
      </c>
      <c r="V22">
        <f t="shared" si="7"/>
        <v>1.6318317651748655</v>
      </c>
      <c r="W22">
        <v>3.6012973785400391</v>
      </c>
      <c r="X22">
        <f t="shared" si="8"/>
        <v>1.8006486892700195</v>
      </c>
      <c r="Y22">
        <v>3.497958660125732</v>
      </c>
      <c r="Z22">
        <f t="shared" si="9"/>
        <v>1.748979330062866</v>
      </c>
      <c r="AA22" s="9">
        <f t="shared" si="10"/>
        <v>20.536003053188324</v>
      </c>
      <c r="AB22">
        <f t="shared" si="11"/>
        <v>41.257061243057251</v>
      </c>
      <c r="AC22" s="14">
        <f>-SUM(IF(D22&lt;0,D22,0),IF(G22&lt;0,G22,0),IF(J22&lt;0,J22,0),IF(M22&lt;0,M22,0),IF(P22&lt;0,P22,0))</f>
        <v>19.648557424545288</v>
      </c>
      <c r="AD22" s="14">
        <f t="shared" si="12"/>
        <v>19.463502287864685</v>
      </c>
      <c r="AE22" s="14">
        <f t="shared" si="13"/>
        <v>1.0095078025498003</v>
      </c>
      <c r="AF22" s="15">
        <f t="shared" si="14"/>
        <v>0.05</v>
      </c>
      <c r="AG22" s="15">
        <f t="shared" si="15"/>
        <v>0.05</v>
      </c>
      <c r="AI22">
        <f>IF(D22&gt;=0, D22*0.15*0.5, D22*0.05*0.5)</f>
        <v>0.31427115797996519</v>
      </c>
      <c r="AJ22">
        <f>IF(G22&gt;=0, G22*0.15*0.5, G22*0.05*0.5)</f>
        <v>3.6427438259124756E-2</v>
      </c>
      <c r="AK22">
        <f>IF(J22&gt;=0, J22*0.15*0.5, J22*0.05*0.5)</f>
        <v>-2.5961738824844371E-2</v>
      </c>
      <c r="AL22">
        <f>IF(M22&gt;=0, M22*0.15*0.5, M22*0.05*0.5)</f>
        <v>0.30633816719055179</v>
      </c>
      <c r="AM22">
        <f>IF(P22&gt;=0, P22*0.15*0.5, P22*0.05*0.5)</f>
        <v>-0.46525219678878788</v>
      </c>
      <c r="AN22">
        <f t="shared" si="16"/>
        <v>0.58475979566574099</v>
      </c>
      <c r="AO22">
        <f t="shared" si="17"/>
        <v>0.24347305297851563</v>
      </c>
      <c r="AP22" s="26">
        <f t="shared" si="18"/>
        <v>0.24477476477622981</v>
      </c>
      <c r="AQ22">
        <f t="shared" si="19"/>
        <v>0.27009730339050292</v>
      </c>
      <c r="AR22">
        <f t="shared" si="20"/>
        <v>0.26234689950942991</v>
      </c>
      <c r="AT22">
        <f>IF(D22&gt;=0,D22*AF22,D22*AG22)</f>
        <v>0.20951410531997683</v>
      </c>
      <c r="AU22">
        <f>IF(G22&gt;=0,G22*AF22,G22*AG22)</f>
        <v>2.4284958839416504E-2</v>
      </c>
      <c r="AV22">
        <f>IF(J22&gt;=0,J22*AF22,J22*AG22)</f>
        <v>-5.1923477649688743E-2</v>
      </c>
      <c r="AW22">
        <f>IF(M22&gt;=0,M22*AF22,M22*AG22)</f>
        <v>0.20422544479370122</v>
      </c>
      <c r="AX22">
        <f>IF(P22&gt;=0,P22*AF22,P22*AG22)</f>
        <v>-0.93050439357757575</v>
      </c>
      <c r="AY22">
        <f t="shared" si="21"/>
        <v>0.19491993188858034</v>
      </c>
      <c r="AZ22">
        <f t="shared" si="22"/>
        <v>8.1157684326171875E-2</v>
      </c>
      <c r="BA22">
        <f t="shared" si="23"/>
        <v>8.1591588258743283E-2</v>
      </c>
      <c r="BB22">
        <f t="shared" si="24"/>
        <v>9.0032434463500982E-2</v>
      </c>
      <c r="BC22">
        <f t="shared" si="25"/>
        <v>8.7448966503143308E-2</v>
      </c>
    </row>
    <row r="23" spans="1:55" x14ac:dyDescent="0.35">
      <c r="A23" s="3">
        <v>45098.4375</v>
      </c>
      <c r="B23" s="9">
        <v>6.5156850814819336</v>
      </c>
      <c r="C23" s="18">
        <v>2.4802253246307369</v>
      </c>
      <c r="D23" s="20">
        <f t="shared" si="0"/>
        <v>4.0354597568511963</v>
      </c>
      <c r="E23" s="9">
        <v>3.5808625221252441</v>
      </c>
      <c r="F23" s="18">
        <v>3.259502649307251</v>
      </c>
      <c r="G23" s="20">
        <f t="shared" si="1"/>
        <v>0.32135987281799316</v>
      </c>
      <c r="H23" s="9">
        <v>3.7008621692657471</v>
      </c>
      <c r="I23" s="18">
        <v>5.0081844329833984</v>
      </c>
      <c r="J23" s="20">
        <f t="shared" si="2"/>
        <v>-1.3073222637176514</v>
      </c>
      <c r="K23" s="9">
        <v>10.060824394226071</v>
      </c>
      <c r="L23" s="18">
        <v>6.1105966567993164</v>
      </c>
      <c r="M23" s="20">
        <f t="shared" si="3"/>
        <v>3.9502277374267543</v>
      </c>
      <c r="N23" s="9">
        <v>6.7705497741699219</v>
      </c>
      <c r="O23" s="18">
        <v>25.614595413208011</v>
      </c>
      <c r="P23" s="20">
        <f t="shared" si="4"/>
        <v>-18.844045639038089</v>
      </c>
      <c r="Q23">
        <v>8.115941047668457</v>
      </c>
      <c r="R23">
        <f t="shared" si="5"/>
        <v>4.0579705238342285</v>
      </c>
      <c r="S23">
        <v>3.2769355773925781</v>
      </c>
      <c r="T23">
        <f t="shared" si="6"/>
        <v>1.6384677886962891</v>
      </c>
      <c r="U23">
        <v>3.2627205848693852</v>
      </c>
      <c r="V23">
        <f t="shared" si="7"/>
        <v>1.6313602924346926</v>
      </c>
      <c r="W23">
        <v>3.7064228057861328</v>
      </c>
      <c r="X23">
        <f t="shared" si="8"/>
        <v>1.8532114028930664</v>
      </c>
      <c r="Y23">
        <v>3.39289402961731</v>
      </c>
      <c r="Z23">
        <f t="shared" si="9"/>
        <v>1.696447014808655</v>
      </c>
      <c r="AA23" s="9">
        <f t="shared" si="10"/>
        <v>20.753120481967926</v>
      </c>
      <c r="AB23">
        <f t="shared" si="11"/>
        <v>42.473104476928711</v>
      </c>
      <c r="AC23" s="14">
        <f>-SUM(IF(D23&lt;0,D23,0),IF(G23&lt;0,G23,0),IF(J23&lt;0,J23,0),IF(M23&lt;0,M23,0),IF(P23&lt;0,P23,0))</f>
        <v>20.151367902755741</v>
      </c>
      <c r="AD23" s="14">
        <f t="shared" si="12"/>
        <v>19.184504389762875</v>
      </c>
      <c r="AE23" s="14">
        <f t="shared" si="13"/>
        <v>1.0503981491181393</v>
      </c>
      <c r="AF23" s="15">
        <f t="shared" si="14"/>
        <v>0.05</v>
      </c>
      <c r="AG23" s="15">
        <f t="shared" si="15"/>
        <v>0.05</v>
      </c>
      <c r="AI23">
        <f>IF(D23&gt;=0, D23*0.15*0.5, D23*0.05*0.5)</f>
        <v>0.30265948176383972</v>
      </c>
      <c r="AJ23">
        <f>IF(G23&gt;=0, G23*0.15*0.5, G23*0.05*0.5)</f>
        <v>2.4101990461349487E-2</v>
      </c>
      <c r="AK23">
        <f>IF(J23&gt;=0, J23*0.15*0.5, J23*0.05*0.5)</f>
        <v>-3.2683056592941288E-2</v>
      </c>
      <c r="AL23">
        <f>IF(M23&gt;=0, M23*0.15*0.5, M23*0.05*0.5)</f>
        <v>0.29626708030700655</v>
      </c>
      <c r="AM23">
        <f>IF(P23&gt;=0, P23*0.15*0.5, P23*0.05*0.5)</f>
        <v>-0.47110114097595224</v>
      </c>
      <c r="AN23">
        <f t="shared" si="16"/>
        <v>0.60869557857513423</v>
      </c>
      <c r="AO23">
        <f t="shared" si="17"/>
        <v>0.24577016830444334</v>
      </c>
      <c r="AP23" s="26">
        <f t="shared" si="18"/>
        <v>0.24470404386520389</v>
      </c>
      <c r="AQ23">
        <f t="shared" si="19"/>
        <v>0.27798171043395997</v>
      </c>
      <c r="AR23">
        <f t="shared" si="20"/>
        <v>0.25446705222129823</v>
      </c>
      <c r="AT23">
        <f>IF(D23&gt;=0,D23*AF23,D23*AG23)</f>
        <v>0.20177298784255981</v>
      </c>
      <c r="AU23">
        <f>IF(G23&gt;=0,G23*AF23,G23*AG23)</f>
        <v>1.6067993640899659E-2</v>
      </c>
      <c r="AV23">
        <f>IF(J23&gt;=0,J23*AF23,J23*AG23)</f>
        <v>-6.5366113185882577E-2</v>
      </c>
      <c r="AW23">
        <f>IF(M23&gt;=0,M23*AF23,M23*AG23)</f>
        <v>0.19751138687133774</v>
      </c>
      <c r="AX23">
        <f>IF(P23&gt;=0,P23*AF23,P23*AG23)</f>
        <v>-0.94220228195190447</v>
      </c>
      <c r="AY23">
        <f t="shared" si="21"/>
        <v>0.20289852619171145</v>
      </c>
      <c r="AZ23">
        <f t="shared" si="22"/>
        <v>8.1923389434814461E-2</v>
      </c>
      <c r="BA23">
        <f t="shared" si="23"/>
        <v>8.156801462173463E-2</v>
      </c>
      <c r="BB23">
        <f t="shared" si="24"/>
        <v>9.2660570144653329E-2</v>
      </c>
      <c r="BC23">
        <f t="shared" si="25"/>
        <v>8.4822350740432761E-2</v>
      </c>
    </row>
    <row r="24" spans="1:55" x14ac:dyDescent="0.35">
      <c r="A24" s="3">
        <v>45098.458333333343</v>
      </c>
      <c r="B24" s="9">
        <v>6.5141687393188477</v>
      </c>
      <c r="C24" s="18">
        <v>2.5797538757324219</v>
      </c>
      <c r="D24" s="20">
        <f t="shared" si="0"/>
        <v>3.9344148635864258</v>
      </c>
      <c r="E24" s="9">
        <v>3.5786938667297359</v>
      </c>
      <c r="F24" s="18">
        <v>3.3988256454467769</v>
      </c>
      <c r="G24" s="20">
        <f t="shared" si="1"/>
        <v>0.17986822128295898</v>
      </c>
      <c r="H24" s="9">
        <v>3.7019557952880859</v>
      </c>
      <c r="I24" s="18">
        <v>5.2469773292541504</v>
      </c>
      <c r="J24" s="20">
        <f t="shared" si="2"/>
        <v>-1.5450215339660645</v>
      </c>
      <c r="K24" s="9">
        <v>10.339053153991699</v>
      </c>
      <c r="L24" s="18">
        <v>6.4090747833251953</v>
      </c>
      <c r="M24" s="20">
        <f t="shared" si="3"/>
        <v>3.9299783706665039</v>
      </c>
      <c r="N24" s="9">
        <v>6.858919620513916</v>
      </c>
      <c r="O24" s="18">
        <v>26.013978958129879</v>
      </c>
      <c r="P24" s="20">
        <f t="shared" si="4"/>
        <v>-19.155059337615963</v>
      </c>
      <c r="Q24">
        <v>8.5997724533081055</v>
      </c>
      <c r="R24">
        <f t="shared" si="5"/>
        <v>4.2998862266540527</v>
      </c>
      <c r="S24">
        <v>3.402102947235107</v>
      </c>
      <c r="T24">
        <f t="shared" si="6"/>
        <v>1.7010514736175535</v>
      </c>
      <c r="U24">
        <v>3.3884513378143311</v>
      </c>
      <c r="V24">
        <f t="shared" si="7"/>
        <v>1.6942256689071655</v>
      </c>
      <c r="W24">
        <v>3.7813858985900879</v>
      </c>
      <c r="X24">
        <f t="shared" si="8"/>
        <v>1.8906929492950439</v>
      </c>
      <c r="Y24">
        <v>3.2654411792755131</v>
      </c>
      <c r="Z24">
        <f t="shared" si="9"/>
        <v>1.6327205896377566</v>
      </c>
      <c r="AA24" s="9">
        <f t="shared" si="10"/>
        <v>21.105684041976929</v>
      </c>
      <c r="AB24">
        <f t="shared" si="11"/>
        <v>43.648610591888428</v>
      </c>
      <c r="AC24" s="14">
        <f>-SUM(IF(D24&lt;0,D24,0),IF(G24&lt;0,G24,0),IF(J24&lt;0,J24,0),IF(M24&lt;0,M24,0),IF(P24&lt;0,P24,0))</f>
        <v>20.700080871582028</v>
      </c>
      <c r="AD24" s="14">
        <f t="shared" si="12"/>
        <v>19.262838363647461</v>
      </c>
      <c r="AE24" s="14">
        <f t="shared" si="13"/>
        <v>1.0746121875085091</v>
      </c>
      <c r="AF24" s="15">
        <f t="shared" si="14"/>
        <v>0.05</v>
      </c>
      <c r="AG24" s="15">
        <f t="shared" si="15"/>
        <v>0.05</v>
      </c>
      <c r="AI24">
        <f>IF(D24&gt;=0, D24*0.15*0.5, D24*0.05*0.5)</f>
        <v>0.29508111476898191</v>
      </c>
      <c r="AJ24">
        <f>IF(G24&gt;=0, G24*0.15*0.5, G24*0.05*0.5)</f>
        <v>1.3490116596221924E-2</v>
      </c>
      <c r="AK24">
        <f>IF(J24&gt;=0, J24*0.15*0.5, J24*0.05*0.5)</f>
        <v>-3.8625538349151611E-2</v>
      </c>
      <c r="AL24">
        <f>IF(M24&gt;=0, M24*0.15*0.5, M24*0.05*0.5)</f>
        <v>0.2947483777999878</v>
      </c>
      <c r="AM24">
        <f>IF(P24&gt;=0, P24*0.15*0.5, P24*0.05*0.5)</f>
        <v>-0.47887648344039913</v>
      </c>
      <c r="AN24">
        <f t="shared" si="16"/>
        <v>0.64498293399810791</v>
      </c>
      <c r="AO24">
        <f t="shared" si="17"/>
        <v>0.25515772104263301</v>
      </c>
      <c r="AP24" s="26">
        <f t="shared" si="18"/>
        <v>0.25413385033607483</v>
      </c>
      <c r="AQ24">
        <f t="shared" si="19"/>
        <v>0.28360394239425657</v>
      </c>
      <c r="AR24">
        <f t="shared" si="20"/>
        <v>0.24490808844566347</v>
      </c>
      <c r="AT24">
        <f>IF(D24&gt;=0,D24*AF24,D24*AG24)</f>
        <v>0.19672074317932131</v>
      </c>
      <c r="AU24">
        <f>IF(G24&gt;=0,G24*AF24,G24*AG24)</f>
        <v>8.9934110641479489E-3</v>
      </c>
      <c r="AV24">
        <f>IF(J24&gt;=0,J24*AF24,J24*AG24)</f>
        <v>-7.7251076698303223E-2</v>
      </c>
      <c r="AW24">
        <f>IF(M24&gt;=0,M24*AF24,M24*AG24)</f>
        <v>0.19649891853332521</v>
      </c>
      <c r="AX24">
        <f>IF(P24&gt;=0,P24*AF24,P24*AG24)</f>
        <v>-0.95775296688079825</v>
      </c>
      <c r="AY24">
        <f t="shared" si="21"/>
        <v>0.21499431133270264</v>
      </c>
      <c r="AZ24">
        <f t="shared" si="22"/>
        <v>8.505257368087768E-2</v>
      </c>
      <c r="BA24">
        <f t="shared" si="23"/>
        <v>8.4711283445358276E-2</v>
      </c>
      <c r="BB24">
        <f t="shared" si="24"/>
        <v>9.4534647464752208E-2</v>
      </c>
      <c r="BC24">
        <f t="shared" si="25"/>
        <v>8.1636029481887834E-2</v>
      </c>
    </row>
    <row r="25" spans="1:55" x14ac:dyDescent="0.35">
      <c r="A25" s="3">
        <v>45098.479166666657</v>
      </c>
      <c r="B25" s="9">
        <v>10</v>
      </c>
      <c r="C25" s="18">
        <v>9.225560188293457</v>
      </c>
      <c r="D25" s="20">
        <f t="shared" si="0"/>
        <v>0.77443981170654297</v>
      </c>
      <c r="E25" s="9">
        <v>3.6066372394561772</v>
      </c>
      <c r="F25" s="18">
        <v>9.9068641662597656</v>
      </c>
      <c r="G25" s="20">
        <f t="shared" si="1"/>
        <v>-6.3002269268035889</v>
      </c>
      <c r="H25" s="9">
        <v>3.659483671188354</v>
      </c>
      <c r="I25" s="18">
        <v>11.610124588012701</v>
      </c>
      <c r="J25" s="20">
        <f t="shared" si="2"/>
        <v>-7.9506409168243461</v>
      </c>
      <c r="K25" s="9">
        <v>10.754331588745121</v>
      </c>
      <c r="L25" s="18">
        <v>12.632080078125</v>
      </c>
      <c r="M25" s="20">
        <f t="shared" si="3"/>
        <v>-1.8777484893798793</v>
      </c>
      <c r="N25" s="9">
        <v>7.2336187362670898</v>
      </c>
      <c r="O25" s="18">
        <v>14.33534049987793</v>
      </c>
      <c r="P25" s="20">
        <f t="shared" si="4"/>
        <v>-7.1017217636108398</v>
      </c>
      <c r="Q25">
        <v>9.1591405868530273</v>
      </c>
      <c r="R25">
        <f t="shared" si="5"/>
        <v>4.5795702934265137</v>
      </c>
      <c r="S25">
        <v>3.5711817741394039</v>
      </c>
      <c r="T25">
        <f t="shared" si="6"/>
        <v>1.7855908870697019</v>
      </c>
      <c r="U25">
        <v>3.3825709819793701</v>
      </c>
      <c r="V25">
        <f t="shared" si="7"/>
        <v>1.6912854909896851</v>
      </c>
      <c r="W25">
        <v>3.7861499786376949</v>
      </c>
      <c r="X25">
        <f t="shared" si="8"/>
        <v>1.8930749893188474</v>
      </c>
      <c r="Y25">
        <v>3.3169569969177251</v>
      </c>
      <c r="Z25">
        <f t="shared" si="9"/>
        <v>1.6584784984588625</v>
      </c>
      <c r="AA25" s="9">
        <f t="shared" si="10"/>
        <v>23.431035697460175</v>
      </c>
      <c r="AB25">
        <f t="shared" si="11"/>
        <v>57.709969520568855</v>
      </c>
      <c r="AC25" s="14">
        <f>-SUM(IF(D25&lt;0,D25,0),IF(G25&lt;0,G25,0),IF(J25&lt;0,J25,0),IF(M25&lt;0,M25,0),IF(P25&lt;0,P25,0))</f>
        <v>23.230338096618652</v>
      </c>
      <c r="AD25" s="14">
        <f t="shared" si="12"/>
        <v>12.382439970970154</v>
      </c>
      <c r="AE25" s="14">
        <f t="shared" si="13"/>
        <v>1.8760711258104792</v>
      </c>
      <c r="AF25" s="15">
        <f t="shared" si="14"/>
        <v>0.05</v>
      </c>
      <c r="AG25" s="15">
        <f t="shared" si="15"/>
        <v>0.05</v>
      </c>
      <c r="AI25">
        <f>IF(D25&gt;=0, D25*0.15*0.5, D25*0.05*0.5)</f>
        <v>5.8082985877990718E-2</v>
      </c>
      <c r="AJ25">
        <f>IF(G25&gt;=0, G25*0.15*0.5, G25*0.05*0.5)</f>
        <v>-0.15750567317008973</v>
      </c>
      <c r="AK25">
        <f>IF(J25&gt;=0, J25*0.15*0.5, J25*0.05*0.5)</f>
        <v>-0.19876602292060866</v>
      </c>
      <c r="AL25">
        <f>IF(M25&gt;=0, M25*0.15*0.5, M25*0.05*0.5)</f>
        <v>-4.6943712234496983E-2</v>
      </c>
      <c r="AM25">
        <f>IF(P25&gt;=0, P25*0.15*0.5, P25*0.05*0.5)</f>
        <v>-0.177543044090271</v>
      </c>
      <c r="AN25">
        <f t="shared" si="16"/>
        <v>0.68693554401397705</v>
      </c>
      <c r="AO25">
        <f t="shared" si="17"/>
        <v>0.2678386330604553</v>
      </c>
      <c r="AP25" s="26">
        <f t="shared" si="18"/>
        <v>0.25369282364845275</v>
      </c>
      <c r="AQ25">
        <f t="shared" si="19"/>
        <v>0.2839612483978271</v>
      </c>
      <c r="AR25">
        <f t="shared" si="20"/>
        <v>0.24877177476882936</v>
      </c>
      <c r="AT25">
        <f>IF(D25&gt;=0,D25*AF25,D25*AG25)</f>
        <v>3.8721990585327153E-2</v>
      </c>
      <c r="AU25">
        <f>IF(G25&gt;=0,G25*AF25,G25*AG25)</f>
        <v>-0.31501134634017947</v>
      </c>
      <c r="AV25">
        <f>IF(J25&gt;=0,J25*AF25,J25*AG25)</f>
        <v>-0.39753204584121732</v>
      </c>
      <c r="AW25">
        <f>IF(M25&gt;=0,M25*AF25,M25*AG25)</f>
        <v>-9.3887424468993966E-2</v>
      </c>
      <c r="AX25">
        <f>IF(P25&gt;=0,P25*AF25,P25*AG25)</f>
        <v>-0.35508608818054199</v>
      </c>
      <c r="AY25">
        <f t="shared" si="21"/>
        <v>0.22897851467132568</v>
      </c>
      <c r="AZ25">
        <f t="shared" si="22"/>
        <v>8.9279544353485105E-2</v>
      </c>
      <c r="BA25">
        <f t="shared" si="23"/>
        <v>8.4564274549484258E-2</v>
      </c>
      <c r="BB25">
        <f t="shared" si="24"/>
        <v>9.4653749465942377E-2</v>
      </c>
      <c r="BC25">
        <f t="shared" si="25"/>
        <v>8.2923924922943135E-2</v>
      </c>
    </row>
    <row r="26" spans="1:55" x14ac:dyDescent="0.35">
      <c r="A26" s="3">
        <v>45098.5</v>
      </c>
      <c r="B26" s="9">
        <v>6.4839277267456046</v>
      </c>
      <c r="C26" s="18">
        <v>3.5456643104553218</v>
      </c>
      <c r="D26" s="20">
        <f t="shared" si="0"/>
        <v>2.9382634162902828</v>
      </c>
      <c r="E26" s="9">
        <v>3.5987181663513179</v>
      </c>
      <c r="F26" s="18">
        <v>4.520991325378418</v>
      </c>
      <c r="G26" s="20">
        <f t="shared" si="1"/>
        <v>-0.92227315902710005</v>
      </c>
      <c r="H26" s="9">
        <v>3.6345019340515141</v>
      </c>
      <c r="I26" s="18">
        <v>6.5440530776977539</v>
      </c>
      <c r="J26" s="20">
        <f t="shared" si="2"/>
        <v>-2.9095511436462398</v>
      </c>
      <c r="K26" s="9">
        <v>11.447500228881839</v>
      </c>
      <c r="L26" s="18">
        <v>7.8686237335205078</v>
      </c>
      <c r="M26" s="20">
        <f t="shared" si="3"/>
        <v>3.5788764953613317</v>
      </c>
      <c r="N26" s="9">
        <v>7.4784026145935059</v>
      </c>
      <c r="O26" s="18">
        <v>9.8916854858398437</v>
      </c>
      <c r="P26" s="20">
        <f t="shared" si="4"/>
        <v>-2.4132828712463379</v>
      </c>
      <c r="Q26">
        <v>9.5588912963867187</v>
      </c>
      <c r="R26">
        <f t="shared" si="5"/>
        <v>4.7794456481933594</v>
      </c>
      <c r="S26">
        <v>3.7086071968078609</v>
      </c>
      <c r="T26">
        <f t="shared" si="6"/>
        <v>1.8543035984039304</v>
      </c>
      <c r="U26">
        <v>3.276649951934814</v>
      </c>
      <c r="V26">
        <f t="shared" si="7"/>
        <v>1.638324975967407</v>
      </c>
      <c r="W26">
        <v>3.7989780902862549</v>
      </c>
      <c r="X26">
        <f t="shared" si="8"/>
        <v>1.8994890451431274</v>
      </c>
      <c r="Y26">
        <v>3.236403226852417</v>
      </c>
      <c r="Z26">
        <f t="shared" si="9"/>
        <v>1.6182016134262085</v>
      </c>
      <c r="AA26" s="9">
        <f t="shared" si="10"/>
        <v>22.216407775878906</v>
      </c>
      <c r="AB26">
        <f t="shared" si="11"/>
        <v>32.371017932891846</v>
      </c>
      <c r="AC26" s="14">
        <f>-SUM(IF(D26&lt;0,D26,0),IF(G26&lt;0,G26,0),IF(J26&lt;0,J26,0),IF(M26&lt;0,M26,0),IF(P26&lt;0,P26,0))</f>
        <v>6.2451071739196777</v>
      </c>
      <c r="AD26" s="14">
        <f t="shared" si="12"/>
        <v>18.306904792785648</v>
      </c>
      <c r="AE26" s="14">
        <f t="shared" si="13"/>
        <v>0.34113397347107732</v>
      </c>
      <c r="AF26" s="15">
        <f t="shared" si="14"/>
        <v>8.9165343887490589E-2</v>
      </c>
      <c r="AG26" s="15">
        <f t="shared" si="15"/>
        <v>0.1292472320355931</v>
      </c>
      <c r="AI26">
        <f>IF(D26&gt;=0, D26*0.15*0.5, D26*0.05*0.5)</f>
        <v>0.22036975622177121</v>
      </c>
      <c r="AJ26">
        <f>IF(G26&gt;=0, G26*0.15*0.5, G26*0.05*0.5)</f>
        <v>-2.3056828975677502E-2</v>
      </c>
      <c r="AK26">
        <f>IF(J26&gt;=0, J26*0.15*0.5, J26*0.05*0.5)</f>
        <v>-7.2738778591156003E-2</v>
      </c>
      <c r="AL26">
        <f>IF(M26&gt;=0, M26*0.15*0.5, M26*0.05*0.5)</f>
        <v>0.26841573715209988</v>
      </c>
      <c r="AM26">
        <f>IF(P26&gt;=0, P26*0.15*0.5, P26*0.05*0.5)</f>
        <v>-6.0332071781158451E-2</v>
      </c>
      <c r="AN26">
        <f t="shared" si="16"/>
        <v>0.71691684722900384</v>
      </c>
      <c r="AO26">
        <f t="shared" si="17"/>
        <v>0.27814553976058953</v>
      </c>
      <c r="AP26" s="26">
        <f t="shared" si="18"/>
        <v>0.24574874639511105</v>
      </c>
      <c r="AQ26">
        <f t="shared" si="19"/>
        <v>0.28492335677146913</v>
      </c>
      <c r="AR26">
        <f t="shared" si="20"/>
        <v>0.24273024201393126</v>
      </c>
      <c r="AT26">
        <f>IF(D26&gt;=0,D26*AF26,D26*AG26)</f>
        <v>0.26199126794555599</v>
      </c>
      <c r="AU26">
        <f>IF(G26&gt;=0,G26*AF26,G26*AG26)</f>
        <v>-0.11920125298497505</v>
      </c>
      <c r="AV26">
        <f>IF(J26&gt;=0,J26*AF26,J26*AG26)</f>
        <v>-0.37605143178227085</v>
      </c>
      <c r="AW26">
        <f>IF(M26&gt;=0,M26*AF26,M26*AG26)</f>
        <v>0.31911175343975023</v>
      </c>
      <c r="AX26">
        <f>IF(P26&gt;=0,P26*AF26,P26*AG26)</f>
        <v>-0.31191013122749778</v>
      </c>
      <c r="AY26">
        <f t="shared" si="21"/>
        <v>0.42616091481273127</v>
      </c>
      <c r="AZ26">
        <f t="shared" si="22"/>
        <v>0.1653396180234977</v>
      </c>
      <c r="BA26">
        <f t="shared" si="23"/>
        <v>0.14608180988159861</v>
      </c>
      <c r="BB26">
        <f t="shared" si="24"/>
        <v>0.1693685939207081</v>
      </c>
      <c r="BC26">
        <f t="shared" si="25"/>
        <v>0.14428750334043999</v>
      </c>
    </row>
    <row r="27" spans="1:55" x14ac:dyDescent="0.35">
      <c r="A27" s="3">
        <v>45098.520833333343</v>
      </c>
      <c r="B27" s="9">
        <v>9</v>
      </c>
      <c r="C27" s="18">
        <v>8.7600669860839844</v>
      </c>
      <c r="D27" s="20">
        <f t="shared" si="0"/>
        <v>0.23993301391601563</v>
      </c>
      <c r="E27" s="9">
        <v>3.5940556526184082</v>
      </c>
      <c r="F27" s="18">
        <v>10.498306274414061</v>
      </c>
      <c r="G27" s="20">
        <f t="shared" si="1"/>
        <v>-6.9042506217956525</v>
      </c>
      <c r="H27" s="9">
        <v>3.617034912109375</v>
      </c>
      <c r="I27" s="18">
        <v>13.1884822845459</v>
      </c>
      <c r="J27" s="20">
        <f t="shared" si="2"/>
        <v>-9.5714473724365252</v>
      </c>
      <c r="K27" s="9">
        <v>11.715274810791019</v>
      </c>
      <c r="L27" s="18">
        <v>15.244034767150881</v>
      </c>
      <c r="M27" s="20">
        <f t="shared" si="3"/>
        <v>-3.5287599563598615</v>
      </c>
      <c r="N27" s="9">
        <v>7.6686067581176758</v>
      </c>
      <c r="O27" s="18">
        <v>17.934209823608398</v>
      </c>
      <c r="P27" s="20">
        <f t="shared" si="4"/>
        <v>-10.265603065490723</v>
      </c>
      <c r="Q27">
        <v>9.6679763793945313</v>
      </c>
      <c r="R27">
        <f t="shared" si="5"/>
        <v>4.8339881896972656</v>
      </c>
      <c r="S27">
        <v>3.8207688331603999</v>
      </c>
      <c r="T27">
        <f t="shared" si="6"/>
        <v>1.9103844165802</v>
      </c>
      <c r="U27">
        <v>3.1721704006195068</v>
      </c>
      <c r="V27">
        <f t="shared" si="7"/>
        <v>1.5860852003097534</v>
      </c>
      <c r="W27">
        <v>3.8143661022186279</v>
      </c>
      <c r="X27">
        <f t="shared" si="8"/>
        <v>1.907183051109314</v>
      </c>
      <c r="Y27">
        <v>3.1761834621429439</v>
      </c>
      <c r="Z27">
        <f t="shared" si="9"/>
        <v>1.5880917310714719</v>
      </c>
      <c r="AA27" s="9">
        <f t="shared" si="10"/>
        <v>23.71035236120224</v>
      </c>
      <c r="AB27">
        <f t="shared" si="11"/>
        <v>65.625100135803223</v>
      </c>
      <c r="AC27" s="14">
        <f>-SUM(IF(D27&lt;0,D27,0),IF(G27&lt;0,G27,0),IF(J27&lt;0,J27,0),IF(M27&lt;0,M27,0),IF(P27&lt;0,P27,0))</f>
        <v>30.270061016082764</v>
      </c>
      <c r="AD27" s="14">
        <f t="shared" si="12"/>
        <v>12.065665602684021</v>
      </c>
      <c r="AE27" s="14">
        <f t="shared" si="13"/>
        <v>2.508776723378539</v>
      </c>
      <c r="AF27" s="15">
        <f t="shared" si="14"/>
        <v>0.05</v>
      </c>
      <c r="AG27" s="15">
        <f t="shared" si="15"/>
        <v>0.05</v>
      </c>
      <c r="AI27">
        <f>IF(D27&gt;=0, D27*0.15*0.5, D27*0.05*0.5)</f>
        <v>1.799497604370117E-2</v>
      </c>
      <c r="AJ27">
        <f>IF(G27&gt;=0, G27*0.15*0.5, G27*0.05*0.5)</f>
        <v>-0.17260626554489134</v>
      </c>
      <c r="AK27">
        <f>IF(J27&gt;=0, J27*0.15*0.5, J27*0.05*0.5)</f>
        <v>-0.23928618431091314</v>
      </c>
      <c r="AL27">
        <f>IF(M27&gt;=0, M27*0.15*0.5, M27*0.05*0.5)</f>
        <v>-8.8218998908996538E-2</v>
      </c>
      <c r="AM27">
        <f>IF(P27&gt;=0, P27*0.15*0.5, P27*0.05*0.5)</f>
        <v>-0.25664007663726807</v>
      </c>
      <c r="AN27">
        <f t="shared" si="16"/>
        <v>0.72509822845458982</v>
      </c>
      <c r="AO27">
        <f t="shared" si="17"/>
        <v>0.28655766248702996</v>
      </c>
      <c r="AP27" s="26">
        <f t="shared" si="18"/>
        <v>0.23791278004646299</v>
      </c>
      <c r="AQ27">
        <f t="shared" si="19"/>
        <v>0.28607745766639708</v>
      </c>
      <c r="AR27">
        <f t="shared" si="20"/>
        <v>0.23821375966072078</v>
      </c>
      <c r="AT27">
        <f>IF(D27&gt;=0,D27*AF27,D27*AG27)</f>
        <v>1.1996650695800783E-2</v>
      </c>
      <c r="AU27">
        <f>IF(G27&gt;=0,G27*AF27,G27*AG27)</f>
        <v>-0.34521253108978267</v>
      </c>
      <c r="AV27">
        <f>IF(J27&gt;=0,J27*AF27,J27*AG27)</f>
        <v>-0.47857236862182628</v>
      </c>
      <c r="AW27">
        <f>IF(M27&gt;=0,M27*AF27,M27*AG27)</f>
        <v>-0.17643799781799308</v>
      </c>
      <c r="AX27">
        <f>IF(P27&gt;=0,P27*AF27,P27*AG27)</f>
        <v>-0.51328015327453613</v>
      </c>
      <c r="AY27">
        <f t="shared" si="21"/>
        <v>0.24169940948486329</v>
      </c>
      <c r="AZ27">
        <f t="shared" si="22"/>
        <v>9.5519220829010001E-2</v>
      </c>
      <c r="BA27">
        <f t="shared" si="23"/>
        <v>7.9304260015487682E-2</v>
      </c>
      <c r="BB27">
        <f t="shared" si="24"/>
        <v>9.5359152555465704E-2</v>
      </c>
      <c r="BC27">
        <f t="shared" si="25"/>
        <v>7.9404586553573603E-2</v>
      </c>
    </row>
    <row r="28" spans="1:55" x14ac:dyDescent="0.35">
      <c r="A28" s="3">
        <v>45098.541666666657</v>
      </c>
      <c r="B28" s="9">
        <v>8</v>
      </c>
      <c r="C28" s="18">
        <v>6.7414026260375977</v>
      </c>
      <c r="D28" s="20">
        <f t="shared" si="0"/>
        <v>1.2585973739624023</v>
      </c>
      <c r="E28" s="9">
        <v>3.6113371849060059</v>
      </c>
      <c r="F28" s="18">
        <v>8.1625986099243164</v>
      </c>
      <c r="G28" s="20">
        <f t="shared" si="1"/>
        <v>-4.5512614250183105</v>
      </c>
      <c r="H28" s="9">
        <v>3.6244215965271001</v>
      </c>
      <c r="I28" s="18">
        <v>10.51993560791016</v>
      </c>
      <c r="J28" s="20">
        <f t="shared" si="2"/>
        <v>-6.8955140113830602</v>
      </c>
      <c r="K28" s="9">
        <v>11.80559062957764</v>
      </c>
      <c r="L28" s="18">
        <v>12.25317859649658</v>
      </c>
      <c r="M28" s="20">
        <f t="shared" si="3"/>
        <v>-0.44758796691893998</v>
      </c>
      <c r="N28" s="9">
        <v>7.7641654014587402</v>
      </c>
      <c r="O28" s="18">
        <v>14.61051654815674</v>
      </c>
      <c r="P28" s="20">
        <f t="shared" si="4"/>
        <v>-6.8463511466979998</v>
      </c>
      <c r="Q28">
        <v>9.8219890594482422</v>
      </c>
      <c r="R28">
        <f t="shared" si="5"/>
        <v>4.9109945297241211</v>
      </c>
      <c r="S28">
        <v>3.8852889537811279</v>
      </c>
      <c r="T28">
        <f t="shared" si="6"/>
        <v>1.942644476890564</v>
      </c>
      <c r="U28">
        <v>3.273105144500732</v>
      </c>
      <c r="V28">
        <f t="shared" si="7"/>
        <v>1.636552572250366</v>
      </c>
      <c r="W28">
        <v>3.7957148551940918</v>
      </c>
      <c r="X28">
        <f t="shared" si="8"/>
        <v>1.8978574275970459</v>
      </c>
      <c r="Y28">
        <v>3.1571211814880371</v>
      </c>
      <c r="Z28">
        <f t="shared" si="9"/>
        <v>1.5785605907440186</v>
      </c>
      <c r="AA28" s="9">
        <f t="shared" si="10"/>
        <v>23.386062204837799</v>
      </c>
      <c r="AB28">
        <f t="shared" si="11"/>
        <v>52.287631988525391</v>
      </c>
      <c r="AC28" s="14">
        <f>-SUM(IF(D28&lt;0,D28,0),IF(G28&lt;0,G28,0),IF(J28&lt;0,J28,0),IF(M28&lt;0,M28,0),IF(P28&lt;0,P28,0))</f>
        <v>18.740714550018311</v>
      </c>
      <c r="AD28" s="14">
        <f t="shared" si="12"/>
        <v>13.225206971168518</v>
      </c>
      <c r="AE28" s="14">
        <f t="shared" si="13"/>
        <v>1.4170450860144435</v>
      </c>
      <c r="AF28" s="15">
        <f t="shared" si="14"/>
        <v>0.05</v>
      </c>
      <c r="AG28" s="15">
        <f t="shared" si="15"/>
        <v>0.05</v>
      </c>
      <c r="AI28">
        <f>IF(D28&gt;=0, D28*0.15*0.5, D28*0.05*0.5)</f>
        <v>9.4394803047180176E-2</v>
      </c>
      <c r="AJ28">
        <f>IF(G28&gt;=0, G28*0.15*0.5, G28*0.05*0.5)</f>
        <v>-0.11378153562545777</v>
      </c>
      <c r="AK28">
        <f>IF(J28&gt;=0, J28*0.15*0.5, J28*0.05*0.5)</f>
        <v>-0.17238785028457651</v>
      </c>
      <c r="AL28">
        <f>IF(M28&gt;=0, M28*0.15*0.5, M28*0.05*0.5)</f>
        <v>-1.1189699172973501E-2</v>
      </c>
      <c r="AM28">
        <f>IF(P28&gt;=0, P28*0.15*0.5, P28*0.05*0.5)</f>
        <v>-0.17115877866745</v>
      </c>
      <c r="AN28">
        <f t="shared" si="16"/>
        <v>0.73664917945861819</v>
      </c>
      <c r="AO28">
        <f t="shared" si="17"/>
        <v>0.29139667153358456</v>
      </c>
      <c r="AP28" s="26">
        <f t="shared" si="18"/>
        <v>0.2454828858375549</v>
      </c>
      <c r="AQ28">
        <f t="shared" si="19"/>
        <v>0.28467861413955686</v>
      </c>
      <c r="AR28">
        <f t="shared" si="20"/>
        <v>0.23678408861160277</v>
      </c>
      <c r="AT28">
        <f>IF(D28&gt;=0,D28*AF28,D28*AG28)</f>
        <v>6.2929868698120117E-2</v>
      </c>
      <c r="AU28">
        <f>IF(G28&gt;=0,G28*AF28,G28*AG28)</f>
        <v>-0.22756307125091554</v>
      </c>
      <c r="AV28">
        <f>IF(J28&gt;=0,J28*AF28,J28*AG28)</f>
        <v>-0.34477570056915302</v>
      </c>
      <c r="AW28">
        <f>IF(M28&gt;=0,M28*AF28,M28*AG28)</f>
        <v>-2.2379398345947002E-2</v>
      </c>
      <c r="AX28">
        <f>IF(P28&gt;=0,P28*AF28,P28*AG28)</f>
        <v>-0.34231755733489999</v>
      </c>
      <c r="AY28">
        <f t="shared" si="21"/>
        <v>0.24554972648620607</v>
      </c>
      <c r="AZ28">
        <f t="shared" si="22"/>
        <v>9.7132223844528201E-2</v>
      </c>
      <c r="BA28">
        <f t="shared" si="23"/>
        <v>8.1827628612518299E-2</v>
      </c>
      <c r="BB28">
        <f t="shared" si="24"/>
        <v>9.4892871379852306E-2</v>
      </c>
      <c r="BC28">
        <f t="shared" si="25"/>
        <v>7.8928029537200933E-2</v>
      </c>
    </row>
    <row r="29" spans="1:55" x14ac:dyDescent="0.35">
      <c r="A29" s="3">
        <v>45098.5625</v>
      </c>
      <c r="B29" s="9">
        <v>6.481931209564209</v>
      </c>
      <c r="C29" s="18">
        <v>4.8289804458618164</v>
      </c>
      <c r="D29" s="20">
        <f t="shared" si="0"/>
        <v>1.6529507637023926</v>
      </c>
      <c r="E29" s="9">
        <v>3.5420036315917969</v>
      </c>
      <c r="F29" s="18">
        <v>5.9667134284973136</v>
      </c>
      <c r="G29" s="20">
        <f t="shared" si="1"/>
        <v>-2.4247097969055167</v>
      </c>
      <c r="H29" s="9">
        <v>3.6193275451660161</v>
      </c>
      <c r="I29" s="18">
        <v>8.066802978515625</v>
      </c>
      <c r="J29" s="20">
        <f t="shared" si="2"/>
        <v>-4.4474754333496094</v>
      </c>
      <c r="K29" s="9">
        <v>11.69337749481201</v>
      </c>
      <c r="L29" s="18">
        <v>9.5253219604492187</v>
      </c>
      <c r="M29" s="20">
        <f t="shared" si="3"/>
        <v>2.1680555343627912</v>
      </c>
      <c r="N29" s="9">
        <v>7.7127585411071777</v>
      </c>
      <c r="O29" s="18">
        <v>11.625411033630369</v>
      </c>
      <c r="P29" s="20">
        <f t="shared" si="4"/>
        <v>-3.9126524925231916</v>
      </c>
      <c r="Q29">
        <v>9.8139591217041016</v>
      </c>
      <c r="R29">
        <f t="shared" si="5"/>
        <v>4.9069795608520508</v>
      </c>
      <c r="S29">
        <v>3.9564731121063228</v>
      </c>
      <c r="T29">
        <f t="shared" si="6"/>
        <v>1.9782365560531614</v>
      </c>
      <c r="U29">
        <v>3.2158267498016362</v>
      </c>
      <c r="V29">
        <f t="shared" si="7"/>
        <v>1.6079133749008181</v>
      </c>
      <c r="W29">
        <v>3.7756457328796391</v>
      </c>
      <c r="X29">
        <f t="shared" si="8"/>
        <v>1.8878228664398196</v>
      </c>
      <c r="Y29">
        <v>3.1870424747467041</v>
      </c>
      <c r="Z29">
        <f t="shared" si="9"/>
        <v>1.5935212373733521</v>
      </c>
      <c r="AA29" s="9">
        <f t="shared" si="10"/>
        <v>22.511936008930206</v>
      </c>
      <c r="AB29">
        <f t="shared" si="11"/>
        <v>40.013229846954346</v>
      </c>
      <c r="AC29" s="14">
        <f>-SUM(IF(D29&lt;0,D29,0),IF(G29&lt;0,G29,0),IF(J29&lt;0,J29,0),IF(M29&lt;0,M29,0),IF(P29&lt;0,P29,0))</f>
        <v>10.784837722778317</v>
      </c>
      <c r="AD29" s="14">
        <f t="shared" si="12"/>
        <v>15.795479893684385</v>
      </c>
      <c r="AE29" s="14">
        <f t="shared" si="13"/>
        <v>0.68277999752894447</v>
      </c>
      <c r="AF29" s="15">
        <f t="shared" si="14"/>
        <v>6.3409932664307361E-2</v>
      </c>
      <c r="AG29" s="15">
        <f t="shared" si="15"/>
        <v>9.087803403850464E-2</v>
      </c>
      <c r="AI29">
        <f>IF(D29&gt;=0, D29*0.15*0.5, D29*0.05*0.5)</f>
        <v>0.12397130727767944</v>
      </c>
      <c r="AJ29">
        <f>IF(G29&gt;=0, G29*0.15*0.5, G29*0.05*0.5)</f>
        <v>-6.0617744922637919E-2</v>
      </c>
      <c r="AK29">
        <f>IF(J29&gt;=0, J29*0.15*0.5, J29*0.05*0.5)</f>
        <v>-0.11118688583374024</v>
      </c>
      <c r="AL29">
        <f>IF(M29&gt;=0, M29*0.15*0.5, M29*0.05*0.5)</f>
        <v>0.16260416507720934</v>
      </c>
      <c r="AM29">
        <f>IF(P29&gt;=0, P29*0.15*0.5, P29*0.05*0.5)</f>
        <v>-9.7816312313079801E-2</v>
      </c>
      <c r="AN29">
        <f t="shared" si="16"/>
        <v>0.73604693412780764</v>
      </c>
      <c r="AO29">
        <f t="shared" si="17"/>
        <v>0.29673548340797418</v>
      </c>
      <c r="AP29" s="26">
        <f t="shared" si="18"/>
        <v>0.24118700623512271</v>
      </c>
      <c r="AQ29">
        <f t="shared" si="19"/>
        <v>0.28317342996597294</v>
      </c>
      <c r="AR29">
        <f t="shared" si="20"/>
        <v>0.23902818560600281</v>
      </c>
      <c r="AT29">
        <f>IF(D29&gt;=0,D29*AF29,D29*AG29)</f>
        <v>0.10481349662378414</v>
      </c>
      <c r="AU29">
        <f>IF(G29&gt;=0,G29*AF29,G29*AG29)</f>
        <v>-0.22035285945667521</v>
      </c>
      <c r="AV29">
        <f>IF(J29&gt;=0,J29*AF29,J29*AG29)</f>
        <v>-0.40417782381735895</v>
      </c>
      <c r="AW29">
        <f>IF(M29&gt;=0,M29*AF29,M29*AG29)</f>
        <v>0.1374762554464235</v>
      </c>
      <c r="AX29">
        <f>IF(P29&gt;=0,P29*AF29,P29*AG29)</f>
        <v>-0.35557416639636263</v>
      </c>
      <c r="AY29">
        <f t="shared" si="21"/>
        <v>0.31115124353876106</v>
      </c>
      <c r="AZ29">
        <f t="shared" si="22"/>
        <v>0.12543984681340226</v>
      </c>
      <c r="BA29">
        <f t="shared" si="23"/>
        <v>0.10195767883250008</v>
      </c>
      <c r="BB29">
        <f t="shared" si="24"/>
        <v>0.11970672084308867</v>
      </c>
      <c r="BC29">
        <f t="shared" si="25"/>
        <v>0.101045074360988</v>
      </c>
    </row>
    <row r="30" spans="1:55" x14ac:dyDescent="0.35">
      <c r="A30" s="3">
        <v>45098.583333333343</v>
      </c>
      <c r="B30" s="9">
        <v>6.4981412887573242</v>
      </c>
      <c r="C30" s="18">
        <v>4.7499957084655762</v>
      </c>
      <c r="D30" s="20">
        <f t="shared" si="0"/>
        <v>1.748145580291748</v>
      </c>
      <c r="E30" s="9">
        <v>3.5160515308380131</v>
      </c>
      <c r="F30" s="18">
        <v>5.8551607131958008</v>
      </c>
      <c r="G30" s="20">
        <f t="shared" si="1"/>
        <v>-2.3391091823577876</v>
      </c>
      <c r="H30" s="9">
        <v>3.6066722869873051</v>
      </c>
      <c r="I30" s="18">
        <v>7.8729171752929687</v>
      </c>
      <c r="J30" s="20">
        <f t="shared" si="2"/>
        <v>-4.2662448883056641</v>
      </c>
      <c r="K30" s="9">
        <v>11.681161880493161</v>
      </c>
      <c r="L30" s="18">
        <v>9.2822799682617187</v>
      </c>
      <c r="M30" s="20">
        <f t="shared" si="3"/>
        <v>2.3988819122314418</v>
      </c>
      <c r="N30" s="9">
        <v>7.7539725303649902</v>
      </c>
      <c r="O30" s="18">
        <v>11.30003643035889</v>
      </c>
      <c r="P30" s="20">
        <f t="shared" si="4"/>
        <v>-3.5460638999939</v>
      </c>
      <c r="Q30">
        <v>9.7878456115722656</v>
      </c>
      <c r="R30">
        <f t="shared" si="5"/>
        <v>4.8939228057861328</v>
      </c>
      <c r="S30">
        <v>4.0052852630615234</v>
      </c>
      <c r="T30">
        <f t="shared" si="6"/>
        <v>2.0026426315307617</v>
      </c>
      <c r="U30">
        <v>3.1726515293121338</v>
      </c>
      <c r="V30">
        <f t="shared" si="7"/>
        <v>1.5863257646560669</v>
      </c>
      <c r="W30">
        <v>3.762179851531982</v>
      </c>
      <c r="X30">
        <f t="shared" si="8"/>
        <v>1.881089925765991</v>
      </c>
      <c r="Y30">
        <v>3.2843043804168701</v>
      </c>
      <c r="Z30">
        <f t="shared" si="9"/>
        <v>1.6421521902084351</v>
      </c>
      <c r="AA30" s="9">
        <f t="shared" si="10"/>
        <v>22.531066417694092</v>
      </c>
      <c r="AB30">
        <f t="shared" si="11"/>
        <v>39.060389995574951</v>
      </c>
      <c r="AC30" s="14">
        <f>-SUM(IF(D30&lt;0,D30,0),IF(G30&lt;0,G30,0),IF(J30&lt;0,J30,0),IF(M30&lt;0,M30,0),IF(P30&lt;0,P30,0))</f>
        <v>10.151417970657352</v>
      </c>
      <c r="AD30" s="14">
        <f t="shared" si="12"/>
        <v>16.153160810470578</v>
      </c>
      <c r="AE30" s="14">
        <f t="shared" si="13"/>
        <v>0.62844777500618587</v>
      </c>
      <c r="AF30" s="15">
        <f t="shared" si="14"/>
        <v>6.6462978315136353E-2</v>
      </c>
      <c r="AG30" s="15">
        <f t="shared" si="15"/>
        <v>9.7501344591503947E-2</v>
      </c>
      <c r="AI30">
        <f>IF(D30&gt;=0, D30*0.15*0.5, D30*0.05*0.5)</f>
        <v>0.13111091852188109</v>
      </c>
      <c r="AJ30">
        <f>IF(G30&gt;=0, G30*0.15*0.5, G30*0.05*0.5)</f>
        <v>-5.8477729558944695E-2</v>
      </c>
      <c r="AK30">
        <f>IF(J30&gt;=0, J30*0.15*0.5, J30*0.05*0.5)</f>
        <v>-0.1066561222076416</v>
      </c>
      <c r="AL30">
        <f>IF(M30&gt;=0, M30*0.15*0.5, M30*0.05*0.5)</f>
        <v>0.17991614341735812</v>
      </c>
      <c r="AM30">
        <f>IF(P30&gt;=0, P30*0.15*0.5, P30*0.05*0.5)</f>
        <v>-8.8651597499847509E-2</v>
      </c>
      <c r="AN30">
        <f t="shared" si="16"/>
        <v>0.73408842086791992</v>
      </c>
      <c r="AO30">
        <f t="shared" si="17"/>
        <v>0.30039639472961427</v>
      </c>
      <c r="AP30" s="26">
        <f t="shared" si="18"/>
        <v>0.23794886469841003</v>
      </c>
      <c r="AQ30">
        <f t="shared" si="19"/>
        <v>0.28216348886489862</v>
      </c>
      <c r="AR30">
        <f t="shared" si="20"/>
        <v>0.24632282853126525</v>
      </c>
      <c r="AT30">
        <f>IF(D30&gt;=0,D30*AF30,D30*AG30)</f>
        <v>0.11618696179463191</v>
      </c>
      <c r="AU30">
        <f>IF(G30&gt;=0,G30*AF30,G30*AG30)</f>
        <v>-0.2280662904262177</v>
      </c>
      <c r="AV30">
        <f>IF(J30&gt;=0,J30*AF30,J30*AG30)</f>
        <v>-0.41596461296643283</v>
      </c>
      <c r="AW30">
        <f>IF(M30&gt;=0,M30*AF30,M30*AG30)</f>
        <v>0.15943683651321114</v>
      </c>
      <c r="AX30">
        <f>IF(P30&gt;=0,P30*AF30,P30*AG30)</f>
        <v>-0.34574599825679764</v>
      </c>
      <c r="AY30">
        <f t="shared" si="21"/>
        <v>0.32526468531691499</v>
      </c>
      <c r="AZ30">
        <f t="shared" si="22"/>
        <v>0.13310159379239661</v>
      </c>
      <c r="BA30">
        <f t="shared" si="23"/>
        <v>0.10543193489707826</v>
      </c>
      <c r="BB30">
        <f t="shared" si="24"/>
        <v>0.12502283894500651</v>
      </c>
      <c r="BC30">
        <f t="shared" si="25"/>
        <v>0.10914232540797689</v>
      </c>
    </row>
    <row r="31" spans="1:55" x14ac:dyDescent="0.35">
      <c r="A31" s="3">
        <v>45098.604166666657</v>
      </c>
      <c r="B31" s="9">
        <v>6.5395331382751456</v>
      </c>
      <c r="C31" s="18">
        <v>2.30666184425354</v>
      </c>
      <c r="D31" s="20">
        <f t="shared" si="0"/>
        <v>4.2328712940216056</v>
      </c>
      <c r="E31" s="9">
        <v>3.519019603729248</v>
      </c>
      <c r="F31" s="18">
        <v>3.016440629959106</v>
      </c>
      <c r="G31" s="20">
        <f t="shared" si="1"/>
        <v>0.50257897377014205</v>
      </c>
      <c r="H31" s="9">
        <v>3.6116013526916499</v>
      </c>
      <c r="I31" s="18">
        <v>4.5913066864013672</v>
      </c>
      <c r="J31" s="20">
        <f t="shared" si="2"/>
        <v>-0.97970533370971724</v>
      </c>
      <c r="K31" s="9">
        <v>11.88607692718506</v>
      </c>
      <c r="L31" s="18">
        <v>5.5894479751586914</v>
      </c>
      <c r="M31" s="20">
        <f t="shared" si="3"/>
        <v>6.296628952026369</v>
      </c>
      <c r="N31" s="9">
        <v>7.6874909400939941</v>
      </c>
      <c r="O31" s="18">
        <v>24.925754547119141</v>
      </c>
      <c r="P31" s="20">
        <f t="shared" si="4"/>
        <v>-17.238263607025146</v>
      </c>
      <c r="Q31">
        <v>9.7364082336425781</v>
      </c>
      <c r="R31">
        <f t="shared" si="5"/>
        <v>4.8682041168212891</v>
      </c>
      <c r="S31">
        <v>4.0387496948242187</v>
      </c>
      <c r="T31">
        <f t="shared" si="6"/>
        <v>2.0193748474121094</v>
      </c>
      <c r="U31">
        <v>3.1865289211273189</v>
      </c>
      <c r="V31">
        <f t="shared" si="7"/>
        <v>1.5932644605636594</v>
      </c>
      <c r="W31">
        <v>3.7953212261199951</v>
      </c>
      <c r="X31">
        <f t="shared" si="8"/>
        <v>1.8976606130599976</v>
      </c>
      <c r="Y31">
        <v>3.5215201377868648</v>
      </c>
      <c r="Z31">
        <f t="shared" si="9"/>
        <v>1.7607600688934324</v>
      </c>
      <c r="AA31" s="9">
        <f t="shared" si="10"/>
        <v>22.691493034362793</v>
      </c>
      <c r="AB31">
        <f t="shared" si="11"/>
        <v>40.429611682891846</v>
      </c>
      <c r="AC31" s="14">
        <f>-SUM(IF(D31&lt;0,D31,0),IF(G31&lt;0,G31,0),IF(J31&lt;0,J31,0),IF(M31&lt;0,M31,0),IF(P31&lt;0,P31,0))</f>
        <v>18.217968940734863</v>
      </c>
      <c r="AD31" s="14">
        <f t="shared" si="12"/>
        <v>23.171343326568604</v>
      </c>
      <c r="AE31" s="14">
        <f t="shared" si="13"/>
        <v>0.786228432420915</v>
      </c>
      <c r="AF31" s="15">
        <f t="shared" si="14"/>
        <v>5.8310015631388594E-2</v>
      </c>
      <c r="AG31" s="15">
        <f t="shared" si="15"/>
        <v>7.7910727321168452E-2</v>
      </c>
      <c r="AI31">
        <f>IF(D31&gt;=0, D31*0.15*0.5, D31*0.05*0.5)</f>
        <v>0.31746534705162038</v>
      </c>
      <c r="AJ31">
        <f>IF(G31&gt;=0, G31*0.15*0.5, G31*0.05*0.5)</f>
        <v>3.7693423032760652E-2</v>
      </c>
      <c r="AK31">
        <f>IF(J31&gt;=0, J31*0.15*0.5, J31*0.05*0.5)</f>
        <v>-2.4492633342742931E-2</v>
      </c>
      <c r="AL31">
        <f>IF(M31&gt;=0, M31*0.15*0.5, M31*0.05*0.5)</f>
        <v>0.47224717140197764</v>
      </c>
      <c r="AM31">
        <f>IF(P31&gt;=0, P31*0.15*0.5, P31*0.05*0.5)</f>
        <v>-0.43095659017562871</v>
      </c>
      <c r="AN31">
        <f t="shared" si="16"/>
        <v>0.73023061752319329</v>
      </c>
      <c r="AO31">
        <f t="shared" si="17"/>
        <v>0.30290622711181642</v>
      </c>
      <c r="AP31" s="26">
        <f t="shared" si="18"/>
        <v>0.23898966908454891</v>
      </c>
      <c r="AQ31">
        <f t="shared" si="19"/>
        <v>0.28464909195899962</v>
      </c>
      <c r="AR31">
        <f t="shared" si="20"/>
        <v>0.26411401033401483</v>
      </c>
      <c r="AT31">
        <f>IF(D31&gt;=0,D31*AF31,D31*AG31)</f>
        <v>0.24681879132005588</v>
      </c>
      <c r="AU31">
        <f>IF(G31&gt;=0,G31*AF31,G31*AG31)</f>
        <v>2.930538781654422E-2</v>
      </c>
      <c r="AV31">
        <f>IF(J31&gt;=0,J31*AF31,J31*AG31)</f>
        <v>-7.6329555109752117E-2</v>
      </c>
      <c r="AW31">
        <f>IF(M31&gt;=0,M31*AF31,M31*AG31)</f>
        <v>0.36715653261771153</v>
      </c>
      <c r="AX31">
        <f>IF(P31&gt;=0,P31*AF31,P31*AG31)</f>
        <v>-1.343045655377358</v>
      </c>
      <c r="AY31">
        <f t="shared" si="21"/>
        <v>0.28386505814863966</v>
      </c>
      <c r="AZ31">
        <f t="shared" si="22"/>
        <v>0.11774977891823306</v>
      </c>
      <c r="BA31">
        <f t="shared" si="23"/>
        <v>9.2903275600402901E-2</v>
      </c>
      <c r="BB31">
        <f t="shared" si="24"/>
        <v>0.11065262001059892</v>
      </c>
      <c r="BC31">
        <f t="shared" si="25"/>
        <v>0.10266994714030091</v>
      </c>
    </row>
    <row r="32" spans="1:55" x14ac:dyDescent="0.35">
      <c r="A32" s="3">
        <v>45098.625</v>
      </c>
      <c r="B32" s="9">
        <v>6.4948263168334961</v>
      </c>
      <c r="C32" s="18">
        <v>6.5201683044433594</v>
      </c>
      <c r="D32" s="20">
        <f t="shared" si="0"/>
        <v>-2.5341987609863281E-2</v>
      </c>
      <c r="E32" s="9">
        <v>3.5621476173400879</v>
      </c>
      <c r="F32" s="18">
        <v>7.8575410842895508</v>
      </c>
      <c r="G32" s="20">
        <f t="shared" si="1"/>
        <v>-4.2953934669494629</v>
      </c>
      <c r="H32" s="9">
        <v>3.6143379211425781</v>
      </c>
      <c r="I32" s="18">
        <v>10.009696960449221</v>
      </c>
      <c r="J32" s="20">
        <f t="shared" si="2"/>
        <v>-6.3953590393066424</v>
      </c>
      <c r="K32" s="9">
        <v>11.942239761352541</v>
      </c>
      <c r="L32" s="18">
        <v>11.6186637878418</v>
      </c>
      <c r="M32" s="20">
        <f t="shared" si="3"/>
        <v>0.32357597351074041</v>
      </c>
      <c r="N32" s="9">
        <v>7.6923027038574219</v>
      </c>
      <c r="O32" s="18">
        <v>13.77081871032715</v>
      </c>
      <c r="P32" s="20">
        <f t="shared" si="4"/>
        <v>-6.0785160064697283</v>
      </c>
      <c r="Q32">
        <v>9.6202621459960937</v>
      </c>
      <c r="R32">
        <f t="shared" si="5"/>
        <v>4.8101310729980469</v>
      </c>
      <c r="S32">
        <v>4.0409517288208008</v>
      </c>
      <c r="T32">
        <f t="shared" si="6"/>
        <v>2.0204758644104004</v>
      </c>
      <c r="U32">
        <v>3.2191109657287602</v>
      </c>
      <c r="V32">
        <f t="shared" si="7"/>
        <v>1.6095554828643801</v>
      </c>
      <c r="W32">
        <v>3.981112003326416</v>
      </c>
      <c r="X32">
        <f t="shared" si="8"/>
        <v>1.990556001663208</v>
      </c>
      <c r="Y32">
        <v>3.7420074939727779</v>
      </c>
      <c r="Z32">
        <f t="shared" si="9"/>
        <v>1.8710037469863889</v>
      </c>
      <c r="AA32" s="9">
        <f t="shared" si="10"/>
        <v>22.803788244724274</v>
      </c>
      <c r="AB32">
        <f t="shared" si="11"/>
        <v>49.776888847351074</v>
      </c>
      <c r="AC32" s="14">
        <f>-SUM(IF(D32&lt;0,D32,0),IF(G32&lt;0,G32,0),IF(J32&lt;0,J32,0),IF(M32&lt;0,M32,0),IF(P32&lt;0,P32,0))</f>
        <v>16.794610500335697</v>
      </c>
      <c r="AD32" s="14">
        <f t="shared" si="12"/>
        <v>12.625298142433165</v>
      </c>
      <c r="AE32" s="14">
        <f t="shared" si="13"/>
        <v>1.3302347644282257</v>
      </c>
      <c r="AF32" s="15">
        <f t="shared" si="14"/>
        <v>0.05</v>
      </c>
      <c r="AG32" s="15">
        <f t="shared" si="15"/>
        <v>0.05</v>
      </c>
      <c r="AI32">
        <f>IF(D32&gt;=0, D32*0.15*0.5, D32*0.05*0.5)</f>
        <v>-6.3354969024658207E-4</v>
      </c>
      <c r="AJ32">
        <f>IF(G32&gt;=0, G32*0.15*0.5, G32*0.05*0.5)</f>
        <v>-0.10738483667373658</v>
      </c>
      <c r="AK32">
        <f>IF(J32&gt;=0, J32*0.15*0.5, J32*0.05*0.5)</f>
        <v>-0.15988397598266607</v>
      </c>
      <c r="AL32">
        <f>IF(M32&gt;=0, M32*0.15*0.5, M32*0.05*0.5)</f>
        <v>2.4268198013305532E-2</v>
      </c>
      <c r="AM32">
        <f>IF(P32&gt;=0, P32*0.15*0.5, P32*0.05*0.5)</f>
        <v>-0.15196290016174321</v>
      </c>
      <c r="AN32">
        <f t="shared" si="16"/>
        <v>0.72151966094970699</v>
      </c>
      <c r="AO32">
        <f t="shared" si="17"/>
        <v>0.30307137966156006</v>
      </c>
      <c r="AP32" s="26">
        <f t="shared" si="18"/>
        <v>0.24143332242965701</v>
      </c>
      <c r="AQ32">
        <f t="shared" si="19"/>
        <v>0.29858340024948121</v>
      </c>
      <c r="AR32">
        <f t="shared" si="20"/>
        <v>0.28065056204795835</v>
      </c>
      <c r="AT32">
        <f>IF(D32&gt;=0,D32*AF32,D32*AG32)</f>
        <v>-1.2670993804931641E-3</v>
      </c>
      <c r="AU32">
        <f>IF(G32&gt;=0,G32*AF32,G32*AG32)</f>
        <v>-0.21476967334747316</v>
      </c>
      <c r="AV32">
        <f>IF(J32&gt;=0,J32*AF32,J32*AG32)</f>
        <v>-0.31976795196533214</v>
      </c>
      <c r="AW32">
        <f>IF(M32&gt;=0,M32*AF32,M32*AG32)</f>
        <v>1.617879867553702E-2</v>
      </c>
      <c r="AX32">
        <f>IF(P32&gt;=0,P32*AF32,P32*AG32)</f>
        <v>-0.30392580032348643</v>
      </c>
      <c r="AY32">
        <f t="shared" si="21"/>
        <v>0.24050655364990237</v>
      </c>
      <c r="AZ32">
        <f t="shared" si="22"/>
        <v>0.10102379322052002</v>
      </c>
      <c r="BA32">
        <f t="shared" si="23"/>
        <v>8.0477774143219008E-2</v>
      </c>
      <c r="BB32">
        <f t="shared" si="24"/>
        <v>9.9527800083160409E-2</v>
      </c>
      <c r="BC32">
        <f t="shared" si="25"/>
        <v>9.3550187349319455E-2</v>
      </c>
    </row>
    <row r="33" spans="1:55" x14ac:dyDescent="0.35">
      <c r="A33" s="3">
        <v>45098.645833333343</v>
      </c>
      <c r="B33" s="9">
        <v>6.4824004173278809</v>
      </c>
      <c r="C33" s="18">
        <v>6.2757158279418954</v>
      </c>
      <c r="D33" s="20">
        <f t="shared" si="0"/>
        <v>0.20668458938598544</v>
      </c>
      <c r="E33" s="9">
        <v>3.5782496929168701</v>
      </c>
      <c r="F33" s="18">
        <v>7.5180940628051758</v>
      </c>
      <c r="G33" s="20">
        <f t="shared" si="1"/>
        <v>-3.9398443698883057</v>
      </c>
      <c r="H33" s="9">
        <v>3.6320457458496089</v>
      </c>
      <c r="I33" s="18">
        <v>9.4353761672973633</v>
      </c>
      <c r="J33" s="20">
        <f t="shared" si="2"/>
        <v>-5.8033304214477539</v>
      </c>
      <c r="K33" s="9">
        <v>11.897787094116209</v>
      </c>
      <c r="L33" s="18">
        <v>10.90272235870361</v>
      </c>
      <c r="M33" s="20">
        <f t="shared" si="3"/>
        <v>0.99506473541259943</v>
      </c>
      <c r="N33" s="9">
        <v>7.5999884605407706</v>
      </c>
      <c r="O33" s="18">
        <v>12.820004463195801</v>
      </c>
      <c r="P33" s="20">
        <f t="shared" si="4"/>
        <v>-5.2200160026550302</v>
      </c>
      <c r="Q33">
        <v>9.5681877136230469</v>
      </c>
      <c r="R33">
        <f t="shared" si="5"/>
        <v>4.7840938568115234</v>
      </c>
      <c r="S33">
        <v>3.9857850074768071</v>
      </c>
      <c r="T33">
        <f t="shared" si="6"/>
        <v>1.9928925037384035</v>
      </c>
      <c r="U33">
        <v>3.343574047088623</v>
      </c>
      <c r="V33">
        <f t="shared" si="7"/>
        <v>1.6717870235443115</v>
      </c>
      <c r="W33">
        <v>4.0766267776489258</v>
      </c>
      <c r="X33">
        <f t="shared" si="8"/>
        <v>2.0383133888244629</v>
      </c>
      <c r="Y33">
        <v>3.8228707313537602</v>
      </c>
      <c r="Z33">
        <f t="shared" si="9"/>
        <v>1.9114353656768801</v>
      </c>
      <c r="AA33" s="9">
        <f t="shared" si="10"/>
        <v>22.794496774673462</v>
      </c>
      <c r="AB33">
        <f t="shared" si="11"/>
        <v>46.951912879943848</v>
      </c>
      <c r="AC33" s="14">
        <f>-SUM(IF(D33&lt;0,D33,0),IF(G33&lt;0,G33,0),IF(J33&lt;0,J33,0),IF(M33&lt;0,M33,0),IF(P33&lt;0,P33,0))</f>
        <v>14.963190793991089</v>
      </c>
      <c r="AD33" s="14">
        <f t="shared" si="12"/>
        <v>13.600271463394165</v>
      </c>
      <c r="AE33" s="14">
        <f t="shared" si="13"/>
        <v>1.100212656362433</v>
      </c>
      <c r="AF33" s="15">
        <f t="shared" si="14"/>
        <v>0.05</v>
      </c>
      <c r="AG33" s="15">
        <f t="shared" si="15"/>
        <v>0.05</v>
      </c>
      <c r="AI33">
        <f>IF(D33&gt;=0, D33*0.15*0.5, D33*0.05*0.5)</f>
        <v>1.5501344203948907E-2</v>
      </c>
      <c r="AJ33">
        <f>IF(G33&gt;=0, G33*0.15*0.5, G33*0.05*0.5)</f>
        <v>-9.8496109247207642E-2</v>
      </c>
      <c r="AK33">
        <f>IF(J33&gt;=0, J33*0.15*0.5, J33*0.05*0.5)</f>
        <v>-0.14508326053619386</v>
      </c>
      <c r="AL33">
        <f>IF(M33&gt;=0, M33*0.15*0.5, M33*0.05*0.5)</f>
        <v>7.462985515594496E-2</v>
      </c>
      <c r="AM33">
        <f>IF(P33&gt;=0, P33*0.15*0.5, P33*0.05*0.5)</f>
        <v>-0.13050040006637575</v>
      </c>
      <c r="AN33">
        <f t="shared" si="16"/>
        <v>0.71761407852172854</v>
      </c>
      <c r="AO33">
        <f t="shared" si="17"/>
        <v>0.29893387556076051</v>
      </c>
      <c r="AP33" s="26">
        <f t="shared" si="18"/>
        <v>0.25076805353164672</v>
      </c>
      <c r="AQ33">
        <f t="shared" si="19"/>
        <v>0.30574700832366941</v>
      </c>
      <c r="AR33">
        <f t="shared" si="20"/>
        <v>0.28671530485153202</v>
      </c>
      <c r="AT33">
        <f>IF(D33&gt;=0,D33*AF33,D33*AG33)</f>
        <v>1.0334229469299273E-2</v>
      </c>
      <c r="AU33">
        <f>IF(G33&gt;=0,G33*AF33,G33*AG33)</f>
        <v>-0.19699221849441528</v>
      </c>
      <c r="AV33">
        <f>IF(J33&gt;=0,J33*AF33,J33*AG33)</f>
        <v>-0.29016652107238772</v>
      </c>
      <c r="AW33">
        <f>IF(M33&gt;=0,M33*AF33,M33*AG33)</f>
        <v>4.9753236770629976E-2</v>
      </c>
      <c r="AX33">
        <f>IF(P33&gt;=0,P33*AF33,P33*AG33)</f>
        <v>-0.26100080013275151</v>
      </c>
      <c r="AY33">
        <f t="shared" si="21"/>
        <v>0.23920469284057619</v>
      </c>
      <c r="AZ33">
        <f t="shared" si="22"/>
        <v>9.9644625186920188E-2</v>
      </c>
      <c r="BA33">
        <f t="shared" si="23"/>
        <v>8.3589351177215582E-2</v>
      </c>
      <c r="BB33">
        <f t="shared" si="24"/>
        <v>0.10191566944122316</v>
      </c>
      <c r="BC33">
        <f t="shared" si="25"/>
        <v>9.5571768283844005E-2</v>
      </c>
    </row>
    <row r="34" spans="1:55" x14ac:dyDescent="0.35">
      <c r="A34" s="3">
        <v>45098.666666666657</v>
      </c>
      <c r="B34" s="9">
        <v>10</v>
      </c>
      <c r="C34" s="18">
        <v>8.1684942245483398</v>
      </c>
      <c r="D34" s="20">
        <f t="shared" si="0"/>
        <v>1.8315057754516602</v>
      </c>
      <c r="E34" s="9">
        <v>3.5754420757293701</v>
      </c>
      <c r="F34" s="18">
        <v>9.6772499084472656</v>
      </c>
      <c r="G34" s="20">
        <f t="shared" si="1"/>
        <v>-6.1018078327178955</v>
      </c>
      <c r="H34" s="9">
        <v>3.6385529041290279</v>
      </c>
      <c r="I34" s="18">
        <v>11.8004093170166</v>
      </c>
      <c r="J34" s="20">
        <f t="shared" si="2"/>
        <v>-8.1618564128875715</v>
      </c>
      <c r="K34" s="9">
        <v>11.77413940429688</v>
      </c>
      <c r="L34" s="18">
        <v>13.51396465301514</v>
      </c>
      <c r="M34" s="20">
        <f t="shared" si="3"/>
        <v>-1.7398252487182599</v>
      </c>
      <c r="N34" s="9">
        <v>7.5750870704650879</v>
      </c>
      <c r="O34" s="18">
        <v>15.637125015258791</v>
      </c>
      <c r="P34" s="20">
        <f t="shared" si="4"/>
        <v>-8.0620379447937029</v>
      </c>
      <c r="Q34">
        <v>9.4797782897949219</v>
      </c>
      <c r="R34">
        <f t="shared" si="5"/>
        <v>4.7398891448974609</v>
      </c>
      <c r="S34">
        <v>3.9014613628387451</v>
      </c>
      <c r="T34">
        <f t="shared" si="6"/>
        <v>1.9507306814193726</v>
      </c>
      <c r="U34">
        <v>3.649925708770752</v>
      </c>
      <c r="V34">
        <f t="shared" si="7"/>
        <v>1.824962854385376</v>
      </c>
      <c r="W34">
        <v>4.018552303314209</v>
      </c>
      <c r="X34">
        <f t="shared" si="8"/>
        <v>2.0092761516571045</v>
      </c>
      <c r="Y34">
        <v>3.826844453811646</v>
      </c>
      <c r="Z34">
        <f t="shared" si="9"/>
        <v>1.913422226905823</v>
      </c>
      <c r="AA34" s="9">
        <f t="shared" si="10"/>
        <v>24.500751256942753</v>
      </c>
      <c r="AB34">
        <f t="shared" si="11"/>
        <v>58.797243118286133</v>
      </c>
      <c r="AC34" s="14">
        <f>-SUM(IF(D34&lt;0,D34,0),IF(G34&lt;0,G34,0),IF(J34&lt;0,J34,0),IF(M34&lt;0,M34,0),IF(P34&lt;0,P34,0))</f>
        <v>24.065527439117432</v>
      </c>
      <c r="AD34" s="14">
        <f t="shared" si="12"/>
        <v>14.269786834716797</v>
      </c>
      <c r="AE34" s="14">
        <f t="shared" si="13"/>
        <v>1.6864671993956275</v>
      </c>
      <c r="AF34" s="15">
        <f t="shared" si="14"/>
        <v>0.05</v>
      </c>
      <c r="AG34" s="15">
        <f t="shared" si="15"/>
        <v>0.05</v>
      </c>
      <c r="AI34">
        <f>IF(D34&gt;=0, D34*0.15*0.5, D34*0.05*0.5)</f>
        <v>0.13736293315887452</v>
      </c>
      <c r="AJ34">
        <f>IF(G34&gt;=0, G34*0.15*0.5, G34*0.05*0.5)</f>
        <v>-0.1525451958179474</v>
      </c>
      <c r="AK34">
        <f>IF(J34&gt;=0, J34*0.15*0.5, J34*0.05*0.5)</f>
        <v>-0.20404641032218929</v>
      </c>
      <c r="AL34">
        <f>IF(M34&gt;=0, M34*0.15*0.5, M34*0.05*0.5)</f>
        <v>-4.34956312179565E-2</v>
      </c>
      <c r="AM34">
        <f>IF(P34&gt;=0, P34*0.15*0.5, P34*0.05*0.5)</f>
        <v>-0.20155094861984257</v>
      </c>
      <c r="AN34">
        <f t="shared" si="16"/>
        <v>0.71098337173461912</v>
      </c>
      <c r="AO34">
        <f t="shared" si="17"/>
        <v>0.29260960221290588</v>
      </c>
      <c r="AP34" s="26">
        <f t="shared" si="18"/>
        <v>0.27374442815780636</v>
      </c>
      <c r="AQ34">
        <f t="shared" si="19"/>
        <v>0.30139142274856567</v>
      </c>
      <c r="AR34">
        <f t="shared" si="20"/>
        <v>0.28701333403587342</v>
      </c>
      <c r="AT34">
        <f>IF(D34&gt;=0,D34*AF34,D34*AG34)</f>
        <v>9.1575288772583016E-2</v>
      </c>
      <c r="AU34">
        <f>IF(G34&gt;=0,G34*AF34,G34*AG34)</f>
        <v>-0.3050903916358948</v>
      </c>
      <c r="AV34">
        <f>IF(J34&gt;=0,J34*AF34,J34*AG34)</f>
        <v>-0.40809282064437857</v>
      </c>
      <c r="AW34">
        <f>IF(M34&gt;=0,M34*AF34,M34*AG34)</f>
        <v>-8.6991262435913E-2</v>
      </c>
      <c r="AX34">
        <f>IF(P34&gt;=0,P34*AF34,P34*AG34)</f>
        <v>-0.40310189723968515</v>
      </c>
      <c r="AY34">
        <f t="shared" si="21"/>
        <v>0.23699445724487306</v>
      </c>
      <c r="AZ34">
        <f t="shared" si="22"/>
        <v>9.7536534070968628E-2</v>
      </c>
      <c r="BA34">
        <f t="shared" si="23"/>
        <v>9.1248142719268802E-2</v>
      </c>
      <c r="BB34">
        <f t="shared" si="24"/>
        <v>0.10046380758285522</v>
      </c>
      <c r="BC34">
        <f t="shared" si="25"/>
        <v>9.567111134529116E-2</v>
      </c>
    </row>
    <row r="35" spans="1:55" x14ac:dyDescent="0.35">
      <c r="A35" s="3">
        <v>45098.6875</v>
      </c>
      <c r="B35" s="9">
        <v>9</v>
      </c>
      <c r="C35" s="18">
        <v>7.6757054328918457</v>
      </c>
      <c r="D35" s="20">
        <f t="shared" si="0"/>
        <v>1.3242945671081543</v>
      </c>
      <c r="E35" s="9">
        <v>3.6107966899871831</v>
      </c>
      <c r="F35" s="18">
        <v>8.9934177398681641</v>
      </c>
      <c r="G35" s="20">
        <f t="shared" si="1"/>
        <v>-5.3826210498809814</v>
      </c>
      <c r="H35" s="9">
        <v>3.6521015167236328</v>
      </c>
      <c r="I35" s="18">
        <v>10.644660949707029</v>
      </c>
      <c r="J35" s="20">
        <f t="shared" si="2"/>
        <v>-6.9925594329833967</v>
      </c>
      <c r="K35" s="9">
        <v>11.76588249206543</v>
      </c>
      <c r="L35" s="18">
        <v>12.073551177978519</v>
      </c>
      <c r="M35" s="20">
        <f t="shared" si="3"/>
        <v>-0.30766868591308949</v>
      </c>
      <c r="N35" s="9">
        <v>7.5233392715454102</v>
      </c>
      <c r="O35" s="18">
        <v>13.724795341491699</v>
      </c>
      <c r="P35" s="20">
        <f t="shared" si="4"/>
        <v>-6.2014560699462891</v>
      </c>
      <c r="Q35">
        <v>9.4287090301513672</v>
      </c>
      <c r="R35">
        <f t="shared" si="5"/>
        <v>4.7143545150756836</v>
      </c>
      <c r="S35">
        <v>3.794744491577148</v>
      </c>
      <c r="T35">
        <f t="shared" si="6"/>
        <v>1.897372245788574</v>
      </c>
      <c r="U35">
        <v>3.7835273742675781</v>
      </c>
      <c r="V35">
        <f t="shared" si="7"/>
        <v>1.8917636871337891</v>
      </c>
      <c r="W35">
        <v>3.983772993087769</v>
      </c>
      <c r="X35">
        <f t="shared" si="8"/>
        <v>1.9918864965438845</v>
      </c>
      <c r="Y35">
        <v>3.8643345832824711</v>
      </c>
      <c r="Z35">
        <f t="shared" si="9"/>
        <v>1.9321672916412356</v>
      </c>
      <c r="AA35" s="9">
        <f t="shared" si="10"/>
        <v>23.989832103252411</v>
      </c>
      <c r="AB35">
        <f t="shared" si="11"/>
        <v>53.112130641937256</v>
      </c>
      <c r="AC35" s="14">
        <f>-SUM(IF(D35&lt;0,D35,0),IF(G35&lt;0,G35,0),IF(J35&lt;0,J35,0),IF(M35&lt;0,M35,0),IF(P35&lt;0,P35,0))</f>
        <v>18.884305238723755</v>
      </c>
      <c r="AD35" s="14">
        <f t="shared" si="12"/>
        <v>13.751838803291321</v>
      </c>
      <c r="AE35" s="14">
        <f t="shared" si="13"/>
        <v>1.3732203750238874</v>
      </c>
      <c r="AF35" s="15">
        <f t="shared" si="14"/>
        <v>0.05</v>
      </c>
      <c r="AG35" s="15">
        <f t="shared" si="15"/>
        <v>0.05</v>
      </c>
      <c r="AI35">
        <f>IF(D35&gt;=0, D35*0.15*0.5, D35*0.05*0.5)</f>
        <v>9.9322092533111569E-2</v>
      </c>
      <c r="AJ35">
        <f>IF(G35&gt;=0, G35*0.15*0.5, G35*0.05*0.5)</f>
        <v>-0.13456552624702453</v>
      </c>
      <c r="AK35">
        <f>IF(J35&gt;=0, J35*0.15*0.5, J35*0.05*0.5)</f>
        <v>-0.17481398582458493</v>
      </c>
      <c r="AL35">
        <f>IF(M35&gt;=0, M35*0.15*0.5, M35*0.05*0.5)</f>
        <v>-7.6917171478272373E-3</v>
      </c>
      <c r="AM35">
        <f>IF(P35&gt;=0, P35*0.15*0.5, P35*0.05*0.5)</f>
        <v>-0.15503640174865724</v>
      </c>
      <c r="AN35">
        <f t="shared" si="16"/>
        <v>0.70715317726135252</v>
      </c>
      <c r="AO35">
        <f t="shared" si="17"/>
        <v>0.28460583686828611</v>
      </c>
      <c r="AP35" s="26">
        <f t="shared" si="18"/>
        <v>0.28376455307006837</v>
      </c>
      <c r="AQ35">
        <f t="shared" si="19"/>
        <v>0.29878297448158264</v>
      </c>
      <c r="AR35">
        <f t="shared" si="20"/>
        <v>0.28982509374618531</v>
      </c>
      <c r="AT35">
        <f>IF(D35&gt;=0,D35*AF35,D35*AG35)</f>
        <v>6.6214728355407718E-2</v>
      </c>
      <c r="AU35">
        <f>IF(G35&gt;=0,G35*AF35,G35*AG35)</f>
        <v>-0.26913105249404906</v>
      </c>
      <c r="AV35">
        <f>IF(J35&gt;=0,J35*AF35,J35*AG35)</f>
        <v>-0.34962797164916987</v>
      </c>
      <c r="AW35">
        <f>IF(M35&gt;=0,M35*AF35,M35*AG35)</f>
        <v>-1.5383434295654475E-2</v>
      </c>
      <c r="AX35">
        <f>IF(P35&gt;=0,P35*AF35,P35*AG35)</f>
        <v>-0.31007280349731448</v>
      </c>
      <c r="AY35">
        <f t="shared" si="21"/>
        <v>0.23571772575378419</v>
      </c>
      <c r="AZ35">
        <f t="shared" si="22"/>
        <v>9.4868612289428708E-2</v>
      </c>
      <c r="BA35">
        <f t="shared" si="23"/>
        <v>9.4588184356689461E-2</v>
      </c>
      <c r="BB35">
        <f t="shared" si="24"/>
        <v>9.9594324827194228E-2</v>
      </c>
      <c r="BC35">
        <f t="shared" si="25"/>
        <v>9.660836458206179E-2</v>
      </c>
    </row>
    <row r="36" spans="1:55" x14ac:dyDescent="0.35">
      <c r="A36" s="3">
        <v>45098.708333333343</v>
      </c>
      <c r="B36" s="9">
        <v>6.59454345703125</v>
      </c>
      <c r="C36" s="18">
        <v>5.4409427642822266</v>
      </c>
      <c r="D36" s="20">
        <f t="shared" si="0"/>
        <v>1.1536006927490234</v>
      </c>
      <c r="E36" s="9">
        <v>3.6212108135223389</v>
      </c>
      <c r="F36" s="18">
        <v>6.3604488372802734</v>
      </c>
      <c r="G36" s="20">
        <f t="shared" si="1"/>
        <v>-2.7392380237579346</v>
      </c>
      <c r="H36" s="9">
        <v>3.6735129356384282</v>
      </c>
      <c r="I36" s="18">
        <v>7.4808974266052246</v>
      </c>
      <c r="J36" s="20">
        <f t="shared" si="2"/>
        <v>-3.8073844909667964</v>
      </c>
      <c r="K36" s="9">
        <v>11.72840595245361</v>
      </c>
      <c r="L36" s="18">
        <v>8.4673843383789062</v>
      </c>
      <c r="M36" s="20">
        <f t="shared" si="3"/>
        <v>3.2610216140747035</v>
      </c>
      <c r="N36" s="9">
        <v>7.4906549453735352</v>
      </c>
      <c r="O36" s="18">
        <v>9.5878334045410156</v>
      </c>
      <c r="P36" s="20">
        <f t="shared" si="4"/>
        <v>-2.0971784591674805</v>
      </c>
      <c r="Q36">
        <v>9.3735437393188477</v>
      </c>
      <c r="R36">
        <f t="shared" si="5"/>
        <v>4.6867718696594238</v>
      </c>
      <c r="S36">
        <v>3.7552139759063721</v>
      </c>
      <c r="T36">
        <f t="shared" si="6"/>
        <v>1.877606987953186</v>
      </c>
      <c r="U36">
        <v>3.8195724487304692</v>
      </c>
      <c r="V36">
        <f t="shared" si="7"/>
        <v>1.9097862243652346</v>
      </c>
      <c r="W36">
        <v>3.8923931121826172</v>
      </c>
      <c r="X36">
        <f t="shared" si="8"/>
        <v>1.9461965560913086</v>
      </c>
      <c r="Y36">
        <v>3.8457779884338379</v>
      </c>
      <c r="Z36">
        <f t="shared" si="9"/>
        <v>1.9228889942169189</v>
      </c>
      <c r="AA36" s="9">
        <f t="shared" si="10"/>
        <v>22.725789368152618</v>
      </c>
      <c r="AB36">
        <f t="shared" si="11"/>
        <v>37.337506771087646</v>
      </c>
      <c r="AC36" s="14">
        <f>-SUM(IF(D36&lt;0,D36,0),IF(G36&lt;0,G36,0),IF(J36&lt;0,J36,0),IF(M36&lt;0,M36,0),IF(P36&lt;0,P36,0))</f>
        <v>8.6438009738922119</v>
      </c>
      <c r="AD36" s="14">
        <f t="shared" si="12"/>
        <v>16.757872939109799</v>
      </c>
      <c r="AE36" s="14">
        <f t="shared" si="13"/>
        <v>0.51580537728742215</v>
      </c>
      <c r="AF36" s="15">
        <f t="shared" si="14"/>
        <v>7.3833040931795282E-2</v>
      </c>
      <c r="AG36" s="15">
        <f t="shared" si="15"/>
        <v>0.11071267294098902</v>
      </c>
      <c r="AI36">
        <f>IF(D36&gt;=0, D36*0.15*0.5, D36*0.05*0.5)</f>
        <v>8.6520051956176749E-2</v>
      </c>
      <c r="AJ36">
        <f>IF(G36&gt;=0, G36*0.15*0.5, G36*0.05*0.5)</f>
        <v>-6.8480950593948361E-2</v>
      </c>
      <c r="AK36">
        <f>IF(J36&gt;=0, J36*0.15*0.5, J36*0.05*0.5)</f>
        <v>-9.5184612274169911E-2</v>
      </c>
      <c r="AL36">
        <f>IF(M36&gt;=0, M36*0.15*0.5, M36*0.05*0.5)</f>
        <v>0.24457662105560274</v>
      </c>
      <c r="AM36">
        <f>IF(P36&gt;=0, P36*0.15*0.5, P36*0.05*0.5)</f>
        <v>-5.2429461479187013E-2</v>
      </c>
      <c r="AN36">
        <f t="shared" si="16"/>
        <v>0.70301578044891355</v>
      </c>
      <c r="AO36">
        <f t="shared" si="17"/>
        <v>0.28164104819297792</v>
      </c>
      <c r="AP36" s="26">
        <f t="shared" si="18"/>
        <v>0.28646793365478518</v>
      </c>
      <c r="AQ36">
        <f t="shared" si="19"/>
        <v>0.29192948341369629</v>
      </c>
      <c r="AR36">
        <f t="shared" si="20"/>
        <v>0.28843334913253782</v>
      </c>
      <c r="AT36">
        <f>IF(D36&gt;=0,D36*AF36,D36*AG36)</f>
        <v>8.5173847166686037E-2</v>
      </c>
      <c r="AU36">
        <f>IF(G36&gt;=0,G36*AF36,G36*AG36)</f>
        <v>-0.30326836343183333</v>
      </c>
      <c r="AV36">
        <f>IF(J36&gt;=0,J36*AF36,J36*AG36)</f>
        <v>-0.4215257139090009</v>
      </c>
      <c r="AW36">
        <f>IF(M36&gt;=0,M36*AF36,M36*AG36)</f>
        <v>0.2407711423114467</v>
      </c>
      <c r="AX36">
        <f>IF(P36&gt;=0,P36*AF36,P36*AG36)</f>
        <v>-0.23218423284869658</v>
      </c>
      <c r="AY36">
        <f t="shared" si="21"/>
        <v>0.34603861929055096</v>
      </c>
      <c r="AZ36">
        <f t="shared" si="22"/>
        <v>0.13862943359537244</v>
      </c>
      <c r="BA36">
        <f t="shared" si="23"/>
        <v>0.14100532447453715</v>
      </c>
      <c r="BB36">
        <f t="shared" si="24"/>
        <v>0.14369360998720859</v>
      </c>
      <c r="BC36">
        <f t="shared" si="25"/>
        <v>0.14197274181731645</v>
      </c>
    </row>
    <row r="37" spans="1:55" x14ac:dyDescent="0.35">
      <c r="A37" s="3">
        <v>45098.729166666657</v>
      </c>
      <c r="B37" s="9">
        <v>6.6223421096801758</v>
      </c>
      <c r="C37" s="18">
        <v>2.112757682800293</v>
      </c>
      <c r="D37" s="20">
        <f t="shared" si="0"/>
        <v>4.5095844268798828</v>
      </c>
      <c r="E37" s="9">
        <v>3.662031888961792</v>
      </c>
      <c r="F37" s="18">
        <v>2.5152781009674068</v>
      </c>
      <c r="G37" s="20">
        <f t="shared" si="1"/>
        <v>1.1467537879943852</v>
      </c>
      <c r="H37" s="9">
        <v>3.7278099060058589</v>
      </c>
      <c r="I37" s="18">
        <v>3.106656551361084</v>
      </c>
      <c r="J37" s="20">
        <f t="shared" si="2"/>
        <v>0.62115335464477495</v>
      </c>
      <c r="K37" s="9">
        <v>11.65411472320557</v>
      </c>
      <c r="L37" s="18">
        <v>3.5721292495727539</v>
      </c>
      <c r="M37" s="20">
        <f t="shared" si="3"/>
        <v>8.0819854736328161</v>
      </c>
      <c r="N37" s="9">
        <v>7.4339652061462402</v>
      </c>
      <c r="O37" s="18">
        <v>4.1635079383850098</v>
      </c>
      <c r="P37" s="20">
        <f t="shared" si="4"/>
        <v>3.2704572677612305</v>
      </c>
      <c r="Q37">
        <v>9.3325681686401367</v>
      </c>
      <c r="R37">
        <f t="shared" si="5"/>
        <v>4.6662840843200684</v>
      </c>
      <c r="S37">
        <v>3.7257542610168461</v>
      </c>
      <c r="T37">
        <f t="shared" si="6"/>
        <v>1.8628771305084231</v>
      </c>
      <c r="U37">
        <v>3.8446516990661621</v>
      </c>
      <c r="V37">
        <f t="shared" si="7"/>
        <v>1.9223258495330811</v>
      </c>
      <c r="W37">
        <v>3.797385454177856</v>
      </c>
      <c r="X37">
        <f t="shared" si="8"/>
        <v>1.898692727088928</v>
      </c>
      <c r="Y37">
        <v>3.832871675491333</v>
      </c>
      <c r="Z37">
        <f t="shared" si="9"/>
        <v>1.9164358377456665</v>
      </c>
      <c r="AA37" s="9">
        <f t="shared" si="10"/>
        <v>22.6834397315979</v>
      </c>
      <c r="AB37">
        <f t="shared" si="11"/>
        <v>15.470329523086548</v>
      </c>
      <c r="AC37" s="14">
        <f>-SUM(IF(D37&lt;0,D37,0),IF(G37&lt;0,G37,0),IF(J37&lt;0,J37,0),IF(M37&lt;0,M37,0),IF(P37&lt;0,P37,0))</f>
        <v>0</v>
      </c>
      <c r="AD37" s="14">
        <f t="shared" si="12"/>
        <v>29.896549940109256</v>
      </c>
      <c r="AE37" s="14">
        <f t="shared" si="13"/>
        <v>0</v>
      </c>
      <c r="AF37" s="15">
        <f t="shared" si="14"/>
        <v>0.15</v>
      </c>
      <c r="AG37" s="15">
        <f t="shared" si="15"/>
        <v>0.15</v>
      </c>
      <c r="AI37">
        <f>IF(D37&gt;=0, D37*0.15*0.5, D37*0.05*0.5)</f>
        <v>0.33821883201599118</v>
      </c>
      <c r="AJ37">
        <f>IF(G37&gt;=0, G37*0.15*0.5, G37*0.05*0.5)</f>
        <v>8.6006534099578882E-2</v>
      </c>
      <c r="AK37">
        <f>IF(J37&gt;=0, J37*0.15*0.5, J37*0.05*0.5)</f>
        <v>4.6586501598358122E-2</v>
      </c>
      <c r="AL37">
        <f>IF(M37&gt;=0, M37*0.15*0.5, M37*0.05*0.5)</f>
        <v>0.60614891052246123</v>
      </c>
      <c r="AM37">
        <f>IF(P37&gt;=0, P37*0.15*0.5, P37*0.05*0.5)</f>
        <v>0.24528429508209226</v>
      </c>
      <c r="AN37">
        <f t="shared" si="16"/>
        <v>0.69994261264801028</v>
      </c>
      <c r="AO37">
        <f t="shared" si="17"/>
        <v>0.27943156957626347</v>
      </c>
      <c r="AP37" s="26">
        <f t="shared" si="18"/>
        <v>0.28834887742996212</v>
      </c>
      <c r="AQ37">
        <f t="shared" si="19"/>
        <v>0.28480390906333919</v>
      </c>
      <c r="AR37">
        <f t="shared" si="20"/>
        <v>0.28746537566184999</v>
      </c>
      <c r="AT37">
        <f>IF(D37&gt;=0,D37*AF37,D37*AG37)</f>
        <v>0.67643766403198236</v>
      </c>
      <c r="AU37">
        <f>IF(G37&gt;=0,G37*AF37,G37*AG37)</f>
        <v>0.17201306819915776</v>
      </c>
      <c r="AV37">
        <f>IF(J37&gt;=0,J37*AF37,J37*AG37)</f>
        <v>9.3173003196716245E-2</v>
      </c>
      <c r="AW37">
        <f>IF(M37&gt;=0,M37*AF37,M37*AG37)</f>
        <v>1.2122978210449225</v>
      </c>
      <c r="AX37">
        <f>IF(P37&gt;=0,P37*AF37,P37*AG37)</f>
        <v>0.49056859016418453</v>
      </c>
      <c r="AY37">
        <f t="shared" si="21"/>
        <v>0.69994261264801028</v>
      </c>
      <c r="AZ37">
        <f t="shared" si="22"/>
        <v>0.27943156957626347</v>
      </c>
      <c r="BA37">
        <f t="shared" si="23"/>
        <v>0.28834887742996212</v>
      </c>
      <c r="BB37">
        <f t="shared" si="24"/>
        <v>0.28480390906333919</v>
      </c>
      <c r="BC37">
        <f t="shared" si="25"/>
        <v>0.28746537566184999</v>
      </c>
    </row>
    <row r="38" spans="1:55" x14ac:dyDescent="0.35">
      <c r="A38" s="3">
        <v>45098.75</v>
      </c>
      <c r="B38" s="9">
        <v>6.7554268836975098</v>
      </c>
      <c r="C38" s="18">
        <v>3.3362500667572021</v>
      </c>
      <c r="D38" s="20">
        <f t="shared" si="0"/>
        <v>3.4191768169403076</v>
      </c>
      <c r="E38" s="9">
        <v>3.8493866920471191</v>
      </c>
      <c r="F38" s="18">
        <v>3.8902864456176758</v>
      </c>
      <c r="G38" s="20">
        <f t="shared" si="1"/>
        <v>-4.0899753570556641E-2</v>
      </c>
      <c r="H38" s="9">
        <v>3.8033442497253418</v>
      </c>
      <c r="I38" s="18">
        <v>4.5436921119689941</v>
      </c>
      <c r="J38" s="20">
        <f t="shared" si="2"/>
        <v>-0.74034786224365234</v>
      </c>
      <c r="K38" s="9">
        <v>11.659146308898929</v>
      </c>
      <c r="L38" s="18">
        <v>5.1308517456054687</v>
      </c>
      <c r="M38" s="20">
        <f t="shared" si="3"/>
        <v>6.5282945632934606</v>
      </c>
      <c r="N38" s="9">
        <v>7.4162149429321289</v>
      </c>
      <c r="O38" s="18">
        <v>5.7842574119567871</v>
      </c>
      <c r="P38" s="20">
        <f t="shared" si="4"/>
        <v>1.6319575309753418</v>
      </c>
      <c r="Q38">
        <v>9.2944402694702148</v>
      </c>
      <c r="R38">
        <f t="shared" si="5"/>
        <v>4.6472201347351074</v>
      </c>
      <c r="S38">
        <v>3.6376757621765141</v>
      </c>
      <c r="T38">
        <f t="shared" si="6"/>
        <v>1.8188378810882571</v>
      </c>
      <c r="U38">
        <v>3.849576473236084</v>
      </c>
      <c r="V38">
        <f t="shared" si="7"/>
        <v>1.924788236618042</v>
      </c>
      <c r="W38">
        <v>3.651774644851685</v>
      </c>
      <c r="X38">
        <f t="shared" si="8"/>
        <v>1.8258873224258425</v>
      </c>
      <c r="Y38">
        <v>3.8307464122772221</v>
      </c>
      <c r="Z38">
        <f t="shared" si="9"/>
        <v>1.9153732061386111</v>
      </c>
      <c r="AA38" s="9">
        <f t="shared" si="10"/>
        <v>22.807812929153442</v>
      </c>
      <c r="AB38">
        <f t="shared" si="11"/>
        <v>22.685337781906128</v>
      </c>
      <c r="AC38" s="14">
        <f>-SUM(IF(D38&lt;0,D38,0),IF(G38&lt;0,G38,0),IF(J38&lt;0,J38,0),IF(M38&lt;0,M38,0),IF(P38&lt;0,P38,0))</f>
        <v>0.78124761581420898</v>
      </c>
      <c r="AD38" s="14">
        <f t="shared" si="12"/>
        <v>23.711535692214969</v>
      </c>
      <c r="AE38" s="14">
        <f t="shared" si="13"/>
        <v>3.2947997377947569E-2</v>
      </c>
      <c r="AF38" s="15">
        <f t="shared" si="14"/>
        <v>0.14072667571506547</v>
      </c>
      <c r="AG38" s="15">
        <f t="shared" si="15"/>
        <v>0.14969446253577509</v>
      </c>
      <c r="AI38">
        <f>IF(D38&gt;=0, D38*0.15*0.5, D38*0.05*0.5)</f>
        <v>0.25643826127052305</v>
      </c>
      <c r="AJ38">
        <f>IF(G38&gt;=0, G38*0.15*0.5, G38*0.05*0.5)</f>
        <v>-1.0224938392639161E-3</v>
      </c>
      <c r="AK38">
        <f>IF(J38&gt;=0, J38*0.15*0.5, J38*0.05*0.5)</f>
        <v>-1.850869655609131E-2</v>
      </c>
      <c r="AL38">
        <f>IF(M38&gt;=0, M38*0.15*0.5, M38*0.05*0.5)</f>
        <v>0.48962209224700953</v>
      </c>
      <c r="AM38">
        <f>IF(P38&gt;=0, P38*0.15*0.5, P38*0.05*0.5)</f>
        <v>0.12239681482315062</v>
      </c>
      <c r="AN38">
        <f t="shared" si="16"/>
        <v>0.69708302021026614</v>
      </c>
      <c r="AO38">
        <f t="shared" si="17"/>
        <v>0.27282568216323855</v>
      </c>
      <c r="AP38" s="26">
        <f t="shared" si="18"/>
        <v>0.28871823549270631</v>
      </c>
      <c r="AQ38">
        <f t="shared" si="19"/>
        <v>0.27388309836387636</v>
      </c>
      <c r="AR38">
        <f t="shared" si="20"/>
        <v>0.28730598092079163</v>
      </c>
      <c r="AT38">
        <f>IF(D38&gt;=0,D38*AF38,D38*AG38)</f>
        <v>0.48116938713002844</v>
      </c>
      <c r="AU38">
        <f>IF(G38&gt;=0,G38*AF38,G38*AG38)</f>
        <v>-6.1224666285901244E-3</v>
      </c>
      <c r="AV38">
        <f>IF(J38&gt;=0,J38*AF38,J38*AG38)</f>
        <v>-0.11082597532807359</v>
      </c>
      <c r="AW38">
        <f>IF(M38&gt;=0,M38*AF38,M38*AG38)</f>
        <v>0.91870519198102385</v>
      </c>
      <c r="AX38">
        <f>IF(P38&gt;=0,P38*AF38,P38*AG38)</f>
        <v>0.22965995824232585</v>
      </c>
      <c r="AY38">
        <f t="shared" si="21"/>
        <v>0.65398784087739037</v>
      </c>
      <c r="AZ38">
        <f t="shared" si="22"/>
        <v>0.25595900867018395</v>
      </c>
      <c r="BA38">
        <f t="shared" si="23"/>
        <v>0.27086904999471989</v>
      </c>
      <c r="BB38">
        <f t="shared" si="24"/>
        <v>0.25695105311527072</v>
      </c>
      <c r="BC38">
        <f t="shared" si="25"/>
        <v>0.26954410405359358</v>
      </c>
    </row>
    <row r="39" spans="1:55" x14ac:dyDescent="0.35">
      <c r="A39" s="3">
        <v>45098.770833333343</v>
      </c>
      <c r="B39" s="9">
        <v>6.7764501571655273</v>
      </c>
      <c r="C39" s="18">
        <v>1.8049149513244629</v>
      </c>
      <c r="D39" s="20">
        <f t="shared" si="0"/>
        <v>4.9715352058410645</v>
      </c>
      <c r="E39" s="9">
        <v>3.896792888641357</v>
      </c>
      <c r="F39" s="18">
        <v>2.0843245983123779</v>
      </c>
      <c r="G39" s="20">
        <f t="shared" si="1"/>
        <v>1.812468290328979</v>
      </c>
      <c r="H39" s="9">
        <v>3.8116154670715332</v>
      </c>
      <c r="I39" s="18">
        <v>2.3679521083831792</v>
      </c>
      <c r="J39" s="20">
        <f t="shared" si="2"/>
        <v>1.443663358688354</v>
      </c>
      <c r="K39" s="9">
        <v>11.61569309234619</v>
      </c>
      <c r="L39" s="18">
        <v>2.6487677097320561</v>
      </c>
      <c r="M39" s="20">
        <f t="shared" si="3"/>
        <v>8.966925382614134</v>
      </c>
      <c r="N39" s="9">
        <v>7.4218111038208008</v>
      </c>
      <c r="O39" s="18">
        <v>2.932395458221436</v>
      </c>
      <c r="P39" s="20">
        <f t="shared" si="4"/>
        <v>4.4894156455993652</v>
      </c>
      <c r="Q39">
        <v>9.2355861663818359</v>
      </c>
      <c r="R39">
        <f t="shared" si="5"/>
        <v>4.617793083190918</v>
      </c>
      <c r="S39">
        <v>3.5378513336181641</v>
      </c>
      <c r="T39">
        <f t="shared" si="6"/>
        <v>1.768925666809082</v>
      </c>
      <c r="U39">
        <v>3.818681001663208</v>
      </c>
      <c r="V39">
        <f t="shared" si="7"/>
        <v>1.909340500831604</v>
      </c>
      <c r="W39">
        <v>3.6045844554901119</v>
      </c>
      <c r="X39">
        <f t="shared" si="8"/>
        <v>1.8022922277450559</v>
      </c>
      <c r="Y39">
        <v>3.825599193572998</v>
      </c>
      <c r="Z39">
        <f t="shared" si="9"/>
        <v>1.912799596786499</v>
      </c>
      <c r="AA39" s="9">
        <f t="shared" si="10"/>
        <v>22.766756892204285</v>
      </c>
      <c r="AB39">
        <f t="shared" si="11"/>
        <v>11.838354825973511</v>
      </c>
      <c r="AC39" s="14">
        <f>-SUM(IF(D39&lt;0,D39,0),IF(G39&lt;0,G39,0),IF(J39&lt;0,J39,0),IF(M39&lt;0,M39,0),IF(P39&lt;0,P39,0))</f>
        <v>0</v>
      </c>
      <c r="AD39" s="14">
        <f t="shared" si="12"/>
        <v>33.695158958435059</v>
      </c>
      <c r="AE39" s="14">
        <f t="shared" si="13"/>
        <v>0</v>
      </c>
      <c r="AF39" s="15">
        <f t="shared" si="14"/>
        <v>0.15</v>
      </c>
      <c r="AG39" s="15">
        <f t="shared" si="15"/>
        <v>0.15</v>
      </c>
      <c r="AI39">
        <f>IF(D39&gt;=0, D39*0.15*0.5, D39*0.05*0.5)</f>
        <v>0.37286514043807983</v>
      </c>
      <c r="AJ39">
        <f>IF(G39&gt;=0, G39*0.15*0.5, G39*0.05*0.5)</f>
        <v>0.13593512177467343</v>
      </c>
      <c r="AK39">
        <f>IF(J39&gt;=0, J39*0.15*0.5, J39*0.05*0.5)</f>
        <v>0.10827475190162655</v>
      </c>
      <c r="AL39">
        <f>IF(M39&gt;=0, M39*0.15*0.5, M39*0.05*0.5)</f>
        <v>0.67251940369606</v>
      </c>
      <c r="AM39">
        <f>IF(P39&gt;=0, P39*0.15*0.5, P39*0.05*0.5)</f>
        <v>0.3367061734199524</v>
      </c>
      <c r="AN39">
        <f t="shared" si="16"/>
        <v>0.69266896247863763</v>
      </c>
      <c r="AO39">
        <f t="shared" si="17"/>
        <v>0.26533885002136232</v>
      </c>
      <c r="AP39" s="26">
        <f t="shared" si="18"/>
        <v>0.28640107512474061</v>
      </c>
      <c r="AQ39">
        <f t="shared" si="19"/>
        <v>0.27034383416175839</v>
      </c>
      <c r="AR39">
        <f t="shared" si="20"/>
        <v>0.28691993951797484</v>
      </c>
      <c r="AT39">
        <f>IF(D39&gt;=0,D39*AF39,D39*AG39)</f>
        <v>0.74573028087615967</v>
      </c>
      <c r="AU39">
        <f>IF(G39&gt;=0,G39*AF39,G39*AG39)</f>
        <v>0.27187024354934686</v>
      </c>
      <c r="AV39">
        <f>IF(J39&gt;=0,J39*AF39,J39*AG39)</f>
        <v>0.21654950380325311</v>
      </c>
      <c r="AW39">
        <f>IF(M39&gt;=0,M39*AF39,M39*AG39)</f>
        <v>1.34503880739212</v>
      </c>
      <c r="AX39">
        <f>IF(P39&gt;=0,P39*AF39,P39*AG39)</f>
        <v>0.67341234683990481</v>
      </c>
      <c r="AY39">
        <f t="shared" si="21"/>
        <v>0.69266896247863763</v>
      </c>
      <c r="AZ39">
        <f t="shared" si="22"/>
        <v>0.26533885002136232</v>
      </c>
      <c r="BA39">
        <f t="shared" si="23"/>
        <v>0.28640107512474061</v>
      </c>
      <c r="BB39">
        <f t="shared" si="24"/>
        <v>0.27034383416175839</v>
      </c>
      <c r="BC39">
        <f t="shared" si="25"/>
        <v>0.28691993951797484</v>
      </c>
    </row>
    <row r="40" spans="1:55" x14ac:dyDescent="0.35">
      <c r="A40" s="3">
        <v>45098.791666666657</v>
      </c>
      <c r="B40" s="9">
        <v>6.7327742576599121</v>
      </c>
      <c r="C40" s="18">
        <v>1.7978276014328001</v>
      </c>
      <c r="D40" s="20">
        <f t="shared" si="0"/>
        <v>4.9349466562271118</v>
      </c>
      <c r="E40" s="9">
        <v>3.8602828979492192</v>
      </c>
      <c r="F40" s="18">
        <v>2.0744163990020752</v>
      </c>
      <c r="G40" s="20">
        <f t="shared" si="1"/>
        <v>1.785866498947144</v>
      </c>
      <c r="H40" s="9">
        <v>3.763471126556396</v>
      </c>
      <c r="I40" s="18">
        <v>2.3510053157806401</v>
      </c>
      <c r="J40" s="20">
        <f t="shared" si="2"/>
        <v>1.4124658107757559</v>
      </c>
      <c r="K40" s="9">
        <v>11.48912525177002</v>
      </c>
      <c r="L40" s="18">
        <v>2.6275942325592041</v>
      </c>
      <c r="M40" s="20">
        <f t="shared" si="3"/>
        <v>8.8615310192108154</v>
      </c>
      <c r="N40" s="9">
        <v>7.3563942909240723</v>
      </c>
      <c r="O40" s="18">
        <v>2.904182910919189</v>
      </c>
      <c r="P40" s="20">
        <f t="shared" si="4"/>
        <v>4.4522113800048828</v>
      </c>
      <c r="Q40">
        <v>9.1530008316040039</v>
      </c>
      <c r="R40">
        <f t="shared" si="5"/>
        <v>4.576500415802002</v>
      </c>
      <c r="S40">
        <v>3.5560297966003418</v>
      </c>
      <c r="T40">
        <f t="shared" si="6"/>
        <v>1.7780148983001709</v>
      </c>
      <c r="U40">
        <v>3.779172420501709</v>
      </c>
      <c r="V40">
        <f t="shared" si="7"/>
        <v>1.8895862102508545</v>
      </c>
      <c r="W40">
        <v>3.5409801006317139</v>
      </c>
      <c r="X40">
        <f t="shared" si="8"/>
        <v>1.7704900503158569</v>
      </c>
      <c r="Y40">
        <v>3.7671692371368408</v>
      </c>
      <c r="Z40">
        <f t="shared" si="9"/>
        <v>1.8835846185684204</v>
      </c>
      <c r="AA40" s="9">
        <f t="shared" si="10"/>
        <v>22.550112009048462</v>
      </c>
      <c r="AB40">
        <f t="shared" si="11"/>
        <v>11.755026459693909</v>
      </c>
      <c r="AC40" s="14">
        <f>-SUM(IF(D40&lt;0,D40,0),IF(G40&lt;0,G40,0),IF(J40&lt;0,J40,0),IF(M40&lt;0,M40,0),IF(P40&lt;0,P40,0))</f>
        <v>0</v>
      </c>
      <c r="AD40" s="14">
        <f t="shared" si="12"/>
        <v>33.345197558403015</v>
      </c>
      <c r="AE40" s="14">
        <f t="shared" si="13"/>
        <v>0</v>
      </c>
      <c r="AF40" s="15">
        <f t="shared" si="14"/>
        <v>0.15</v>
      </c>
      <c r="AG40" s="15">
        <f t="shared" si="15"/>
        <v>0.15</v>
      </c>
      <c r="AI40">
        <f>IF(D40&gt;=0, D40*0.15*0.5, D40*0.05*0.5)</f>
        <v>0.3701209992170334</v>
      </c>
      <c r="AJ40">
        <f>IF(G40&gt;=0, G40*0.15*0.5, G40*0.05*0.5)</f>
        <v>0.1339399874210358</v>
      </c>
      <c r="AK40">
        <f>IF(J40&gt;=0, J40*0.15*0.5, J40*0.05*0.5)</f>
        <v>0.1059349358081817</v>
      </c>
      <c r="AL40">
        <f>IF(M40&gt;=0, M40*0.15*0.5, M40*0.05*0.5)</f>
        <v>0.66461482644081116</v>
      </c>
      <c r="AM40">
        <f>IF(P40&gt;=0, P40*0.15*0.5, P40*0.05*0.5)</f>
        <v>0.33391585350036618</v>
      </c>
      <c r="AN40">
        <f t="shared" si="16"/>
        <v>0.68647506237030032</v>
      </c>
      <c r="AO40">
        <f t="shared" si="17"/>
        <v>0.26670223474502563</v>
      </c>
      <c r="AP40" s="26">
        <f t="shared" si="18"/>
        <v>0.28343793153762814</v>
      </c>
      <c r="AQ40">
        <f t="shared" si="19"/>
        <v>0.26557350754737852</v>
      </c>
      <c r="AR40">
        <f t="shared" si="20"/>
        <v>0.28253769278526303</v>
      </c>
      <c r="AT40">
        <f>IF(D40&gt;=0,D40*AF40,D40*AG40)</f>
        <v>0.74024199843406679</v>
      </c>
      <c r="AU40">
        <f>IF(G40&gt;=0,G40*AF40,G40*AG40)</f>
        <v>0.2678799748420716</v>
      </c>
      <c r="AV40">
        <f>IF(J40&gt;=0,J40*AF40,J40*AG40)</f>
        <v>0.21186987161636339</v>
      </c>
      <c r="AW40">
        <f>IF(M40&gt;=0,M40*AF40,M40*AG40)</f>
        <v>1.3292296528816223</v>
      </c>
      <c r="AX40">
        <f>IF(P40&gt;=0,P40*AF40,P40*AG40)</f>
        <v>0.66783170700073236</v>
      </c>
      <c r="AY40">
        <f t="shared" si="21"/>
        <v>0.68647506237030032</v>
      </c>
      <c r="AZ40">
        <f t="shared" si="22"/>
        <v>0.26670223474502563</v>
      </c>
      <c r="BA40">
        <f t="shared" si="23"/>
        <v>0.28343793153762814</v>
      </c>
      <c r="BB40">
        <f t="shared" si="24"/>
        <v>0.26557350754737852</v>
      </c>
      <c r="BC40">
        <f t="shared" si="25"/>
        <v>0.28253769278526303</v>
      </c>
    </row>
    <row r="41" spans="1:55" x14ac:dyDescent="0.35">
      <c r="A41" s="3">
        <v>45098.8125</v>
      </c>
      <c r="B41" s="9">
        <v>6.7186956405639648</v>
      </c>
      <c r="C41" s="18">
        <v>0.86481249332427979</v>
      </c>
      <c r="D41" s="20">
        <f t="shared" si="0"/>
        <v>5.8538831472396851</v>
      </c>
      <c r="E41" s="9">
        <v>3.84785008430481</v>
      </c>
      <c r="F41" s="18">
        <v>0.99786055088043213</v>
      </c>
      <c r="G41" s="20">
        <f t="shared" si="1"/>
        <v>2.8499895334243779</v>
      </c>
      <c r="H41" s="9">
        <v>3.7694964408874512</v>
      </c>
      <c r="I41" s="18">
        <v>1.130908608436584</v>
      </c>
      <c r="J41" s="20">
        <f t="shared" si="2"/>
        <v>2.6385878324508671</v>
      </c>
      <c r="K41" s="9">
        <v>11.38405609130859</v>
      </c>
      <c r="L41" s="18">
        <v>1.263956665992737</v>
      </c>
      <c r="M41" s="20">
        <f t="shared" si="3"/>
        <v>10.120099425315853</v>
      </c>
      <c r="N41" s="9">
        <v>7.2808732986450204</v>
      </c>
      <c r="O41" s="18">
        <v>19.157680511474609</v>
      </c>
      <c r="P41" s="20">
        <f t="shared" si="4"/>
        <v>-11.87680721282959</v>
      </c>
      <c r="Q41">
        <v>9.080143928527832</v>
      </c>
      <c r="R41">
        <f t="shared" si="5"/>
        <v>4.540071964263916</v>
      </c>
      <c r="S41">
        <v>3.3990955352783199</v>
      </c>
      <c r="T41">
        <f t="shared" si="6"/>
        <v>1.6995477676391599</v>
      </c>
      <c r="U41">
        <v>3.74144434928894</v>
      </c>
      <c r="V41">
        <f t="shared" si="7"/>
        <v>1.87072217464447</v>
      </c>
      <c r="W41">
        <v>3.4975490570068359</v>
      </c>
      <c r="X41">
        <f t="shared" si="8"/>
        <v>1.748774528503418</v>
      </c>
      <c r="Y41">
        <v>3.760234117507935</v>
      </c>
      <c r="Z41">
        <f t="shared" si="9"/>
        <v>1.8801170587539675</v>
      </c>
      <c r="AA41" s="9">
        <f t="shared" si="10"/>
        <v>22.370102524757385</v>
      </c>
      <c r="AB41">
        <f t="shared" si="11"/>
        <v>23.415218830108643</v>
      </c>
      <c r="AC41" s="14">
        <f>-SUM(IF(D41&lt;0,D41,0),IF(G41&lt;0,G41,0),IF(J41&lt;0,J41,0),IF(M41&lt;0,M41,0),IF(P41&lt;0,P41,0))</f>
        <v>11.87680721282959</v>
      </c>
      <c r="AD41" s="14">
        <f t="shared" si="12"/>
        <v>33.201793432235718</v>
      </c>
      <c r="AE41" s="14">
        <f t="shared" si="13"/>
        <v>0.3577158335458579</v>
      </c>
      <c r="AF41" s="15">
        <f t="shared" si="14"/>
        <v>8.7441547732591912E-2</v>
      </c>
      <c r="AG41" s="15">
        <f t="shared" si="15"/>
        <v>0.12762185110182533</v>
      </c>
      <c r="AI41">
        <f>IF(D41&gt;=0, D41*0.15*0.5, D41*0.05*0.5)</f>
        <v>0.43904123604297635</v>
      </c>
      <c r="AJ41">
        <f>IF(G41&gt;=0, G41*0.15*0.5, G41*0.05*0.5)</f>
        <v>0.21374921500682834</v>
      </c>
      <c r="AK41">
        <f>IF(J41&gt;=0, J41*0.15*0.5, J41*0.05*0.5)</f>
        <v>0.19789408743381504</v>
      </c>
      <c r="AL41">
        <f>IF(M41&gt;=0, M41*0.15*0.5, M41*0.05*0.5)</f>
        <v>0.75900745689868898</v>
      </c>
      <c r="AM41">
        <f>IF(P41&gt;=0, P41*0.15*0.5, P41*0.05*0.5)</f>
        <v>-0.29692018032073975</v>
      </c>
      <c r="AN41">
        <f t="shared" si="16"/>
        <v>0.68101079463958736</v>
      </c>
      <c r="AO41">
        <f t="shared" si="17"/>
        <v>0.25493216514587397</v>
      </c>
      <c r="AP41" s="26">
        <f t="shared" si="18"/>
        <v>0.28060832619667048</v>
      </c>
      <c r="AQ41">
        <f t="shared" si="19"/>
        <v>0.26231617927551271</v>
      </c>
      <c r="AR41">
        <f t="shared" si="20"/>
        <v>0.28201755881309509</v>
      </c>
      <c r="AT41">
        <f>IF(D41&gt;=0,D41*AF41,D41*AG41)</f>
        <v>0.51187260264037426</v>
      </c>
      <c r="AU41">
        <f>IF(G41&gt;=0,G41*AF41,G41*AG41)</f>
        <v>0.24920749582431509</v>
      </c>
      <c r="AV41">
        <f>IF(J41&gt;=0,J41*AF41,J41*AG41)</f>
        <v>0.23072220389788872</v>
      </c>
      <c r="AW41">
        <f>IF(M41&gt;=0,M41*AF41,M41*AG41)</f>
        <v>0.8849171569573322</v>
      </c>
      <c r="AX41">
        <f>IF(P41&gt;=0,P41*AF41,P41*AG41)</f>
        <v>-1.5157401216808231</v>
      </c>
      <c r="AY41">
        <f t="shared" si="21"/>
        <v>0.39699091937258552</v>
      </c>
      <c r="AZ41">
        <f t="shared" si="22"/>
        <v>0.14861108724783964</v>
      </c>
      <c r="BA41">
        <f t="shared" si="23"/>
        <v>0.16357884232859257</v>
      </c>
      <c r="BB41">
        <f t="shared" si="24"/>
        <v>0.15291555140767255</v>
      </c>
      <c r="BC41">
        <f t="shared" si="25"/>
        <v>0.16440034553589536</v>
      </c>
    </row>
    <row r="42" spans="1:55" x14ac:dyDescent="0.35">
      <c r="A42" s="3">
        <v>45098.833333333343</v>
      </c>
      <c r="B42" s="9">
        <v>6.7312440872192383</v>
      </c>
      <c r="C42" s="18">
        <v>3.187738418579102</v>
      </c>
      <c r="D42" s="20">
        <f t="shared" si="0"/>
        <v>3.5435056686401363</v>
      </c>
      <c r="E42" s="9">
        <v>3.8214161396026611</v>
      </c>
      <c r="F42" s="18">
        <v>3.6781597137451172</v>
      </c>
      <c r="G42" s="20">
        <f t="shared" si="1"/>
        <v>0.14325642585754395</v>
      </c>
      <c r="H42" s="9">
        <v>3.746637344360352</v>
      </c>
      <c r="I42" s="18">
        <v>4.1685810089111328</v>
      </c>
      <c r="J42" s="20">
        <f t="shared" si="2"/>
        <v>-0.42194366455078081</v>
      </c>
      <c r="K42" s="9">
        <v>11.295248031616209</v>
      </c>
      <c r="L42" s="18">
        <v>4.6590023040771484</v>
      </c>
      <c r="M42" s="20">
        <f t="shared" si="3"/>
        <v>6.6362457275390607</v>
      </c>
      <c r="N42" s="9">
        <v>7.2605218887329102</v>
      </c>
      <c r="O42" s="18">
        <v>5.1494235992431641</v>
      </c>
      <c r="P42" s="20">
        <f t="shared" si="4"/>
        <v>2.1110982894897461</v>
      </c>
      <c r="Q42">
        <v>9.028010368347168</v>
      </c>
      <c r="R42">
        <f t="shared" si="5"/>
        <v>4.514005184173584</v>
      </c>
      <c r="S42">
        <v>3.3320846557617192</v>
      </c>
      <c r="T42">
        <f t="shared" si="6"/>
        <v>1.6660423278808596</v>
      </c>
      <c r="U42">
        <v>3.6829161643981929</v>
      </c>
      <c r="V42">
        <f t="shared" si="7"/>
        <v>1.8414580821990965</v>
      </c>
      <c r="W42">
        <v>3.4777882099151611</v>
      </c>
      <c r="X42">
        <f t="shared" si="8"/>
        <v>1.7388941049575806</v>
      </c>
      <c r="Y42">
        <v>3.7503268718719478</v>
      </c>
      <c r="Z42">
        <f t="shared" si="9"/>
        <v>1.8751634359359739</v>
      </c>
      <c r="AA42" s="9">
        <f t="shared" si="10"/>
        <v>22.245315313339233</v>
      </c>
      <c r="AB42">
        <f t="shared" si="11"/>
        <v>20.842905044555664</v>
      </c>
      <c r="AC42" s="14">
        <f>-SUM(IF(D42&lt;0,D42,0),IF(G42&lt;0,G42,0),IF(J42&lt;0,J42,0),IF(M42&lt;0,M42,0),IF(P42&lt;0,P42,0))</f>
        <v>0.42194366455078081</v>
      </c>
      <c r="AD42" s="14">
        <f t="shared" si="12"/>
        <v>24.069669246673584</v>
      </c>
      <c r="AE42" s="14">
        <f t="shared" si="13"/>
        <v>1.7530098159080156E-2</v>
      </c>
      <c r="AF42" s="15">
        <f t="shared" si="14"/>
        <v>0.14491910763602822</v>
      </c>
      <c r="AG42" s="15">
        <f t="shared" si="15"/>
        <v>0.14991093145812384</v>
      </c>
      <c r="AI42">
        <f>IF(D42&gt;=0, D42*0.15*0.5, D42*0.05*0.5)</f>
        <v>0.2657629251480102</v>
      </c>
      <c r="AJ42">
        <f>IF(G42&gt;=0, G42*0.15*0.5, G42*0.05*0.5)</f>
        <v>1.0744231939315795E-2</v>
      </c>
      <c r="AK42">
        <f>IF(J42&gt;=0, J42*0.15*0.5, J42*0.05*0.5)</f>
        <v>-1.0548591613769521E-2</v>
      </c>
      <c r="AL42">
        <f>IF(M42&gt;=0, M42*0.15*0.5, M42*0.05*0.5)</f>
        <v>0.49771842956542955</v>
      </c>
      <c r="AM42">
        <f>IF(P42&gt;=0, P42*0.15*0.5, P42*0.05*0.5)</f>
        <v>0.15833237171173095</v>
      </c>
      <c r="AN42">
        <f t="shared" si="16"/>
        <v>0.6771007776260376</v>
      </c>
      <c r="AO42">
        <f t="shared" si="17"/>
        <v>0.24990634918212892</v>
      </c>
      <c r="AP42" s="26">
        <f t="shared" si="18"/>
        <v>0.27621871232986445</v>
      </c>
      <c r="AQ42">
        <f t="shared" si="19"/>
        <v>0.26083411574363707</v>
      </c>
      <c r="AR42">
        <f t="shared" si="20"/>
        <v>0.28127451539039605</v>
      </c>
      <c r="AT42">
        <f>IF(D42&gt;=0,D42*AF42,D42*AG42)</f>
        <v>0.51352167940253601</v>
      </c>
      <c r="AU42">
        <f>IF(G42&gt;=0,G42*AF42,G42*AG42)</f>
        <v>2.0760593398402107E-2</v>
      </c>
      <c r="AV42">
        <f>IF(J42&gt;=0,J42*AF42,J42*AG42)</f>
        <v>-6.3253967775661696E-2</v>
      </c>
      <c r="AW42">
        <f>IF(M42&gt;=0,M42*AF42,M42*AG42)</f>
        <v>0.96171880888836558</v>
      </c>
      <c r="AX42">
        <f>IF(P42&gt;=0,P42*AF42,P42*AG42)</f>
        <v>0.30593848024479958</v>
      </c>
      <c r="AY42">
        <f t="shared" si="21"/>
        <v>0.65416560315484107</v>
      </c>
      <c r="AZ42">
        <f t="shared" si="22"/>
        <v>0.24144136744034531</v>
      </c>
      <c r="BA42">
        <f t="shared" si="23"/>
        <v>0.26686246202144498</v>
      </c>
      <c r="BB42">
        <f t="shared" si="24"/>
        <v>0.25199898196400256</v>
      </c>
      <c r="BC42">
        <f t="shared" si="25"/>
        <v>0.2717470118075499</v>
      </c>
    </row>
    <row r="43" spans="1:55" x14ac:dyDescent="0.35">
      <c r="A43" s="3">
        <v>45098.854166666657</v>
      </c>
      <c r="B43" s="9">
        <v>14</v>
      </c>
      <c r="C43" s="18">
        <v>13</v>
      </c>
      <c r="D43" s="20">
        <f t="shared" si="0"/>
        <v>1</v>
      </c>
      <c r="E43" s="9">
        <v>3.7547481060028081</v>
      </c>
      <c r="F43" s="18">
        <v>15</v>
      </c>
      <c r="G43" s="20">
        <f t="shared" si="1"/>
        <v>-11.245251893997192</v>
      </c>
      <c r="H43" s="9">
        <v>3.7404015064239502</v>
      </c>
      <c r="I43" s="18">
        <v>17</v>
      </c>
      <c r="J43" s="20">
        <f t="shared" si="2"/>
        <v>-13.25959849357605</v>
      </c>
      <c r="K43" s="9">
        <v>11.16902923583984</v>
      </c>
      <c r="L43" s="18">
        <v>19</v>
      </c>
      <c r="M43" s="20">
        <f t="shared" si="3"/>
        <v>-7.8309707641601598</v>
      </c>
      <c r="N43" s="9">
        <v>7.2367162704467773</v>
      </c>
      <c r="O43" s="18">
        <v>21</v>
      </c>
      <c r="P43" s="20">
        <f t="shared" si="4"/>
        <v>-13.763283729553223</v>
      </c>
      <c r="Q43">
        <v>8.9479875564575195</v>
      </c>
      <c r="R43">
        <f t="shared" si="5"/>
        <v>4.4739937782287598</v>
      </c>
      <c r="S43">
        <v>3.3128705024719238</v>
      </c>
      <c r="T43">
        <f t="shared" si="6"/>
        <v>1.6564352512359619</v>
      </c>
      <c r="U43">
        <v>3.5660026073455811</v>
      </c>
      <c r="V43">
        <f t="shared" si="7"/>
        <v>1.7830013036727905</v>
      </c>
      <c r="W43">
        <v>3.489203929901123</v>
      </c>
      <c r="X43">
        <f t="shared" si="8"/>
        <v>1.7446019649505615</v>
      </c>
      <c r="Y43">
        <v>3.7745342254638672</v>
      </c>
      <c r="Z43">
        <f t="shared" si="9"/>
        <v>1.8872671127319336</v>
      </c>
      <c r="AA43" s="9">
        <f t="shared" si="10"/>
        <v>25.723097264766693</v>
      </c>
      <c r="AB43">
        <f t="shared" si="11"/>
        <v>85</v>
      </c>
      <c r="AC43" s="14">
        <f>-SUM(IF(D43&lt;0,D43,0),IF(G43&lt;0,G43,0),IF(J43&lt;0,J43,0),IF(M43&lt;0,M43,0),IF(P43&lt;0,P43,0))</f>
        <v>46.099104881286621</v>
      </c>
      <c r="AD43" s="14">
        <f t="shared" si="12"/>
        <v>12.545299410820007</v>
      </c>
      <c r="AE43" s="14">
        <f t="shared" si="13"/>
        <v>3.6746117706467247</v>
      </c>
      <c r="AF43" s="15">
        <f t="shared" si="14"/>
        <v>0.05</v>
      </c>
      <c r="AG43" s="15">
        <f t="shared" si="15"/>
        <v>0.05</v>
      </c>
      <c r="AI43">
        <f>IF(D43&gt;=0, D43*0.15*0.5, D43*0.05*0.5)</f>
        <v>7.4999999999999997E-2</v>
      </c>
      <c r="AJ43">
        <f>IF(G43&gt;=0, G43*0.15*0.5, G43*0.05*0.5)</f>
        <v>-0.28113129734992981</v>
      </c>
      <c r="AK43">
        <f>IF(J43&gt;=0, J43*0.15*0.5, J43*0.05*0.5)</f>
        <v>-0.33148996233940126</v>
      </c>
      <c r="AL43">
        <f>IF(M43&gt;=0, M43*0.15*0.5, M43*0.05*0.5)</f>
        <v>-0.195774269104004</v>
      </c>
      <c r="AM43">
        <f>IF(P43&gt;=0, P43*0.15*0.5, P43*0.05*0.5)</f>
        <v>-0.3440820932388306</v>
      </c>
      <c r="AN43">
        <f t="shared" si="16"/>
        <v>0.67109906673431396</v>
      </c>
      <c r="AO43">
        <f t="shared" si="17"/>
        <v>0.24846528768539428</v>
      </c>
      <c r="AP43" s="26">
        <f t="shared" si="18"/>
        <v>0.26745019555091859</v>
      </c>
      <c r="AQ43">
        <f t="shared" si="19"/>
        <v>0.26169029474258421</v>
      </c>
      <c r="AR43">
        <f t="shared" si="20"/>
        <v>0.28309006690979005</v>
      </c>
      <c r="AT43">
        <f>IF(D43&gt;=0,D43*AF43,D43*AG43)</f>
        <v>0.05</v>
      </c>
      <c r="AU43">
        <f>IF(G43&gt;=0,G43*AF43,G43*AG43)</f>
        <v>-0.56226259469985962</v>
      </c>
      <c r="AV43">
        <f>IF(J43&gt;=0,J43*AF43,J43*AG43)</f>
        <v>-0.66297992467880251</v>
      </c>
      <c r="AW43">
        <f>IF(M43&gt;=0,M43*AF43,M43*AG43)</f>
        <v>-0.391548538208008</v>
      </c>
      <c r="AX43">
        <f>IF(P43&gt;=0,P43*AF43,P43*AG43)</f>
        <v>-0.6881641864776612</v>
      </c>
      <c r="AY43">
        <f t="shared" si="21"/>
        <v>0.22369968891143799</v>
      </c>
      <c r="AZ43">
        <f t="shared" si="22"/>
        <v>8.2821762561798101E-2</v>
      </c>
      <c r="BA43">
        <f t="shared" si="23"/>
        <v>8.9150065183639535E-2</v>
      </c>
      <c r="BB43">
        <f t="shared" si="24"/>
        <v>8.7230098247528087E-2</v>
      </c>
      <c r="BC43">
        <f t="shared" si="25"/>
        <v>9.4363355636596688E-2</v>
      </c>
    </row>
    <row r="44" spans="1:55" x14ac:dyDescent="0.35">
      <c r="A44" s="3">
        <v>45098.875</v>
      </c>
      <c r="B44" s="9">
        <v>6.5784392356872559</v>
      </c>
      <c r="C44" s="18">
        <v>1.79835045337677</v>
      </c>
      <c r="D44" s="20">
        <f t="shared" si="0"/>
        <v>4.7800887823104858</v>
      </c>
      <c r="E44" s="9">
        <v>3.6102714538574219</v>
      </c>
      <c r="F44" s="18">
        <v>2.0750195980072021</v>
      </c>
      <c r="G44" s="20">
        <f t="shared" si="1"/>
        <v>1.5352518558502197</v>
      </c>
      <c r="H44" s="9">
        <v>3.6984493732452388</v>
      </c>
      <c r="I44" s="18">
        <v>2.3516891002655029</v>
      </c>
      <c r="J44" s="20">
        <f t="shared" si="2"/>
        <v>1.3467602729797359</v>
      </c>
      <c r="K44" s="9">
        <v>11.023586273193359</v>
      </c>
      <c r="L44" s="18">
        <v>2.6283583641052251</v>
      </c>
      <c r="M44" s="20">
        <f t="shared" si="3"/>
        <v>8.3952279090881348</v>
      </c>
      <c r="N44" s="9">
        <v>7.1373863220214844</v>
      </c>
      <c r="O44" s="18">
        <v>2.9050276279449458</v>
      </c>
      <c r="P44" s="20">
        <f t="shared" si="4"/>
        <v>4.2323586940765381</v>
      </c>
      <c r="Q44">
        <v>8.9069681167602539</v>
      </c>
      <c r="R44">
        <f t="shared" si="5"/>
        <v>4.453484058380127</v>
      </c>
      <c r="S44">
        <v>3.3112945556640621</v>
      </c>
      <c r="T44">
        <f t="shared" si="6"/>
        <v>1.655647277832031</v>
      </c>
      <c r="U44">
        <v>3.5135512351989751</v>
      </c>
      <c r="V44">
        <f t="shared" si="7"/>
        <v>1.7567756175994875</v>
      </c>
      <c r="W44">
        <v>3.5315983295440669</v>
      </c>
      <c r="X44">
        <f t="shared" si="8"/>
        <v>1.7657991647720335</v>
      </c>
      <c r="Y44">
        <v>3.819100141525269</v>
      </c>
      <c r="Z44">
        <f t="shared" si="9"/>
        <v>1.9095500707626345</v>
      </c>
      <c r="AA44" s="9">
        <f>SUM(B44, E44, H44, K44, N44, R44,T44,V44,X44, Z44)/2</f>
        <v>21.794694423675537</v>
      </c>
      <c r="AB44">
        <f t="shared" si="11"/>
        <v>11.758445143699646</v>
      </c>
      <c r="AC44" s="14">
        <f>-SUM(IF(D44&lt;0,D44,0),IF(G44&lt;0,G44,0),IF(J44&lt;0,J44,0),IF(M44&lt;0,M44,0),IF(P44&lt;0,P44,0))</f>
        <v>0</v>
      </c>
      <c r="AD44" s="14">
        <f t="shared" si="12"/>
        <v>31.830943703651428</v>
      </c>
      <c r="AE44" s="14">
        <f t="shared" si="13"/>
        <v>0</v>
      </c>
      <c r="AF44" s="15">
        <f t="shared" si="14"/>
        <v>0.15</v>
      </c>
      <c r="AG44" s="15">
        <f t="shared" si="15"/>
        <v>0.15</v>
      </c>
      <c r="AI44">
        <f>IF(D44&gt;=0, D44*0.15*0.5, D44*0.05*0.5)</f>
        <v>0.3585066586732864</v>
      </c>
      <c r="AJ44">
        <f>IF(G44&gt;=0, G44*0.15*0.5, G44*0.05*0.5)</f>
        <v>0.11514388918876647</v>
      </c>
      <c r="AK44">
        <f>IF(J44&gt;=0, J44*0.15*0.5, J44*0.05*0.5)</f>
        <v>0.10100702047348019</v>
      </c>
      <c r="AL44">
        <f>IF(M44&gt;=0, M44*0.15*0.5, M44*0.05*0.5)</f>
        <v>0.62964209318161013</v>
      </c>
      <c r="AM44">
        <f>IF(P44&gt;=0, P44*0.15*0.5, P44*0.05*0.5)</f>
        <v>0.31742690205574037</v>
      </c>
      <c r="AN44">
        <f t="shared" si="16"/>
        <v>0.66802260875701902</v>
      </c>
      <c r="AO44">
        <f t="shared" si="17"/>
        <v>0.24834709167480465</v>
      </c>
      <c r="AP44" s="26">
        <f t="shared" si="18"/>
        <v>0.26351634263992313</v>
      </c>
      <c r="AQ44">
        <f t="shared" si="19"/>
        <v>0.26486987471580503</v>
      </c>
      <c r="AR44">
        <f t="shared" si="20"/>
        <v>0.28643251061439517</v>
      </c>
      <c r="AT44">
        <f>IF(D44&gt;=0,D44*AF44,D44*AG44)</f>
        <v>0.71701331734657281</v>
      </c>
      <c r="AU44">
        <f>IF(G44&gt;=0,G44*AF44,G44*AG44)</f>
        <v>0.23028777837753295</v>
      </c>
      <c r="AV44">
        <f>IF(J44&gt;=0,J44*AF44,J44*AG44)</f>
        <v>0.20201404094696038</v>
      </c>
      <c r="AW44">
        <f>IF(M44&gt;=0,M44*AF44,M44*AG44)</f>
        <v>1.2592841863632203</v>
      </c>
      <c r="AX44">
        <f>IF(P44&gt;=0,P44*AF44,P44*AG44)</f>
        <v>0.63485380411148074</v>
      </c>
      <c r="AY44">
        <f t="shared" si="21"/>
        <v>0.66802260875701902</v>
      </c>
      <c r="AZ44">
        <f t="shared" si="22"/>
        <v>0.24834709167480465</v>
      </c>
      <c r="BA44">
        <f t="shared" si="23"/>
        <v>0.26351634263992313</v>
      </c>
      <c r="BB44">
        <f t="shared" si="24"/>
        <v>0.26486987471580503</v>
      </c>
      <c r="BC44">
        <f t="shared" si="25"/>
        <v>0.28643251061439517</v>
      </c>
    </row>
    <row r="45" spans="1:55" x14ac:dyDescent="0.35">
      <c r="A45" s="3">
        <v>45098.895833333343</v>
      </c>
      <c r="B45" s="9">
        <v>6.3417119979858398</v>
      </c>
      <c r="C45" s="18">
        <v>0.16143260896205899</v>
      </c>
      <c r="D45" s="20">
        <f t="shared" si="0"/>
        <v>6.1802793890237808</v>
      </c>
      <c r="E45" s="9">
        <v>3.5962810516357422</v>
      </c>
      <c r="F45" s="18">
        <v>0.16143260896205899</v>
      </c>
      <c r="G45" s="20">
        <f t="shared" si="1"/>
        <v>3.4348484426736832</v>
      </c>
      <c r="H45" s="9">
        <v>3.5681743621826172</v>
      </c>
      <c r="I45" s="18">
        <v>0.16143260896205899</v>
      </c>
      <c r="J45" s="20">
        <f t="shared" si="2"/>
        <v>3.4067417532205582</v>
      </c>
      <c r="K45" s="9">
        <v>10.893667221069339</v>
      </c>
      <c r="L45" s="18">
        <v>0.16143260896205899</v>
      </c>
      <c r="M45" s="20">
        <f t="shared" si="3"/>
        <v>10.73223461210728</v>
      </c>
      <c r="N45" s="9">
        <v>7.0624723434448242</v>
      </c>
      <c r="O45" s="18">
        <v>0.16143260896205899</v>
      </c>
      <c r="P45" s="20">
        <f t="shared" si="4"/>
        <v>6.9010397344827652</v>
      </c>
      <c r="Q45">
        <v>8.8053035736083984</v>
      </c>
      <c r="R45">
        <f t="shared" si="5"/>
        <v>4.4026517868041992</v>
      </c>
      <c r="S45">
        <v>3.3749079704284668</v>
      </c>
      <c r="T45">
        <f t="shared" si="6"/>
        <v>1.6874539852142334</v>
      </c>
      <c r="U45">
        <v>3.4740452766418461</v>
      </c>
      <c r="V45">
        <f t="shared" si="7"/>
        <v>1.7370226383209231</v>
      </c>
      <c r="W45">
        <v>3.5903363227844238</v>
      </c>
      <c r="X45">
        <f t="shared" si="8"/>
        <v>1.7951681613922119</v>
      </c>
      <c r="Y45">
        <v>3.7604408264160161</v>
      </c>
      <c r="Z45">
        <f t="shared" si="9"/>
        <v>1.880220413208008</v>
      </c>
      <c r="AA45" s="9">
        <f t="shared" si="10"/>
        <v>21.482411980628967</v>
      </c>
      <c r="AB45">
        <f t="shared" si="11"/>
        <v>0.80716304481029499</v>
      </c>
      <c r="AC45" s="14">
        <f>-SUM(IF(D45&lt;0,D45,0),IF(G45&lt;0,G45,0),IF(J45&lt;0,J45,0),IF(M45&lt;0,M45,0),IF(P45&lt;0,P45,0))</f>
        <v>0</v>
      </c>
      <c r="AD45" s="14">
        <f t="shared" si="12"/>
        <v>42.157660916447639</v>
      </c>
      <c r="AE45" s="14">
        <f t="shared" si="13"/>
        <v>0</v>
      </c>
      <c r="AF45" s="15">
        <f t="shared" si="14"/>
        <v>0.15</v>
      </c>
      <c r="AG45" s="15">
        <f t="shared" si="15"/>
        <v>0.15</v>
      </c>
      <c r="AI45">
        <f>IF(D45&gt;=0, D45*0.15*0.5, D45*0.05*0.5)</f>
        <v>0.46352095417678352</v>
      </c>
      <c r="AJ45">
        <f>IF(G45&gt;=0, G45*0.15*0.5, G45*0.05*0.5)</f>
        <v>0.25761363320052622</v>
      </c>
      <c r="AK45">
        <f>IF(J45&gt;=0, J45*0.15*0.5, J45*0.05*0.5)</f>
        <v>0.25550563149154187</v>
      </c>
      <c r="AL45">
        <f>IF(M45&gt;=0, M45*0.15*0.5, M45*0.05*0.5)</f>
        <v>0.80491759590804601</v>
      </c>
      <c r="AM45">
        <f>IF(P45&gt;=0, P45*0.15*0.5, P45*0.05*0.5)</f>
        <v>0.51757798008620737</v>
      </c>
      <c r="AN45">
        <f t="shared" si="16"/>
        <v>0.66039776802062988</v>
      </c>
      <c r="AO45">
        <f t="shared" si="17"/>
        <v>0.25311809778213501</v>
      </c>
      <c r="AP45" s="26">
        <f t="shared" si="18"/>
        <v>0.26055339574813846</v>
      </c>
      <c r="AQ45">
        <f t="shared" si="19"/>
        <v>0.26927522420883176</v>
      </c>
      <c r="AR45">
        <f t="shared" si="20"/>
        <v>0.28203306198120121</v>
      </c>
      <c r="AT45">
        <f>IF(D45&gt;=0,D45*AF45,D45*AG45)</f>
        <v>0.92704190835356703</v>
      </c>
      <c r="AU45">
        <f>IF(G45&gt;=0,G45*AF45,G45*AG45)</f>
        <v>0.51522726640105243</v>
      </c>
      <c r="AV45">
        <f>IF(J45&gt;=0,J45*AF45,J45*AG45)</f>
        <v>0.51101126298308375</v>
      </c>
      <c r="AW45">
        <f>IF(M45&gt;=0,M45*AF45,M45*AG45)</f>
        <v>1.609835191816092</v>
      </c>
      <c r="AX45">
        <f>IF(P45&gt;=0,P45*AF45,P45*AG45)</f>
        <v>1.0351559601724147</v>
      </c>
      <c r="AY45">
        <f t="shared" si="21"/>
        <v>0.66039776802062988</v>
      </c>
      <c r="AZ45">
        <f t="shared" si="22"/>
        <v>0.25311809778213501</v>
      </c>
      <c r="BA45">
        <f t="shared" si="23"/>
        <v>0.26055339574813846</v>
      </c>
      <c r="BB45">
        <f t="shared" si="24"/>
        <v>0.26927522420883176</v>
      </c>
      <c r="BC45">
        <f t="shared" si="25"/>
        <v>0.28203306198120121</v>
      </c>
    </row>
    <row r="46" spans="1:55" x14ac:dyDescent="0.35">
      <c r="A46" s="3">
        <v>45098.916666666657</v>
      </c>
      <c r="B46" s="9">
        <v>6.2562251091003418</v>
      </c>
      <c r="C46" s="18">
        <v>-1.1583259329199789E-2</v>
      </c>
      <c r="D46" s="20">
        <f t="shared" si="0"/>
        <v>6.2678083684295416</v>
      </c>
      <c r="E46" s="9">
        <v>3.5725302696228032</v>
      </c>
      <c r="F46" s="18">
        <v>-1.1583259329199789E-2</v>
      </c>
      <c r="G46" s="20">
        <f t="shared" si="1"/>
        <v>3.584113528952003</v>
      </c>
      <c r="H46" s="9">
        <v>3.4382832050323491</v>
      </c>
      <c r="I46" s="18">
        <v>-1.1583259329199789E-2</v>
      </c>
      <c r="J46" s="20">
        <f t="shared" si="2"/>
        <v>3.4498664643615489</v>
      </c>
      <c r="K46" s="9">
        <v>10.690769195556641</v>
      </c>
      <c r="L46" s="18">
        <v>-1.1583259329199789E-2</v>
      </c>
      <c r="M46" s="20">
        <f t="shared" si="3"/>
        <v>10.70235245488584</v>
      </c>
      <c r="N46" s="9">
        <v>6.9764776229858398</v>
      </c>
      <c r="O46" s="18">
        <v>-1.1583259329199789E-2</v>
      </c>
      <c r="P46" s="20">
        <f t="shared" si="4"/>
        <v>6.9880608823150396</v>
      </c>
      <c r="Q46">
        <v>8.6271762847900391</v>
      </c>
      <c r="R46">
        <f t="shared" si="5"/>
        <v>4.3135881423950195</v>
      </c>
      <c r="S46">
        <v>3.5186920166015621</v>
      </c>
      <c r="T46">
        <f t="shared" si="6"/>
        <v>1.759346008300781</v>
      </c>
      <c r="U46">
        <v>3.4557285308837891</v>
      </c>
      <c r="V46">
        <f t="shared" si="7"/>
        <v>1.7278642654418945</v>
      </c>
      <c r="W46">
        <v>3.7264175415039058</v>
      </c>
      <c r="X46">
        <f t="shared" si="8"/>
        <v>1.8632087707519529</v>
      </c>
      <c r="Y46">
        <v>3.6966292858123779</v>
      </c>
      <c r="Z46">
        <f t="shared" si="9"/>
        <v>1.848314642906189</v>
      </c>
      <c r="AA46" s="9">
        <f t="shared" si="10"/>
        <v>21.223303616046906</v>
      </c>
      <c r="AB46">
        <f t="shared" si="11"/>
        <v>-5.7916296645998948E-2</v>
      </c>
      <c r="AC46" s="14">
        <f>-SUM(IF(D46&lt;0,D46,0),IF(G46&lt;0,G46,0),IF(J46&lt;0,J46,0),IF(M46&lt;0,M46,0),IF(P46&lt;0,P46,0))</f>
        <v>0</v>
      </c>
      <c r="AD46" s="14">
        <f t="shared" si="12"/>
        <v>42.50452352873981</v>
      </c>
      <c r="AE46" s="14">
        <f t="shared" si="13"/>
        <v>0</v>
      </c>
      <c r="AF46" s="15">
        <f t="shared" si="14"/>
        <v>0.15</v>
      </c>
      <c r="AG46" s="15">
        <f t="shared" si="15"/>
        <v>0.15</v>
      </c>
      <c r="AI46">
        <f>IF(D46&gt;=0, D46*0.15*0.5, D46*0.05*0.5)</f>
        <v>0.47008562763221562</v>
      </c>
      <c r="AJ46">
        <f>IF(G46&gt;=0, G46*0.15*0.5, G46*0.05*0.5)</f>
        <v>0.26880851467140021</v>
      </c>
      <c r="AK46">
        <f>IF(J46&gt;=0, J46*0.15*0.5, J46*0.05*0.5)</f>
        <v>0.25873998482711613</v>
      </c>
      <c r="AL46">
        <f>IF(M46&gt;=0, M46*0.15*0.5, M46*0.05*0.5)</f>
        <v>0.80267643411643796</v>
      </c>
      <c r="AM46">
        <f>IF(P46&gt;=0, P46*0.15*0.5, P46*0.05*0.5)</f>
        <v>0.52410456617362799</v>
      </c>
      <c r="AN46">
        <f t="shared" si="16"/>
        <v>0.64703822135925293</v>
      </c>
      <c r="AO46">
        <f t="shared" si="17"/>
        <v>0.26390190124511714</v>
      </c>
      <c r="AP46" s="26">
        <f t="shared" si="18"/>
        <v>0.25917963981628417</v>
      </c>
      <c r="AQ46">
        <f t="shared" si="19"/>
        <v>0.27948131561279294</v>
      </c>
      <c r="AR46">
        <f t="shared" si="20"/>
        <v>0.27724719643592832</v>
      </c>
      <c r="AT46">
        <f>IF(D46&gt;=0,D46*AF46,D46*AG46)</f>
        <v>0.94017125526443124</v>
      </c>
      <c r="AU46">
        <f>IF(G46&gt;=0,G46*AF46,G46*AG46)</f>
        <v>0.53761702934280042</v>
      </c>
      <c r="AV46">
        <f>IF(J46&gt;=0,J46*AF46,J46*AG46)</f>
        <v>0.51747996965423226</v>
      </c>
      <c r="AW46">
        <f>IF(M46&gt;=0,M46*AF46,M46*AG46)</f>
        <v>1.6053528682328759</v>
      </c>
      <c r="AX46">
        <f>IF(P46&gt;=0,P46*AF46,P46*AG46)</f>
        <v>1.048209132347256</v>
      </c>
      <c r="AY46">
        <f t="shared" si="21"/>
        <v>0.64703822135925293</v>
      </c>
      <c r="AZ46">
        <f t="shared" si="22"/>
        <v>0.26390190124511714</v>
      </c>
      <c r="BA46">
        <f t="shared" si="23"/>
        <v>0.25917963981628417</v>
      </c>
      <c r="BB46">
        <f t="shared" si="24"/>
        <v>0.27948131561279294</v>
      </c>
      <c r="BC46">
        <f t="shared" si="25"/>
        <v>0.27724719643592832</v>
      </c>
    </row>
    <row r="47" spans="1:55" x14ac:dyDescent="0.35">
      <c r="A47" s="3">
        <v>45098.9375</v>
      </c>
      <c r="B47" s="9">
        <v>6.1950974464416504</v>
      </c>
      <c r="C47" s="18">
        <v>-1.1527508497238159E-2</v>
      </c>
      <c r="D47" s="20">
        <f t="shared" si="0"/>
        <v>6.2066249549388885</v>
      </c>
      <c r="E47" s="9">
        <v>3.486761093139648</v>
      </c>
      <c r="F47" s="18">
        <v>-1.1527508497238159E-2</v>
      </c>
      <c r="G47" s="20">
        <f t="shared" si="1"/>
        <v>3.4982886016368862</v>
      </c>
      <c r="H47" s="9">
        <v>3.3024051189422612</v>
      </c>
      <c r="I47" s="18">
        <v>-1.1527508497238159E-2</v>
      </c>
      <c r="J47" s="20">
        <f t="shared" si="2"/>
        <v>3.3139326274394993</v>
      </c>
      <c r="K47" s="9">
        <v>10.43313503265381</v>
      </c>
      <c r="L47" s="18">
        <v>-1.1527508497238159E-2</v>
      </c>
      <c r="M47" s="20">
        <f t="shared" si="3"/>
        <v>10.444662541151049</v>
      </c>
      <c r="N47" s="9">
        <v>6.9059343338012704</v>
      </c>
      <c r="O47" s="18">
        <v>-1.1527508497238159E-2</v>
      </c>
      <c r="P47" s="20">
        <f t="shared" si="4"/>
        <v>6.9174618422985086</v>
      </c>
      <c r="Q47">
        <v>8.4581518173217773</v>
      </c>
      <c r="R47">
        <f t="shared" si="5"/>
        <v>4.2290759086608887</v>
      </c>
      <c r="S47">
        <v>3.6731338500976558</v>
      </c>
      <c r="T47">
        <f t="shared" si="6"/>
        <v>1.8365669250488279</v>
      </c>
      <c r="U47">
        <v>3.4698162078857422</v>
      </c>
      <c r="V47">
        <f t="shared" si="7"/>
        <v>1.7349081039428711</v>
      </c>
      <c r="W47">
        <v>3.8518111705780029</v>
      </c>
      <c r="X47">
        <f t="shared" si="8"/>
        <v>1.9259055852890015</v>
      </c>
      <c r="Y47">
        <v>3.5616412162780762</v>
      </c>
      <c r="Z47">
        <f t="shared" si="9"/>
        <v>1.7808206081390381</v>
      </c>
      <c r="AA47" s="9">
        <f t="shared" si="10"/>
        <v>20.915305078029633</v>
      </c>
      <c r="AB47">
        <f t="shared" si="11"/>
        <v>-5.7637542486190796E-2</v>
      </c>
      <c r="AC47" s="14">
        <f>-SUM(IF(D47&lt;0,D47,0),IF(G47&lt;0,G47,0),IF(J47&lt;0,J47,0),IF(M47&lt;0,M47,0),IF(P47&lt;0,P47,0))</f>
        <v>0</v>
      </c>
      <c r="AD47" s="14">
        <f t="shared" si="12"/>
        <v>41.888247698545456</v>
      </c>
      <c r="AE47" s="14">
        <f t="shared" si="13"/>
        <v>0</v>
      </c>
      <c r="AF47" s="15">
        <f t="shared" si="14"/>
        <v>0.15</v>
      </c>
      <c r="AG47" s="15">
        <f t="shared" si="15"/>
        <v>0.15</v>
      </c>
      <c r="AI47">
        <f>IF(D47&gt;=0, D47*0.15*0.5, D47*0.05*0.5)</f>
        <v>0.46549687162041664</v>
      </c>
      <c r="AJ47">
        <f>IF(G47&gt;=0, G47*0.15*0.5, G47*0.05*0.5)</f>
        <v>0.26237164512276645</v>
      </c>
      <c r="AK47">
        <f>IF(J47&gt;=0, J47*0.15*0.5, J47*0.05*0.5)</f>
        <v>0.24854494705796243</v>
      </c>
      <c r="AL47">
        <f>IF(M47&gt;=0, M47*0.15*0.5, M47*0.05*0.5)</f>
        <v>0.78334969058632864</v>
      </c>
      <c r="AM47">
        <f>IF(P47&gt;=0, P47*0.15*0.5, P47*0.05*0.5)</f>
        <v>0.51880963817238812</v>
      </c>
      <c r="AN47">
        <f t="shared" si="16"/>
        <v>0.6343613862991333</v>
      </c>
      <c r="AO47">
        <f t="shared" si="17"/>
        <v>0.27548503875732416</v>
      </c>
      <c r="AP47" s="26">
        <f t="shared" si="18"/>
        <v>0.26023621559143068</v>
      </c>
      <c r="AQ47">
        <f t="shared" si="19"/>
        <v>0.2888858377933502</v>
      </c>
      <c r="AR47">
        <f t="shared" si="20"/>
        <v>0.2671230912208557</v>
      </c>
      <c r="AT47">
        <f>IF(D47&gt;=0,D47*AF47,D47*AG47)</f>
        <v>0.93099374324083328</v>
      </c>
      <c r="AU47">
        <f>IF(G47&gt;=0,G47*AF47,G47*AG47)</f>
        <v>0.5247432902455329</v>
      </c>
      <c r="AV47">
        <f>IF(J47&gt;=0,J47*AF47,J47*AG47)</f>
        <v>0.49708989411592486</v>
      </c>
      <c r="AW47">
        <f>IF(M47&gt;=0,M47*AF47,M47*AG47)</f>
        <v>1.5666993811726573</v>
      </c>
      <c r="AX47">
        <f>IF(P47&gt;=0,P47*AF47,P47*AG47)</f>
        <v>1.0376192763447762</v>
      </c>
      <c r="AY47">
        <f t="shared" si="21"/>
        <v>0.6343613862991333</v>
      </c>
      <c r="AZ47">
        <f t="shared" si="22"/>
        <v>0.27548503875732416</v>
      </c>
      <c r="BA47">
        <f t="shared" si="23"/>
        <v>0.26023621559143068</v>
      </c>
      <c r="BB47">
        <f t="shared" si="24"/>
        <v>0.2888858377933502</v>
      </c>
      <c r="BC47">
        <f t="shared" si="25"/>
        <v>0.2671230912208557</v>
      </c>
    </row>
    <row r="48" spans="1:55" x14ac:dyDescent="0.35">
      <c r="A48" s="3">
        <v>45098.958333333343</v>
      </c>
      <c r="B48" s="9">
        <v>6.2453994750976563</v>
      </c>
      <c r="C48" s="18">
        <v>0.16255174577236181</v>
      </c>
      <c r="D48" s="20">
        <f t="shared" si="0"/>
        <v>6.0828477293252945</v>
      </c>
      <c r="E48" s="9">
        <v>3.4630832672119141</v>
      </c>
      <c r="F48" s="18">
        <v>0.16255174577236181</v>
      </c>
      <c r="G48" s="20">
        <f t="shared" si="1"/>
        <v>3.3005315214395523</v>
      </c>
      <c r="H48" s="9">
        <v>3.2397785186767578</v>
      </c>
      <c r="I48" s="18">
        <v>0.16255174577236181</v>
      </c>
      <c r="J48" s="20">
        <f t="shared" si="2"/>
        <v>3.0772267729043961</v>
      </c>
      <c r="K48" s="9">
        <v>10.24374294281006</v>
      </c>
      <c r="L48" s="18">
        <v>0.16255174577236181</v>
      </c>
      <c r="M48" s="20">
        <f t="shared" si="3"/>
        <v>10.081191197037699</v>
      </c>
      <c r="N48" s="9">
        <v>6.7967405319213867</v>
      </c>
      <c r="O48" s="18">
        <v>0.16255174577236181</v>
      </c>
      <c r="P48" s="20">
        <f t="shared" si="4"/>
        <v>6.634188786149025</v>
      </c>
      <c r="Q48">
        <v>8.3076400756835937</v>
      </c>
      <c r="R48">
        <f t="shared" si="5"/>
        <v>4.1538200378417969</v>
      </c>
      <c r="S48">
        <v>3.7719516754150391</v>
      </c>
      <c r="T48">
        <f t="shared" si="6"/>
        <v>1.8859758377075195</v>
      </c>
      <c r="U48">
        <v>3.654122114181519</v>
      </c>
      <c r="V48">
        <f t="shared" si="7"/>
        <v>1.8270610570907595</v>
      </c>
      <c r="W48">
        <v>3.9911360740661621</v>
      </c>
      <c r="X48">
        <f t="shared" si="8"/>
        <v>1.9955680370330811</v>
      </c>
      <c r="Y48">
        <v>3.359052181243896</v>
      </c>
      <c r="Z48">
        <f t="shared" si="9"/>
        <v>1.679526090621948</v>
      </c>
      <c r="AA48" s="9">
        <f t="shared" si="10"/>
        <v>20.765347898006439</v>
      </c>
      <c r="AB48">
        <f t="shared" si="11"/>
        <v>0.812758728861809</v>
      </c>
      <c r="AC48" s="14">
        <f>-SUM(IF(D48&lt;0,D48,0),IF(G48&lt;0,G48,0),IF(J48&lt;0,J48,0),IF(M48&lt;0,M48,0),IF(P48&lt;0,P48,0))</f>
        <v>0</v>
      </c>
      <c r="AD48" s="14">
        <f t="shared" si="12"/>
        <v>40.71793706715107</v>
      </c>
      <c r="AE48" s="14">
        <f t="shared" si="13"/>
        <v>0</v>
      </c>
      <c r="AF48" s="15">
        <f t="shared" si="14"/>
        <v>0.15</v>
      </c>
      <c r="AG48" s="15">
        <f t="shared" si="15"/>
        <v>0.15</v>
      </c>
      <c r="AI48">
        <f>IF(D48&gt;=0, D48*0.15*0.5, D48*0.05*0.5)</f>
        <v>0.45621357969939708</v>
      </c>
      <c r="AJ48">
        <f>IF(G48&gt;=0, G48*0.15*0.5, G48*0.05*0.5)</f>
        <v>0.24753986410796641</v>
      </c>
      <c r="AK48">
        <f>IF(J48&gt;=0, J48*0.15*0.5, J48*0.05*0.5)</f>
        <v>0.2307920079678297</v>
      </c>
      <c r="AL48">
        <f>IF(M48&gt;=0, M48*0.15*0.5, M48*0.05*0.5)</f>
        <v>0.75608933977782733</v>
      </c>
      <c r="AM48">
        <f>IF(P48&gt;=0, P48*0.15*0.5, P48*0.05*0.5)</f>
        <v>0.49756415896117684</v>
      </c>
      <c r="AN48">
        <f t="shared" si="16"/>
        <v>0.62307300567626955</v>
      </c>
      <c r="AO48">
        <f t="shared" si="17"/>
        <v>0.28289637565612791</v>
      </c>
      <c r="AP48" s="26">
        <f t="shared" si="18"/>
        <v>0.2740591585636139</v>
      </c>
      <c r="AQ48">
        <f t="shared" si="19"/>
        <v>0.29933520555496212</v>
      </c>
      <c r="AR48">
        <f t="shared" si="20"/>
        <v>0.25192891359329217</v>
      </c>
      <c r="AT48">
        <f>IF(D48&gt;=0,D48*AF48,D48*AG48)</f>
        <v>0.91242715939879415</v>
      </c>
      <c r="AU48">
        <f>IF(G48&gt;=0,G48*AF48,G48*AG48)</f>
        <v>0.49507972821593282</v>
      </c>
      <c r="AV48">
        <f>IF(J48&gt;=0,J48*AF48,J48*AG48)</f>
        <v>0.4615840159356594</v>
      </c>
      <c r="AW48">
        <f>IF(M48&gt;=0,M48*AF48,M48*AG48)</f>
        <v>1.5121786795556547</v>
      </c>
      <c r="AX48">
        <f>IF(P48&gt;=0,P48*AF48,P48*AG48)</f>
        <v>0.99512831792235368</v>
      </c>
      <c r="AY48">
        <f t="shared" si="21"/>
        <v>0.62307300567626955</v>
      </c>
      <c r="AZ48">
        <f t="shared" si="22"/>
        <v>0.28289637565612791</v>
      </c>
      <c r="BA48">
        <f t="shared" si="23"/>
        <v>0.2740591585636139</v>
      </c>
      <c r="BB48">
        <f t="shared" si="24"/>
        <v>0.29933520555496212</v>
      </c>
      <c r="BC48">
        <f t="shared" si="25"/>
        <v>0.25192891359329217</v>
      </c>
    </row>
    <row r="49" spans="1:56" x14ac:dyDescent="0.35">
      <c r="A49" s="3">
        <v>45098.979166666657</v>
      </c>
      <c r="B49" s="9">
        <v>6.2341094017028809</v>
      </c>
      <c r="C49" s="18">
        <v>0.1634362190961838</v>
      </c>
      <c r="D49" s="20">
        <f t="shared" si="0"/>
        <v>6.0706731826066971</v>
      </c>
      <c r="E49" s="9">
        <v>3.4809117317199711</v>
      </c>
      <c r="F49" s="18">
        <v>0.1634362190961838</v>
      </c>
      <c r="G49" s="20">
        <f t="shared" si="1"/>
        <v>3.3174755126237874</v>
      </c>
      <c r="H49" s="9">
        <v>3.2066597938537602</v>
      </c>
      <c r="I49" s="18">
        <v>0.1634362190961838</v>
      </c>
      <c r="J49" s="20">
        <f t="shared" si="2"/>
        <v>3.0432235747575764</v>
      </c>
      <c r="K49" s="9">
        <v>10.038816452026371</v>
      </c>
      <c r="L49" s="18">
        <v>0.1634362190961838</v>
      </c>
      <c r="M49" s="20">
        <f t="shared" si="3"/>
        <v>9.875380232930187</v>
      </c>
      <c r="N49" s="9">
        <v>6.6280808448791504</v>
      </c>
      <c r="O49" s="18">
        <v>0.1634362190961838</v>
      </c>
      <c r="P49" s="20">
        <f t="shared" si="4"/>
        <v>6.4646446257829666</v>
      </c>
      <c r="Q49">
        <v>8.2227764129638672</v>
      </c>
      <c r="R49">
        <f t="shared" si="5"/>
        <v>4.1113882064819336</v>
      </c>
      <c r="S49">
        <v>3.9335227012634282</v>
      </c>
      <c r="T49">
        <f t="shared" si="6"/>
        <v>1.9667613506317141</v>
      </c>
      <c r="U49">
        <v>3.6960453987121582</v>
      </c>
      <c r="V49">
        <f t="shared" si="7"/>
        <v>1.8480226993560791</v>
      </c>
      <c r="W49">
        <v>4.0798726081848136</v>
      </c>
      <c r="X49">
        <f t="shared" si="8"/>
        <v>2.0399363040924068</v>
      </c>
      <c r="Y49">
        <v>3.2511322498321529</v>
      </c>
      <c r="Z49">
        <f t="shared" si="9"/>
        <v>1.6255661249160764</v>
      </c>
      <c r="AA49" s="9">
        <f t="shared" si="10"/>
        <v>20.59012645483017</v>
      </c>
      <c r="AB49">
        <f t="shared" si="11"/>
        <v>0.817181095480919</v>
      </c>
      <c r="AC49" s="14">
        <f>-SUM(IF(D49&lt;0,D49,0),IF(G49&lt;0,G49,0),IF(J49&lt;0,J49,0),IF(M49&lt;0,M49,0),IF(P49&lt;0,P49,0))</f>
        <v>0</v>
      </c>
      <c r="AD49" s="14">
        <f t="shared" si="12"/>
        <v>40.36307181417942</v>
      </c>
      <c r="AE49" s="14">
        <f t="shared" si="13"/>
        <v>0</v>
      </c>
      <c r="AF49" s="15">
        <f t="shared" si="14"/>
        <v>0.15</v>
      </c>
      <c r="AG49" s="15">
        <f t="shared" si="15"/>
        <v>0.15</v>
      </c>
      <c r="AI49">
        <f>IF(D49&gt;=0, D49*0.15*0.5, D49*0.05*0.5)</f>
        <v>0.45530048869550227</v>
      </c>
      <c r="AJ49">
        <f>IF(G49&gt;=0, G49*0.15*0.5, G49*0.05*0.5)</f>
        <v>0.24881066344678404</v>
      </c>
      <c r="AK49">
        <f>IF(J49&gt;=0, J49*0.15*0.5, J49*0.05*0.5)</f>
        <v>0.22824176810681823</v>
      </c>
      <c r="AL49">
        <f>IF(M49&gt;=0, M49*0.15*0.5, M49*0.05*0.5)</f>
        <v>0.74065351746976404</v>
      </c>
      <c r="AM49">
        <f>IF(P49&gt;=0, P49*0.15*0.5, P49*0.05*0.5)</f>
        <v>0.48484834693372247</v>
      </c>
      <c r="AN49">
        <f t="shared" si="16"/>
        <v>0.61670823097228999</v>
      </c>
      <c r="AO49">
        <f t="shared" si="17"/>
        <v>0.29501420259475708</v>
      </c>
      <c r="AP49" s="26">
        <f t="shared" si="18"/>
        <v>0.27720340490341183</v>
      </c>
      <c r="AQ49">
        <f t="shared" si="19"/>
        <v>0.30599044561386102</v>
      </c>
      <c r="AR49">
        <f t="shared" si="20"/>
        <v>0.24383491873741145</v>
      </c>
      <c r="AT49">
        <f>IF(D49&gt;=0,D49*AF49,D49*AG49)</f>
        <v>0.91060097739100454</v>
      </c>
      <c r="AU49">
        <f>IF(G49&gt;=0,G49*AF49,G49*AG49)</f>
        <v>0.49762132689356808</v>
      </c>
      <c r="AV49">
        <f>IF(J49&gt;=0,J49*AF49,J49*AG49)</f>
        <v>0.45648353621363646</v>
      </c>
      <c r="AW49">
        <f>IF(M49&gt;=0,M49*AF49,M49*AG49)</f>
        <v>1.4813070349395281</v>
      </c>
      <c r="AX49">
        <f>IF(P49&gt;=0,P49*AF49,P49*AG49)</f>
        <v>0.96969669386744495</v>
      </c>
      <c r="AY49">
        <f t="shared" si="21"/>
        <v>0.61670823097228999</v>
      </c>
      <c r="AZ49">
        <f t="shared" si="22"/>
        <v>0.29501420259475708</v>
      </c>
      <c r="BA49">
        <f t="shared" si="23"/>
        <v>0.27720340490341183</v>
      </c>
      <c r="BB49">
        <f t="shared" si="24"/>
        <v>0.30599044561386102</v>
      </c>
      <c r="BC49">
        <f t="shared" si="25"/>
        <v>0.24383491873741145</v>
      </c>
    </row>
    <row r="51" spans="1:56" x14ac:dyDescent="0.35">
      <c r="AI51">
        <f>SUM(AI2:AI50)</f>
        <v>10.729945653351024</v>
      </c>
      <c r="AJ51">
        <f>SUM(AJ2:AJ50)</f>
        <v>1.4313915495295078</v>
      </c>
      <c r="AK51">
        <f t="shared" ref="AK51:AM51" si="26">SUM(AK2:AK50)</f>
        <v>0.21982241091318375</v>
      </c>
      <c r="AL51">
        <f t="shared" si="26"/>
        <v>16.763575572567063</v>
      </c>
      <c r="AM51">
        <f>SUM(AM2:AM50)</f>
        <v>1.945627218531444</v>
      </c>
      <c r="AN51">
        <f>SUM(AN2:AN50)</f>
        <v>29.986340975761411</v>
      </c>
      <c r="AO51">
        <f>SUM(AO2:AO50)</f>
        <v>13.466848129034043</v>
      </c>
      <c r="AP51">
        <f>SUM(AP2:AP50)</f>
        <v>12.395025372505184</v>
      </c>
      <c r="AQ51">
        <f>SUM(AQ2:AQ50)</f>
        <v>13.914703559875489</v>
      </c>
      <c r="AR51">
        <f>SUM(AR2:AR50)</f>
        <v>12.576588016748426</v>
      </c>
      <c r="AS51">
        <f>SUM(AI51:AR51)</f>
        <v>113.42986845881678</v>
      </c>
      <c r="AT51">
        <f>SUM(AT2:AT50)</f>
        <v>17.473331439849559</v>
      </c>
      <c r="AU51">
        <f>SUM(AU2:AU50)</f>
        <v>0.13899946963261434</v>
      </c>
      <c r="AV51">
        <f>SUM(AV2:AV50)</f>
        <v>-2.7074391998278018</v>
      </c>
      <c r="AW51">
        <f>SUM(AW2:AW50)</f>
        <v>27.800292305839182</v>
      </c>
      <c r="AX51">
        <f>SUM(AX2:AX50)</f>
        <v>0.40942921326951998</v>
      </c>
      <c r="AY51">
        <f>SUM(AY2:AY50)</f>
        <v>18.902389122279804</v>
      </c>
      <c r="AZ51">
        <f>SUM(AZ2:AZ50)</f>
        <v>8.4567141364145773</v>
      </c>
      <c r="BA51">
        <f>SUM(BA2:BA50)</f>
        <v>7.9542578796739232</v>
      </c>
      <c r="BB51">
        <f>SUM(BB2:BB50)</f>
        <v>8.7212671317372052</v>
      </c>
      <c r="BC51">
        <f>SUM(BC2:BC50)</f>
        <v>8.0409069439267249</v>
      </c>
      <c r="BD51">
        <f>SUM(AT51:BC51)</f>
        <v>95.190148442795305</v>
      </c>
    </row>
    <row r="53" spans="1:56" x14ac:dyDescent="0.35">
      <c r="AY53">
        <f>(AS51-AY51)/AS51*100</f>
        <v>83.335615760550112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3"/>
  <sheetViews>
    <sheetView topLeftCell="AZ1" zoomScale="130" zoomScaleNormal="130" workbookViewId="0">
      <selection activeCell="BF3" sqref="BF3"/>
    </sheetView>
  </sheetViews>
  <sheetFormatPr defaultRowHeight="14.5" x14ac:dyDescent="0.35"/>
  <cols>
    <col min="1" max="1" width="19.453125" bestFit="1" customWidth="1"/>
    <col min="2" max="2" width="9.1796875" style="9"/>
    <col min="3" max="3" width="9.1796875" style="18"/>
    <col min="4" max="4" width="9.1796875" style="20"/>
    <col min="5" max="5" width="9.1796875" style="9"/>
    <col min="6" max="6" width="9.1796875" style="18"/>
    <col min="7" max="7" width="9.1796875" style="9"/>
    <col min="8" max="8" width="9.1796875" style="18"/>
    <col min="9" max="9" width="9.1796875" style="20"/>
    <col min="10" max="10" width="9.1796875" style="9"/>
    <col min="11" max="11" width="9.1796875" style="18"/>
    <col min="12" max="12" width="9.1796875" style="9"/>
    <col min="13" max="13" width="9.1796875" style="18"/>
    <col min="14" max="14" width="9.1796875" style="20"/>
    <col min="15" max="15" width="9.1796875" style="7"/>
    <col min="16" max="16" width="9.1796875" style="18"/>
    <col min="17" max="17" width="9.1796875" style="9"/>
    <col min="18" max="18" width="9.1796875" style="18"/>
    <col min="19" max="19" width="9.1796875" style="20"/>
    <col min="20" max="20" width="9.1796875" style="9"/>
    <col min="21" max="21" width="9.1796875" style="18"/>
    <col min="22" max="22" width="9.1796875" style="9"/>
    <col min="23" max="23" width="9.1796875" style="18"/>
    <col min="24" max="24" width="9.1796875" style="20"/>
    <col min="25" max="25" width="9.1796875" style="9"/>
    <col min="26" max="26" width="9.1796875" style="18"/>
    <col min="27" max="36" width="8.7265625" style="18"/>
    <col min="37" max="37" width="8.7265625" style="26"/>
    <col min="39" max="39" width="11.26953125" customWidth="1"/>
    <col min="40" max="42" width="13" customWidth="1"/>
    <col min="53" max="53" width="12.54296875" customWidth="1"/>
  </cols>
  <sheetData>
    <row r="1" spans="1:68" ht="43.5" x14ac:dyDescent="0.35">
      <c r="A1" s="1" t="s">
        <v>15</v>
      </c>
      <c r="B1" s="12" t="s">
        <v>0</v>
      </c>
      <c r="C1" s="17" t="s">
        <v>10</v>
      </c>
      <c r="D1" s="19" t="s">
        <v>22</v>
      </c>
      <c r="E1" s="12" t="s">
        <v>39</v>
      </c>
      <c r="F1" s="17" t="s">
        <v>40</v>
      </c>
      <c r="G1" s="12" t="s">
        <v>1</v>
      </c>
      <c r="H1" s="17" t="s">
        <v>11</v>
      </c>
      <c r="I1" s="19" t="s">
        <v>23</v>
      </c>
      <c r="J1" s="12" t="s">
        <v>41</v>
      </c>
      <c r="K1" s="17" t="s">
        <v>42</v>
      </c>
      <c r="L1" s="12" t="s">
        <v>2</v>
      </c>
      <c r="M1" s="17" t="s">
        <v>12</v>
      </c>
      <c r="N1" s="19" t="s">
        <v>24</v>
      </c>
      <c r="O1" s="6" t="s">
        <v>43</v>
      </c>
      <c r="P1" s="17" t="s">
        <v>44</v>
      </c>
      <c r="Q1" s="12" t="s">
        <v>3</v>
      </c>
      <c r="R1" s="17" t="s">
        <v>13</v>
      </c>
      <c r="S1" s="19" t="s">
        <v>25</v>
      </c>
      <c r="T1" s="12" t="s">
        <v>45</v>
      </c>
      <c r="U1" s="17" t="s">
        <v>46</v>
      </c>
      <c r="V1" s="12" t="s">
        <v>4</v>
      </c>
      <c r="W1" s="17" t="s">
        <v>14</v>
      </c>
      <c r="X1" s="19" t="s">
        <v>26</v>
      </c>
      <c r="Y1" s="12" t="s">
        <v>47</v>
      </c>
      <c r="Z1" s="17" t="s">
        <v>48</v>
      </c>
      <c r="AA1" s="17"/>
      <c r="AB1" s="1" t="s">
        <v>5</v>
      </c>
      <c r="AC1" s="1" t="s">
        <v>71</v>
      </c>
      <c r="AD1" s="1" t="s">
        <v>6</v>
      </c>
      <c r="AE1" s="1" t="s">
        <v>72</v>
      </c>
      <c r="AF1" s="1" t="s">
        <v>7</v>
      </c>
      <c r="AG1" s="1" t="s">
        <v>73</v>
      </c>
      <c r="AH1" s="1" t="s">
        <v>8</v>
      </c>
      <c r="AI1" s="1" t="s">
        <v>74</v>
      </c>
      <c r="AJ1" s="1" t="s">
        <v>9</v>
      </c>
      <c r="AK1" s="27" t="s">
        <v>75</v>
      </c>
      <c r="AL1" s="1"/>
      <c r="AM1" s="1" t="s">
        <v>49</v>
      </c>
      <c r="AN1" s="1" t="s">
        <v>50</v>
      </c>
      <c r="AO1" s="16"/>
      <c r="AP1" s="16" t="s">
        <v>51</v>
      </c>
      <c r="AQ1" s="16" t="s">
        <v>52</v>
      </c>
      <c r="AR1" s="16" t="s">
        <v>53</v>
      </c>
      <c r="AS1" s="16" t="s">
        <v>54</v>
      </c>
      <c r="AT1" s="5"/>
      <c r="AU1" s="13" t="s">
        <v>19</v>
      </c>
      <c r="AV1" s="13" t="s">
        <v>20</v>
      </c>
      <c r="AW1" s="13" t="s">
        <v>21</v>
      </c>
      <c r="AX1" s="13" t="s">
        <v>27</v>
      </c>
      <c r="AY1" s="13" t="s">
        <v>28</v>
      </c>
      <c r="AZ1" s="10"/>
      <c r="BA1" s="11" t="s">
        <v>29</v>
      </c>
      <c r="BB1" s="11" t="s">
        <v>30</v>
      </c>
      <c r="BC1" s="11" t="s">
        <v>31</v>
      </c>
      <c r="BD1" s="11" t="s">
        <v>32</v>
      </c>
      <c r="BE1" s="11" t="s">
        <v>33</v>
      </c>
      <c r="BF1" s="11"/>
      <c r="BG1" s="11"/>
      <c r="BH1" s="11"/>
      <c r="BI1" s="11"/>
      <c r="BJ1" s="11"/>
      <c r="BK1" s="10"/>
      <c r="BL1" s="11" t="s">
        <v>34</v>
      </c>
      <c r="BM1" s="11" t="s">
        <v>35</v>
      </c>
      <c r="BN1" s="11" t="s">
        <v>36</v>
      </c>
      <c r="BO1" s="11" t="s">
        <v>37</v>
      </c>
      <c r="BP1" s="11" t="s">
        <v>38</v>
      </c>
    </row>
    <row r="2" spans="1:68" x14ac:dyDescent="0.35">
      <c r="A2" s="3">
        <v>45098</v>
      </c>
      <c r="B2" s="9">
        <v>8.1059494018554687</v>
      </c>
      <c r="C2" s="18">
        <v>7.5274953842163086</v>
      </c>
      <c r="D2" s="20">
        <f>B2-C2</f>
        <v>0.57845401763916016</v>
      </c>
      <c r="E2" s="9">
        <f>B2-MIN(B2,C2)</f>
        <v>0.57845401763916016</v>
      </c>
      <c r="F2" s="18">
        <f>C2-MIN(B2,C2)</f>
        <v>0</v>
      </c>
      <c r="G2" s="9">
        <v>4.9120726585388184</v>
      </c>
      <c r="H2" s="18">
        <v>7.5274953842163086</v>
      </c>
      <c r="I2" s="20">
        <f>G2-H2</f>
        <v>-2.6154227256774902</v>
      </c>
      <c r="J2" s="9">
        <f>G2-MIN(G2,H2)</f>
        <v>0</v>
      </c>
      <c r="K2" s="18">
        <f>H2-MIN(G2,H2)</f>
        <v>2.6154227256774902</v>
      </c>
      <c r="L2" s="9">
        <v>4.8409686088562012</v>
      </c>
      <c r="M2" s="18">
        <v>7.5274953842163086</v>
      </c>
      <c r="N2" s="20">
        <f>L2-M2</f>
        <v>-2.6865267753601074</v>
      </c>
      <c r="O2" s="7">
        <f>L2-MIN(L2,M2)</f>
        <v>0</v>
      </c>
      <c r="P2" s="18">
        <f>M2-MIN(L2,M2)</f>
        <v>2.6865267753601074</v>
      </c>
      <c r="Q2" s="9">
        <v>9.9805011749267578</v>
      </c>
      <c r="R2" s="18">
        <v>7.5274953842163086</v>
      </c>
      <c r="S2" s="20">
        <f>Q2-R2</f>
        <v>2.4530057907104492</v>
      </c>
      <c r="T2" s="9">
        <f>Q2-MIN(Q2,R2)</f>
        <v>2.4530057907104492</v>
      </c>
      <c r="U2" s="18">
        <f>R2-MIN(Q2,R2)</f>
        <v>0</v>
      </c>
      <c r="V2" s="9">
        <v>6.881627082824707</v>
      </c>
      <c r="W2" s="18">
        <v>7.5274953842163086</v>
      </c>
      <c r="X2" s="20">
        <f>V2-W2</f>
        <v>-0.64586830139160156</v>
      </c>
      <c r="Y2" s="9">
        <f>V2-MIN(V2,W2)</f>
        <v>0</v>
      </c>
      <c r="Z2" s="18">
        <f>W2-MIN(V2,W2)</f>
        <v>0.64586830139160156</v>
      </c>
      <c r="AB2">
        <v>7.0317749977111799</v>
      </c>
      <c r="AC2">
        <f>AB2/2</f>
        <v>3.5158874988555899</v>
      </c>
      <c r="AD2">
        <v>3.7844727039337158</v>
      </c>
      <c r="AE2">
        <f>AD2/2</f>
        <v>1.8922363519668579</v>
      </c>
      <c r="AF2">
        <v>3.3270397186279301</v>
      </c>
      <c r="AG2">
        <f>AF2/2</f>
        <v>1.6635198593139651</v>
      </c>
      <c r="AH2">
        <v>4.3419585227966309</v>
      </c>
      <c r="AI2">
        <f>AH2/2</f>
        <v>2.1709792613983154</v>
      </c>
      <c r="AJ2">
        <v>3.1459364891052251</v>
      </c>
      <c r="AK2" s="26">
        <f>AJ2/2</f>
        <v>1.5729682445526125</v>
      </c>
      <c r="AL2" s="9"/>
      <c r="AM2" s="9">
        <f>(E50+J50+O50+T50+Y50+AC50+AE50+AG50+AI50+AK50)*0.5</f>
        <v>555.16360194887966</v>
      </c>
      <c r="AN2" s="9">
        <f>(F50+K50+P50+U50+Z50)*0.5</f>
        <v>220.28849720954895</v>
      </c>
      <c r="AO2" s="9"/>
      <c r="AP2" s="9">
        <f>SUM(B2,G2,L2,Q2,V2, AC2,AE2,AG2,AI2,AK2)-MIN(SUM(B2,G2,L2,Q2,V2, AC2,AE2,AG2,AI2,AK2), SUM(C2,H2,M2,R2,W2))</f>
        <v>7.8992332220077515</v>
      </c>
      <c r="AQ2" s="9">
        <f>SUM(C2,H2,M2,R2,W2)-MIN(SUM(B2,G2,L2,Q2,V2, AC2,AE2,AG2,AI2,AK2), SUM(C2,H2,M2,R2,W2))</f>
        <v>0</v>
      </c>
      <c r="AR2" s="9">
        <f>AP50*0.5</f>
        <v>385.37710626330227</v>
      </c>
      <c r="AS2" s="9">
        <f>AQ50*0.5</f>
        <v>50.502001523971558</v>
      </c>
      <c r="AU2" s="14">
        <f>-SUM(IF(D2&lt;0,D2,0),IF(I2&lt;0,I2,0),IF(N2&lt;0,N2,0),IF(S2&lt;0,S2,0),IF(X2&lt;0,X2,0))</f>
        <v>5.9478178024291992</v>
      </c>
      <c r="AV2" s="14">
        <f>SUM(IF(D2&gt;=0,D2,0),IF(I2&gt;=0,I2,0),IF(N2&gt;=0,N2,0),IF(S2&gt;=0,S2,0),IF(X2&gt;=0,X2,0), AC2, AE2, AG2, AI2, AK2)</f>
        <v>13.847051024436951</v>
      </c>
      <c r="AW2" s="14">
        <f>AU2/AV2</f>
        <v>0.42953678670878226</v>
      </c>
      <c r="AX2" s="15">
        <f>0.05*(AS2/AN2)*0.5</f>
        <v>5.7313480008821839E-3</v>
      </c>
      <c r="AY2" s="15">
        <f>0.15*(AR2/AM2)*0.5</f>
        <v>5.2062640396963789E-2</v>
      </c>
      <c r="BA2">
        <f>IF(D2&gt;=0, D2*0.15*0.5, D2*0.05*0.5)</f>
        <v>4.338405132293701E-2</v>
      </c>
      <c r="BB2">
        <f>IF(I2&gt;=0, I2*0.15*0.5, I2*0.05*0.5)</f>
        <v>-6.5385568141937259E-2</v>
      </c>
      <c r="BC2">
        <f>IF(N2&gt;=0, N2*0.15*0.5, N2*0.05*0.5)</f>
        <v>-6.7163169384002686E-2</v>
      </c>
      <c r="BD2">
        <f>IF(S2&gt;=0, S2*0.15*0.5, S2*0.05*0.5)</f>
        <v>0.1839754343032837</v>
      </c>
      <c r="BE2">
        <f>IF(X2&gt;=0, X2*0.15*0.5, X2*0.05*0.5)</f>
        <v>-1.6146707534790038E-2</v>
      </c>
      <c r="BF2">
        <f>IF(AC2&gt;=0, AC2*0.15*0.5, AC2*0.05*0.5)</f>
        <v>0.26369156241416924</v>
      </c>
      <c r="BL2">
        <f>E2*0.5*AY2-F2*0.5*AX2</f>
        <v>1.5057921753263271E-2</v>
      </c>
      <c r="BM2">
        <f>J2*0.5*AY2-K2*0.5*AX2</f>
        <v>-7.4949489051367585E-3</v>
      </c>
      <c r="BN2">
        <f>O2*0.5*AY2-P2*0.5*AX2</f>
        <v>-7.6987099316383062E-3</v>
      </c>
      <c r="BO2">
        <f>T2*0.5*AY2-U2*0.5*AX2</f>
        <v>6.385497918671397E-2</v>
      </c>
      <c r="BP2">
        <f>Y2*0.5*AY2-Z2*0.5*AX2</f>
        <v>-1.8508479990069638E-3</v>
      </c>
    </row>
    <row r="3" spans="1:68" x14ac:dyDescent="0.35">
      <c r="A3" s="3">
        <v>45098.020833333343</v>
      </c>
      <c r="B3" s="9">
        <v>7.8603758811950684</v>
      </c>
      <c r="C3" s="18">
        <v>7.5265660285949707</v>
      </c>
      <c r="D3" s="20">
        <f t="shared" ref="D3:D49" si="0">B3-C3</f>
        <v>0.33380985260009766</v>
      </c>
      <c r="E3" s="9">
        <f t="shared" ref="E3:E49" si="1">B3-MIN(B3,C3)</f>
        <v>0.33380985260009766</v>
      </c>
      <c r="F3" s="18">
        <f t="shared" ref="F3:F49" si="2">C3-MIN(B3,C3)</f>
        <v>0</v>
      </c>
      <c r="G3" s="9">
        <v>4.7772202491760254</v>
      </c>
      <c r="H3" s="18">
        <v>7.5265660285949707</v>
      </c>
      <c r="I3" s="20">
        <f t="shared" ref="I3:I49" si="3">G3-H3</f>
        <v>-2.7493457794189453</v>
      </c>
      <c r="J3" s="9">
        <f t="shared" ref="J3:J49" si="4">G3-MIN(G3,H3)</f>
        <v>0</v>
      </c>
      <c r="K3" s="18">
        <f t="shared" ref="K3:K49" si="5">H3-MIN(G3,H3)</f>
        <v>2.7493457794189453</v>
      </c>
      <c r="L3" s="9">
        <v>4.7213144302368164</v>
      </c>
      <c r="M3" s="18">
        <v>7.5265660285949707</v>
      </c>
      <c r="N3" s="20">
        <f t="shared" ref="N3:N49" si="6">L3-M3</f>
        <v>-2.8052515983581543</v>
      </c>
      <c r="O3" s="7">
        <f t="shared" ref="O3:O49" si="7">L3-MIN(L3,M3)</f>
        <v>0</v>
      </c>
      <c r="P3" s="18">
        <f t="shared" ref="P3:P49" si="8">M3-MIN(L3,M3)</f>
        <v>2.8052515983581543</v>
      </c>
      <c r="Q3" s="9">
        <v>9.8869571685791016</v>
      </c>
      <c r="R3" s="18">
        <v>7.5265660285949707</v>
      </c>
      <c r="S3" s="20">
        <f t="shared" ref="S3:S49" si="9">Q3-R3</f>
        <v>2.3603911399841309</v>
      </c>
      <c r="T3" s="9">
        <f t="shared" ref="T3:T49" si="10">Q3-MIN(Q3,R3)</f>
        <v>2.3603911399841309</v>
      </c>
      <c r="U3" s="18">
        <f t="shared" ref="U3:U49" si="11">R3-MIN(Q3,R3)</f>
        <v>0</v>
      </c>
      <c r="V3" s="9">
        <v>6.8605141639709473</v>
      </c>
      <c r="W3" s="18">
        <v>7.5265660285949707</v>
      </c>
      <c r="X3" s="20">
        <f t="shared" ref="X3:X49" si="12">V3-W3</f>
        <v>-0.66605186462402344</v>
      </c>
      <c r="Y3" s="9">
        <f t="shared" ref="Y3:Y49" si="13">V3-MIN(V3,W3)</f>
        <v>0</v>
      </c>
      <c r="Z3" s="18">
        <f t="shared" ref="Z3:Z49" si="14">W3-MIN(V3,W3)</f>
        <v>0.66605186462402344</v>
      </c>
      <c r="AB3">
        <v>7.0326142311096191</v>
      </c>
      <c r="AC3">
        <f t="shared" ref="AC3:AC49" si="15">AB3/2</f>
        <v>3.5163071155548096</v>
      </c>
      <c r="AD3">
        <v>3.9058525562286381</v>
      </c>
      <c r="AE3">
        <f t="shared" ref="AE3:AE49" si="16">AD3/2</f>
        <v>1.9529262781143191</v>
      </c>
      <c r="AF3">
        <v>3.1877820491790771</v>
      </c>
      <c r="AG3">
        <f t="shared" ref="AG3:AG49" si="17">AF3/2</f>
        <v>1.5938910245895386</v>
      </c>
      <c r="AH3">
        <v>4.2996864318847656</v>
      </c>
      <c r="AI3">
        <f t="shared" ref="AI3:AI49" si="18">AH3/2</f>
        <v>2.1498432159423828</v>
      </c>
      <c r="AJ3">
        <v>3.110320091247559</v>
      </c>
      <c r="AK3" s="26">
        <f t="shared" ref="AK3:AK49" si="19">AJ3/2</f>
        <v>1.5551600456237795</v>
      </c>
      <c r="AL3" s="9"/>
      <c r="AN3" s="9"/>
      <c r="AO3" s="9"/>
      <c r="AP3" s="9">
        <f t="shared" ref="AP3:AP49" si="20">SUM(B3,G3,L3,Q3,V3, AC3,AE3,AG3,AI3,AK3)-MIN(SUM(B3,G3,L3,Q3,V3, AC3,AE3,AG3,AI3,AK3), SUM(C3,H3,M3,R3,W3))</f>
        <v>7.2416794300079346</v>
      </c>
      <c r="AQ3" s="9">
        <f t="shared" ref="AQ3:AQ49" si="21">SUM(C3,H3,M3,R3,W3)-MIN(SUM(B3,G3,L3,Q3,V3, AC3,AE3,AG3,AI3,AK3), SUM(C3,H3,M3,R3,W3))</f>
        <v>0</v>
      </c>
      <c r="AR3" s="9"/>
      <c r="AS3" s="9"/>
      <c r="AU3" s="14">
        <f>-SUM(IF(D3&lt;0,D3,0),IF(I3&lt;0,I3,0),IF(N3&lt;0,N3,0),IF(S3&lt;0,S3,0),IF(X3&lt;0,X3,0))</f>
        <v>6.220649242401123</v>
      </c>
      <c r="AV3" s="14">
        <f t="shared" ref="AV3:AV49" si="22">SUM(IF(D3&gt;=0,D3,0),IF(I3&gt;=0,I3,0),IF(N3&gt;=0,N3,0),IF(S3&gt;=0,S3,0),IF(X3&gt;=0,X3,0), AC3, AE3, AG3, AI3, AK3)</f>
        <v>13.462328672409058</v>
      </c>
      <c r="AW3" s="14">
        <f t="shared" ref="AW3:AW49" si="23">AU3/AV3</f>
        <v>0.4620782476623303</v>
      </c>
      <c r="AX3" s="28">
        <v>1.8644812216218845E-2</v>
      </c>
      <c r="AY3" s="28">
        <v>6.0037600572648224E-2</v>
      </c>
      <c r="BA3">
        <f>IF(D3&gt;=0, D3*0.15*0.5, D3*0.05*0.5)</f>
        <v>2.5035738945007324E-2</v>
      </c>
      <c r="BB3">
        <f>IF(I3&gt;=0, I3*0.15*0.5, I3*0.05*0.5)</f>
        <v>-6.873364448547363E-2</v>
      </c>
      <c r="BC3">
        <f>IF(N3&gt;=0, N3*0.15*0.5, N3*0.05*0.5)</f>
        <v>-7.013128995895386E-2</v>
      </c>
      <c r="BD3">
        <f>IF(S3&gt;=0, S3*0.15*0.5, S3*0.05*0.5)</f>
        <v>0.17702933549880981</v>
      </c>
      <c r="BE3">
        <f>IF(X3&gt;=0, X3*0.15*0.5, X3*0.05*0.5)</f>
        <v>-1.6651296615600587E-2</v>
      </c>
      <c r="BL3">
        <f>E3*0.5*AY3-F3*0.5*AX3</f>
        <v>1.0020571298809622E-2</v>
      </c>
      <c r="BM3">
        <f>J3*0.5*AY3-K3*0.5*AX3</f>
        <v>-2.5630517887360038E-2</v>
      </c>
      <c r="BN3">
        <f>O3*0.5*AY3-P3*0.5*AX3</f>
        <v>-2.6151694635317777E-2</v>
      </c>
      <c r="BO3">
        <f>T3*0.5*AY3-U3*0.5*AX3</f>
        <v>7.0856110228792527E-2</v>
      </c>
      <c r="BP3">
        <f>Y3*0.5*AY3-Z3*0.5*AX3</f>
        <v>-6.2092059710886667E-3</v>
      </c>
    </row>
    <row r="4" spans="1:68" x14ac:dyDescent="0.35">
      <c r="A4" s="3">
        <v>45098.041666666657</v>
      </c>
      <c r="B4" s="9">
        <v>7.7487220764160156</v>
      </c>
      <c r="C4" s="18">
        <v>0.86480343341827393</v>
      </c>
      <c r="D4" s="20">
        <f t="shared" si="0"/>
        <v>6.8839186429977417</v>
      </c>
      <c r="E4" s="9">
        <f t="shared" si="1"/>
        <v>6.8839186429977417</v>
      </c>
      <c r="F4" s="18">
        <f t="shared" si="2"/>
        <v>0</v>
      </c>
      <c r="G4" s="9">
        <v>4.7332134246826172</v>
      </c>
      <c r="H4" s="18">
        <v>0.99785017967224121</v>
      </c>
      <c r="I4" s="20">
        <f t="shared" si="3"/>
        <v>3.735363245010376</v>
      </c>
      <c r="J4" s="9">
        <f t="shared" si="4"/>
        <v>3.735363245010376</v>
      </c>
      <c r="K4" s="18">
        <f t="shared" si="5"/>
        <v>0</v>
      </c>
      <c r="L4" s="9">
        <v>4.6251130104064941</v>
      </c>
      <c r="M4" s="18">
        <v>1.1308968067169189</v>
      </c>
      <c r="N4" s="20">
        <f t="shared" si="6"/>
        <v>3.4942162036895752</v>
      </c>
      <c r="O4" s="7">
        <f t="shared" si="7"/>
        <v>3.4942162036895752</v>
      </c>
      <c r="P4" s="18">
        <f t="shared" si="8"/>
        <v>0</v>
      </c>
      <c r="Q4" s="9">
        <v>9.7646942138671875</v>
      </c>
      <c r="R4" s="18">
        <v>1.263943552970886</v>
      </c>
      <c r="S4" s="20">
        <f t="shared" si="9"/>
        <v>8.5007506608963013</v>
      </c>
      <c r="T4" s="9">
        <f t="shared" si="10"/>
        <v>8.5007506608963013</v>
      </c>
      <c r="U4" s="18">
        <f t="shared" si="11"/>
        <v>0</v>
      </c>
      <c r="V4" s="9">
        <v>6.8012475967407227</v>
      </c>
      <c r="W4" s="18">
        <v>19.157480239868161</v>
      </c>
      <c r="X4" s="20">
        <f t="shared" si="12"/>
        <v>-12.356232643127438</v>
      </c>
      <c r="Y4" s="9">
        <f t="shared" si="13"/>
        <v>0</v>
      </c>
      <c r="Z4" s="18">
        <f t="shared" si="14"/>
        <v>12.356232643127438</v>
      </c>
      <c r="AB4">
        <v>7.0385446548461914</v>
      </c>
      <c r="AC4">
        <f t="shared" si="15"/>
        <v>3.5192723274230957</v>
      </c>
      <c r="AD4">
        <v>3.9923558235168461</v>
      </c>
      <c r="AE4">
        <f t="shared" si="16"/>
        <v>1.9961779117584231</v>
      </c>
      <c r="AF4">
        <v>3.3292973041534419</v>
      </c>
      <c r="AG4">
        <f t="shared" si="17"/>
        <v>1.664648652076721</v>
      </c>
      <c r="AH4">
        <v>4.2979683876037598</v>
      </c>
      <c r="AI4">
        <f t="shared" si="18"/>
        <v>2.1489841938018799</v>
      </c>
      <c r="AJ4">
        <v>3.0739080905914311</v>
      </c>
      <c r="AK4" s="26">
        <f t="shared" si="19"/>
        <v>1.5369540452957156</v>
      </c>
      <c r="AL4" s="9"/>
      <c r="AM4" s="9"/>
      <c r="AN4" s="9"/>
      <c r="AO4" s="9"/>
      <c r="AP4" s="9">
        <f t="shared" si="20"/>
        <v>21.124053239822391</v>
      </c>
      <c r="AQ4" s="9">
        <f t="shared" si="21"/>
        <v>0</v>
      </c>
      <c r="AR4" s="9"/>
      <c r="AS4" s="9"/>
      <c r="AU4" s="14">
        <f>-SUM(IF(D4&lt;0,D4,0),IF(I4&lt;0,I4,0),IF(N4&lt;0,N4,0),IF(S4&lt;0,S4,0),IF(X4&lt;0,X4,0))</f>
        <v>12.356232643127438</v>
      </c>
      <c r="AV4" s="14">
        <f t="shared" si="22"/>
        <v>33.480285882949829</v>
      </c>
      <c r="AW4" s="14">
        <f t="shared" si="23"/>
        <v>0.36905995027419919</v>
      </c>
      <c r="AX4" s="15">
        <v>1.8644812216218845E-2</v>
      </c>
      <c r="AY4" s="15">
        <v>6.0037600572648224E-2</v>
      </c>
      <c r="BA4">
        <f>IF(D4&gt;=0, D4*0.15*0.5, D4*0.05*0.5)</f>
        <v>0.51629389822483063</v>
      </c>
      <c r="BB4">
        <f>IF(I4&gt;=0, I4*0.15*0.5, I4*0.05*0.5)</f>
        <v>0.28015224337577821</v>
      </c>
      <c r="BC4">
        <f>IF(N4&gt;=0, N4*0.15*0.5, N4*0.05*0.5)</f>
        <v>0.26206621527671814</v>
      </c>
      <c r="BD4">
        <f>IF(S4&gt;=0, S4*0.15*0.5, S4*0.05*0.5)</f>
        <v>0.6375562995672226</v>
      </c>
      <c r="BE4">
        <f>IF(X4&gt;=0, X4*0.15*0.5, X4*0.05*0.5)</f>
        <v>-0.30890581607818596</v>
      </c>
      <c r="BL4">
        <f>E4*0.5*AY4-F4*0.5*AX4</f>
        <v>0.20664697893145251</v>
      </c>
      <c r="BM4">
        <f>J4*0.5*AY4-K4*0.5*AX4</f>
        <v>0.11213112324884204</v>
      </c>
      <c r="BN4">
        <f>O4*0.5*AY4-P4*0.5*AX4</f>
        <v>0.10489217837579497</v>
      </c>
      <c r="BO4">
        <f>T4*0.5*AY4-U4*0.5*AX4</f>
        <v>0.25518233637328375</v>
      </c>
      <c r="BP4">
        <f>Y4*0.5*AY4-Z4*0.5*AX4</f>
        <v>-0.11518981866551226</v>
      </c>
    </row>
    <row r="5" spans="1:68" x14ac:dyDescent="0.35">
      <c r="A5" s="3">
        <v>45098.0625</v>
      </c>
      <c r="B5" s="9">
        <v>7.6520185470581046</v>
      </c>
      <c r="C5" s="18">
        <v>7.5268120765686044</v>
      </c>
      <c r="D5" s="20">
        <f t="shared" si="0"/>
        <v>0.12520647048950018</v>
      </c>
      <c r="E5" s="9">
        <f t="shared" si="1"/>
        <v>0.12520647048950018</v>
      </c>
      <c r="F5" s="18">
        <f t="shared" si="2"/>
        <v>0</v>
      </c>
      <c r="G5" s="9">
        <v>4.6151666641235352</v>
      </c>
      <c r="H5" s="18">
        <v>7.5268120765686044</v>
      </c>
      <c r="I5" s="20">
        <f t="shared" si="3"/>
        <v>-2.9116454124450692</v>
      </c>
      <c r="J5" s="9">
        <f t="shared" si="4"/>
        <v>0</v>
      </c>
      <c r="K5" s="18">
        <f t="shared" si="5"/>
        <v>2.9116454124450692</v>
      </c>
      <c r="L5" s="9">
        <v>4.4799809455871582</v>
      </c>
      <c r="M5" s="18">
        <v>7.5268120765686044</v>
      </c>
      <c r="N5" s="20">
        <f t="shared" si="6"/>
        <v>-3.0468311309814462</v>
      </c>
      <c r="O5" s="7">
        <f t="shared" si="7"/>
        <v>0</v>
      </c>
      <c r="P5" s="18">
        <f t="shared" si="8"/>
        <v>3.0468311309814462</v>
      </c>
      <c r="Q5" s="9">
        <v>9.7543935775756836</v>
      </c>
      <c r="R5" s="18">
        <v>7.5268120765686044</v>
      </c>
      <c r="S5" s="20">
        <f t="shared" si="9"/>
        <v>2.2275815010070792</v>
      </c>
      <c r="T5" s="9">
        <f t="shared" si="10"/>
        <v>2.2275815010070792</v>
      </c>
      <c r="U5" s="18">
        <f t="shared" si="11"/>
        <v>0</v>
      </c>
      <c r="V5" s="9">
        <v>6.7591056823730469</v>
      </c>
      <c r="W5" s="18">
        <v>7.5268120765686044</v>
      </c>
      <c r="X5" s="20">
        <f t="shared" si="12"/>
        <v>-0.76770639419555753</v>
      </c>
      <c r="Y5" s="9">
        <f t="shared" si="13"/>
        <v>0</v>
      </c>
      <c r="Z5" s="18">
        <f t="shared" si="14"/>
        <v>0.76770639419555753</v>
      </c>
      <c r="AB5">
        <v>7.0423135757446289</v>
      </c>
      <c r="AC5">
        <f t="shared" si="15"/>
        <v>3.5211567878723145</v>
      </c>
      <c r="AD5">
        <v>4.158358097076416</v>
      </c>
      <c r="AE5">
        <f t="shared" si="16"/>
        <v>2.079179048538208</v>
      </c>
      <c r="AF5">
        <v>3.267633438110352</v>
      </c>
      <c r="AG5">
        <f t="shared" si="17"/>
        <v>1.633816719055176</v>
      </c>
      <c r="AH5">
        <v>4.2893414497375488</v>
      </c>
      <c r="AI5">
        <f t="shared" si="18"/>
        <v>2.1446707248687744</v>
      </c>
      <c r="AJ5">
        <v>3.0602643489837651</v>
      </c>
      <c r="AK5" s="26">
        <f t="shared" si="19"/>
        <v>1.5301321744918825</v>
      </c>
      <c r="AL5" s="9"/>
      <c r="AM5" s="9"/>
      <c r="AN5" s="9"/>
      <c r="AO5" s="9"/>
      <c r="AP5" s="9">
        <f t="shared" si="20"/>
        <v>6.5355604887008596</v>
      </c>
      <c r="AQ5" s="9">
        <f t="shared" si="21"/>
        <v>0</v>
      </c>
      <c r="AR5" s="9"/>
      <c r="AS5" s="9"/>
      <c r="AU5" s="14">
        <f>-SUM(IF(D5&lt;0,D5,0),IF(I5&lt;0,I5,0),IF(N5&lt;0,N5,0),IF(S5&lt;0,S5,0),IF(X5&lt;0,X5,0))</f>
        <v>6.726182937622073</v>
      </c>
      <c r="AV5" s="14">
        <f t="shared" si="22"/>
        <v>13.261743426322935</v>
      </c>
      <c r="AW5" s="14">
        <f t="shared" si="23"/>
        <v>0.50718693020944927</v>
      </c>
      <c r="AX5" s="15">
        <v>1.8644812216218845E-2</v>
      </c>
      <c r="AY5" s="15">
        <v>6.0037600572648224E-2</v>
      </c>
      <c r="BA5">
        <f>IF(D5&gt;=0, D5*0.15*0.5, D5*0.05*0.5)</f>
        <v>9.3904852867125136E-3</v>
      </c>
      <c r="BB5">
        <f>IF(I5&gt;=0, I5*0.15*0.5, I5*0.05*0.5)</f>
        <v>-7.2791135311126728E-2</v>
      </c>
      <c r="BC5">
        <f>IF(N5&gt;=0, N5*0.15*0.5, N5*0.05*0.5)</f>
        <v>-7.6170778274536166E-2</v>
      </c>
      <c r="BD5">
        <f>IF(S5&gt;=0, S5*0.15*0.5, S5*0.05*0.5)</f>
        <v>0.16706861257553093</v>
      </c>
      <c r="BE5">
        <f>IF(X5&gt;=0, X5*0.15*0.5, X5*0.05*0.5)</f>
        <v>-1.9192659854888938E-2</v>
      </c>
      <c r="BL5">
        <f>E5*0.5*AY5-F5*0.5*AX5</f>
        <v>3.7585480321798395E-3</v>
      </c>
      <c r="BM5">
        <f>J5*0.5*AY5-K5*0.5*AX5</f>
        <v>-2.7143540977626692E-2</v>
      </c>
      <c r="BN5">
        <f>O5*0.5*AY5-P5*0.5*AX5</f>
        <v>-2.8403797145839373E-2</v>
      </c>
      <c r="BO5">
        <f>T5*0.5*AY5-U5*0.5*AX5</f>
        <v>6.6869324200241609E-2</v>
      </c>
      <c r="BP5">
        <f>Y5*0.5*AY5-Z5*0.5*AX5</f>
        <v>-7.1568707784833256E-3</v>
      </c>
    </row>
    <row r="6" spans="1:68" x14ac:dyDescent="0.35">
      <c r="A6" s="3">
        <v>45098.083333333343</v>
      </c>
      <c r="B6" s="9">
        <v>7.5623369216918954</v>
      </c>
      <c r="C6" s="18">
        <v>7.5265069007873544</v>
      </c>
      <c r="D6" s="20">
        <f t="shared" si="0"/>
        <v>3.5830020904541016E-2</v>
      </c>
      <c r="E6" s="9">
        <f t="shared" si="1"/>
        <v>3.5830020904541016E-2</v>
      </c>
      <c r="F6" s="18">
        <f t="shared" si="2"/>
        <v>0</v>
      </c>
      <c r="G6" s="9">
        <v>4.5048303604125977</v>
      </c>
      <c r="H6" s="18">
        <v>7.5265069007873544</v>
      </c>
      <c r="I6" s="20">
        <f t="shared" si="3"/>
        <v>-3.0216765403747567</v>
      </c>
      <c r="J6" s="9">
        <f t="shared" si="4"/>
        <v>0</v>
      </c>
      <c r="K6" s="18">
        <f t="shared" si="5"/>
        <v>3.0216765403747567</v>
      </c>
      <c r="L6" s="9">
        <v>4.3174500465393066</v>
      </c>
      <c r="M6" s="18">
        <v>7.5265069007873544</v>
      </c>
      <c r="N6" s="20">
        <f t="shared" si="6"/>
        <v>-3.2090568542480478</v>
      </c>
      <c r="O6" s="7">
        <f t="shared" si="7"/>
        <v>0</v>
      </c>
      <c r="P6" s="18">
        <f t="shared" si="8"/>
        <v>3.2090568542480478</v>
      </c>
      <c r="Q6" s="9">
        <v>9.7282924652099609</v>
      </c>
      <c r="R6" s="18">
        <v>7.5265069007873544</v>
      </c>
      <c r="S6" s="20">
        <f t="shared" si="9"/>
        <v>2.2017855644226065</v>
      </c>
      <c r="T6" s="9">
        <f t="shared" si="10"/>
        <v>2.2017855644226065</v>
      </c>
      <c r="U6" s="18">
        <f t="shared" si="11"/>
        <v>0</v>
      </c>
      <c r="V6" s="9">
        <v>6.749176025390625</v>
      </c>
      <c r="W6" s="18">
        <v>7.5265069007873544</v>
      </c>
      <c r="X6" s="20">
        <f t="shared" si="12"/>
        <v>-0.7773308753967294</v>
      </c>
      <c r="Y6" s="9">
        <f t="shared" si="13"/>
        <v>0</v>
      </c>
      <c r="Z6" s="18">
        <f t="shared" si="14"/>
        <v>0.7773308753967294</v>
      </c>
      <c r="AB6">
        <v>7.033482551574707</v>
      </c>
      <c r="AC6">
        <f t="shared" si="15"/>
        <v>3.5167412757873535</v>
      </c>
      <c r="AD6">
        <v>4.2559380531311044</v>
      </c>
      <c r="AE6">
        <f t="shared" si="16"/>
        <v>2.1279690265655522</v>
      </c>
      <c r="AF6">
        <v>3.246605396270752</v>
      </c>
      <c r="AG6">
        <f t="shared" si="17"/>
        <v>1.623302698135376</v>
      </c>
      <c r="AH6">
        <v>4.2815580368041992</v>
      </c>
      <c r="AI6">
        <f t="shared" si="18"/>
        <v>2.1407790184020996</v>
      </c>
      <c r="AJ6">
        <v>3.0941908359527588</v>
      </c>
      <c r="AK6" s="26">
        <f t="shared" si="19"/>
        <v>1.5470954179763794</v>
      </c>
      <c r="AL6" s="9"/>
      <c r="AM6" s="9"/>
      <c r="AN6" s="9"/>
      <c r="AO6" s="9"/>
      <c r="AP6" s="9">
        <f t="shared" si="20"/>
        <v>6.1854387521743703</v>
      </c>
      <c r="AQ6" s="9">
        <f t="shared" si="21"/>
        <v>0</v>
      </c>
      <c r="AR6" s="9"/>
      <c r="AS6" s="9"/>
      <c r="AU6" s="14">
        <f>-SUM(IF(D6&lt;0,D6,0),IF(I6&lt;0,I6,0),IF(N6&lt;0,N6,0),IF(S6&lt;0,S6,0),IF(X6&lt;0,X6,0))</f>
        <v>7.0080642700195339</v>
      </c>
      <c r="AV6" s="14">
        <f t="shared" si="22"/>
        <v>13.193503022193909</v>
      </c>
      <c r="AW6" s="14">
        <f t="shared" si="23"/>
        <v>0.5311754018800523</v>
      </c>
      <c r="AX6" s="15">
        <v>1.8644812216218845E-2</v>
      </c>
      <c r="AY6" s="15">
        <v>6.0037600572648224E-2</v>
      </c>
      <c r="BA6">
        <f>IF(D6&gt;=0, D6*0.15*0.5, D6*0.05*0.5)</f>
        <v>2.6872515678405761E-3</v>
      </c>
      <c r="BB6">
        <f>IF(I6&gt;=0, I6*0.15*0.5, I6*0.05*0.5)</f>
        <v>-7.5541913509368924E-2</v>
      </c>
      <c r="BC6">
        <f>IF(N6&gt;=0, N6*0.15*0.5, N6*0.05*0.5)</f>
        <v>-8.02264213562012E-2</v>
      </c>
      <c r="BD6">
        <f>IF(S6&gt;=0, S6*0.15*0.5, S6*0.05*0.5)</f>
        <v>0.1651339173316955</v>
      </c>
      <c r="BE6">
        <f>IF(X6&gt;=0, X6*0.15*0.5, X6*0.05*0.5)</f>
        <v>-1.9433271884918238E-2</v>
      </c>
      <c r="BL6">
        <f>E6*0.5*AY6-F6*0.5*AX6</f>
        <v>1.0755742417882348E-3</v>
      </c>
      <c r="BM6">
        <f>J6*0.5*AY6-K6*0.5*AX6</f>
        <v>-2.8169295836720582E-2</v>
      </c>
      <c r="BN6">
        <f>O6*0.5*AY6-P6*0.5*AX6</f>
        <v>-2.9916131219312411E-2</v>
      </c>
      <c r="BO6">
        <f>T6*0.5*AY6-U6*0.5*AX6</f>
        <v>6.6094961131713634E-2</v>
      </c>
      <c r="BP6">
        <f>Y6*0.5*AY6-Z6*0.5*AX6</f>
        <v>-7.2465941008205146E-3</v>
      </c>
    </row>
    <row r="7" spans="1:68" x14ac:dyDescent="0.35">
      <c r="A7" s="3">
        <v>45098.104166666657</v>
      </c>
      <c r="B7" s="9">
        <v>7.4545488357543954</v>
      </c>
      <c r="C7" s="18">
        <v>7.5261540412902832</v>
      </c>
      <c r="D7" s="20">
        <f t="shared" si="0"/>
        <v>-7.1605205535887784E-2</v>
      </c>
      <c r="E7" s="9">
        <f t="shared" si="1"/>
        <v>0</v>
      </c>
      <c r="F7" s="18">
        <f t="shared" si="2"/>
        <v>7.1605205535887784E-2</v>
      </c>
      <c r="G7" s="9">
        <v>4.3856987953186044</v>
      </c>
      <c r="H7" s="18">
        <v>7.5261540412902832</v>
      </c>
      <c r="I7" s="20">
        <f t="shared" si="3"/>
        <v>-3.1404552459716788</v>
      </c>
      <c r="J7" s="9">
        <f t="shared" si="4"/>
        <v>0</v>
      </c>
      <c r="K7" s="18">
        <f t="shared" si="5"/>
        <v>3.1404552459716788</v>
      </c>
      <c r="L7" s="9">
        <v>4.2468366622924796</v>
      </c>
      <c r="M7" s="18">
        <v>7.5261540412902832</v>
      </c>
      <c r="N7" s="20">
        <f t="shared" si="6"/>
        <v>-3.2793173789978036</v>
      </c>
      <c r="O7" s="7">
        <f t="shared" si="7"/>
        <v>0</v>
      </c>
      <c r="P7" s="18">
        <f t="shared" si="8"/>
        <v>3.2793173789978036</v>
      </c>
      <c r="Q7" s="9">
        <v>9.6870517730712891</v>
      </c>
      <c r="R7" s="18">
        <v>7.5261540412902832</v>
      </c>
      <c r="S7" s="20">
        <f t="shared" si="9"/>
        <v>2.1608977317810059</v>
      </c>
      <c r="T7" s="9">
        <f t="shared" si="10"/>
        <v>2.1608977317810059</v>
      </c>
      <c r="U7" s="18">
        <f t="shared" si="11"/>
        <v>0</v>
      </c>
      <c r="V7" s="9">
        <v>6.7649850845336914</v>
      </c>
      <c r="W7" s="18">
        <v>7.5261540412902832</v>
      </c>
      <c r="X7" s="20">
        <f t="shared" si="12"/>
        <v>-0.7611689567565918</v>
      </c>
      <c r="Y7" s="9">
        <f t="shared" si="13"/>
        <v>0</v>
      </c>
      <c r="Z7" s="18">
        <f t="shared" si="14"/>
        <v>0.7611689567565918</v>
      </c>
      <c r="AB7">
        <v>7.0653009414672852</v>
      </c>
      <c r="AC7">
        <f t="shared" si="15"/>
        <v>3.5326504707336426</v>
      </c>
      <c r="AD7">
        <v>4.3258585929870614</v>
      </c>
      <c r="AE7">
        <f t="shared" si="16"/>
        <v>2.1629292964935307</v>
      </c>
      <c r="AF7">
        <v>3.2585091590881352</v>
      </c>
      <c r="AG7">
        <f t="shared" si="17"/>
        <v>1.6292545795440676</v>
      </c>
      <c r="AH7">
        <v>4.2933001518249512</v>
      </c>
      <c r="AI7">
        <f t="shared" si="18"/>
        <v>2.1466500759124756</v>
      </c>
      <c r="AJ7">
        <v>3.171312808990479</v>
      </c>
      <c r="AK7" s="26">
        <f t="shared" si="19"/>
        <v>1.5856564044952395</v>
      </c>
      <c r="AL7" s="9"/>
      <c r="AM7" s="9"/>
      <c r="AN7" s="9"/>
      <c r="AO7" s="9"/>
      <c r="AP7" s="9">
        <f t="shared" si="20"/>
        <v>5.965491771697998</v>
      </c>
      <c r="AQ7" s="9">
        <f t="shared" si="21"/>
        <v>0</v>
      </c>
      <c r="AR7" s="9"/>
      <c r="AS7" s="9"/>
      <c r="AU7" s="14">
        <f>-SUM(IF(D7&lt;0,D7,0),IF(I7&lt;0,I7,0),IF(N7&lt;0,N7,0),IF(S7&lt;0,S7,0),IF(X7&lt;0,X7,0))</f>
        <v>7.252546787261962</v>
      </c>
      <c r="AV7" s="14">
        <f t="shared" si="22"/>
        <v>13.218038558959961</v>
      </c>
      <c r="AW7" s="14">
        <f t="shared" si="23"/>
        <v>0.54868555231636551</v>
      </c>
      <c r="AX7" s="15">
        <v>1.8644812216218845E-2</v>
      </c>
      <c r="AY7" s="15">
        <v>6.0037600572648224E-2</v>
      </c>
      <c r="BA7">
        <f>IF(D7&gt;=0, D7*0.15*0.5, D7*0.05*0.5)</f>
        <v>-1.7901301383971948E-3</v>
      </c>
      <c r="BB7">
        <f>IF(I7&gt;=0, I7*0.15*0.5, I7*0.05*0.5)</f>
        <v>-7.8511381149291973E-2</v>
      </c>
      <c r="BC7">
        <f>IF(N7&gt;=0, N7*0.15*0.5, N7*0.05*0.5)</f>
        <v>-8.1982934474945091E-2</v>
      </c>
      <c r="BD7">
        <f>IF(S7&gt;=0, S7*0.15*0.5, S7*0.05*0.5)</f>
        <v>0.16206732988357545</v>
      </c>
      <c r="BE7">
        <f>IF(X7&gt;=0, X7*0.15*0.5, X7*0.05*0.5)</f>
        <v>-1.9029223918914796E-2</v>
      </c>
      <c r="BL7">
        <f>E7*0.5*AY7-F7*0.5*AX7</f>
        <v>-6.6753280546019093E-4</v>
      </c>
      <c r="BM7">
        <f>J7*0.5*AY7-K7*0.5*AX7</f>
        <v>-2.9276599167290657E-2</v>
      </c>
      <c r="BN7">
        <f>O7*0.5*AY7-P7*0.5*AX7</f>
        <v>-3.0571128364398507E-2</v>
      </c>
      <c r="BO7">
        <f>T7*0.5*AY7-U7*0.5*AX7</f>
        <v>6.4867557449504787E-2</v>
      </c>
      <c r="BP7">
        <f>Y7*0.5*AY7-Z7*0.5*AX7</f>
        <v>-7.0959261317709282E-3</v>
      </c>
    </row>
    <row r="8" spans="1:68" x14ac:dyDescent="0.35">
      <c r="A8" s="3">
        <v>45098.125</v>
      </c>
      <c r="B8" s="9">
        <v>7.343017578125</v>
      </c>
      <c r="C8" s="18">
        <v>7.5260438919067383</v>
      </c>
      <c r="D8" s="20">
        <f t="shared" si="0"/>
        <v>-0.18302631378173828</v>
      </c>
      <c r="E8" s="9">
        <f t="shared" si="1"/>
        <v>0</v>
      </c>
      <c r="F8" s="18">
        <f t="shared" si="2"/>
        <v>0.18302631378173828</v>
      </c>
      <c r="G8" s="9">
        <v>4.3089737892150879</v>
      </c>
      <c r="H8" s="18">
        <v>7.5260438919067383</v>
      </c>
      <c r="I8" s="20">
        <f t="shared" si="3"/>
        <v>-3.2170701026916504</v>
      </c>
      <c r="J8" s="9">
        <f t="shared" si="4"/>
        <v>0</v>
      </c>
      <c r="K8" s="18">
        <f t="shared" si="5"/>
        <v>3.2170701026916504</v>
      </c>
      <c r="L8" s="9">
        <v>4.1610398292541504</v>
      </c>
      <c r="M8" s="18">
        <v>7.5260438919067383</v>
      </c>
      <c r="N8" s="20">
        <f t="shared" si="6"/>
        <v>-3.3650040626525879</v>
      </c>
      <c r="O8" s="7">
        <f t="shared" si="7"/>
        <v>0</v>
      </c>
      <c r="P8" s="18">
        <f t="shared" si="8"/>
        <v>3.3650040626525879</v>
      </c>
      <c r="Q8" s="9">
        <v>9.6473054885864258</v>
      </c>
      <c r="R8" s="18">
        <v>7.5260438919067383</v>
      </c>
      <c r="S8" s="20">
        <f t="shared" si="9"/>
        <v>2.1212615966796875</v>
      </c>
      <c r="T8" s="9">
        <f t="shared" si="10"/>
        <v>2.1212615966796875</v>
      </c>
      <c r="U8" s="18">
        <f t="shared" si="11"/>
        <v>0</v>
      </c>
      <c r="V8" s="9">
        <v>6.6673078536987296</v>
      </c>
      <c r="W8" s="18">
        <v>7.5260438919067383</v>
      </c>
      <c r="X8" s="20">
        <f t="shared" si="12"/>
        <v>-0.8587360382080087</v>
      </c>
      <c r="Y8" s="9">
        <f t="shared" si="13"/>
        <v>0</v>
      </c>
      <c r="Z8" s="18">
        <f t="shared" si="14"/>
        <v>0.8587360382080087</v>
      </c>
      <c r="AB8">
        <v>7.1183099746704102</v>
      </c>
      <c r="AC8">
        <f t="shared" si="15"/>
        <v>3.5591549873352051</v>
      </c>
      <c r="AD8">
        <v>4.3639159202575684</v>
      </c>
      <c r="AE8">
        <f t="shared" si="16"/>
        <v>2.1819579601287842</v>
      </c>
      <c r="AF8">
        <v>3.2735543251037602</v>
      </c>
      <c r="AG8">
        <f t="shared" si="17"/>
        <v>1.6367771625518801</v>
      </c>
      <c r="AH8">
        <v>4.431128978729248</v>
      </c>
      <c r="AI8">
        <f t="shared" si="18"/>
        <v>2.215564489364624</v>
      </c>
      <c r="AJ8">
        <v>3.282853364944458</v>
      </c>
      <c r="AK8" s="26">
        <f t="shared" si="19"/>
        <v>1.641426682472229</v>
      </c>
      <c r="AL8" s="9"/>
      <c r="AM8" s="9"/>
      <c r="AN8" s="9"/>
      <c r="AO8" s="9"/>
      <c r="AP8" s="9">
        <f t="shared" si="20"/>
        <v>5.7323063611984253</v>
      </c>
      <c r="AQ8" s="9">
        <f t="shared" si="21"/>
        <v>0</v>
      </c>
      <c r="AR8" s="9"/>
      <c r="AS8" s="9"/>
      <c r="AU8" s="14">
        <f>-SUM(IF(D8&lt;0,D8,0),IF(I8&lt;0,I8,0),IF(N8&lt;0,N8,0),IF(S8&lt;0,S8,0),IF(X8&lt;0,X8,0))</f>
        <v>7.6238365173339853</v>
      </c>
      <c r="AV8" s="14">
        <f t="shared" si="22"/>
        <v>13.35614287853241</v>
      </c>
      <c r="AW8" s="14">
        <f t="shared" si="23"/>
        <v>0.57081124293660612</v>
      </c>
      <c r="AX8" s="15">
        <v>1.8644812216218845E-2</v>
      </c>
      <c r="AY8" s="15">
        <v>6.0037600572648224E-2</v>
      </c>
      <c r="BA8">
        <f>IF(D8&gt;=0, D8*0.15*0.5, D8*0.05*0.5)</f>
        <v>-4.5756578445434572E-3</v>
      </c>
      <c r="BB8">
        <f>IF(I8&gt;=0, I8*0.15*0.5, I8*0.05*0.5)</f>
        <v>-8.042675256729126E-2</v>
      </c>
      <c r="BC8">
        <f>IF(N8&gt;=0, N8*0.15*0.5, N8*0.05*0.5)</f>
        <v>-8.4125101566314697E-2</v>
      </c>
      <c r="BD8">
        <f>IF(S8&gt;=0, S8*0.15*0.5, S8*0.05*0.5)</f>
        <v>0.15909461975097655</v>
      </c>
      <c r="BE8">
        <f>IF(X8&gt;=0, X8*0.15*0.5, X8*0.05*0.5)</f>
        <v>-2.146840095520022E-2</v>
      </c>
      <c r="BL8">
        <f>E8*0.5*AY8-F8*0.5*AX8</f>
        <v>-1.7062456255436287E-3</v>
      </c>
      <c r="BM8">
        <f>J8*0.5*AY8-K8*0.5*AX8</f>
        <v>-2.9990833975548848E-2</v>
      </c>
      <c r="BN8">
        <f>O8*0.5*AY8-P8*0.5*AX8</f>
        <v>-3.1369934427485507E-2</v>
      </c>
      <c r="BO8">
        <f>T8*0.5*AY8-U8*0.5*AX8</f>
        <v>6.3677728225776539E-2</v>
      </c>
      <c r="BP8">
        <f>Y8*0.5*AY8-Z8*0.5*AX8</f>
        <v>-8.0054860878440263E-3</v>
      </c>
    </row>
    <row r="9" spans="1:68" x14ac:dyDescent="0.35">
      <c r="A9" s="3">
        <v>45098.145833333343</v>
      </c>
      <c r="B9" s="9">
        <v>7.1618208885192871</v>
      </c>
      <c r="C9" s="18">
        <v>7.525719165802002</v>
      </c>
      <c r="D9" s="20">
        <f t="shared" si="0"/>
        <v>-0.36389827728271484</v>
      </c>
      <c r="E9" s="9">
        <f t="shared" si="1"/>
        <v>0</v>
      </c>
      <c r="F9" s="18">
        <f t="shared" si="2"/>
        <v>0.36389827728271484</v>
      </c>
      <c r="G9" s="9">
        <v>4.2194552421569824</v>
      </c>
      <c r="H9" s="18">
        <v>7.525719165802002</v>
      </c>
      <c r="I9" s="20">
        <f t="shared" si="3"/>
        <v>-3.3062639236450195</v>
      </c>
      <c r="J9" s="9">
        <f t="shared" si="4"/>
        <v>0</v>
      </c>
      <c r="K9" s="18">
        <f t="shared" si="5"/>
        <v>3.3062639236450195</v>
      </c>
      <c r="L9" s="9">
        <v>4.0579028129577637</v>
      </c>
      <c r="M9" s="18">
        <v>7.525719165802002</v>
      </c>
      <c r="N9" s="20">
        <f t="shared" si="6"/>
        <v>-3.4678163528442383</v>
      </c>
      <c r="O9" s="7">
        <f t="shared" si="7"/>
        <v>0</v>
      </c>
      <c r="P9" s="18">
        <f t="shared" si="8"/>
        <v>3.4678163528442383</v>
      </c>
      <c r="Q9" s="9">
        <v>9.563532829284668</v>
      </c>
      <c r="R9" s="18">
        <v>7.525719165802002</v>
      </c>
      <c r="S9" s="20">
        <f t="shared" si="9"/>
        <v>2.037813663482666</v>
      </c>
      <c r="T9" s="9">
        <f t="shared" si="10"/>
        <v>2.037813663482666</v>
      </c>
      <c r="U9" s="18">
        <f t="shared" si="11"/>
        <v>0</v>
      </c>
      <c r="V9" s="9">
        <v>6.6007590293884277</v>
      </c>
      <c r="W9" s="18">
        <v>7.525719165802002</v>
      </c>
      <c r="X9" s="20">
        <f t="shared" si="12"/>
        <v>-0.92496013641357422</v>
      </c>
      <c r="Y9" s="9">
        <f t="shared" si="13"/>
        <v>0</v>
      </c>
      <c r="Z9" s="18">
        <f t="shared" si="14"/>
        <v>0.92496013641357422</v>
      </c>
      <c r="AB9">
        <v>7.1604666709899902</v>
      </c>
      <c r="AC9">
        <f t="shared" si="15"/>
        <v>3.5802333354949951</v>
      </c>
      <c r="AD9">
        <v>4.3634061813354492</v>
      </c>
      <c r="AE9">
        <f t="shared" si="16"/>
        <v>2.1817030906677246</v>
      </c>
      <c r="AF9">
        <v>3.348258495330811</v>
      </c>
      <c r="AG9">
        <f t="shared" si="17"/>
        <v>1.6741292476654055</v>
      </c>
      <c r="AH9">
        <v>4.511744499206543</v>
      </c>
      <c r="AI9">
        <f t="shared" si="18"/>
        <v>2.2558722496032715</v>
      </c>
      <c r="AJ9">
        <v>3.3937473297119141</v>
      </c>
      <c r="AK9" s="26">
        <f t="shared" si="19"/>
        <v>1.696873664855957</v>
      </c>
      <c r="AL9" s="9"/>
      <c r="AM9" s="9"/>
      <c r="AN9" s="9"/>
      <c r="AO9" s="9"/>
      <c r="AP9" s="9">
        <f t="shared" si="20"/>
        <v>5.3636865615844727</v>
      </c>
      <c r="AQ9" s="9">
        <f t="shared" si="21"/>
        <v>0</v>
      </c>
      <c r="AR9" s="9"/>
      <c r="AS9" s="9"/>
      <c r="AU9" s="14">
        <f>-SUM(IF(D9&lt;0,D9,0),IF(I9&lt;0,I9,0),IF(N9&lt;0,N9,0),IF(S9&lt;0,S9,0),IF(X9&lt;0,X9,0))</f>
        <v>8.0629386901855469</v>
      </c>
      <c r="AV9" s="14">
        <f t="shared" si="22"/>
        <v>13.42662525177002</v>
      </c>
      <c r="AW9" s="14">
        <f t="shared" si="23"/>
        <v>0.60051863658908755</v>
      </c>
      <c r="AX9" s="15">
        <v>1.8644812216218845E-2</v>
      </c>
      <c r="AY9" s="15">
        <v>6.0037600572648224E-2</v>
      </c>
      <c r="BA9">
        <f>IF(D9&gt;=0, D9*0.15*0.5, D9*0.05*0.5)</f>
        <v>-9.0974569320678711E-3</v>
      </c>
      <c r="BB9">
        <f>IF(I9&gt;=0, I9*0.15*0.5, I9*0.05*0.5)</f>
        <v>-8.2656598091125494E-2</v>
      </c>
      <c r="BC9">
        <f>IF(N9&gt;=0, N9*0.15*0.5, N9*0.05*0.5)</f>
        <v>-8.6695408821105963E-2</v>
      </c>
      <c r="BD9">
        <f>IF(S9&gt;=0, S9*0.15*0.5, S9*0.05*0.5)</f>
        <v>0.15283602476119995</v>
      </c>
      <c r="BE9">
        <f>IF(X9&gt;=0, X9*0.15*0.5, X9*0.05*0.5)</f>
        <v>-2.3124003410339357E-2</v>
      </c>
      <c r="BL9">
        <f>E9*0.5*AY9-F9*0.5*AX9</f>
        <v>-3.3924075228708773E-3</v>
      </c>
      <c r="BM9">
        <f>J9*0.5*AY9-K9*0.5*AX9</f>
        <v>-3.0822334996810155E-2</v>
      </c>
      <c r="BN9">
        <f>O9*0.5*AY9-P9*0.5*AX9</f>
        <v>-3.2328392349556867E-2</v>
      </c>
      <c r="BO9">
        <f>T9*0.5*AY9-U9*0.5*AX9</f>
        <v>6.1172721384828641E-2</v>
      </c>
      <c r="BP9">
        <f>Y9*0.5*AY9-Z9*0.5*AX9</f>
        <v>-8.6228540254596284E-3</v>
      </c>
    </row>
    <row r="10" spans="1:68" x14ac:dyDescent="0.35">
      <c r="A10" s="3">
        <v>45098.166666666657</v>
      </c>
      <c r="B10" s="9">
        <v>7.1036734580993652</v>
      </c>
      <c r="C10" s="18">
        <v>1.9044662714004521</v>
      </c>
      <c r="D10" s="20">
        <f t="shared" si="0"/>
        <v>5.1992071866989136</v>
      </c>
      <c r="E10" s="9">
        <f t="shared" si="1"/>
        <v>5.1992071866989136</v>
      </c>
      <c r="F10" s="18">
        <f t="shared" si="2"/>
        <v>0</v>
      </c>
      <c r="G10" s="9">
        <v>4.1553764343261719</v>
      </c>
      <c r="H10" s="18">
        <v>1.9044662714004521</v>
      </c>
      <c r="I10" s="20">
        <f t="shared" si="3"/>
        <v>2.2509101629257198</v>
      </c>
      <c r="J10" s="9">
        <f t="shared" si="4"/>
        <v>2.2509101629257198</v>
      </c>
      <c r="K10" s="18">
        <f t="shared" si="5"/>
        <v>0</v>
      </c>
      <c r="L10" s="9">
        <v>4.042241096496582</v>
      </c>
      <c r="M10" s="18">
        <v>1.9044662714004521</v>
      </c>
      <c r="N10" s="20">
        <f t="shared" si="6"/>
        <v>2.1377748250961299</v>
      </c>
      <c r="O10" s="7">
        <f t="shared" si="7"/>
        <v>2.1377748250961299</v>
      </c>
      <c r="P10" s="18">
        <f t="shared" si="8"/>
        <v>0</v>
      </c>
      <c r="Q10" s="9">
        <v>9.4755115509033203</v>
      </c>
      <c r="R10" s="18">
        <v>1.9044662714004521</v>
      </c>
      <c r="S10" s="20">
        <f t="shared" si="9"/>
        <v>7.5710452795028687</v>
      </c>
      <c r="T10" s="9">
        <f t="shared" si="10"/>
        <v>7.5710452795028687</v>
      </c>
      <c r="U10" s="18">
        <f t="shared" si="11"/>
        <v>0</v>
      </c>
      <c r="V10" s="9">
        <v>6.4747400283813477</v>
      </c>
      <c r="W10" s="18">
        <v>1.9044662714004521</v>
      </c>
      <c r="X10" s="20">
        <f t="shared" si="12"/>
        <v>4.570273756980896</v>
      </c>
      <c r="Y10" s="9">
        <f t="shared" si="13"/>
        <v>4.570273756980896</v>
      </c>
      <c r="Z10" s="18">
        <f t="shared" si="14"/>
        <v>0</v>
      </c>
      <c r="AB10">
        <v>7.1694831848144531</v>
      </c>
      <c r="AC10">
        <f t="shared" si="15"/>
        <v>3.5847415924072266</v>
      </c>
      <c r="AD10">
        <v>4.2987561225891113</v>
      </c>
      <c r="AE10">
        <f t="shared" si="16"/>
        <v>2.1493780612945557</v>
      </c>
      <c r="AF10">
        <v>3.4512355327606201</v>
      </c>
      <c r="AG10">
        <f t="shared" si="17"/>
        <v>1.7256177663803101</v>
      </c>
      <c r="AH10">
        <v>4.4953975677490234</v>
      </c>
      <c r="AI10">
        <f t="shared" si="18"/>
        <v>2.2476987838745117</v>
      </c>
      <c r="AJ10">
        <v>3.5078778266906738</v>
      </c>
      <c r="AK10" s="26">
        <f t="shared" si="19"/>
        <v>1.7539389133453369</v>
      </c>
      <c r="AL10" s="9"/>
      <c r="AM10" s="9"/>
      <c r="AN10" s="9"/>
      <c r="AO10" s="9"/>
      <c r="AP10" s="9">
        <f t="shared" si="20"/>
        <v>33.19058632850647</v>
      </c>
      <c r="AQ10" s="9">
        <f t="shared" si="21"/>
        <v>0</v>
      </c>
      <c r="AR10" s="9"/>
      <c r="AS10" s="9"/>
      <c r="AU10" s="14">
        <f>-SUM(IF(D10&lt;0,D10,0),IF(I10&lt;0,I10,0),IF(N10&lt;0,N10,0),IF(S10&lt;0,S10,0),IF(X10&lt;0,X10,0))</f>
        <v>0</v>
      </c>
      <c r="AV10" s="14">
        <f t="shared" si="22"/>
        <v>33.19058632850647</v>
      </c>
      <c r="AW10" s="14">
        <f t="shared" si="23"/>
        <v>0</v>
      </c>
      <c r="AX10" s="15">
        <v>1.8644812216218845E-2</v>
      </c>
      <c r="AY10" s="15">
        <v>6.0037600572648224E-2</v>
      </c>
      <c r="BA10">
        <f>IF(D10&gt;=0, D10*0.15*0.5, D10*0.05*0.5)</f>
        <v>0.38994053900241848</v>
      </c>
      <c r="BB10">
        <f>IF(I10&gt;=0, I10*0.15*0.5, I10*0.05*0.5)</f>
        <v>0.16881826221942897</v>
      </c>
      <c r="BC10">
        <f>IF(N10&gt;=0, N10*0.15*0.5, N10*0.05*0.5)</f>
        <v>0.16033311188220975</v>
      </c>
      <c r="BD10">
        <f>IF(S10&gt;=0, S10*0.15*0.5, S10*0.05*0.5)</f>
        <v>0.56782839596271517</v>
      </c>
      <c r="BE10">
        <f>IF(X10&gt;=0, X10*0.15*0.5, X10*0.05*0.5)</f>
        <v>0.3427705317735672</v>
      </c>
      <c r="BL10">
        <f>E10*0.5*AY10-F10*0.5*AX10</f>
        <v>0.15607396218473574</v>
      </c>
      <c r="BM10">
        <f>J10*0.5*AY10-K10*0.5*AX10</f>
        <v>6.7569622643324445E-2</v>
      </c>
      <c r="BN10">
        <f>O10*0.5*AY10-P10*0.5*AX10</f>
        <v>6.4173435531692177E-2</v>
      </c>
      <c r="BO10">
        <f>T10*0.5*AY10-U10*0.5*AX10</f>
        <v>0.22727369620411353</v>
      </c>
      <c r="BP10">
        <f>Y10*0.5*AY10-Z10*0.5*AX10</f>
        <v>0.13719413516463769</v>
      </c>
    </row>
    <row r="11" spans="1:68" x14ac:dyDescent="0.35">
      <c r="A11" s="3">
        <v>45098.1875</v>
      </c>
      <c r="B11" s="9">
        <v>6.9689416885375977</v>
      </c>
      <c r="C11" s="18">
        <v>7.5251259803771973</v>
      </c>
      <c r="D11" s="20">
        <f t="shared" si="0"/>
        <v>-0.55618429183959961</v>
      </c>
      <c r="E11" s="9">
        <f t="shared" si="1"/>
        <v>0</v>
      </c>
      <c r="F11" s="18">
        <f t="shared" si="2"/>
        <v>0.55618429183959961</v>
      </c>
      <c r="G11" s="9">
        <v>4.0506734848022461</v>
      </c>
      <c r="H11" s="18">
        <v>7.5251259803771973</v>
      </c>
      <c r="I11" s="20">
        <f t="shared" si="3"/>
        <v>-3.4744524955749512</v>
      </c>
      <c r="J11" s="9">
        <f t="shared" si="4"/>
        <v>0</v>
      </c>
      <c r="K11" s="18">
        <f t="shared" si="5"/>
        <v>3.4744524955749512</v>
      </c>
      <c r="L11" s="9">
        <v>3.973294734954834</v>
      </c>
      <c r="M11" s="18">
        <v>7.5251259803771973</v>
      </c>
      <c r="N11" s="20">
        <f t="shared" si="6"/>
        <v>-3.5518312454223633</v>
      </c>
      <c r="O11" s="7">
        <f t="shared" si="7"/>
        <v>0</v>
      </c>
      <c r="P11" s="18">
        <f t="shared" si="8"/>
        <v>3.5518312454223633</v>
      </c>
      <c r="Q11" s="9">
        <v>9.4902763366699219</v>
      </c>
      <c r="R11" s="18">
        <v>7.5251259803771973</v>
      </c>
      <c r="S11" s="20">
        <f t="shared" si="9"/>
        <v>1.9651503562927246</v>
      </c>
      <c r="T11" s="9">
        <f t="shared" si="10"/>
        <v>1.9651503562927246</v>
      </c>
      <c r="U11" s="18">
        <f t="shared" si="11"/>
        <v>0</v>
      </c>
      <c r="V11" s="9">
        <v>6.4507875442504883</v>
      </c>
      <c r="W11" s="18">
        <v>7.5251259803771973</v>
      </c>
      <c r="X11" s="20">
        <f t="shared" si="12"/>
        <v>-1.074338436126709</v>
      </c>
      <c r="Y11" s="9">
        <f t="shared" si="13"/>
        <v>0</v>
      </c>
      <c r="Z11" s="18">
        <f t="shared" si="14"/>
        <v>1.074338436126709</v>
      </c>
      <c r="AB11">
        <v>7.1625862121582031</v>
      </c>
      <c r="AC11">
        <f t="shared" si="15"/>
        <v>3.5812931060791016</v>
      </c>
      <c r="AD11">
        <v>4.1675004959106454</v>
      </c>
      <c r="AE11">
        <f t="shared" si="16"/>
        <v>2.0837502479553227</v>
      </c>
      <c r="AF11">
        <v>3.5530433654785161</v>
      </c>
      <c r="AG11">
        <f t="shared" si="17"/>
        <v>1.776521682739258</v>
      </c>
      <c r="AH11">
        <v>4.437159538269043</v>
      </c>
      <c r="AI11">
        <f t="shared" si="18"/>
        <v>2.2185797691345215</v>
      </c>
      <c r="AJ11">
        <v>3.5822410583496089</v>
      </c>
      <c r="AK11" s="26">
        <f t="shared" si="19"/>
        <v>1.7911205291748045</v>
      </c>
      <c r="AL11" s="9"/>
      <c r="AM11" s="9"/>
      <c r="AN11" s="9"/>
      <c r="AO11" s="9"/>
      <c r="AP11" s="9">
        <f t="shared" si="20"/>
        <v>4.7596092224121094</v>
      </c>
      <c r="AQ11" s="9">
        <f t="shared" si="21"/>
        <v>0</v>
      </c>
      <c r="AR11" s="9"/>
      <c r="AS11" s="9"/>
      <c r="AU11" s="14">
        <f>-SUM(IF(D11&lt;0,D11,0),IF(I11&lt;0,I11,0),IF(N11&lt;0,N11,0),IF(S11&lt;0,S11,0),IF(X11&lt;0,X11,0))</f>
        <v>8.656806468963623</v>
      </c>
      <c r="AV11" s="14">
        <f t="shared" si="22"/>
        <v>13.416415691375732</v>
      </c>
      <c r="AW11" s="14">
        <f t="shared" si="23"/>
        <v>0.64523988135880017</v>
      </c>
      <c r="AX11" s="15">
        <v>1.8644812216218845E-2</v>
      </c>
      <c r="AY11" s="15">
        <v>6.0037600572648224E-2</v>
      </c>
      <c r="BA11">
        <f>IF(D11&gt;=0, D11*0.15*0.5, D11*0.05*0.5)</f>
        <v>-1.3904607295989991E-2</v>
      </c>
      <c r="BB11">
        <f>IF(I11&gt;=0, I11*0.15*0.5, I11*0.05*0.5)</f>
        <v>-8.6861312389373779E-2</v>
      </c>
      <c r="BC11">
        <f>IF(N11&gt;=0, N11*0.15*0.5, N11*0.05*0.5)</f>
        <v>-8.8795781135559082E-2</v>
      </c>
      <c r="BD11">
        <f>IF(S11&gt;=0, S11*0.15*0.5, S11*0.05*0.5)</f>
        <v>0.14738627672195434</v>
      </c>
      <c r="BE11">
        <f>IF(X11&gt;=0, X11*0.15*0.5, X11*0.05*0.5)</f>
        <v>-2.6858460903167725E-2</v>
      </c>
      <c r="BL11">
        <f>E11*0.5*AY11-F11*0.5*AX11</f>
        <v>-5.1849758394799973E-3</v>
      </c>
      <c r="BM11">
        <f>J11*0.5*AY11-K11*0.5*AX11</f>
        <v>-3.239025716708395E-2</v>
      </c>
      <c r="BN11">
        <f>O11*0.5*AY11-P11*0.5*AX11</f>
        <v>-3.3111613297299336E-2</v>
      </c>
      <c r="BO11">
        <f>T11*0.5*AY11-U11*0.5*AX11</f>
        <v>5.899145607814997E-2</v>
      </c>
      <c r="BP11">
        <f>Y11*0.5*AY11-Z11*0.5*AX11</f>
        <v>-1.0015419199124357E-2</v>
      </c>
    </row>
    <row r="12" spans="1:68" x14ac:dyDescent="0.35">
      <c r="A12" s="3">
        <v>45098.208333333343</v>
      </c>
      <c r="B12" s="9">
        <v>6.9229750633239746</v>
      </c>
      <c r="C12" s="18">
        <v>7.5247254371643066</v>
      </c>
      <c r="D12" s="20">
        <f t="shared" si="0"/>
        <v>-0.60175037384033203</v>
      </c>
      <c r="E12" s="9">
        <f t="shared" si="1"/>
        <v>0</v>
      </c>
      <c r="F12" s="18">
        <f t="shared" si="2"/>
        <v>0.60175037384033203</v>
      </c>
      <c r="G12" s="9">
        <v>3.9957225322723389</v>
      </c>
      <c r="H12" s="18">
        <v>7.5247254371643066</v>
      </c>
      <c r="I12" s="20">
        <f t="shared" si="3"/>
        <v>-3.5290029048919678</v>
      </c>
      <c r="J12" s="9">
        <f t="shared" si="4"/>
        <v>0</v>
      </c>
      <c r="K12" s="18">
        <f t="shared" si="5"/>
        <v>3.5290029048919678</v>
      </c>
      <c r="L12" s="9">
        <v>3.9031310081481929</v>
      </c>
      <c r="M12" s="18">
        <v>7.5247254371643066</v>
      </c>
      <c r="N12" s="20">
        <f t="shared" si="6"/>
        <v>-3.6215944290161137</v>
      </c>
      <c r="O12" s="7">
        <f t="shared" si="7"/>
        <v>0</v>
      </c>
      <c r="P12" s="18">
        <f t="shared" si="8"/>
        <v>3.6215944290161137</v>
      </c>
      <c r="Q12" s="9">
        <v>9.5456733703613281</v>
      </c>
      <c r="R12" s="18">
        <v>7.5247254371643066</v>
      </c>
      <c r="S12" s="20">
        <f t="shared" si="9"/>
        <v>2.0209479331970215</v>
      </c>
      <c r="T12" s="9">
        <f t="shared" si="10"/>
        <v>2.0209479331970215</v>
      </c>
      <c r="U12" s="18">
        <f t="shared" si="11"/>
        <v>0</v>
      </c>
      <c r="V12" s="9">
        <v>6.4326467514038086</v>
      </c>
      <c r="W12" s="18">
        <v>7.5247254371643066</v>
      </c>
      <c r="X12" s="20">
        <f t="shared" si="12"/>
        <v>-1.092078685760498</v>
      </c>
      <c r="Y12" s="9">
        <f t="shared" si="13"/>
        <v>0</v>
      </c>
      <c r="Z12" s="18">
        <f t="shared" si="14"/>
        <v>1.092078685760498</v>
      </c>
      <c r="AB12">
        <v>7.1928701400756836</v>
      </c>
      <c r="AC12">
        <f t="shared" si="15"/>
        <v>3.5964350700378418</v>
      </c>
      <c r="AD12">
        <v>4.0374879837036133</v>
      </c>
      <c r="AE12">
        <f t="shared" si="16"/>
        <v>2.0187439918518066</v>
      </c>
      <c r="AF12">
        <v>3.634210586547852</v>
      </c>
      <c r="AG12">
        <f t="shared" si="17"/>
        <v>1.817105293273926</v>
      </c>
      <c r="AH12">
        <v>4.3582763671875</v>
      </c>
      <c r="AI12">
        <f t="shared" si="18"/>
        <v>2.17913818359375</v>
      </c>
      <c r="AJ12">
        <v>3.59544825553894</v>
      </c>
      <c r="AK12" s="26">
        <f t="shared" si="19"/>
        <v>1.79772412776947</v>
      </c>
      <c r="AL12" s="9"/>
      <c r="AM12" s="9"/>
      <c r="AN12" s="9"/>
      <c r="AO12" s="9"/>
      <c r="AP12" s="9">
        <f t="shared" si="20"/>
        <v>4.5856682062149048</v>
      </c>
      <c r="AQ12" s="9">
        <f t="shared" si="21"/>
        <v>0</v>
      </c>
      <c r="AR12" s="9"/>
      <c r="AS12" s="9"/>
      <c r="AU12" s="14">
        <f>-SUM(IF(D12&lt;0,D12,0),IF(I12&lt;0,I12,0),IF(N12&lt;0,N12,0),IF(S12&lt;0,S12,0),IF(X12&lt;0,X12,0))</f>
        <v>8.8444263935089111</v>
      </c>
      <c r="AV12" s="14">
        <f t="shared" si="22"/>
        <v>13.430094599723816</v>
      </c>
      <c r="AW12" s="14">
        <f t="shared" si="23"/>
        <v>0.65855279929977506</v>
      </c>
      <c r="AX12" s="15">
        <v>1.8644812216218845E-2</v>
      </c>
      <c r="AY12" s="15">
        <v>6.0037600572648224E-2</v>
      </c>
      <c r="BA12">
        <f>IF(D12&gt;=0, D12*0.15*0.5, D12*0.05*0.5)</f>
        <v>-1.5043759346008302E-2</v>
      </c>
      <c r="BB12">
        <f>IF(I12&gt;=0, I12*0.15*0.5, I12*0.05*0.5)</f>
        <v>-8.82250726222992E-2</v>
      </c>
      <c r="BC12">
        <f>IF(N12&gt;=0, N12*0.15*0.5, N12*0.05*0.5)</f>
        <v>-9.0539860725402849E-2</v>
      </c>
      <c r="BD12">
        <f>IF(S12&gt;=0, S12*0.15*0.5, S12*0.05*0.5)</f>
        <v>0.15157109498977661</v>
      </c>
      <c r="BE12">
        <f>IF(X12&gt;=0, X12*0.15*0.5, X12*0.05*0.5)</f>
        <v>-2.7301967144012451E-2</v>
      </c>
      <c r="BL12">
        <f>E12*0.5*AY12-F12*0.5*AX12</f>
        <v>-5.6097613606462399E-3</v>
      </c>
      <c r="BM12">
        <f>J12*0.5*AY12-K12*0.5*AX12</f>
        <v>-3.2898798236100778E-2</v>
      </c>
      <c r="BN12">
        <f>O12*0.5*AY12-P12*0.5*AX12</f>
        <v>-3.3761974026154877E-2</v>
      </c>
      <c r="BO12">
        <f>T12*0.5*AY12-U12*0.5*AX12</f>
        <v>6.0666432395700874E-2</v>
      </c>
      <c r="BP12">
        <f>Y12*0.5*AY12-Z12*0.5*AX12</f>
        <v>-1.0180801010669777E-2</v>
      </c>
    </row>
    <row r="13" spans="1:68" x14ac:dyDescent="0.35">
      <c r="A13" s="3">
        <v>45098.229166666657</v>
      </c>
      <c r="B13" s="9">
        <v>6.8085503578186044</v>
      </c>
      <c r="C13" s="18">
        <v>7.5242857933044434</v>
      </c>
      <c r="D13" s="20">
        <f t="shared" si="0"/>
        <v>-0.71573543548583896</v>
      </c>
      <c r="E13" s="9">
        <f t="shared" si="1"/>
        <v>0</v>
      </c>
      <c r="F13" s="18">
        <f t="shared" si="2"/>
        <v>0.71573543548583896</v>
      </c>
      <c r="G13" s="9">
        <v>3.9247593879699711</v>
      </c>
      <c r="H13" s="18">
        <v>7.5242857933044434</v>
      </c>
      <c r="I13" s="20">
        <f t="shared" si="3"/>
        <v>-3.5995264053344722</v>
      </c>
      <c r="J13" s="9">
        <f t="shared" si="4"/>
        <v>0</v>
      </c>
      <c r="K13" s="18">
        <f t="shared" si="5"/>
        <v>3.5995264053344722</v>
      </c>
      <c r="L13" s="9">
        <v>3.8826947212219238</v>
      </c>
      <c r="M13" s="18">
        <v>7.5242857933044434</v>
      </c>
      <c r="N13" s="20">
        <f t="shared" si="6"/>
        <v>-3.6415910720825195</v>
      </c>
      <c r="O13" s="7">
        <f t="shared" si="7"/>
        <v>0</v>
      </c>
      <c r="P13" s="18">
        <f t="shared" si="8"/>
        <v>3.6415910720825195</v>
      </c>
      <c r="Q13" s="9">
        <v>9.553309440612793</v>
      </c>
      <c r="R13" s="18">
        <v>7.5242857933044434</v>
      </c>
      <c r="S13" s="20">
        <f t="shared" si="9"/>
        <v>2.0290236473083496</v>
      </c>
      <c r="T13" s="9">
        <f t="shared" si="10"/>
        <v>2.0290236473083496</v>
      </c>
      <c r="U13" s="18">
        <f t="shared" si="11"/>
        <v>0</v>
      </c>
      <c r="V13" s="9">
        <v>6.4594016075134277</v>
      </c>
      <c r="W13" s="18">
        <v>7.5242857933044434</v>
      </c>
      <c r="X13" s="20">
        <f t="shared" si="12"/>
        <v>-1.0648841857910156</v>
      </c>
      <c r="Y13" s="9">
        <f t="shared" si="13"/>
        <v>0</v>
      </c>
      <c r="Z13" s="18">
        <f t="shared" si="14"/>
        <v>1.0648841857910156</v>
      </c>
      <c r="AB13">
        <v>7.2073493003845206</v>
      </c>
      <c r="AC13">
        <f t="shared" si="15"/>
        <v>3.6036746501922603</v>
      </c>
      <c r="AD13">
        <v>4.0309891700744629</v>
      </c>
      <c r="AE13">
        <f t="shared" si="16"/>
        <v>2.0154945850372314</v>
      </c>
      <c r="AF13">
        <v>3.5905361175537109</v>
      </c>
      <c r="AG13">
        <f t="shared" si="17"/>
        <v>1.7952680587768555</v>
      </c>
      <c r="AH13">
        <v>4.1324982643127441</v>
      </c>
      <c r="AI13">
        <f t="shared" si="18"/>
        <v>2.0662491321563721</v>
      </c>
      <c r="AJ13">
        <v>3.5679059028625488</v>
      </c>
      <c r="AK13" s="26">
        <f t="shared" si="19"/>
        <v>1.7839529514312744</v>
      </c>
      <c r="AL13" s="9"/>
      <c r="AM13" s="9"/>
      <c r="AN13" s="9"/>
      <c r="AO13" s="9"/>
      <c r="AP13" s="9">
        <f t="shared" si="20"/>
        <v>4.2719259262084961</v>
      </c>
      <c r="AQ13" s="9">
        <f t="shared" si="21"/>
        <v>0</v>
      </c>
      <c r="AR13" s="9"/>
      <c r="AS13" s="9"/>
      <c r="AU13" s="14">
        <f>-SUM(IF(D13&lt;0,D13,0),IF(I13&lt;0,I13,0),IF(N13&lt;0,N13,0),IF(S13&lt;0,S13,0),IF(X13&lt;0,X13,0))</f>
        <v>9.0217370986938459</v>
      </c>
      <c r="AV13" s="14">
        <f t="shared" si="22"/>
        <v>13.293663024902344</v>
      </c>
      <c r="AW13" s="14">
        <f t="shared" si="23"/>
        <v>0.67864944987652265</v>
      </c>
      <c r="AX13" s="15">
        <v>1.8644812216218845E-2</v>
      </c>
      <c r="AY13" s="15">
        <v>6.0037600572648224E-2</v>
      </c>
      <c r="BA13">
        <f>IF(D13&gt;=0, D13*0.15*0.5, D13*0.05*0.5)</f>
        <v>-1.7893385887145976E-2</v>
      </c>
      <c r="BB13">
        <f>IF(I13&gt;=0, I13*0.15*0.5, I13*0.05*0.5)</f>
        <v>-8.9988160133361805E-2</v>
      </c>
      <c r="BC13">
        <f>IF(N13&gt;=0, N13*0.15*0.5, N13*0.05*0.5)</f>
        <v>-9.1039776802062988E-2</v>
      </c>
      <c r="BD13">
        <f>IF(S13&gt;=0, S13*0.15*0.5, S13*0.05*0.5)</f>
        <v>0.15217677354812623</v>
      </c>
      <c r="BE13">
        <f>IF(X13&gt;=0, X13*0.15*0.5, X13*0.05*0.5)</f>
        <v>-2.6622104644775393E-2</v>
      </c>
      <c r="BL13">
        <f>E13*0.5*AY13-F13*0.5*AX13</f>
        <v>-6.6723763955635427E-3</v>
      </c>
      <c r="BM13">
        <f>J13*0.5*AY13-K13*0.5*AX13</f>
        <v>-3.355624694739124E-2</v>
      </c>
      <c r="BN13">
        <f>O13*0.5*AY13-P13*0.5*AX13</f>
        <v>-3.3948390853618823E-2</v>
      </c>
      <c r="BO13">
        <f>T13*0.5*AY13-U13*0.5*AX13</f>
        <v>6.0908855644778277E-2</v>
      </c>
      <c r="BP13">
        <f>Y13*0.5*AY13-Z13*0.5*AX13</f>
        <v>-9.9272828380472938E-3</v>
      </c>
    </row>
    <row r="14" spans="1:68" x14ac:dyDescent="0.35">
      <c r="A14" s="3">
        <v>45098.25</v>
      </c>
      <c r="B14" s="9">
        <v>6.7334394454956046</v>
      </c>
      <c r="C14" s="18">
        <v>0.16215948760509491</v>
      </c>
      <c r="D14" s="20">
        <f t="shared" si="0"/>
        <v>6.5712799578905097</v>
      </c>
      <c r="E14" s="9">
        <f t="shared" si="1"/>
        <v>6.5712799578905097</v>
      </c>
      <c r="F14" s="18">
        <f t="shared" si="2"/>
        <v>0</v>
      </c>
      <c r="G14" s="9">
        <v>3.8624706268310551</v>
      </c>
      <c r="H14" s="18">
        <v>0.16215948760509491</v>
      </c>
      <c r="I14" s="20">
        <f t="shared" si="3"/>
        <v>3.7003111392259602</v>
      </c>
      <c r="J14" s="9">
        <f t="shared" si="4"/>
        <v>3.7003111392259602</v>
      </c>
      <c r="K14" s="18">
        <f t="shared" si="5"/>
        <v>0</v>
      </c>
      <c r="L14" s="9">
        <v>3.8732771873474121</v>
      </c>
      <c r="M14" s="18">
        <v>0.16215948760509491</v>
      </c>
      <c r="N14" s="20">
        <f t="shared" si="6"/>
        <v>3.7111176997423172</v>
      </c>
      <c r="O14" s="7">
        <f t="shared" si="7"/>
        <v>3.7111176997423172</v>
      </c>
      <c r="P14" s="18">
        <f t="shared" si="8"/>
        <v>0</v>
      </c>
      <c r="Q14" s="9">
        <v>9.5147113800048828</v>
      </c>
      <c r="R14" s="18">
        <v>0.16215948760509491</v>
      </c>
      <c r="S14" s="20">
        <f t="shared" si="9"/>
        <v>9.3525518923997879</v>
      </c>
      <c r="T14" s="9">
        <f t="shared" si="10"/>
        <v>9.3525518923997879</v>
      </c>
      <c r="U14" s="18">
        <f t="shared" si="11"/>
        <v>0</v>
      </c>
      <c r="V14" s="9">
        <v>6.416872501373291</v>
      </c>
      <c r="W14" s="18">
        <v>0.16215948760509491</v>
      </c>
      <c r="X14" s="20">
        <f t="shared" si="12"/>
        <v>6.2547130137681961</v>
      </c>
      <c r="Y14" s="9">
        <f t="shared" si="13"/>
        <v>6.2547130137681961</v>
      </c>
      <c r="Z14" s="18">
        <f t="shared" si="14"/>
        <v>0</v>
      </c>
      <c r="AB14">
        <v>7.255094051361084</v>
      </c>
      <c r="AC14">
        <f t="shared" si="15"/>
        <v>3.627547025680542</v>
      </c>
      <c r="AD14">
        <v>3.8846240043640141</v>
      </c>
      <c r="AE14">
        <f t="shared" si="16"/>
        <v>1.9423120021820071</v>
      </c>
      <c r="AF14">
        <v>3.5227146148681641</v>
      </c>
      <c r="AG14">
        <f t="shared" si="17"/>
        <v>1.761357307434082</v>
      </c>
      <c r="AH14">
        <v>3.873454332351685</v>
      </c>
      <c r="AI14">
        <f t="shared" si="18"/>
        <v>1.9367271661758425</v>
      </c>
      <c r="AJ14">
        <v>3.5111839771270752</v>
      </c>
      <c r="AK14" s="26">
        <f t="shared" si="19"/>
        <v>1.7555919885635376</v>
      </c>
      <c r="AL14" s="9"/>
      <c r="AM14" s="9"/>
      <c r="AN14" s="9"/>
      <c r="AO14" s="9"/>
      <c r="AP14" s="9">
        <f t="shared" si="20"/>
        <v>40.613509193062782</v>
      </c>
      <c r="AQ14" s="9">
        <f t="shared" si="21"/>
        <v>0</v>
      </c>
      <c r="AR14" s="9"/>
      <c r="AS14" s="9"/>
      <c r="AU14" s="14">
        <f>-SUM(IF(D14&lt;0,D14,0),IF(I14&lt;0,I14,0),IF(N14&lt;0,N14,0),IF(S14&lt;0,S14,0),IF(X14&lt;0,X14,0))</f>
        <v>0</v>
      </c>
      <c r="AV14" s="14">
        <f t="shared" si="22"/>
        <v>40.613509193062782</v>
      </c>
      <c r="AW14" s="14">
        <f t="shared" si="23"/>
        <v>0</v>
      </c>
      <c r="AX14" s="15">
        <v>1.8644812216218845E-2</v>
      </c>
      <c r="AY14" s="15">
        <v>6.0037600572648224E-2</v>
      </c>
      <c r="BA14">
        <f>IF(D14&gt;=0, D14*0.15*0.5, D14*0.05*0.5)</f>
        <v>0.4928459968417882</v>
      </c>
      <c r="BB14">
        <f>IF(I14&gt;=0, I14*0.15*0.5, I14*0.05*0.5)</f>
        <v>0.27752333544194702</v>
      </c>
      <c r="BC14">
        <f>IF(N14&gt;=0, N14*0.15*0.5, N14*0.05*0.5)</f>
        <v>0.27833382748067376</v>
      </c>
      <c r="BD14">
        <f>IF(S14&gt;=0, S14*0.15*0.5, S14*0.05*0.5)</f>
        <v>0.70144139192998411</v>
      </c>
      <c r="BE14">
        <f>IF(X14&gt;=0, X14*0.15*0.5, X14*0.05*0.5)</f>
        <v>0.46910347603261471</v>
      </c>
      <c r="BL14">
        <f>E14*0.5*AY14-F14*0.5*AX14</f>
        <v>0.19726194068143954</v>
      </c>
      <c r="BM14">
        <f>J14*0.5*AY14-K14*0.5*AX14</f>
        <v>0.11107890108568455</v>
      </c>
      <c r="BN14">
        <f>O14*0.5*AY14-P14*0.5*AX14</f>
        <v>0.11140330106760715</v>
      </c>
      <c r="BO14">
        <f>T14*0.5*AY14-U14*0.5*AX14</f>
        <v>0.28075238742543185</v>
      </c>
      <c r="BP14">
        <f>Y14*0.5*AY14-Z14*0.5*AX14</f>
        <v>0.18775898080857986</v>
      </c>
    </row>
    <row r="15" spans="1:68" x14ac:dyDescent="0.35">
      <c r="A15" s="3">
        <v>45098.270833333343</v>
      </c>
      <c r="B15" s="9">
        <v>6.6840791702270508</v>
      </c>
      <c r="C15" s="18">
        <v>0.16601543128490451</v>
      </c>
      <c r="D15" s="20">
        <f t="shared" si="0"/>
        <v>6.5180637389421463</v>
      </c>
      <c r="E15" s="9">
        <f t="shared" si="1"/>
        <v>6.5180637389421463</v>
      </c>
      <c r="F15" s="18">
        <f t="shared" si="2"/>
        <v>0</v>
      </c>
      <c r="G15" s="9">
        <v>3.8091588020324711</v>
      </c>
      <c r="H15" s="18">
        <v>0.16771408915519709</v>
      </c>
      <c r="I15" s="20">
        <f t="shared" si="3"/>
        <v>3.641444712877274</v>
      </c>
      <c r="J15" s="9">
        <f t="shared" si="4"/>
        <v>3.641444712877274</v>
      </c>
      <c r="K15" s="18">
        <f t="shared" si="5"/>
        <v>0</v>
      </c>
      <c r="L15" s="9">
        <v>3.841617107391357</v>
      </c>
      <c r="M15" s="18">
        <v>0.17196069657802579</v>
      </c>
      <c r="N15" s="20">
        <f t="shared" si="6"/>
        <v>3.6696564108133312</v>
      </c>
      <c r="O15" s="7">
        <f t="shared" si="7"/>
        <v>3.6696564108133312</v>
      </c>
      <c r="P15" s="18">
        <f t="shared" si="8"/>
        <v>0</v>
      </c>
      <c r="Q15" s="9">
        <v>9.5745639801025391</v>
      </c>
      <c r="R15" s="18">
        <v>0.17450866103172299</v>
      </c>
      <c r="S15" s="20">
        <f t="shared" si="9"/>
        <v>9.400055319070816</v>
      </c>
      <c r="T15" s="9">
        <f t="shared" si="10"/>
        <v>9.400055319070816</v>
      </c>
      <c r="U15" s="18">
        <f t="shared" si="11"/>
        <v>0</v>
      </c>
      <c r="V15" s="9">
        <v>6.4996271133422852</v>
      </c>
      <c r="W15" s="18">
        <v>0.17875528335571289</v>
      </c>
      <c r="X15" s="20">
        <f t="shared" si="12"/>
        <v>6.3208718299865723</v>
      </c>
      <c r="Y15" s="9">
        <f t="shared" si="13"/>
        <v>6.3208718299865723</v>
      </c>
      <c r="Z15" s="18">
        <f t="shared" si="14"/>
        <v>0</v>
      </c>
      <c r="AB15">
        <v>7.3367247581481934</v>
      </c>
      <c r="AC15">
        <f t="shared" si="15"/>
        <v>3.6683623790740967</v>
      </c>
      <c r="AD15">
        <v>3.6804122924804692</v>
      </c>
      <c r="AE15">
        <f t="shared" si="16"/>
        <v>1.8402061462402346</v>
      </c>
      <c r="AF15">
        <v>3.438898086547852</v>
      </c>
      <c r="AG15">
        <f t="shared" si="17"/>
        <v>1.719449043273926</v>
      </c>
      <c r="AH15">
        <v>3.5009105205535889</v>
      </c>
      <c r="AI15">
        <f t="shared" si="18"/>
        <v>1.7504552602767944</v>
      </c>
      <c r="AJ15">
        <v>3.4836564064025879</v>
      </c>
      <c r="AK15" s="26">
        <f t="shared" si="19"/>
        <v>1.7418282032012939</v>
      </c>
      <c r="AL15" s="9"/>
      <c r="AM15" s="9"/>
      <c r="AN15" s="9"/>
      <c r="AO15" s="9"/>
      <c r="AP15" s="9">
        <f t="shared" si="20"/>
        <v>40.270393043756485</v>
      </c>
      <c r="AQ15" s="9">
        <f t="shared" si="21"/>
        <v>0</v>
      </c>
      <c r="AR15" s="9"/>
      <c r="AS15" s="9"/>
      <c r="AU15" s="14">
        <f>-SUM(IF(D15&lt;0,D15,0),IF(I15&lt;0,I15,0),IF(N15&lt;0,N15,0),IF(S15&lt;0,S15,0),IF(X15&lt;0,X15,0))</f>
        <v>0</v>
      </c>
      <c r="AV15" s="14">
        <f t="shared" si="22"/>
        <v>40.270393043756485</v>
      </c>
      <c r="AW15" s="14">
        <f t="shared" si="23"/>
        <v>0</v>
      </c>
      <c r="AX15" s="15">
        <v>1.8644812216218845E-2</v>
      </c>
      <c r="AY15" s="15">
        <v>6.0037600572648224E-2</v>
      </c>
      <c r="BA15">
        <f>IF(D15&gt;=0, D15*0.15*0.5, D15*0.05*0.5)</f>
        <v>0.48885478042066094</v>
      </c>
      <c r="BB15">
        <f>IF(I15&gt;=0, I15*0.15*0.5, I15*0.05*0.5)</f>
        <v>0.27310835346579554</v>
      </c>
      <c r="BC15">
        <f>IF(N15&gt;=0, N15*0.15*0.5, N15*0.05*0.5)</f>
        <v>0.27522423081099984</v>
      </c>
      <c r="BD15">
        <f>IF(S15&gt;=0, S15*0.15*0.5, S15*0.05*0.5)</f>
        <v>0.70500414893031116</v>
      </c>
      <c r="BE15">
        <f>IF(X15&gt;=0, X15*0.15*0.5, X15*0.05*0.5)</f>
        <v>0.47406538724899289</v>
      </c>
      <c r="BL15">
        <f>E15*0.5*AY15-F15*0.5*AX15</f>
        <v>0.1956644536328353</v>
      </c>
      <c r="BM15">
        <f>J15*0.5*AY15-K15*0.5*AX15</f>
        <v>0.10931180158955374</v>
      </c>
      <c r="BN15">
        <f>O15*0.5*AY15-P15*0.5*AX15</f>
        <v>0.11015868291563434</v>
      </c>
      <c r="BO15">
        <f>T15*0.5*AY15-U15*0.5*AX15</f>
        <v>0.28217838330358552</v>
      </c>
      <c r="BP15">
        <f>Y15*0.5*AY15-Z15*0.5*AX15</f>
        <v>0.18974498909981893</v>
      </c>
    </row>
    <row r="16" spans="1:68" x14ac:dyDescent="0.35">
      <c r="A16" s="3">
        <v>45098.291666666657</v>
      </c>
      <c r="B16" s="9">
        <v>6.6789026260375977</v>
      </c>
      <c r="C16" s="18">
        <v>0.16788119077682501</v>
      </c>
      <c r="D16" s="20">
        <f t="shared" si="0"/>
        <v>6.5110214352607727</v>
      </c>
      <c r="E16" s="9">
        <f t="shared" si="1"/>
        <v>6.5110214352607727</v>
      </c>
      <c r="F16" s="18">
        <f t="shared" si="2"/>
        <v>0</v>
      </c>
      <c r="G16" s="9">
        <v>3.797301054000854</v>
      </c>
      <c r="H16" s="18">
        <v>0.2396532744169235</v>
      </c>
      <c r="I16" s="20">
        <f t="shared" si="3"/>
        <v>3.5576477795839305</v>
      </c>
      <c r="J16" s="9">
        <f t="shared" si="4"/>
        <v>3.5576477795839305</v>
      </c>
      <c r="K16" s="18">
        <f t="shared" si="5"/>
        <v>0</v>
      </c>
      <c r="L16" s="9">
        <v>3.832929134368896</v>
      </c>
      <c r="M16" s="18">
        <v>0.41908353567123408</v>
      </c>
      <c r="N16" s="20">
        <f t="shared" si="6"/>
        <v>3.4138455986976619</v>
      </c>
      <c r="O16" s="7">
        <f t="shared" si="7"/>
        <v>3.4138455986976619</v>
      </c>
      <c r="P16" s="18">
        <f t="shared" si="8"/>
        <v>0</v>
      </c>
      <c r="Q16" s="9">
        <v>9.5855093002319336</v>
      </c>
      <c r="R16" s="18">
        <v>0.526741623878479</v>
      </c>
      <c r="S16" s="20">
        <f t="shared" si="9"/>
        <v>9.0587676763534546</v>
      </c>
      <c r="T16" s="9">
        <f t="shared" si="10"/>
        <v>9.0587676763534546</v>
      </c>
      <c r="U16" s="18">
        <f t="shared" si="11"/>
        <v>0</v>
      </c>
      <c r="V16" s="9">
        <v>6.4796500205993652</v>
      </c>
      <c r="W16" s="18">
        <v>0.70617187023162842</v>
      </c>
      <c r="X16" s="20">
        <f t="shared" si="12"/>
        <v>5.7734781503677368</v>
      </c>
      <c r="Y16" s="9">
        <f t="shared" si="13"/>
        <v>5.7734781503677368</v>
      </c>
      <c r="Z16" s="18">
        <f t="shared" si="14"/>
        <v>0</v>
      </c>
      <c r="AB16">
        <v>7.3819437026977539</v>
      </c>
      <c r="AC16">
        <f t="shared" si="15"/>
        <v>3.690971851348877</v>
      </c>
      <c r="AD16">
        <v>3.5092594623565669</v>
      </c>
      <c r="AE16">
        <f t="shared" si="16"/>
        <v>1.7546297311782835</v>
      </c>
      <c r="AF16">
        <v>3.3992161750793461</v>
      </c>
      <c r="AG16">
        <f t="shared" si="17"/>
        <v>1.6996080875396731</v>
      </c>
      <c r="AH16">
        <v>3.430590152740479</v>
      </c>
      <c r="AI16">
        <f t="shared" si="18"/>
        <v>1.7152950763702395</v>
      </c>
      <c r="AJ16">
        <v>3.425961971282959</v>
      </c>
      <c r="AK16" s="26">
        <f t="shared" si="19"/>
        <v>1.7129809856414795</v>
      </c>
      <c r="AL16" s="9"/>
      <c r="AM16" s="9"/>
      <c r="AN16" s="9"/>
      <c r="AO16" s="9"/>
      <c r="AP16" s="9">
        <f t="shared" si="20"/>
        <v>38.88824637234211</v>
      </c>
      <c r="AQ16" s="9">
        <f t="shared" si="21"/>
        <v>0</v>
      </c>
      <c r="AR16" s="9"/>
      <c r="AS16" s="9"/>
      <c r="AU16" s="14">
        <f>-SUM(IF(D16&lt;0,D16,0),IF(I16&lt;0,I16,0),IF(N16&lt;0,N16,0),IF(S16&lt;0,S16,0),IF(X16&lt;0,X16,0))</f>
        <v>0</v>
      </c>
      <c r="AV16" s="14">
        <f t="shared" si="22"/>
        <v>38.88824637234211</v>
      </c>
      <c r="AW16" s="14">
        <f t="shared" si="23"/>
        <v>0</v>
      </c>
      <c r="AX16" s="15">
        <v>1.8644812216218845E-2</v>
      </c>
      <c r="AY16" s="15">
        <v>6.0037600572648224E-2</v>
      </c>
      <c r="BA16">
        <f>IF(D16&gt;=0, D16*0.15*0.5, D16*0.05*0.5)</f>
        <v>0.48832660764455793</v>
      </c>
      <c r="BB16">
        <f>IF(I16&gt;=0, I16*0.15*0.5, I16*0.05*0.5)</f>
        <v>0.26682358346879476</v>
      </c>
      <c r="BC16">
        <f>IF(N16&gt;=0, N16*0.15*0.5, N16*0.05*0.5)</f>
        <v>0.25603841990232462</v>
      </c>
      <c r="BD16">
        <f>IF(S16&gt;=0, S16*0.15*0.5, S16*0.05*0.5)</f>
        <v>0.67940757572650912</v>
      </c>
      <c r="BE16">
        <f>IF(X16&gt;=0, X16*0.15*0.5, X16*0.05*0.5)</f>
        <v>0.43301086127758026</v>
      </c>
      <c r="BL16">
        <f>E16*0.5*AY16-F16*0.5*AX16</f>
        <v>0.19545305212506853</v>
      </c>
      <c r="BM16">
        <f>J16*0.5*AY16-K16*0.5*AX16</f>
        <v>0.10679631818441443</v>
      </c>
      <c r="BN16">
        <f>O16*0.5*AY16-P16*0.5*AX16</f>
        <v>0.10247954923565168</v>
      </c>
      <c r="BO16">
        <f>T16*0.5*AY16-U16*0.5*AX16</f>
        <v>0.27193333771666267</v>
      </c>
      <c r="BP16">
        <f>Y16*0.5*AY16-Z16*0.5*AX16</f>
        <v>0.17331288755334504</v>
      </c>
    </row>
    <row r="17" spans="1:68" x14ac:dyDescent="0.35">
      <c r="A17" s="3">
        <v>45098.3125</v>
      </c>
      <c r="B17" s="9">
        <v>6.6772065162658691</v>
      </c>
      <c r="C17" s="18">
        <v>0.41648155450820917</v>
      </c>
      <c r="D17" s="20">
        <f t="shared" si="0"/>
        <v>6.2607249617576599</v>
      </c>
      <c r="E17" s="9">
        <f t="shared" si="1"/>
        <v>6.2607249617576599</v>
      </c>
      <c r="F17" s="18">
        <f t="shared" si="2"/>
        <v>0</v>
      </c>
      <c r="G17" s="9">
        <v>3.714663982391357</v>
      </c>
      <c r="H17" s="18">
        <v>0.51840710639953613</v>
      </c>
      <c r="I17" s="20">
        <f t="shared" si="3"/>
        <v>3.1962568759918208</v>
      </c>
      <c r="J17" s="9">
        <f t="shared" si="4"/>
        <v>3.1962568759918208</v>
      </c>
      <c r="K17" s="18">
        <f t="shared" si="5"/>
        <v>0</v>
      </c>
      <c r="L17" s="9">
        <v>3.7856471538543701</v>
      </c>
      <c r="M17" s="18">
        <v>0.77322119474411011</v>
      </c>
      <c r="N17" s="20">
        <f t="shared" si="6"/>
        <v>3.01242595911026</v>
      </c>
      <c r="O17" s="7">
        <f t="shared" si="7"/>
        <v>3.01242595911026</v>
      </c>
      <c r="P17" s="18">
        <f t="shared" si="8"/>
        <v>0</v>
      </c>
      <c r="Q17" s="9">
        <v>9.6093158721923828</v>
      </c>
      <c r="R17" s="18">
        <v>0.92610961198806763</v>
      </c>
      <c r="S17" s="20">
        <f t="shared" si="9"/>
        <v>8.6832062602043152</v>
      </c>
      <c r="T17" s="9">
        <f t="shared" si="10"/>
        <v>8.6832062602043152</v>
      </c>
      <c r="U17" s="18">
        <f t="shared" si="11"/>
        <v>0</v>
      </c>
      <c r="V17" s="9">
        <v>6.480318546295166</v>
      </c>
      <c r="W17" s="18">
        <v>1.180923700332642</v>
      </c>
      <c r="X17" s="20">
        <f t="shared" si="12"/>
        <v>5.2993948459625244</v>
      </c>
      <c r="Y17" s="9">
        <f t="shared" si="13"/>
        <v>5.2993948459625244</v>
      </c>
      <c r="Z17" s="18">
        <f t="shared" si="14"/>
        <v>0</v>
      </c>
      <c r="AB17">
        <v>7.4281797409057617</v>
      </c>
      <c r="AC17">
        <f t="shared" si="15"/>
        <v>3.7140898704528809</v>
      </c>
      <c r="AD17">
        <v>3.3711438179016109</v>
      </c>
      <c r="AE17">
        <f t="shared" si="16"/>
        <v>1.6855719089508054</v>
      </c>
      <c r="AF17">
        <v>3.34166407585144</v>
      </c>
      <c r="AG17">
        <f t="shared" si="17"/>
        <v>1.67083203792572</v>
      </c>
      <c r="AH17">
        <v>3.4162330627441411</v>
      </c>
      <c r="AI17">
        <f t="shared" si="18"/>
        <v>1.7081165313720705</v>
      </c>
      <c r="AJ17">
        <v>3.4292914867401119</v>
      </c>
      <c r="AK17" s="26">
        <f t="shared" si="19"/>
        <v>1.7146457433700559</v>
      </c>
      <c r="AL17" s="9"/>
      <c r="AM17" s="9"/>
      <c r="AN17" s="9"/>
      <c r="AO17" s="9"/>
      <c r="AP17" s="9">
        <f t="shared" si="20"/>
        <v>36.945264995098114</v>
      </c>
      <c r="AQ17" s="9">
        <f t="shared" si="21"/>
        <v>0</v>
      </c>
      <c r="AR17" s="9"/>
      <c r="AS17" s="9"/>
      <c r="AU17" s="14">
        <f>-SUM(IF(D17&lt;0,D17,0),IF(I17&lt;0,I17,0),IF(N17&lt;0,N17,0),IF(S17&lt;0,S17,0),IF(X17&lt;0,X17,0))</f>
        <v>0</v>
      </c>
      <c r="AV17" s="14">
        <f t="shared" si="22"/>
        <v>36.945264995098114</v>
      </c>
      <c r="AW17" s="14">
        <f t="shared" si="23"/>
        <v>0</v>
      </c>
      <c r="AX17" s="15">
        <v>1.8644812216218845E-2</v>
      </c>
      <c r="AY17" s="15">
        <v>6.0037600572648224E-2</v>
      </c>
      <c r="BA17">
        <f>IF(D17&gt;=0, D17*0.15*0.5, D17*0.05*0.5)</f>
        <v>0.46955437213182449</v>
      </c>
      <c r="BB17">
        <f>IF(I17&gt;=0, I17*0.15*0.5, I17*0.05*0.5)</f>
        <v>0.23971926569938656</v>
      </c>
      <c r="BC17">
        <f>IF(N17&gt;=0, N17*0.15*0.5, N17*0.05*0.5)</f>
        <v>0.22593194693326948</v>
      </c>
      <c r="BD17">
        <f>IF(S17&gt;=0, S17*0.15*0.5, S17*0.05*0.5)</f>
        <v>0.65124046951532366</v>
      </c>
      <c r="BE17">
        <f>IF(X17&gt;=0, X17*0.15*0.5, X17*0.05*0.5)</f>
        <v>0.3974546134471893</v>
      </c>
      <c r="BL17">
        <f>E17*0.5*AY17-F17*0.5*AX17</f>
        <v>0.18793945227460734</v>
      </c>
      <c r="BM17">
        <f>J17*0.5*AY17-K17*0.5*AX17</f>
        <v>9.5947796824188678E-2</v>
      </c>
      <c r="BN17">
        <f>O17*0.5*AY17-P17*0.5*AX17</f>
        <v>9.0429413243869258E-2</v>
      </c>
      <c r="BO17">
        <f>T17*0.5*AY17-U17*0.5*AX17</f>
        <v>0.2606594345700326</v>
      </c>
      <c r="BP17">
        <f>Y17*0.5*AY17-Z17*0.5*AX17</f>
        <v>0.15908147551932436</v>
      </c>
    </row>
    <row r="18" spans="1:68" x14ac:dyDescent="0.35">
      <c r="A18" s="3">
        <v>45098.333333333343</v>
      </c>
      <c r="B18" s="9">
        <v>6.657465934753418</v>
      </c>
      <c r="C18" s="18">
        <v>0.52357912063598633</v>
      </c>
      <c r="D18" s="20">
        <f t="shared" si="0"/>
        <v>6.1338868141174316</v>
      </c>
      <c r="E18" s="9">
        <f t="shared" si="1"/>
        <v>6.1338868141174316</v>
      </c>
      <c r="F18" s="18">
        <f t="shared" si="2"/>
        <v>0</v>
      </c>
      <c r="G18" s="9">
        <v>3.7270820140838619</v>
      </c>
      <c r="H18" s="18">
        <v>0.66838306188583374</v>
      </c>
      <c r="I18" s="20">
        <f t="shared" si="3"/>
        <v>3.0586989521980281</v>
      </c>
      <c r="J18" s="9">
        <f t="shared" si="4"/>
        <v>3.0586989521980281</v>
      </c>
      <c r="K18" s="18">
        <f t="shared" si="5"/>
        <v>0</v>
      </c>
      <c r="L18" s="9">
        <v>3.7746987342834468</v>
      </c>
      <c r="M18" s="18">
        <v>1.030393004417419</v>
      </c>
      <c r="N18" s="20">
        <f t="shared" si="6"/>
        <v>2.7443057298660278</v>
      </c>
      <c r="O18" s="7">
        <f t="shared" si="7"/>
        <v>2.7443057298660278</v>
      </c>
      <c r="P18" s="18">
        <f t="shared" si="8"/>
        <v>0</v>
      </c>
      <c r="Q18" s="9">
        <v>9.5778636932373047</v>
      </c>
      <c r="R18" s="18">
        <v>1.2475988864898679</v>
      </c>
      <c r="S18" s="20">
        <f t="shared" si="9"/>
        <v>8.3302648067474365</v>
      </c>
      <c r="T18" s="9">
        <f t="shared" si="10"/>
        <v>8.3302648067474365</v>
      </c>
      <c r="U18" s="18">
        <f t="shared" si="11"/>
        <v>0</v>
      </c>
      <c r="V18" s="9">
        <v>6.4569687843322754</v>
      </c>
      <c r="W18" s="18">
        <v>1.6096088886260991</v>
      </c>
      <c r="X18" s="20">
        <f t="shared" si="12"/>
        <v>4.8473598957061768</v>
      </c>
      <c r="Y18" s="9">
        <f t="shared" si="13"/>
        <v>4.8473598957061768</v>
      </c>
      <c r="Z18" s="18">
        <f t="shared" si="14"/>
        <v>0</v>
      </c>
      <c r="AB18">
        <v>7.487513542175293</v>
      </c>
      <c r="AC18">
        <f t="shared" si="15"/>
        <v>3.7437567710876465</v>
      </c>
      <c r="AD18">
        <v>3.285916805267334</v>
      </c>
      <c r="AE18">
        <f t="shared" si="16"/>
        <v>1.642958402633667</v>
      </c>
      <c r="AF18">
        <v>3.3143222332000728</v>
      </c>
      <c r="AG18">
        <f t="shared" si="17"/>
        <v>1.6571611166000364</v>
      </c>
      <c r="AH18">
        <v>3.3993854522705078</v>
      </c>
      <c r="AI18">
        <f t="shared" si="18"/>
        <v>1.6996927261352539</v>
      </c>
      <c r="AJ18">
        <v>3.4387824535369869</v>
      </c>
      <c r="AK18" s="26">
        <f t="shared" si="19"/>
        <v>1.7193912267684934</v>
      </c>
      <c r="AL18" s="9"/>
      <c r="AM18" s="9"/>
      <c r="AN18" s="9"/>
      <c r="AO18" s="9"/>
      <c r="AP18" s="9">
        <f t="shared" si="20"/>
        <v>35.577476441860199</v>
      </c>
      <c r="AQ18" s="9">
        <f t="shared" si="21"/>
        <v>0</v>
      </c>
      <c r="AR18" s="9"/>
      <c r="AS18" s="9"/>
      <c r="AU18" s="14">
        <f>-SUM(IF(D18&lt;0,D18,0),IF(I18&lt;0,I18,0),IF(N18&lt;0,N18,0),IF(S18&lt;0,S18,0),IF(X18&lt;0,X18,0))</f>
        <v>0</v>
      </c>
      <c r="AV18" s="14">
        <f t="shared" si="22"/>
        <v>35.577476441860199</v>
      </c>
      <c r="AW18" s="14">
        <f t="shared" si="23"/>
        <v>0</v>
      </c>
      <c r="AX18" s="15">
        <v>1.8644812216218845E-2</v>
      </c>
      <c r="AY18" s="15">
        <v>6.0037600572648224E-2</v>
      </c>
      <c r="BA18">
        <f>IF(D18&gt;=0, D18*0.15*0.5, D18*0.05*0.5)</f>
        <v>0.46004151105880736</v>
      </c>
      <c r="BB18">
        <f>IF(I18&gt;=0, I18*0.15*0.5, I18*0.05*0.5)</f>
        <v>0.22940242141485209</v>
      </c>
      <c r="BC18">
        <f>IF(N18&gt;=0, N18*0.15*0.5, N18*0.05*0.5)</f>
        <v>0.20582292973995209</v>
      </c>
      <c r="BD18">
        <f>IF(S18&gt;=0, S18*0.15*0.5, S18*0.05*0.5)</f>
        <v>0.62476986050605776</v>
      </c>
      <c r="BE18">
        <f>IF(X18&gt;=0, X18*0.15*0.5, X18*0.05*0.5)</f>
        <v>0.36355199217796325</v>
      </c>
      <c r="BL18">
        <f>E18*0.5*AY18-F18*0.5*AX18</f>
        <v>0.18413192325190805</v>
      </c>
      <c r="BM18">
        <f>J18*0.5*AY18-K18*0.5*AX18</f>
        <v>9.1818472982021435E-2</v>
      </c>
      <c r="BN18">
        <f>O18*0.5*AY18-P18*0.5*AX18</f>
        <v>8.2380765629463212E-2</v>
      </c>
      <c r="BO18">
        <f>T18*0.5*AY18-U18*0.5*AX18</f>
        <v>0.25006455556594565</v>
      </c>
      <c r="BP18">
        <f>Y18*0.5*AY18-Z18*0.5*AX18</f>
        <v>0.14551192862514059</v>
      </c>
    </row>
    <row r="19" spans="1:68" x14ac:dyDescent="0.35">
      <c r="A19" s="3">
        <v>45098.354166666657</v>
      </c>
      <c r="B19" s="9">
        <v>6.6291360855102539</v>
      </c>
      <c r="C19" s="18">
        <v>2.4026679992675781</v>
      </c>
      <c r="D19" s="20">
        <f t="shared" si="0"/>
        <v>4.2264680862426758</v>
      </c>
      <c r="E19" s="9">
        <f t="shared" si="1"/>
        <v>4.2264680862426758</v>
      </c>
      <c r="F19" s="18">
        <f t="shared" si="2"/>
        <v>0</v>
      </c>
      <c r="G19" s="9">
        <v>3.6470293998718262</v>
      </c>
      <c r="H19" s="18">
        <v>2.6014196872711182</v>
      </c>
      <c r="I19" s="20">
        <f t="shared" si="3"/>
        <v>1.045609712600708</v>
      </c>
      <c r="J19" s="9">
        <f t="shared" si="4"/>
        <v>1.045609712600708</v>
      </c>
      <c r="K19" s="18">
        <f t="shared" si="5"/>
        <v>0</v>
      </c>
      <c r="L19" s="9">
        <v>3.7584095001220699</v>
      </c>
      <c r="M19" s="18">
        <v>3.0982990264892578</v>
      </c>
      <c r="N19" s="20">
        <f t="shared" si="6"/>
        <v>0.66011047363281206</v>
      </c>
      <c r="O19" s="7">
        <f t="shared" si="7"/>
        <v>0.66011047363281206</v>
      </c>
      <c r="P19" s="18">
        <f t="shared" si="8"/>
        <v>0</v>
      </c>
      <c r="Q19" s="9">
        <v>9.6017017364501953</v>
      </c>
      <c r="R19" s="18">
        <v>3.396426677703857</v>
      </c>
      <c r="S19" s="20">
        <f t="shared" si="9"/>
        <v>6.2052750587463379</v>
      </c>
      <c r="T19" s="9">
        <f t="shared" si="10"/>
        <v>6.2052750587463379</v>
      </c>
      <c r="U19" s="18">
        <f t="shared" si="11"/>
        <v>0</v>
      </c>
      <c r="V19" s="9">
        <v>6.4519667625427246</v>
      </c>
      <c r="W19" s="18">
        <v>3.8933062553405762</v>
      </c>
      <c r="X19" s="20">
        <f t="shared" si="12"/>
        <v>2.5586605072021484</v>
      </c>
      <c r="Y19" s="9">
        <f t="shared" si="13"/>
        <v>2.5586605072021484</v>
      </c>
      <c r="Z19" s="18">
        <f t="shared" si="14"/>
        <v>0</v>
      </c>
      <c r="AB19">
        <v>7.5160126686096191</v>
      </c>
      <c r="AC19">
        <f t="shared" si="15"/>
        <v>3.7580063343048096</v>
      </c>
      <c r="AD19">
        <v>3.238660335540771</v>
      </c>
      <c r="AE19">
        <f t="shared" si="16"/>
        <v>1.6193301677703855</v>
      </c>
      <c r="AF19">
        <v>3.2782585620880131</v>
      </c>
      <c r="AG19">
        <f t="shared" si="17"/>
        <v>1.6391292810440066</v>
      </c>
      <c r="AH19">
        <v>3.4093964099884029</v>
      </c>
      <c r="AI19">
        <f t="shared" si="18"/>
        <v>1.7046982049942014</v>
      </c>
      <c r="AJ19">
        <v>3.4857501983642578</v>
      </c>
      <c r="AK19" s="26">
        <f t="shared" si="19"/>
        <v>1.7428750991821289</v>
      </c>
      <c r="AL19" s="9"/>
      <c r="AM19" s="9"/>
      <c r="AN19" s="9"/>
      <c r="AO19" s="9"/>
      <c r="AP19" s="9">
        <f t="shared" si="20"/>
        <v>25.160162925720215</v>
      </c>
      <c r="AQ19" s="9">
        <f t="shared" si="21"/>
        <v>0</v>
      </c>
      <c r="AR19" s="9"/>
      <c r="AS19" s="9"/>
      <c r="AU19" s="14">
        <f>-SUM(IF(D19&lt;0,D19,0),IF(I19&lt;0,I19,0),IF(N19&lt;0,N19,0),IF(S19&lt;0,S19,0),IF(X19&lt;0,X19,0))</f>
        <v>0</v>
      </c>
      <c r="AV19" s="14">
        <f t="shared" si="22"/>
        <v>25.160162925720215</v>
      </c>
      <c r="AW19" s="14">
        <f t="shared" si="23"/>
        <v>0</v>
      </c>
      <c r="AX19" s="15">
        <v>1.8644812216218845E-2</v>
      </c>
      <c r="AY19" s="15">
        <v>6.0037600572648224E-2</v>
      </c>
      <c r="BA19">
        <f>IF(D19&gt;=0, D19*0.15*0.5, D19*0.05*0.5)</f>
        <v>0.31698510646820066</v>
      </c>
      <c r="BB19">
        <f>IF(I19&gt;=0, I19*0.15*0.5, I19*0.05*0.5)</f>
        <v>7.8420728445053101E-2</v>
      </c>
      <c r="BC19">
        <f>IF(N19&gt;=0, N19*0.15*0.5, N19*0.05*0.5)</f>
        <v>4.95082855224609E-2</v>
      </c>
      <c r="BD19">
        <f>IF(S19&gt;=0, S19*0.15*0.5, S19*0.05*0.5)</f>
        <v>0.46539562940597534</v>
      </c>
      <c r="BE19">
        <f>IF(X19&gt;=0, X19*0.15*0.5, X19*0.05*0.5)</f>
        <v>0.19189953804016113</v>
      </c>
      <c r="BL19">
        <f>E19*0.5*AY19-F19*0.5*AX19</f>
        <v>0.12687350139744136</v>
      </c>
      <c r="BM19">
        <f>J19*0.5*AY19-K19*0.5*AX19</f>
        <v>3.1387949140001405E-2</v>
      </c>
      <c r="BN19">
        <f>O19*0.5*AY19-P19*0.5*AX19</f>
        <v>1.9815724474894204E-2</v>
      </c>
      <c r="BO19">
        <f>T19*0.5*AY19-U19*0.5*AX19</f>
        <v>0.18627491271021443</v>
      </c>
      <c r="BP19">
        <f>Y19*0.5*AY19-Z19*0.5*AX19</f>
        <v>7.6807918766206046E-2</v>
      </c>
    </row>
    <row r="20" spans="1:68" x14ac:dyDescent="0.35">
      <c r="A20" s="3">
        <v>45098.375</v>
      </c>
      <c r="B20" s="9">
        <v>8.5</v>
      </c>
      <c r="C20" s="18">
        <v>8.2423810958862305</v>
      </c>
      <c r="D20" s="20">
        <f t="shared" si="0"/>
        <v>0.25761890411376953</v>
      </c>
      <c r="E20" s="9">
        <f t="shared" si="1"/>
        <v>0.25761890411376953</v>
      </c>
      <c r="F20" s="18">
        <f t="shared" si="2"/>
        <v>0</v>
      </c>
      <c r="G20" s="9">
        <v>3.6557812690734859</v>
      </c>
      <c r="H20" s="18">
        <v>8.5316371917724609</v>
      </c>
      <c r="I20" s="20">
        <f t="shared" si="3"/>
        <v>-4.8758559226989746</v>
      </c>
      <c r="J20" s="9">
        <f t="shared" si="4"/>
        <v>0</v>
      </c>
      <c r="K20" s="18">
        <f t="shared" si="5"/>
        <v>4.8758559226989746</v>
      </c>
      <c r="L20" s="9">
        <v>3.7450137138366699</v>
      </c>
      <c r="M20" s="18">
        <v>9.2547779083251953</v>
      </c>
      <c r="N20" s="20">
        <f t="shared" si="6"/>
        <v>-5.5097641944885254</v>
      </c>
      <c r="O20" s="7">
        <f t="shared" si="7"/>
        <v>0</v>
      </c>
      <c r="P20" s="18">
        <f t="shared" si="8"/>
        <v>5.5097641944885254</v>
      </c>
      <c r="Q20" s="9">
        <v>9.6552257537841797</v>
      </c>
      <c r="R20" s="18">
        <v>9.6886625289916992</v>
      </c>
      <c r="S20" s="20">
        <f t="shared" si="9"/>
        <v>-3.3436775207519531E-2</v>
      </c>
      <c r="T20" s="9">
        <f t="shared" si="10"/>
        <v>0</v>
      </c>
      <c r="U20" s="18">
        <f t="shared" si="11"/>
        <v>3.3436775207519531E-2</v>
      </c>
      <c r="V20" s="9">
        <v>6.5096673965454102</v>
      </c>
      <c r="W20" s="18">
        <v>10.411802291870121</v>
      </c>
      <c r="X20" s="20">
        <f t="shared" si="12"/>
        <v>-3.9021348953247106</v>
      </c>
      <c r="Y20" s="9">
        <f t="shared" si="13"/>
        <v>0</v>
      </c>
      <c r="Z20" s="18">
        <f t="shared" si="14"/>
        <v>3.9021348953247106</v>
      </c>
      <c r="AB20">
        <v>7.566709041595459</v>
      </c>
      <c r="AC20">
        <f t="shared" si="15"/>
        <v>3.7833545207977295</v>
      </c>
      <c r="AD20">
        <v>3.2047982215881352</v>
      </c>
      <c r="AE20">
        <f t="shared" si="16"/>
        <v>1.6023991107940676</v>
      </c>
      <c r="AF20">
        <v>3.270551204681396</v>
      </c>
      <c r="AG20">
        <f t="shared" si="17"/>
        <v>1.635275602340698</v>
      </c>
      <c r="AH20">
        <v>3.430778980255127</v>
      </c>
      <c r="AI20">
        <f t="shared" si="18"/>
        <v>1.7153894901275635</v>
      </c>
      <c r="AJ20">
        <v>3.617087602615356</v>
      </c>
      <c r="AK20" s="26">
        <f t="shared" si="19"/>
        <v>1.808543801307678</v>
      </c>
      <c r="AL20" s="9"/>
      <c r="AM20" s="9"/>
      <c r="AN20" s="9"/>
      <c r="AO20" s="9"/>
      <c r="AP20" s="9">
        <f t="shared" si="20"/>
        <v>0</v>
      </c>
      <c r="AQ20" s="9">
        <f t="shared" si="21"/>
        <v>3.5186103582382202</v>
      </c>
      <c r="AR20" s="9"/>
      <c r="AS20" s="9"/>
      <c r="AU20" s="14">
        <f>-SUM(IF(D20&lt;0,D20,0),IF(I20&lt;0,I20,0),IF(N20&lt;0,N20,0),IF(S20&lt;0,S20,0),IF(X20&lt;0,X20,0))</f>
        <v>14.32119178771973</v>
      </c>
      <c r="AV20" s="14">
        <f t="shared" si="22"/>
        <v>10.802581429481506</v>
      </c>
      <c r="AW20" s="14">
        <f t="shared" si="23"/>
        <v>1.3257194015344818</v>
      </c>
      <c r="AX20" s="15">
        <v>1.8644812216218845E-2</v>
      </c>
      <c r="AY20" s="15">
        <v>6.0037600572648224E-2</v>
      </c>
      <c r="BA20">
        <f>IF(D20&gt;=0, D20*0.15*0.5, D20*0.05*0.5)</f>
        <v>1.9321417808532713E-2</v>
      </c>
      <c r="BB20">
        <f>IF(I20&gt;=0, I20*0.15*0.5, I20*0.05*0.5)</f>
        <v>-0.12189639806747438</v>
      </c>
      <c r="BC20">
        <f>IF(N20&gt;=0, N20*0.15*0.5, N20*0.05*0.5)</f>
        <v>-0.13774410486221314</v>
      </c>
      <c r="BD20">
        <f>IF(S20&gt;=0, S20*0.15*0.5, S20*0.05*0.5)</f>
        <v>-8.3591938018798837E-4</v>
      </c>
      <c r="BE20">
        <f>IF(X20&gt;=0, X20*0.15*0.5, X20*0.05*0.5)</f>
        <v>-9.7553372383117773E-2</v>
      </c>
      <c r="BL20">
        <f>E20*0.5*AY20-F20*0.5*AX20</f>
        <v>7.7334104325729285E-3</v>
      </c>
      <c r="BM20">
        <f>J20*0.5*AY20-K20*0.5*AX20</f>
        <v>-4.5454709036030425E-2</v>
      </c>
      <c r="BN20">
        <f>O20*0.5*AY20-P20*0.5*AX20</f>
        <v>-5.1364259380942419E-2</v>
      </c>
      <c r="BO20">
        <f>T20*0.5*AY20-U20*0.5*AX20</f>
        <v>-3.1171119743006177E-4</v>
      </c>
      <c r="BP20">
        <f>Y20*0.5*AY20-Z20*0.5*AX20</f>
        <v>-3.6377286182842007E-2</v>
      </c>
    </row>
    <row r="21" spans="1:68" x14ac:dyDescent="0.35">
      <c r="A21" s="3">
        <v>45098.395833333343</v>
      </c>
      <c r="B21" s="9">
        <v>9.5</v>
      </c>
      <c r="C21" s="18">
        <v>8.5727653503417969</v>
      </c>
      <c r="D21" s="20">
        <f t="shared" si="0"/>
        <v>0.92723464965820313</v>
      </c>
      <c r="E21" s="9">
        <f t="shared" si="1"/>
        <v>0.92723464965820313</v>
      </c>
      <c r="F21" s="18">
        <f t="shared" si="2"/>
        <v>0</v>
      </c>
      <c r="G21" s="9">
        <v>3.6235642433166499</v>
      </c>
      <c r="H21" s="18">
        <v>8.9940757751464844</v>
      </c>
      <c r="I21" s="20">
        <f t="shared" si="3"/>
        <v>-5.370511531829834</v>
      </c>
      <c r="J21" s="9">
        <f t="shared" si="4"/>
        <v>0</v>
      </c>
      <c r="K21" s="18">
        <f t="shared" si="5"/>
        <v>5.370511531829834</v>
      </c>
      <c r="L21" s="9">
        <v>3.7273814678192139</v>
      </c>
      <c r="M21" s="18">
        <v>10.0473518371582</v>
      </c>
      <c r="N21" s="20">
        <f t="shared" si="6"/>
        <v>-6.3199703693389857</v>
      </c>
      <c r="O21" s="7">
        <f t="shared" si="7"/>
        <v>0</v>
      </c>
      <c r="P21" s="18">
        <f t="shared" si="8"/>
        <v>6.3199703693389857</v>
      </c>
      <c r="Q21" s="9">
        <v>9.7101573944091797</v>
      </c>
      <c r="R21" s="18">
        <v>10.67931652069092</v>
      </c>
      <c r="S21" s="20">
        <f t="shared" si="9"/>
        <v>-0.96915912628174006</v>
      </c>
      <c r="T21" s="9">
        <f t="shared" si="10"/>
        <v>0</v>
      </c>
      <c r="U21" s="18">
        <f t="shared" si="11"/>
        <v>0.96915912628174006</v>
      </c>
      <c r="V21" s="9">
        <v>6.5286598205566406</v>
      </c>
      <c r="W21" s="18">
        <v>11.73259258270264</v>
      </c>
      <c r="X21" s="20">
        <f t="shared" si="12"/>
        <v>-5.2039327621459996</v>
      </c>
      <c r="Y21" s="9">
        <f t="shared" si="13"/>
        <v>0</v>
      </c>
      <c r="Z21" s="18">
        <f t="shared" si="14"/>
        <v>5.2039327621459996</v>
      </c>
      <c r="AB21">
        <v>7.6616501808166504</v>
      </c>
      <c r="AC21">
        <f t="shared" si="15"/>
        <v>3.8308250904083252</v>
      </c>
      <c r="AD21">
        <v>3.2235465049743648</v>
      </c>
      <c r="AE21">
        <f t="shared" si="16"/>
        <v>1.6117732524871824</v>
      </c>
      <c r="AF21">
        <v>3.2778713703155522</v>
      </c>
      <c r="AG21">
        <f t="shared" si="17"/>
        <v>1.6389356851577761</v>
      </c>
      <c r="AH21">
        <v>3.4982566833496089</v>
      </c>
      <c r="AI21">
        <f t="shared" si="18"/>
        <v>1.7491283416748045</v>
      </c>
      <c r="AJ21">
        <v>3.5829811096191411</v>
      </c>
      <c r="AK21" s="26">
        <f t="shared" si="19"/>
        <v>1.7914905548095705</v>
      </c>
      <c r="AL21" s="9"/>
      <c r="AM21" s="9"/>
      <c r="AN21" s="9"/>
      <c r="AO21" s="9"/>
      <c r="AP21" s="9">
        <f t="shared" si="20"/>
        <v>0</v>
      </c>
      <c r="AQ21" s="9">
        <f t="shared" si="21"/>
        <v>6.3141862154006958</v>
      </c>
      <c r="AR21" s="9"/>
      <c r="AS21" s="9"/>
      <c r="AU21" s="14">
        <f>-SUM(IF(D21&lt;0,D21,0),IF(I21&lt;0,I21,0),IF(N21&lt;0,N21,0),IF(S21&lt;0,S21,0),IF(X21&lt;0,X21,0))</f>
        <v>17.863573789596558</v>
      </c>
      <c r="AV21" s="14">
        <f t="shared" si="22"/>
        <v>11.549387574195862</v>
      </c>
      <c r="AW21" s="14">
        <f t="shared" si="23"/>
        <v>1.5467117779914255</v>
      </c>
      <c r="AX21" s="15">
        <v>1.8644812216218845E-2</v>
      </c>
      <c r="AY21" s="15">
        <v>6.0037600572648224E-2</v>
      </c>
      <c r="BA21">
        <f>IF(D21&gt;=0, D21*0.15*0.5, D21*0.05*0.5)</f>
        <v>6.9542598724365232E-2</v>
      </c>
      <c r="BB21">
        <f>IF(I21&gt;=0, I21*0.15*0.5, I21*0.05*0.5)</f>
        <v>-0.13426278829574587</v>
      </c>
      <c r="BC21">
        <f>IF(N21&gt;=0, N21*0.15*0.5, N21*0.05*0.5)</f>
        <v>-0.15799925923347466</v>
      </c>
      <c r="BD21">
        <f>IF(S21&gt;=0, S21*0.15*0.5, S21*0.05*0.5)</f>
        <v>-2.4228978157043501E-2</v>
      </c>
      <c r="BE21">
        <f>IF(X21&gt;=0, X21*0.15*0.5, X21*0.05*0.5)</f>
        <v>-0.13009831905364999</v>
      </c>
      <c r="BL21">
        <f>E21*0.5*AY21-F21*0.5*AX21</f>
        <v>2.7834471766649306E-2</v>
      </c>
      <c r="BM21">
        <f>J21*0.5*AY21-K21*0.5*AX21</f>
        <v>-5.0066089508002537E-2</v>
      </c>
      <c r="BN21">
        <f>O21*0.5*AY21-P21*0.5*AX21</f>
        <v>-5.8917330374196324E-2</v>
      </c>
      <c r="BO21">
        <f>T21*0.5*AY21-U21*0.5*AX21</f>
        <v>-9.0348949585788846E-3</v>
      </c>
      <c r="BP21">
        <f>Y21*0.5*AY21-Z21*0.5*AX21</f>
        <v>-4.8513174568020609E-2</v>
      </c>
    </row>
    <row r="22" spans="1:68" x14ac:dyDescent="0.35">
      <c r="A22" s="3">
        <v>45098.416666666657</v>
      </c>
      <c r="B22" s="9">
        <v>6.5674467086791992</v>
      </c>
      <c r="C22" s="18">
        <v>2.3771646022796631</v>
      </c>
      <c r="D22" s="20">
        <f t="shared" si="0"/>
        <v>4.1902821063995361</v>
      </c>
      <c r="E22" s="9">
        <f t="shared" si="1"/>
        <v>4.1902821063995361</v>
      </c>
      <c r="F22" s="18">
        <f t="shared" si="2"/>
        <v>0</v>
      </c>
      <c r="G22" s="9">
        <v>3.6009154319763179</v>
      </c>
      <c r="H22" s="18">
        <v>3.1152162551879878</v>
      </c>
      <c r="I22" s="20">
        <f t="shared" si="3"/>
        <v>0.48569917678833008</v>
      </c>
      <c r="J22" s="9">
        <f t="shared" si="4"/>
        <v>0.48569917678833008</v>
      </c>
      <c r="K22" s="18">
        <f t="shared" si="5"/>
        <v>0</v>
      </c>
      <c r="L22" s="9">
        <v>3.7223637104034419</v>
      </c>
      <c r="M22" s="18">
        <v>4.7608332633972168</v>
      </c>
      <c r="N22" s="20">
        <f t="shared" si="6"/>
        <v>-1.0384695529937749</v>
      </c>
      <c r="O22" s="7">
        <f t="shared" si="7"/>
        <v>0</v>
      </c>
      <c r="P22" s="18">
        <f t="shared" si="8"/>
        <v>1.0384695529937749</v>
      </c>
      <c r="Q22" s="9">
        <v>9.8859157562255859</v>
      </c>
      <c r="R22" s="18">
        <v>5.8014068603515616</v>
      </c>
      <c r="S22" s="20">
        <f t="shared" si="9"/>
        <v>4.0845088958740243</v>
      </c>
      <c r="T22" s="9">
        <f t="shared" si="10"/>
        <v>4.0845088958740243</v>
      </c>
      <c r="U22" s="18">
        <f t="shared" si="11"/>
        <v>0</v>
      </c>
      <c r="V22" s="9">
        <v>6.5923523902893066</v>
      </c>
      <c r="W22" s="18">
        <v>25.20244026184082</v>
      </c>
      <c r="X22" s="20">
        <f t="shared" si="12"/>
        <v>-18.610087871551514</v>
      </c>
      <c r="Y22" s="9">
        <f t="shared" si="13"/>
        <v>0</v>
      </c>
      <c r="Z22" s="18">
        <f t="shared" si="14"/>
        <v>18.610087871551514</v>
      </c>
      <c r="AB22">
        <v>7.7967972755432129</v>
      </c>
      <c r="AC22">
        <f t="shared" si="15"/>
        <v>3.8983986377716064</v>
      </c>
      <c r="AD22">
        <v>3.246307373046875</v>
      </c>
      <c r="AE22">
        <f t="shared" si="16"/>
        <v>1.6231536865234375</v>
      </c>
      <c r="AF22">
        <v>3.263663530349731</v>
      </c>
      <c r="AG22">
        <f t="shared" si="17"/>
        <v>1.6318317651748655</v>
      </c>
      <c r="AH22">
        <v>3.6012973785400391</v>
      </c>
      <c r="AI22">
        <f t="shared" si="18"/>
        <v>1.8006486892700195</v>
      </c>
      <c r="AJ22">
        <v>3.497958660125732</v>
      </c>
      <c r="AK22" s="26">
        <f t="shared" si="19"/>
        <v>1.748979330062866</v>
      </c>
      <c r="AL22" s="9"/>
      <c r="AM22" s="9"/>
      <c r="AN22" s="9"/>
      <c r="AO22" s="9"/>
      <c r="AP22" s="9">
        <f t="shared" si="20"/>
        <v>0</v>
      </c>
      <c r="AQ22" s="9">
        <f t="shared" si="21"/>
        <v>0.18505513668060303</v>
      </c>
      <c r="AR22" s="9"/>
      <c r="AS22" s="9"/>
      <c r="AU22" s="14">
        <f>-SUM(IF(D22&lt;0,D22,0),IF(I22&lt;0,I22,0),IF(N22&lt;0,N22,0),IF(S22&lt;0,S22,0),IF(X22&lt;0,X22,0))</f>
        <v>19.648557424545288</v>
      </c>
      <c r="AV22" s="14">
        <f t="shared" si="22"/>
        <v>19.463502287864685</v>
      </c>
      <c r="AW22" s="14">
        <f t="shared" si="23"/>
        <v>1.0095078025498003</v>
      </c>
      <c r="AX22" s="15">
        <v>1.8644812216218845E-2</v>
      </c>
      <c r="AY22" s="15">
        <v>6.0037600572648224E-2</v>
      </c>
      <c r="BA22">
        <f>IF(D22&gt;=0, D22*0.15*0.5, D22*0.05*0.5)</f>
        <v>0.31427115797996519</v>
      </c>
      <c r="BB22">
        <f>IF(I22&gt;=0, I22*0.15*0.5, I22*0.05*0.5)</f>
        <v>3.6427438259124756E-2</v>
      </c>
      <c r="BC22">
        <f>IF(N22&gt;=0, N22*0.15*0.5, N22*0.05*0.5)</f>
        <v>-2.5961738824844371E-2</v>
      </c>
      <c r="BD22">
        <f>IF(S22&gt;=0, S22*0.15*0.5, S22*0.05*0.5)</f>
        <v>0.30633816719055179</v>
      </c>
      <c r="BE22">
        <f>IF(X22&gt;=0, X22*0.15*0.5, X22*0.05*0.5)</f>
        <v>-0.46525219678878788</v>
      </c>
      <c r="BL22">
        <f>E22*0.5*AY22-F22*0.5*AX22</f>
        <v>0.1257872416953652</v>
      </c>
      <c r="BM22">
        <f>J22*0.5*AY22-K22*0.5*AX22</f>
        <v>1.4580106587240908E-2</v>
      </c>
      <c r="BN22">
        <f>O22*0.5*AY22-P22*0.5*AX22</f>
        <v>-9.6810349039148282E-3</v>
      </c>
      <c r="BO22">
        <f>T22*0.5*AY22-U22*0.5*AX22</f>
        <v>0.12261205681295655</v>
      </c>
      <c r="BP22">
        <f>Y22*0.5*AY22-Z22*0.5*AX22</f>
        <v>-0.17349079684620491</v>
      </c>
    </row>
    <row r="23" spans="1:68" x14ac:dyDescent="0.35">
      <c r="A23" s="3">
        <v>45098.4375</v>
      </c>
      <c r="B23" s="9">
        <v>6.5156850814819336</v>
      </c>
      <c r="C23" s="18">
        <v>2.4802253246307369</v>
      </c>
      <c r="D23" s="20">
        <f t="shared" si="0"/>
        <v>4.0354597568511963</v>
      </c>
      <c r="E23" s="9">
        <f t="shared" si="1"/>
        <v>4.0354597568511963</v>
      </c>
      <c r="F23" s="18">
        <f t="shared" si="2"/>
        <v>0</v>
      </c>
      <c r="G23" s="9">
        <v>3.5808625221252441</v>
      </c>
      <c r="H23" s="18">
        <v>3.259502649307251</v>
      </c>
      <c r="I23" s="20">
        <f t="shared" si="3"/>
        <v>0.32135987281799316</v>
      </c>
      <c r="J23" s="9">
        <f t="shared" si="4"/>
        <v>0.32135987281799316</v>
      </c>
      <c r="K23" s="18">
        <f t="shared" si="5"/>
        <v>0</v>
      </c>
      <c r="L23" s="9">
        <v>3.7008621692657471</v>
      </c>
      <c r="M23" s="18">
        <v>5.0081844329833984</v>
      </c>
      <c r="N23" s="20">
        <f t="shared" si="6"/>
        <v>-1.3073222637176514</v>
      </c>
      <c r="O23" s="7">
        <f t="shared" si="7"/>
        <v>0</v>
      </c>
      <c r="P23" s="18">
        <f t="shared" si="8"/>
        <v>1.3073222637176514</v>
      </c>
      <c r="Q23" s="9">
        <v>10.060824394226071</v>
      </c>
      <c r="R23" s="18">
        <v>6.1105966567993164</v>
      </c>
      <c r="S23" s="20">
        <f t="shared" si="9"/>
        <v>3.9502277374267543</v>
      </c>
      <c r="T23" s="9">
        <f t="shared" si="10"/>
        <v>3.9502277374267543</v>
      </c>
      <c r="U23" s="18">
        <f t="shared" si="11"/>
        <v>0</v>
      </c>
      <c r="V23" s="9">
        <v>6.7705497741699219</v>
      </c>
      <c r="W23" s="18">
        <v>25.614595413208011</v>
      </c>
      <c r="X23" s="20">
        <f t="shared" si="12"/>
        <v>-18.844045639038089</v>
      </c>
      <c r="Y23" s="9">
        <f t="shared" si="13"/>
        <v>0</v>
      </c>
      <c r="Z23" s="18">
        <f t="shared" si="14"/>
        <v>18.844045639038089</v>
      </c>
      <c r="AB23">
        <v>8.115941047668457</v>
      </c>
      <c r="AC23">
        <f t="shared" si="15"/>
        <v>4.0579705238342285</v>
      </c>
      <c r="AD23">
        <v>3.2769355773925781</v>
      </c>
      <c r="AE23">
        <f t="shared" si="16"/>
        <v>1.6384677886962891</v>
      </c>
      <c r="AF23">
        <v>3.2627205848693852</v>
      </c>
      <c r="AG23">
        <f t="shared" si="17"/>
        <v>1.6313602924346926</v>
      </c>
      <c r="AH23">
        <v>3.7064228057861328</v>
      </c>
      <c r="AI23">
        <f t="shared" si="18"/>
        <v>1.8532114028930664</v>
      </c>
      <c r="AJ23">
        <v>3.39289402961731</v>
      </c>
      <c r="AK23" s="26">
        <f t="shared" si="19"/>
        <v>1.696447014808655</v>
      </c>
      <c r="AL23" s="9"/>
      <c r="AM23" s="9"/>
      <c r="AN23" s="9"/>
      <c r="AO23" s="9"/>
      <c r="AP23" s="9">
        <f t="shared" si="20"/>
        <v>0</v>
      </c>
      <c r="AQ23" s="9">
        <f t="shared" si="21"/>
        <v>0.96686351299285889</v>
      </c>
      <c r="AR23" s="9"/>
      <c r="AS23" s="9"/>
      <c r="AU23" s="14">
        <f>-SUM(IF(D23&lt;0,D23,0),IF(I23&lt;0,I23,0),IF(N23&lt;0,N23,0),IF(S23&lt;0,S23,0),IF(X23&lt;0,X23,0))</f>
        <v>20.151367902755741</v>
      </c>
      <c r="AV23" s="14">
        <f t="shared" si="22"/>
        <v>19.184504389762875</v>
      </c>
      <c r="AW23" s="14">
        <f t="shared" si="23"/>
        <v>1.0503981491181393</v>
      </c>
      <c r="AX23" s="15">
        <v>1.8644812216218845E-2</v>
      </c>
      <c r="AY23" s="15">
        <v>6.0037600572648224E-2</v>
      </c>
      <c r="BA23">
        <f>IF(D23&gt;=0, D23*0.15*0.5, D23*0.05*0.5)</f>
        <v>0.30265948176383972</v>
      </c>
      <c r="BB23">
        <f>IF(I23&gt;=0, I23*0.15*0.5, I23*0.05*0.5)</f>
        <v>2.4101990461349487E-2</v>
      </c>
      <c r="BC23">
        <f>IF(N23&gt;=0, N23*0.15*0.5, N23*0.05*0.5)</f>
        <v>-3.2683056592941288E-2</v>
      </c>
      <c r="BD23">
        <f>IF(S23&gt;=0, S23*0.15*0.5, S23*0.05*0.5)</f>
        <v>0.29626708030700655</v>
      </c>
      <c r="BE23">
        <f>IF(X23&gt;=0, X23*0.15*0.5, X23*0.05*0.5)</f>
        <v>-0.47110114097595224</v>
      </c>
      <c r="BL23">
        <f>E23*0.5*AY23-F23*0.5*AX23</f>
        <v>0.12113966050441412</v>
      </c>
      <c r="BM23">
        <f>J23*0.5*AY23-K23*0.5*AX23</f>
        <v>9.6468378421618543E-3</v>
      </c>
      <c r="BN23">
        <f>O23*0.5*AY23-P23*0.5*AX23</f>
        <v>-1.218738905654887E-2</v>
      </c>
      <c r="BO23">
        <f>T23*0.5*AY23-U23*0.5*AX23</f>
        <v>0.11858109753531169</v>
      </c>
      <c r="BP23">
        <f>Y23*0.5*AY23-Z23*0.5*AX23</f>
        <v>-0.17567184616686141</v>
      </c>
    </row>
    <row r="24" spans="1:68" x14ac:dyDescent="0.35">
      <c r="A24" s="3">
        <v>45098.458333333343</v>
      </c>
      <c r="B24" s="9">
        <v>6.5141687393188477</v>
      </c>
      <c r="C24" s="18">
        <v>2.5797538757324219</v>
      </c>
      <c r="D24" s="20">
        <f t="shared" si="0"/>
        <v>3.9344148635864258</v>
      </c>
      <c r="E24" s="9">
        <f t="shared" si="1"/>
        <v>3.9344148635864258</v>
      </c>
      <c r="F24" s="18">
        <f t="shared" si="2"/>
        <v>0</v>
      </c>
      <c r="G24" s="9">
        <v>3.5786938667297359</v>
      </c>
      <c r="H24" s="18">
        <v>3.3988256454467769</v>
      </c>
      <c r="I24" s="20">
        <f t="shared" si="3"/>
        <v>0.17986822128295898</v>
      </c>
      <c r="J24" s="9">
        <f t="shared" si="4"/>
        <v>0.17986822128295898</v>
      </c>
      <c r="K24" s="18">
        <f t="shared" si="5"/>
        <v>0</v>
      </c>
      <c r="L24" s="9">
        <v>3.7019557952880859</v>
      </c>
      <c r="M24" s="18">
        <v>5.2469773292541504</v>
      </c>
      <c r="N24" s="20">
        <f t="shared" si="6"/>
        <v>-1.5450215339660645</v>
      </c>
      <c r="O24" s="7">
        <f t="shared" si="7"/>
        <v>0</v>
      </c>
      <c r="P24" s="18">
        <f t="shared" si="8"/>
        <v>1.5450215339660645</v>
      </c>
      <c r="Q24" s="9">
        <v>10.339053153991699</v>
      </c>
      <c r="R24" s="18">
        <v>6.4090747833251953</v>
      </c>
      <c r="S24" s="20">
        <f t="shared" si="9"/>
        <v>3.9299783706665039</v>
      </c>
      <c r="T24" s="9">
        <f t="shared" si="10"/>
        <v>3.9299783706665039</v>
      </c>
      <c r="U24" s="18">
        <f t="shared" si="11"/>
        <v>0</v>
      </c>
      <c r="V24" s="9">
        <v>6.858919620513916</v>
      </c>
      <c r="W24" s="18">
        <v>26.013978958129879</v>
      </c>
      <c r="X24" s="20">
        <f t="shared" si="12"/>
        <v>-19.155059337615963</v>
      </c>
      <c r="Y24" s="9">
        <f t="shared" si="13"/>
        <v>0</v>
      </c>
      <c r="Z24" s="18">
        <f t="shared" si="14"/>
        <v>19.155059337615963</v>
      </c>
      <c r="AB24">
        <v>8.5997724533081055</v>
      </c>
      <c r="AC24">
        <f t="shared" si="15"/>
        <v>4.2998862266540527</v>
      </c>
      <c r="AD24">
        <v>3.402102947235107</v>
      </c>
      <c r="AE24">
        <f t="shared" si="16"/>
        <v>1.7010514736175535</v>
      </c>
      <c r="AF24">
        <v>3.3884513378143311</v>
      </c>
      <c r="AG24">
        <f t="shared" si="17"/>
        <v>1.6942256689071655</v>
      </c>
      <c r="AH24">
        <v>3.7813858985900879</v>
      </c>
      <c r="AI24">
        <f t="shared" si="18"/>
        <v>1.8906929492950439</v>
      </c>
      <c r="AJ24">
        <v>3.2654411792755131</v>
      </c>
      <c r="AK24" s="26">
        <f t="shared" si="19"/>
        <v>1.6327205896377566</v>
      </c>
      <c r="AL24" s="9"/>
      <c r="AM24" s="9"/>
      <c r="AN24" s="9"/>
      <c r="AO24" s="9"/>
      <c r="AP24" s="9">
        <f t="shared" si="20"/>
        <v>0</v>
      </c>
      <c r="AQ24" s="9">
        <f t="shared" si="21"/>
        <v>1.4372425079345703</v>
      </c>
      <c r="AR24" s="9"/>
      <c r="AS24" s="9"/>
      <c r="AU24" s="14">
        <f>-SUM(IF(D24&lt;0,D24,0),IF(I24&lt;0,I24,0),IF(N24&lt;0,N24,0),IF(S24&lt;0,S24,0),IF(X24&lt;0,X24,0))</f>
        <v>20.700080871582028</v>
      </c>
      <c r="AV24" s="14">
        <f t="shared" si="22"/>
        <v>19.262838363647461</v>
      </c>
      <c r="AW24" s="14">
        <f t="shared" si="23"/>
        <v>1.0746121875085091</v>
      </c>
      <c r="AX24" s="15">
        <v>1.8644812216218845E-2</v>
      </c>
      <c r="AY24" s="15">
        <v>6.0037600572648224E-2</v>
      </c>
      <c r="BA24">
        <f>IF(D24&gt;=0, D24*0.15*0.5, D24*0.05*0.5)</f>
        <v>0.29508111476898191</v>
      </c>
      <c r="BB24">
        <f>IF(I24&gt;=0, I24*0.15*0.5, I24*0.05*0.5)</f>
        <v>1.3490116596221924E-2</v>
      </c>
      <c r="BC24">
        <f>IF(N24&gt;=0, N24*0.15*0.5, N24*0.05*0.5)</f>
        <v>-3.8625538349151611E-2</v>
      </c>
      <c r="BD24">
        <f>IF(S24&gt;=0, S24*0.15*0.5, S24*0.05*0.5)</f>
        <v>0.2947483777999878</v>
      </c>
      <c r="BE24">
        <f>IF(X24&gt;=0, X24*0.15*0.5, X24*0.05*0.5)</f>
        <v>-0.47887648344039913</v>
      </c>
      <c r="BL24">
        <f>E24*0.5*AY24-F24*0.5*AX24</f>
        <v>0.11810641403354603</v>
      </c>
      <c r="BM24">
        <f>J24*0.5*AY24-K24*0.5*AX24</f>
        <v>5.3994282125494975E-3</v>
      </c>
      <c r="BN24">
        <f>O24*0.5*AY24-P24*0.5*AX24</f>
        <v>-1.440331818540583E-2</v>
      </c>
      <c r="BO24">
        <f>T24*0.5*AY24-U24*0.5*AX24</f>
        <v>0.11797323583861122</v>
      </c>
      <c r="BP24">
        <f>Y24*0.5*AY24-Z24*0.5*AX24</f>
        <v>-0.17857124217018949</v>
      </c>
    </row>
    <row r="25" spans="1:68" x14ac:dyDescent="0.35">
      <c r="A25" s="3">
        <v>45098.479166666657</v>
      </c>
      <c r="B25" s="9">
        <v>10</v>
      </c>
      <c r="C25" s="18">
        <v>9.225560188293457</v>
      </c>
      <c r="D25" s="20">
        <f t="shared" si="0"/>
        <v>0.77443981170654297</v>
      </c>
      <c r="E25" s="9">
        <f t="shared" si="1"/>
        <v>0.77443981170654297</v>
      </c>
      <c r="F25" s="18">
        <f t="shared" si="2"/>
        <v>0</v>
      </c>
      <c r="G25" s="9">
        <v>3.6066372394561772</v>
      </c>
      <c r="H25" s="18">
        <v>9.9068641662597656</v>
      </c>
      <c r="I25" s="20">
        <f t="shared" si="3"/>
        <v>-6.3002269268035889</v>
      </c>
      <c r="J25" s="9">
        <f t="shared" si="4"/>
        <v>0</v>
      </c>
      <c r="K25" s="18">
        <f t="shared" si="5"/>
        <v>6.3002269268035889</v>
      </c>
      <c r="L25" s="9">
        <v>3.659483671188354</v>
      </c>
      <c r="M25" s="18">
        <v>11.610124588012701</v>
      </c>
      <c r="N25" s="20">
        <f t="shared" si="6"/>
        <v>-7.9506409168243461</v>
      </c>
      <c r="O25" s="7">
        <f t="shared" si="7"/>
        <v>0</v>
      </c>
      <c r="P25" s="18">
        <f t="shared" si="8"/>
        <v>7.9506409168243461</v>
      </c>
      <c r="Q25" s="9">
        <v>10.754331588745121</v>
      </c>
      <c r="R25" s="18">
        <v>12.632080078125</v>
      </c>
      <c r="S25" s="20">
        <f t="shared" si="9"/>
        <v>-1.8777484893798793</v>
      </c>
      <c r="T25" s="9">
        <f t="shared" si="10"/>
        <v>0</v>
      </c>
      <c r="U25" s="18">
        <f t="shared" si="11"/>
        <v>1.8777484893798793</v>
      </c>
      <c r="V25" s="9">
        <v>7.2336187362670898</v>
      </c>
      <c r="W25" s="18">
        <v>14.33534049987793</v>
      </c>
      <c r="X25" s="20">
        <f t="shared" si="12"/>
        <v>-7.1017217636108398</v>
      </c>
      <c r="Y25" s="9">
        <f t="shared" si="13"/>
        <v>0</v>
      </c>
      <c r="Z25" s="18">
        <f t="shared" si="14"/>
        <v>7.1017217636108398</v>
      </c>
      <c r="AB25">
        <v>9.1591405868530273</v>
      </c>
      <c r="AC25">
        <f t="shared" si="15"/>
        <v>4.5795702934265137</v>
      </c>
      <c r="AD25">
        <v>3.5711817741394039</v>
      </c>
      <c r="AE25">
        <f t="shared" si="16"/>
        <v>1.7855908870697019</v>
      </c>
      <c r="AF25">
        <v>3.3825709819793701</v>
      </c>
      <c r="AG25">
        <f t="shared" si="17"/>
        <v>1.6912854909896851</v>
      </c>
      <c r="AH25">
        <v>3.7861499786376949</v>
      </c>
      <c r="AI25">
        <f t="shared" si="18"/>
        <v>1.8930749893188474</v>
      </c>
      <c r="AJ25">
        <v>3.3169569969177251</v>
      </c>
      <c r="AK25" s="26">
        <f t="shared" si="19"/>
        <v>1.6584784984588625</v>
      </c>
      <c r="AL25" s="9"/>
      <c r="AM25" s="9"/>
      <c r="AN25" s="9"/>
      <c r="AO25" s="9"/>
      <c r="AP25" s="9">
        <f t="shared" si="20"/>
        <v>0</v>
      </c>
      <c r="AQ25" s="9">
        <f t="shared" si="21"/>
        <v>10.847898125648506</v>
      </c>
      <c r="AR25" s="9"/>
      <c r="AS25" s="9"/>
      <c r="AU25" s="14">
        <f>-SUM(IF(D25&lt;0,D25,0),IF(I25&lt;0,I25,0),IF(N25&lt;0,N25,0),IF(S25&lt;0,S25,0),IF(X25&lt;0,X25,0))</f>
        <v>23.230338096618652</v>
      </c>
      <c r="AV25" s="14">
        <f t="shared" si="22"/>
        <v>12.382439970970154</v>
      </c>
      <c r="AW25" s="14">
        <f t="shared" si="23"/>
        <v>1.8760711258104792</v>
      </c>
      <c r="AX25" s="15">
        <v>1.8644812216218845E-2</v>
      </c>
      <c r="AY25" s="15">
        <v>6.0037600572648224E-2</v>
      </c>
      <c r="BA25">
        <f>IF(D25&gt;=0, D25*0.15*0.5, D25*0.05*0.5)</f>
        <v>5.8082985877990718E-2</v>
      </c>
      <c r="BB25">
        <f>IF(I25&gt;=0, I25*0.15*0.5, I25*0.05*0.5)</f>
        <v>-0.15750567317008973</v>
      </c>
      <c r="BC25">
        <f>IF(N25&gt;=0, N25*0.15*0.5, N25*0.05*0.5)</f>
        <v>-0.19876602292060866</v>
      </c>
      <c r="BD25">
        <f>IF(S25&gt;=0, S25*0.15*0.5, S25*0.05*0.5)</f>
        <v>-4.6943712234496983E-2</v>
      </c>
      <c r="BE25">
        <f>IF(X25&gt;=0, X25*0.15*0.5, X25*0.05*0.5)</f>
        <v>-0.177543044090271</v>
      </c>
      <c r="BL25">
        <f>E25*0.5*AY25-F25*0.5*AX25</f>
        <v>2.3247754041397162E-2</v>
      </c>
      <c r="BM25">
        <f>J25*0.5*AY25-K25*0.5*AX25</f>
        <v>-5.8733273984909233E-2</v>
      </c>
      <c r="BN25">
        <f>O25*0.5*AY25-P25*0.5*AX25</f>
        <v>-7.4119103446387988E-2</v>
      </c>
      <c r="BO25">
        <f>T25*0.5*AY25-U25*0.5*AX25</f>
        <v>-1.7505133986888226E-2</v>
      </c>
      <c r="BP25">
        <f>Y25*0.5*AY25-Z25*0.5*AX25</f>
        <v>-6.6205134347179312E-2</v>
      </c>
    </row>
    <row r="26" spans="1:68" x14ac:dyDescent="0.35">
      <c r="A26" s="3">
        <v>45098.5</v>
      </c>
      <c r="B26" s="9">
        <v>6.4839277267456046</v>
      </c>
      <c r="C26" s="18">
        <v>3.5456643104553218</v>
      </c>
      <c r="D26" s="20">
        <f t="shared" si="0"/>
        <v>2.9382634162902828</v>
      </c>
      <c r="E26" s="9">
        <f t="shared" si="1"/>
        <v>2.9382634162902828</v>
      </c>
      <c r="F26" s="18">
        <f t="shared" si="2"/>
        <v>0</v>
      </c>
      <c r="G26" s="9">
        <v>3.5987181663513179</v>
      </c>
      <c r="H26" s="18">
        <v>4.520991325378418</v>
      </c>
      <c r="I26" s="20">
        <f t="shared" si="3"/>
        <v>-0.92227315902710005</v>
      </c>
      <c r="J26" s="9">
        <f t="shared" si="4"/>
        <v>0</v>
      </c>
      <c r="K26" s="18">
        <f t="shared" si="5"/>
        <v>0.92227315902710005</v>
      </c>
      <c r="L26" s="9">
        <v>3.6345019340515141</v>
      </c>
      <c r="M26" s="18">
        <v>6.5440530776977539</v>
      </c>
      <c r="N26" s="20">
        <f t="shared" si="6"/>
        <v>-2.9095511436462398</v>
      </c>
      <c r="O26" s="7">
        <f t="shared" si="7"/>
        <v>0</v>
      </c>
      <c r="P26" s="18">
        <f t="shared" si="8"/>
        <v>2.9095511436462398</v>
      </c>
      <c r="Q26" s="9">
        <v>11.447500228881839</v>
      </c>
      <c r="R26" s="18">
        <v>7.8686237335205078</v>
      </c>
      <c r="S26" s="20">
        <f t="shared" si="9"/>
        <v>3.5788764953613317</v>
      </c>
      <c r="T26" s="9">
        <f t="shared" si="10"/>
        <v>3.5788764953613317</v>
      </c>
      <c r="U26" s="18">
        <f t="shared" si="11"/>
        <v>0</v>
      </c>
      <c r="V26" s="9">
        <v>7.4784026145935059</v>
      </c>
      <c r="W26" s="18">
        <v>9.8916854858398437</v>
      </c>
      <c r="X26" s="20">
        <f t="shared" si="12"/>
        <v>-2.4132828712463379</v>
      </c>
      <c r="Y26" s="9">
        <f t="shared" si="13"/>
        <v>0</v>
      </c>
      <c r="Z26" s="18">
        <f t="shared" si="14"/>
        <v>2.4132828712463379</v>
      </c>
      <c r="AB26">
        <v>9.5588912963867187</v>
      </c>
      <c r="AC26">
        <f t="shared" si="15"/>
        <v>4.7794456481933594</v>
      </c>
      <c r="AD26">
        <v>3.7086071968078609</v>
      </c>
      <c r="AE26">
        <f t="shared" si="16"/>
        <v>1.8543035984039304</v>
      </c>
      <c r="AF26">
        <v>3.276649951934814</v>
      </c>
      <c r="AG26">
        <f t="shared" si="17"/>
        <v>1.638324975967407</v>
      </c>
      <c r="AH26">
        <v>3.7989780902862549</v>
      </c>
      <c r="AI26">
        <f t="shared" si="18"/>
        <v>1.8994890451431274</v>
      </c>
      <c r="AJ26">
        <v>3.236403226852417</v>
      </c>
      <c r="AK26" s="26">
        <f t="shared" si="19"/>
        <v>1.6182016134262085</v>
      </c>
      <c r="AL26" s="9"/>
      <c r="AM26" s="9"/>
      <c r="AN26" s="9"/>
      <c r="AO26" s="9"/>
      <c r="AP26" s="9">
        <f t="shared" si="20"/>
        <v>12.061797618865967</v>
      </c>
      <c r="AQ26" s="9">
        <f t="shared" si="21"/>
        <v>0</v>
      </c>
      <c r="AR26" s="9"/>
      <c r="AS26" s="9"/>
      <c r="AU26" s="14">
        <f>-SUM(IF(D26&lt;0,D26,0),IF(I26&lt;0,I26,0),IF(N26&lt;0,N26,0),IF(S26&lt;0,S26,0),IF(X26&lt;0,X26,0))</f>
        <v>6.2451071739196777</v>
      </c>
      <c r="AV26" s="14">
        <f t="shared" si="22"/>
        <v>18.306904792785648</v>
      </c>
      <c r="AW26" s="14">
        <f t="shared" si="23"/>
        <v>0.34113397347107732</v>
      </c>
      <c r="AX26" s="15">
        <v>1.8644812216218845E-2</v>
      </c>
      <c r="AY26" s="15">
        <v>6.0037600572648224E-2</v>
      </c>
      <c r="BA26">
        <f>IF(D26&gt;=0, D26*0.15*0.5, D26*0.05*0.5)</f>
        <v>0.22036975622177121</v>
      </c>
      <c r="BB26">
        <f>IF(I26&gt;=0, I26*0.15*0.5, I26*0.05*0.5)</f>
        <v>-2.3056828975677502E-2</v>
      </c>
      <c r="BC26">
        <f>IF(N26&gt;=0, N26*0.15*0.5, N26*0.05*0.5)</f>
        <v>-7.2738778591156003E-2</v>
      </c>
      <c r="BD26">
        <f>IF(S26&gt;=0, S26*0.15*0.5, S26*0.05*0.5)</f>
        <v>0.26841573715209988</v>
      </c>
      <c r="BE26">
        <f>IF(X26&gt;=0, X26*0.15*0.5, X26*0.05*0.5)</f>
        <v>-6.0332071781158451E-2</v>
      </c>
      <c r="BL26">
        <f>E26*0.5*AY26-F26*0.5*AX26</f>
        <v>8.8203142682230409E-2</v>
      </c>
      <c r="BM26">
        <f>J26*0.5*AY26-K26*0.5*AX26</f>
        <v>-8.5978049310596102E-3</v>
      </c>
      <c r="BN26">
        <f>O26*0.5*AY26-P26*0.5*AX26</f>
        <v>-2.7124017353384461E-2</v>
      </c>
      <c r="BO26">
        <f>T26*0.5*AY26-U26*0.5*AX26</f>
        <v>0.10743357876367138</v>
      </c>
      <c r="BP26">
        <f>Y26*0.5*AY26-Z26*0.5*AX26</f>
        <v>-2.2497602979502707E-2</v>
      </c>
    </row>
    <row r="27" spans="1:68" x14ac:dyDescent="0.35">
      <c r="A27" s="3">
        <v>45098.520833333343</v>
      </c>
      <c r="B27" s="9">
        <v>9</v>
      </c>
      <c r="C27" s="18">
        <v>8.7600669860839844</v>
      </c>
      <c r="D27" s="20">
        <f t="shared" si="0"/>
        <v>0.23993301391601563</v>
      </c>
      <c r="E27" s="9">
        <f t="shared" si="1"/>
        <v>0.23993301391601563</v>
      </c>
      <c r="F27" s="18">
        <f t="shared" si="2"/>
        <v>0</v>
      </c>
      <c r="G27" s="9">
        <v>3.5940556526184082</v>
      </c>
      <c r="H27" s="18">
        <v>10.498306274414061</v>
      </c>
      <c r="I27" s="20">
        <f t="shared" si="3"/>
        <v>-6.9042506217956525</v>
      </c>
      <c r="J27" s="9">
        <f t="shared" si="4"/>
        <v>0</v>
      </c>
      <c r="K27" s="18">
        <f t="shared" si="5"/>
        <v>6.9042506217956525</v>
      </c>
      <c r="L27" s="9">
        <v>3.617034912109375</v>
      </c>
      <c r="M27" s="18">
        <v>13.1884822845459</v>
      </c>
      <c r="N27" s="20">
        <f t="shared" si="6"/>
        <v>-9.5714473724365252</v>
      </c>
      <c r="O27" s="7">
        <f t="shared" si="7"/>
        <v>0</v>
      </c>
      <c r="P27" s="18">
        <f t="shared" si="8"/>
        <v>9.5714473724365252</v>
      </c>
      <c r="Q27" s="9">
        <v>11.715274810791019</v>
      </c>
      <c r="R27" s="18">
        <v>15.244034767150881</v>
      </c>
      <c r="S27" s="20">
        <f t="shared" si="9"/>
        <v>-3.5287599563598615</v>
      </c>
      <c r="T27" s="9">
        <f t="shared" si="10"/>
        <v>0</v>
      </c>
      <c r="U27" s="18">
        <f t="shared" si="11"/>
        <v>3.5287599563598615</v>
      </c>
      <c r="V27" s="9">
        <v>7.6686067581176758</v>
      </c>
      <c r="W27" s="18">
        <v>17.934209823608398</v>
      </c>
      <c r="X27" s="20">
        <f t="shared" si="12"/>
        <v>-10.265603065490723</v>
      </c>
      <c r="Y27" s="9">
        <f t="shared" si="13"/>
        <v>0</v>
      </c>
      <c r="Z27" s="18">
        <f t="shared" si="14"/>
        <v>10.265603065490723</v>
      </c>
      <c r="AB27">
        <v>9.6679763793945313</v>
      </c>
      <c r="AC27">
        <f t="shared" si="15"/>
        <v>4.8339881896972656</v>
      </c>
      <c r="AD27">
        <v>3.8207688331603999</v>
      </c>
      <c r="AE27">
        <f t="shared" si="16"/>
        <v>1.9103844165802</v>
      </c>
      <c r="AF27">
        <v>3.1721704006195068</v>
      </c>
      <c r="AG27">
        <f t="shared" si="17"/>
        <v>1.5860852003097534</v>
      </c>
      <c r="AH27">
        <v>3.8143661022186279</v>
      </c>
      <c r="AI27">
        <f t="shared" si="18"/>
        <v>1.907183051109314</v>
      </c>
      <c r="AJ27">
        <v>3.1761834621429439</v>
      </c>
      <c r="AK27" s="26">
        <f t="shared" si="19"/>
        <v>1.5880917310714719</v>
      </c>
      <c r="AL27" s="9"/>
      <c r="AM27" s="9"/>
      <c r="AN27" s="9"/>
      <c r="AO27" s="9"/>
      <c r="AP27" s="9">
        <f t="shared" si="20"/>
        <v>0</v>
      </c>
      <c r="AQ27" s="9">
        <f t="shared" si="21"/>
        <v>18.204395413398743</v>
      </c>
      <c r="AR27" s="9"/>
      <c r="AS27" s="9"/>
      <c r="AU27" s="14">
        <f>-SUM(IF(D27&lt;0,D27,0),IF(I27&lt;0,I27,0),IF(N27&lt;0,N27,0),IF(S27&lt;0,S27,0),IF(X27&lt;0,X27,0))</f>
        <v>30.270061016082764</v>
      </c>
      <c r="AV27" s="14">
        <f t="shared" si="22"/>
        <v>12.065665602684021</v>
      </c>
      <c r="AW27" s="14">
        <f t="shared" si="23"/>
        <v>2.508776723378539</v>
      </c>
      <c r="AX27" s="15">
        <v>1.8644812216218845E-2</v>
      </c>
      <c r="AY27" s="15">
        <v>6.0037600572648224E-2</v>
      </c>
      <c r="BA27">
        <f>IF(D27&gt;=0, D27*0.15*0.5, D27*0.05*0.5)</f>
        <v>1.799497604370117E-2</v>
      </c>
      <c r="BB27">
        <f>IF(I27&gt;=0, I27*0.15*0.5, I27*0.05*0.5)</f>
        <v>-0.17260626554489134</v>
      </c>
      <c r="BC27">
        <f>IF(N27&gt;=0, N27*0.15*0.5, N27*0.05*0.5)</f>
        <v>-0.23928618431091314</v>
      </c>
      <c r="BD27">
        <f>IF(S27&gt;=0, S27*0.15*0.5, S27*0.05*0.5)</f>
        <v>-8.8218998908996538E-2</v>
      </c>
      <c r="BE27">
        <f>IF(X27&gt;=0, X27*0.15*0.5, X27*0.05*0.5)</f>
        <v>-0.25664007663726807</v>
      </c>
      <c r="BL27">
        <f>E27*0.5*AY27-F27*0.5*AX27</f>
        <v>7.2025012268406973E-3</v>
      </c>
      <c r="BM27">
        <f>J27*0.5*AY27-K27*0.5*AX27</f>
        <v>-6.4364228168546075E-2</v>
      </c>
      <c r="BN27">
        <f>O27*0.5*AY27-P27*0.5*AX27</f>
        <v>-8.9228919448250149E-2</v>
      </c>
      <c r="BO27">
        <f>T27*0.5*AY27-U27*0.5*AX27</f>
        <v>-3.2896533371221115E-2</v>
      </c>
      <c r="BP27">
        <f>Y27*0.5*AY27-Z27*0.5*AX27</f>
        <v>-9.5700120721157522E-2</v>
      </c>
    </row>
    <row r="28" spans="1:68" x14ac:dyDescent="0.35">
      <c r="A28" s="3">
        <v>45098.541666666657</v>
      </c>
      <c r="B28" s="9">
        <v>8</v>
      </c>
      <c r="C28" s="18">
        <v>6.7414026260375977</v>
      </c>
      <c r="D28" s="20">
        <f t="shared" si="0"/>
        <v>1.2585973739624023</v>
      </c>
      <c r="E28" s="9">
        <f t="shared" si="1"/>
        <v>1.2585973739624023</v>
      </c>
      <c r="F28" s="18">
        <f t="shared" si="2"/>
        <v>0</v>
      </c>
      <c r="G28" s="9">
        <v>3.6113371849060059</v>
      </c>
      <c r="H28" s="18">
        <v>8.1625986099243164</v>
      </c>
      <c r="I28" s="20">
        <f t="shared" si="3"/>
        <v>-4.5512614250183105</v>
      </c>
      <c r="J28" s="9">
        <f t="shared" si="4"/>
        <v>0</v>
      </c>
      <c r="K28" s="18">
        <f t="shared" si="5"/>
        <v>4.5512614250183105</v>
      </c>
      <c r="L28" s="9">
        <v>3.6244215965271001</v>
      </c>
      <c r="M28" s="18">
        <v>10.51993560791016</v>
      </c>
      <c r="N28" s="20">
        <f t="shared" si="6"/>
        <v>-6.8955140113830602</v>
      </c>
      <c r="O28" s="7">
        <f t="shared" si="7"/>
        <v>0</v>
      </c>
      <c r="P28" s="18">
        <f t="shared" si="8"/>
        <v>6.8955140113830602</v>
      </c>
      <c r="Q28" s="9">
        <v>11.80559062957764</v>
      </c>
      <c r="R28" s="18">
        <v>12.25317859649658</v>
      </c>
      <c r="S28" s="20">
        <f t="shared" si="9"/>
        <v>-0.44758796691893998</v>
      </c>
      <c r="T28" s="9">
        <f t="shared" si="10"/>
        <v>0</v>
      </c>
      <c r="U28" s="18">
        <f t="shared" si="11"/>
        <v>0.44758796691893998</v>
      </c>
      <c r="V28" s="9">
        <v>7.7641654014587402</v>
      </c>
      <c r="W28" s="18">
        <v>14.61051654815674</v>
      </c>
      <c r="X28" s="20">
        <f t="shared" si="12"/>
        <v>-6.8463511466979998</v>
      </c>
      <c r="Y28" s="9">
        <f t="shared" si="13"/>
        <v>0</v>
      </c>
      <c r="Z28" s="18">
        <f t="shared" si="14"/>
        <v>6.8463511466979998</v>
      </c>
      <c r="AB28">
        <v>9.8219890594482422</v>
      </c>
      <c r="AC28">
        <f t="shared" si="15"/>
        <v>4.9109945297241211</v>
      </c>
      <c r="AD28">
        <v>3.8852889537811279</v>
      </c>
      <c r="AE28">
        <f t="shared" si="16"/>
        <v>1.942644476890564</v>
      </c>
      <c r="AF28">
        <v>3.273105144500732</v>
      </c>
      <c r="AG28">
        <f t="shared" si="17"/>
        <v>1.636552572250366</v>
      </c>
      <c r="AH28">
        <v>3.7957148551940918</v>
      </c>
      <c r="AI28">
        <f t="shared" si="18"/>
        <v>1.8978574275970459</v>
      </c>
      <c r="AJ28">
        <v>3.1571211814880371</v>
      </c>
      <c r="AK28" s="26">
        <f t="shared" si="19"/>
        <v>1.5785605907440186</v>
      </c>
      <c r="AL28" s="9"/>
      <c r="AM28" s="9"/>
      <c r="AN28" s="9"/>
      <c r="AO28" s="9"/>
      <c r="AP28" s="9">
        <f t="shared" si="20"/>
        <v>0</v>
      </c>
      <c r="AQ28" s="9">
        <f t="shared" si="21"/>
        <v>5.5155075788497925</v>
      </c>
      <c r="AR28" s="9"/>
      <c r="AS28" s="9"/>
      <c r="AU28" s="14">
        <f>-SUM(IF(D28&lt;0,D28,0),IF(I28&lt;0,I28,0),IF(N28&lt;0,N28,0),IF(S28&lt;0,S28,0),IF(X28&lt;0,X28,0))</f>
        <v>18.740714550018311</v>
      </c>
      <c r="AV28" s="14">
        <f t="shared" si="22"/>
        <v>13.225206971168518</v>
      </c>
      <c r="AW28" s="14">
        <f t="shared" si="23"/>
        <v>1.4170450860144435</v>
      </c>
      <c r="AX28" s="15">
        <v>1.8644812216218845E-2</v>
      </c>
      <c r="AY28" s="15">
        <v>6.0037600572648224E-2</v>
      </c>
      <c r="BA28">
        <f>IF(D28&gt;=0, D28*0.15*0.5, D28*0.05*0.5)</f>
        <v>9.4394803047180176E-2</v>
      </c>
      <c r="BB28">
        <f>IF(I28&gt;=0, I28*0.15*0.5, I28*0.05*0.5)</f>
        <v>-0.11378153562545777</v>
      </c>
      <c r="BC28">
        <f>IF(N28&gt;=0, N28*0.15*0.5, N28*0.05*0.5)</f>
        <v>-0.17238785028457651</v>
      </c>
      <c r="BD28">
        <f>IF(S28&gt;=0, S28*0.15*0.5, S28*0.05*0.5)</f>
        <v>-1.1189699172973501E-2</v>
      </c>
      <c r="BE28">
        <f>IF(X28&gt;=0, X28*0.15*0.5, X28*0.05*0.5)</f>
        <v>-0.17115877866745</v>
      </c>
      <c r="BL28">
        <f>E28*0.5*AY28-F28*0.5*AX28</f>
        <v>3.7781583209869338E-2</v>
      </c>
      <c r="BM28">
        <f>J28*0.5*AY28-K28*0.5*AX28</f>
        <v>-4.2428707308193495E-2</v>
      </c>
      <c r="BN28">
        <f>O28*0.5*AY28-P28*0.5*AX28</f>
        <v>-6.4282781938271541E-2</v>
      </c>
      <c r="BO28">
        <f>T28*0.5*AY28-U28*0.5*AX28</f>
        <v>-4.1725967967214039E-3</v>
      </c>
      <c r="BP28">
        <f>Y28*0.5*AY28-Z28*0.5*AX28</f>
        <v>-6.3824465748239384E-2</v>
      </c>
    </row>
    <row r="29" spans="1:68" x14ac:dyDescent="0.35">
      <c r="A29" s="3">
        <v>45098.5625</v>
      </c>
      <c r="B29" s="9">
        <v>6.481931209564209</v>
      </c>
      <c r="C29" s="18">
        <v>4.8289804458618164</v>
      </c>
      <c r="D29" s="20">
        <f t="shared" si="0"/>
        <v>1.6529507637023926</v>
      </c>
      <c r="E29" s="9">
        <f t="shared" si="1"/>
        <v>1.6529507637023926</v>
      </c>
      <c r="F29" s="18">
        <f t="shared" si="2"/>
        <v>0</v>
      </c>
      <c r="G29" s="9">
        <v>3.5420036315917969</v>
      </c>
      <c r="H29" s="18">
        <v>5.9667134284973136</v>
      </c>
      <c r="I29" s="20">
        <f t="shared" si="3"/>
        <v>-2.4247097969055167</v>
      </c>
      <c r="J29" s="9">
        <f t="shared" si="4"/>
        <v>0</v>
      </c>
      <c r="K29" s="18">
        <f t="shared" si="5"/>
        <v>2.4247097969055167</v>
      </c>
      <c r="L29" s="9">
        <v>3.6193275451660161</v>
      </c>
      <c r="M29" s="18">
        <v>8.066802978515625</v>
      </c>
      <c r="N29" s="20">
        <f t="shared" si="6"/>
        <v>-4.4474754333496094</v>
      </c>
      <c r="O29" s="7">
        <f t="shared" si="7"/>
        <v>0</v>
      </c>
      <c r="P29" s="18">
        <f t="shared" si="8"/>
        <v>4.4474754333496094</v>
      </c>
      <c r="Q29" s="9">
        <v>11.69337749481201</v>
      </c>
      <c r="R29" s="18">
        <v>9.5253219604492187</v>
      </c>
      <c r="S29" s="20">
        <f t="shared" si="9"/>
        <v>2.1680555343627912</v>
      </c>
      <c r="T29" s="9">
        <f t="shared" si="10"/>
        <v>2.1680555343627912</v>
      </c>
      <c r="U29" s="18">
        <f t="shared" si="11"/>
        <v>0</v>
      </c>
      <c r="V29" s="9">
        <v>7.7127585411071777</v>
      </c>
      <c r="W29" s="18">
        <v>11.625411033630369</v>
      </c>
      <c r="X29" s="20">
        <f t="shared" si="12"/>
        <v>-3.9126524925231916</v>
      </c>
      <c r="Y29" s="9">
        <f t="shared" si="13"/>
        <v>0</v>
      </c>
      <c r="Z29" s="18">
        <f t="shared" si="14"/>
        <v>3.9126524925231916</v>
      </c>
      <c r="AB29">
        <v>9.8139591217041016</v>
      </c>
      <c r="AC29">
        <f t="shared" si="15"/>
        <v>4.9069795608520508</v>
      </c>
      <c r="AD29">
        <v>3.9564731121063228</v>
      </c>
      <c r="AE29">
        <f t="shared" si="16"/>
        <v>1.9782365560531614</v>
      </c>
      <c r="AF29">
        <v>3.2158267498016362</v>
      </c>
      <c r="AG29">
        <f t="shared" si="17"/>
        <v>1.6079133749008181</v>
      </c>
      <c r="AH29">
        <v>3.7756457328796391</v>
      </c>
      <c r="AI29">
        <f t="shared" si="18"/>
        <v>1.8878228664398196</v>
      </c>
      <c r="AJ29">
        <v>3.1870424747467041</v>
      </c>
      <c r="AK29" s="26">
        <f t="shared" si="19"/>
        <v>1.5935212373733521</v>
      </c>
      <c r="AL29" s="9"/>
      <c r="AM29" s="9"/>
      <c r="AN29" s="9"/>
      <c r="AO29" s="9"/>
      <c r="AP29" s="9">
        <f t="shared" si="20"/>
        <v>5.0106421709060669</v>
      </c>
      <c r="AQ29" s="9">
        <f t="shared" si="21"/>
        <v>0</v>
      </c>
      <c r="AR29" s="9"/>
      <c r="AS29" s="9"/>
      <c r="AU29" s="14">
        <f>-SUM(IF(D29&lt;0,D29,0),IF(I29&lt;0,I29,0),IF(N29&lt;0,N29,0),IF(S29&lt;0,S29,0),IF(X29&lt;0,X29,0))</f>
        <v>10.784837722778317</v>
      </c>
      <c r="AV29" s="14">
        <f t="shared" si="22"/>
        <v>15.795479893684385</v>
      </c>
      <c r="AW29" s="14">
        <f t="shared" si="23"/>
        <v>0.68277999752894447</v>
      </c>
      <c r="AX29" s="15">
        <v>1.8644812216218845E-2</v>
      </c>
      <c r="AY29" s="15">
        <v>6.0037600572648224E-2</v>
      </c>
      <c r="BA29">
        <f>IF(D29&gt;=0, D29*0.15*0.5, D29*0.05*0.5)</f>
        <v>0.12397130727767944</v>
      </c>
      <c r="BB29">
        <f>IF(I29&gt;=0, I29*0.15*0.5, I29*0.05*0.5)</f>
        <v>-6.0617744922637919E-2</v>
      </c>
      <c r="BC29">
        <f>IF(N29&gt;=0, N29*0.15*0.5, N29*0.05*0.5)</f>
        <v>-0.11118688583374024</v>
      </c>
      <c r="BD29">
        <f>IF(S29&gt;=0, S29*0.15*0.5, S29*0.05*0.5)</f>
        <v>0.16260416507720934</v>
      </c>
      <c r="BE29">
        <f>IF(X29&gt;=0, X29*0.15*0.5, X29*0.05*0.5)</f>
        <v>-9.7816312313079801E-2</v>
      </c>
      <c r="BL29">
        <f>E29*0.5*AY29-F29*0.5*AX29</f>
        <v>4.9619598858709042E-2</v>
      </c>
      <c r="BM29">
        <f>J29*0.5*AY29-K29*0.5*AX29</f>
        <v>-2.2604129421064746E-2</v>
      </c>
      <c r="BN29">
        <f>O29*0.5*AY29-P29*0.5*AX29</f>
        <v>-4.1461172145524999E-2</v>
      </c>
      <c r="BO29">
        <f>T29*0.5*AY29-U29*0.5*AX29</f>
        <v>6.5082426095696339E-2</v>
      </c>
      <c r="BP29">
        <f>Y29*0.5*AY29-Z29*0.5*AX29</f>
        <v>-3.6475335495207761E-2</v>
      </c>
    </row>
    <row r="30" spans="1:68" x14ac:dyDescent="0.35">
      <c r="A30" s="3">
        <v>45098.583333333343</v>
      </c>
      <c r="B30" s="9">
        <v>6.4981412887573242</v>
      </c>
      <c r="C30" s="18">
        <v>4.7499957084655762</v>
      </c>
      <c r="D30" s="20">
        <f t="shared" si="0"/>
        <v>1.748145580291748</v>
      </c>
      <c r="E30" s="9">
        <f t="shared" si="1"/>
        <v>1.748145580291748</v>
      </c>
      <c r="F30" s="18">
        <f t="shared" si="2"/>
        <v>0</v>
      </c>
      <c r="G30" s="9">
        <v>3.5160515308380131</v>
      </c>
      <c r="H30" s="18">
        <v>5.8551607131958008</v>
      </c>
      <c r="I30" s="20">
        <f t="shared" si="3"/>
        <v>-2.3391091823577876</v>
      </c>
      <c r="J30" s="9">
        <f t="shared" si="4"/>
        <v>0</v>
      </c>
      <c r="K30" s="18">
        <f t="shared" si="5"/>
        <v>2.3391091823577876</v>
      </c>
      <c r="L30" s="9">
        <v>3.6066722869873051</v>
      </c>
      <c r="M30" s="18">
        <v>7.8729171752929687</v>
      </c>
      <c r="N30" s="20">
        <f t="shared" si="6"/>
        <v>-4.2662448883056641</v>
      </c>
      <c r="O30" s="7">
        <f t="shared" si="7"/>
        <v>0</v>
      </c>
      <c r="P30" s="18">
        <f t="shared" si="8"/>
        <v>4.2662448883056641</v>
      </c>
      <c r="Q30" s="9">
        <v>11.681161880493161</v>
      </c>
      <c r="R30" s="18">
        <v>9.2822799682617187</v>
      </c>
      <c r="S30" s="20">
        <f t="shared" si="9"/>
        <v>2.3988819122314418</v>
      </c>
      <c r="T30" s="9">
        <f t="shared" si="10"/>
        <v>2.3988819122314418</v>
      </c>
      <c r="U30" s="18">
        <f t="shared" si="11"/>
        <v>0</v>
      </c>
      <c r="V30" s="9">
        <v>7.7539725303649902</v>
      </c>
      <c r="W30" s="18">
        <v>11.30003643035889</v>
      </c>
      <c r="X30" s="20">
        <f t="shared" si="12"/>
        <v>-3.5460638999939</v>
      </c>
      <c r="Y30" s="9">
        <f t="shared" si="13"/>
        <v>0</v>
      </c>
      <c r="Z30" s="18">
        <f t="shared" si="14"/>
        <v>3.5460638999939</v>
      </c>
      <c r="AB30">
        <v>9.7878456115722656</v>
      </c>
      <c r="AC30">
        <f t="shared" si="15"/>
        <v>4.8939228057861328</v>
      </c>
      <c r="AD30">
        <v>4.0052852630615234</v>
      </c>
      <c r="AE30">
        <f t="shared" si="16"/>
        <v>2.0026426315307617</v>
      </c>
      <c r="AF30">
        <v>3.1726515293121338</v>
      </c>
      <c r="AG30">
        <f t="shared" si="17"/>
        <v>1.5863257646560669</v>
      </c>
      <c r="AH30">
        <v>3.762179851531982</v>
      </c>
      <c r="AI30">
        <f t="shared" si="18"/>
        <v>1.881089925765991</v>
      </c>
      <c r="AJ30">
        <v>3.2843043804168701</v>
      </c>
      <c r="AK30" s="26">
        <f t="shared" si="19"/>
        <v>1.6421521902084351</v>
      </c>
      <c r="AL30" s="9"/>
      <c r="AM30" s="9"/>
      <c r="AN30" s="9"/>
      <c r="AO30" s="9"/>
      <c r="AP30" s="9">
        <f t="shared" si="20"/>
        <v>6.0017428398132324</v>
      </c>
      <c r="AQ30" s="9">
        <f t="shared" si="21"/>
        <v>0</v>
      </c>
      <c r="AR30" s="9"/>
      <c r="AS30" s="9"/>
      <c r="AU30" s="14">
        <f>-SUM(IF(D30&lt;0,D30,0),IF(I30&lt;0,I30,0),IF(N30&lt;0,N30,0),IF(S30&lt;0,S30,0),IF(X30&lt;0,X30,0))</f>
        <v>10.151417970657352</v>
      </c>
      <c r="AV30" s="14">
        <f t="shared" si="22"/>
        <v>16.153160810470578</v>
      </c>
      <c r="AW30" s="14">
        <f t="shared" si="23"/>
        <v>0.62844777500618587</v>
      </c>
      <c r="AX30" s="15">
        <v>1.8644812216218845E-2</v>
      </c>
      <c r="AY30" s="15">
        <v>6.0037600572648224E-2</v>
      </c>
      <c r="BA30">
        <f>IF(D30&gt;=0, D30*0.15*0.5, D30*0.05*0.5)</f>
        <v>0.13111091852188109</v>
      </c>
      <c r="BB30">
        <f>IF(I30&gt;=0, I30*0.15*0.5, I30*0.05*0.5)</f>
        <v>-5.8477729558944695E-2</v>
      </c>
      <c r="BC30">
        <f>IF(N30&gt;=0, N30*0.15*0.5, N30*0.05*0.5)</f>
        <v>-0.1066561222076416</v>
      </c>
      <c r="BD30">
        <f>IF(S30&gt;=0, S30*0.15*0.5, S30*0.05*0.5)</f>
        <v>0.17991614341735812</v>
      </c>
      <c r="BE30">
        <f>IF(X30&gt;=0, X30*0.15*0.5, X30*0.05*0.5)</f>
        <v>-8.8651597499847509E-2</v>
      </c>
      <c r="BL30">
        <f>E30*0.5*AY30-F30*0.5*AX30</f>
        <v>5.2477233046198155E-2</v>
      </c>
      <c r="BM30">
        <f>J30*0.5*AY30-K30*0.5*AX30</f>
        <v>-2.1806125729147075E-2</v>
      </c>
      <c r="BN30">
        <f>O30*0.5*AY30-P30*0.5*AX30</f>
        <v>-3.9771667405431324E-2</v>
      </c>
      <c r="BO30">
        <f>T30*0.5*AY30-U30*0.5*AX30</f>
        <v>7.2011557033750936E-2</v>
      </c>
      <c r="BP30">
        <f>Y30*0.5*AY30-Z30*0.5*AX30</f>
        <v>-3.3057847761049454E-2</v>
      </c>
    </row>
    <row r="31" spans="1:68" x14ac:dyDescent="0.35">
      <c r="A31" s="3">
        <v>45098.604166666657</v>
      </c>
      <c r="B31" s="9">
        <v>6.5395331382751456</v>
      </c>
      <c r="C31" s="18">
        <v>2.30666184425354</v>
      </c>
      <c r="D31" s="20">
        <f t="shared" si="0"/>
        <v>4.2328712940216056</v>
      </c>
      <c r="E31" s="9">
        <f t="shared" si="1"/>
        <v>4.2328712940216056</v>
      </c>
      <c r="F31" s="18">
        <f t="shared" si="2"/>
        <v>0</v>
      </c>
      <c r="G31" s="9">
        <v>3.519019603729248</v>
      </c>
      <c r="H31" s="18">
        <v>3.016440629959106</v>
      </c>
      <c r="I31" s="20">
        <f t="shared" si="3"/>
        <v>0.50257897377014205</v>
      </c>
      <c r="J31" s="9">
        <f t="shared" si="4"/>
        <v>0.50257897377014205</v>
      </c>
      <c r="K31" s="18">
        <f t="shared" si="5"/>
        <v>0</v>
      </c>
      <c r="L31" s="9">
        <v>3.6116013526916499</v>
      </c>
      <c r="M31" s="18">
        <v>4.5913066864013672</v>
      </c>
      <c r="N31" s="20">
        <f t="shared" si="6"/>
        <v>-0.97970533370971724</v>
      </c>
      <c r="O31" s="7">
        <f t="shared" si="7"/>
        <v>0</v>
      </c>
      <c r="P31" s="18">
        <f t="shared" si="8"/>
        <v>0.97970533370971724</v>
      </c>
      <c r="Q31" s="9">
        <v>11.88607692718506</v>
      </c>
      <c r="R31" s="18">
        <v>5.5894479751586914</v>
      </c>
      <c r="S31" s="20">
        <f t="shared" si="9"/>
        <v>6.296628952026369</v>
      </c>
      <c r="T31" s="9">
        <f t="shared" si="10"/>
        <v>6.296628952026369</v>
      </c>
      <c r="U31" s="18">
        <f t="shared" si="11"/>
        <v>0</v>
      </c>
      <c r="V31" s="9">
        <v>7.6874909400939941</v>
      </c>
      <c r="W31" s="18">
        <v>24.925754547119141</v>
      </c>
      <c r="X31" s="20">
        <f t="shared" si="12"/>
        <v>-17.238263607025146</v>
      </c>
      <c r="Y31" s="9">
        <f t="shared" si="13"/>
        <v>0</v>
      </c>
      <c r="Z31" s="18">
        <f t="shared" si="14"/>
        <v>17.238263607025146</v>
      </c>
      <c r="AB31">
        <v>9.7364082336425781</v>
      </c>
      <c r="AC31">
        <f t="shared" si="15"/>
        <v>4.8682041168212891</v>
      </c>
      <c r="AD31">
        <v>4.0387496948242187</v>
      </c>
      <c r="AE31">
        <f t="shared" si="16"/>
        <v>2.0193748474121094</v>
      </c>
      <c r="AF31">
        <v>3.1865289211273189</v>
      </c>
      <c r="AG31">
        <f t="shared" si="17"/>
        <v>1.5932644605636594</v>
      </c>
      <c r="AH31">
        <v>3.7953212261199951</v>
      </c>
      <c r="AI31">
        <f t="shared" si="18"/>
        <v>1.8976606130599976</v>
      </c>
      <c r="AJ31">
        <v>3.5215201377868648</v>
      </c>
      <c r="AK31" s="26">
        <f t="shared" si="19"/>
        <v>1.7607600688934324</v>
      </c>
      <c r="AL31" s="9"/>
      <c r="AM31" s="9"/>
      <c r="AN31" s="9"/>
      <c r="AO31" s="9"/>
      <c r="AP31" s="9">
        <f t="shared" si="20"/>
        <v>4.9533743858337402</v>
      </c>
      <c r="AQ31" s="9">
        <f t="shared" si="21"/>
        <v>0</v>
      </c>
      <c r="AR31" s="9"/>
      <c r="AS31" s="9"/>
      <c r="AU31" s="14">
        <f>-SUM(IF(D31&lt;0,D31,0),IF(I31&lt;0,I31,0),IF(N31&lt;0,N31,0),IF(S31&lt;0,S31,0),IF(X31&lt;0,X31,0))</f>
        <v>18.217968940734863</v>
      </c>
      <c r="AV31" s="14">
        <f t="shared" si="22"/>
        <v>23.171343326568604</v>
      </c>
      <c r="AW31" s="14">
        <f t="shared" si="23"/>
        <v>0.786228432420915</v>
      </c>
      <c r="AX31" s="15">
        <v>1.8644812216218845E-2</v>
      </c>
      <c r="AY31" s="15">
        <v>6.0037600572648224E-2</v>
      </c>
      <c r="BA31">
        <f>IF(D31&gt;=0, D31*0.15*0.5, D31*0.05*0.5)</f>
        <v>0.31746534705162038</v>
      </c>
      <c r="BB31">
        <f>IF(I31&gt;=0, I31*0.15*0.5, I31*0.05*0.5)</f>
        <v>3.7693423032760652E-2</v>
      </c>
      <c r="BC31">
        <f>IF(N31&gt;=0, N31*0.15*0.5, N31*0.05*0.5)</f>
        <v>-2.4492633342742931E-2</v>
      </c>
      <c r="BD31">
        <f>IF(S31&gt;=0, S31*0.15*0.5, S31*0.05*0.5)</f>
        <v>0.47224717140197764</v>
      </c>
      <c r="BE31">
        <f>IF(X31&gt;=0, X31*0.15*0.5, X31*0.05*0.5)</f>
        <v>-0.43095659017562871</v>
      </c>
      <c r="BL31">
        <f>E31*0.5*AY31-F31*0.5*AX31</f>
        <v>0.12706571801294889</v>
      </c>
      <c r="BM31">
        <f>J31*0.5*AY31-K31*0.5*AX31</f>
        <v>1.5086817841711618E-2</v>
      </c>
      <c r="BN31">
        <f>O31*0.5*AY31-P31*0.5*AX31</f>
        <v>-9.133210987122848E-3</v>
      </c>
      <c r="BO31">
        <f>T31*0.5*AY31-U31*0.5*AX31</f>
        <v>0.18901724698796585</v>
      </c>
      <c r="BP31">
        <f>Y31*0.5*AY31-Z31*0.5*AX31</f>
        <v>-0.1607020939433316</v>
      </c>
    </row>
    <row r="32" spans="1:68" x14ac:dyDescent="0.35">
      <c r="A32" s="3">
        <v>45098.625</v>
      </c>
      <c r="B32" s="9">
        <v>6.4948263168334961</v>
      </c>
      <c r="C32" s="18">
        <v>6.5201683044433594</v>
      </c>
      <c r="D32" s="20">
        <f t="shared" si="0"/>
        <v>-2.5341987609863281E-2</v>
      </c>
      <c r="E32" s="9">
        <f t="shared" si="1"/>
        <v>0</v>
      </c>
      <c r="F32" s="18">
        <f t="shared" si="2"/>
        <v>2.5341987609863281E-2</v>
      </c>
      <c r="G32" s="9">
        <v>3.5621476173400879</v>
      </c>
      <c r="H32" s="18">
        <v>7.8575410842895508</v>
      </c>
      <c r="I32" s="20">
        <f t="shared" si="3"/>
        <v>-4.2953934669494629</v>
      </c>
      <c r="J32" s="9">
        <f t="shared" si="4"/>
        <v>0</v>
      </c>
      <c r="K32" s="18">
        <f t="shared" si="5"/>
        <v>4.2953934669494629</v>
      </c>
      <c r="L32" s="9">
        <v>3.6143379211425781</v>
      </c>
      <c r="M32" s="18">
        <v>10.009696960449221</v>
      </c>
      <c r="N32" s="20">
        <f t="shared" si="6"/>
        <v>-6.3953590393066424</v>
      </c>
      <c r="O32" s="7">
        <f t="shared" si="7"/>
        <v>0</v>
      </c>
      <c r="P32" s="18">
        <f t="shared" si="8"/>
        <v>6.3953590393066424</v>
      </c>
      <c r="Q32" s="9">
        <v>11.942239761352541</v>
      </c>
      <c r="R32" s="18">
        <v>11.6186637878418</v>
      </c>
      <c r="S32" s="20">
        <f t="shared" si="9"/>
        <v>0.32357597351074041</v>
      </c>
      <c r="T32" s="9">
        <f t="shared" si="10"/>
        <v>0.32357597351074041</v>
      </c>
      <c r="U32" s="18">
        <f t="shared" si="11"/>
        <v>0</v>
      </c>
      <c r="V32" s="9">
        <v>7.6923027038574219</v>
      </c>
      <c r="W32" s="18">
        <v>13.77081871032715</v>
      </c>
      <c r="X32" s="20">
        <f t="shared" si="12"/>
        <v>-6.0785160064697283</v>
      </c>
      <c r="Y32" s="9">
        <f t="shared" si="13"/>
        <v>0</v>
      </c>
      <c r="Z32" s="18">
        <f t="shared" si="14"/>
        <v>6.0785160064697283</v>
      </c>
      <c r="AB32">
        <v>9.6202621459960937</v>
      </c>
      <c r="AC32">
        <f t="shared" si="15"/>
        <v>4.8101310729980469</v>
      </c>
      <c r="AD32">
        <v>4.0409517288208008</v>
      </c>
      <c r="AE32">
        <f t="shared" si="16"/>
        <v>2.0204758644104004</v>
      </c>
      <c r="AF32">
        <v>3.2191109657287602</v>
      </c>
      <c r="AG32">
        <f t="shared" si="17"/>
        <v>1.6095554828643801</v>
      </c>
      <c r="AH32">
        <v>3.981112003326416</v>
      </c>
      <c r="AI32">
        <f t="shared" si="18"/>
        <v>1.990556001663208</v>
      </c>
      <c r="AJ32">
        <v>3.7420074939727779</v>
      </c>
      <c r="AK32" s="26">
        <f t="shared" si="19"/>
        <v>1.8710037469863889</v>
      </c>
      <c r="AL32" s="9"/>
      <c r="AM32" s="9"/>
      <c r="AN32" s="9"/>
      <c r="AO32" s="9"/>
      <c r="AP32" s="9">
        <f t="shared" si="20"/>
        <v>0</v>
      </c>
      <c r="AQ32" s="9">
        <f t="shared" si="21"/>
        <v>4.1693123579025269</v>
      </c>
      <c r="AR32" s="9"/>
      <c r="AS32" s="9"/>
      <c r="AU32" s="14">
        <f>-SUM(IF(D32&lt;0,D32,0),IF(I32&lt;0,I32,0),IF(N32&lt;0,N32,0),IF(S32&lt;0,S32,0),IF(X32&lt;0,X32,0))</f>
        <v>16.794610500335697</v>
      </c>
      <c r="AV32" s="14">
        <f t="shared" si="22"/>
        <v>12.625298142433165</v>
      </c>
      <c r="AW32" s="14">
        <f t="shared" si="23"/>
        <v>1.3302347644282257</v>
      </c>
      <c r="AX32" s="15">
        <v>1.8644812216218845E-2</v>
      </c>
      <c r="AY32" s="15">
        <v>6.0037600572648224E-2</v>
      </c>
      <c r="BA32">
        <f>IF(D32&gt;=0, D32*0.15*0.5, D32*0.05*0.5)</f>
        <v>-6.3354969024658207E-4</v>
      </c>
      <c r="BB32">
        <f>IF(I32&gt;=0, I32*0.15*0.5, I32*0.05*0.5)</f>
        <v>-0.10738483667373658</v>
      </c>
      <c r="BC32">
        <f>IF(N32&gt;=0, N32*0.15*0.5, N32*0.05*0.5)</f>
        <v>-0.15988397598266607</v>
      </c>
      <c r="BD32">
        <f>IF(S32&gt;=0, S32*0.15*0.5, S32*0.05*0.5)</f>
        <v>2.4268198013305532E-2</v>
      </c>
      <c r="BE32">
        <f>IF(X32&gt;=0, X32*0.15*0.5, X32*0.05*0.5)</f>
        <v>-0.15196290016174321</v>
      </c>
      <c r="BL32">
        <f>E32*0.5*AY32-F32*0.5*AX32</f>
        <v>-2.3624830008582275E-4</v>
      </c>
      <c r="BM32">
        <f>J32*0.5*AY32-K32*0.5*AX32</f>
        <v>-4.004340229302298E-2</v>
      </c>
      <c r="BN32">
        <f>O32*0.5*AY32-P32*0.5*AX32</f>
        <v>-5.962013417158505E-2</v>
      </c>
      <c r="BO32">
        <f>T32*0.5*AY32-U32*0.5*AX32</f>
        <v>9.7133625262718175E-3</v>
      </c>
      <c r="BP32">
        <f>Y32*0.5*AY32-Z32*0.5*AX32</f>
        <v>-5.6666394746954292E-2</v>
      </c>
    </row>
    <row r="33" spans="1:68" x14ac:dyDescent="0.35">
      <c r="A33" s="3">
        <v>45098.645833333343</v>
      </c>
      <c r="B33" s="9">
        <v>6.4824004173278809</v>
      </c>
      <c r="C33" s="18">
        <v>6.2757158279418954</v>
      </c>
      <c r="D33" s="20">
        <f t="shared" si="0"/>
        <v>0.20668458938598544</v>
      </c>
      <c r="E33" s="9">
        <f t="shared" si="1"/>
        <v>0.20668458938598544</v>
      </c>
      <c r="F33" s="18">
        <f t="shared" si="2"/>
        <v>0</v>
      </c>
      <c r="G33" s="9">
        <v>3.5782496929168701</v>
      </c>
      <c r="H33" s="18">
        <v>7.5180940628051758</v>
      </c>
      <c r="I33" s="20">
        <f t="shared" si="3"/>
        <v>-3.9398443698883057</v>
      </c>
      <c r="J33" s="9">
        <f t="shared" si="4"/>
        <v>0</v>
      </c>
      <c r="K33" s="18">
        <f t="shared" si="5"/>
        <v>3.9398443698883057</v>
      </c>
      <c r="L33" s="9">
        <v>3.6320457458496089</v>
      </c>
      <c r="M33" s="18">
        <v>9.4353761672973633</v>
      </c>
      <c r="N33" s="20">
        <f t="shared" si="6"/>
        <v>-5.8033304214477539</v>
      </c>
      <c r="O33" s="7">
        <f t="shared" si="7"/>
        <v>0</v>
      </c>
      <c r="P33" s="18">
        <f t="shared" si="8"/>
        <v>5.8033304214477539</v>
      </c>
      <c r="Q33" s="9">
        <v>11.897787094116209</v>
      </c>
      <c r="R33" s="18">
        <v>10.90272235870361</v>
      </c>
      <c r="S33" s="20">
        <f t="shared" si="9"/>
        <v>0.99506473541259943</v>
      </c>
      <c r="T33" s="9">
        <f t="shared" si="10"/>
        <v>0.99506473541259943</v>
      </c>
      <c r="U33" s="18">
        <f t="shared" si="11"/>
        <v>0</v>
      </c>
      <c r="V33" s="9">
        <v>7.5999884605407706</v>
      </c>
      <c r="W33" s="18">
        <v>12.820004463195801</v>
      </c>
      <c r="X33" s="20">
        <f t="shared" si="12"/>
        <v>-5.2200160026550302</v>
      </c>
      <c r="Y33" s="9">
        <f t="shared" si="13"/>
        <v>0</v>
      </c>
      <c r="Z33" s="18">
        <f t="shared" si="14"/>
        <v>5.2200160026550302</v>
      </c>
      <c r="AB33">
        <v>9.5681877136230469</v>
      </c>
      <c r="AC33">
        <f t="shared" si="15"/>
        <v>4.7840938568115234</v>
      </c>
      <c r="AD33">
        <v>3.9857850074768071</v>
      </c>
      <c r="AE33">
        <f t="shared" si="16"/>
        <v>1.9928925037384035</v>
      </c>
      <c r="AF33">
        <v>3.343574047088623</v>
      </c>
      <c r="AG33">
        <f t="shared" si="17"/>
        <v>1.6717870235443115</v>
      </c>
      <c r="AH33">
        <v>4.0766267776489258</v>
      </c>
      <c r="AI33">
        <f t="shared" si="18"/>
        <v>2.0383133888244629</v>
      </c>
      <c r="AJ33">
        <v>3.8228707313537602</v>
      </c>
      <c r="AK33" s="26">
        <f t="shared" si="19"/>
        <v>1.9114353656768801</v>
      </c>
      <c r="AL33" s="9"/>
      <c r="AM33" s="9"/>
      <c r="AN33" s="9"/>
      <c r="AO33" s="9"/>
      <c r="AP33" s="9">
        <f t="shared" si="20"/>
        <v>0</v>
      </c>
      <c r="AQ33" s="9">
        <f t="shared" si="21"/>
        <v>1.3629193305969238</v>
      </c>
      <c r="AR33" s="9"/>
      <c r="AS33" s="9"/>
      <c r="AU33" s="14">
        <f>-SUM(IF(D33&lt;0,D33,0),IF(I33&lt;0,I33,0),IF(N33&lt;0,N33,0),IF(S33&lt;0,S33,0),IF(X33&lt;0,X33,0))</f>
        <v>14.963190793991089</v>
      </c>
      <c r="AV33" s="14">
        <f t="shared" si="22"/>
        <v>13.600271463394165</v>
      </c>
      <c r="AW33" s="14">
        <f t="shared" si="23"/>
        <v>1.100212656362433</v>
      </c>
      <c r="AX33" s="15">
        <v>1.8644812216218845E-2</v>
      </c>
      <c r="AY33" s="15">
        <v>6.0037600572648224E-2</v>
      </c>
      <c r="BA33">
        <f>IF(D33&gt;=0, D33*0.15*0.5, D33*0.05*0.5)</f>
        <v>1.5501344203948907E-2</v>
      </c>
      <c r="BB33">
        <f>IF(I33&gt;=0, I33*0.15*0.5, I33*0.05*0.5)</f>
        <v>-9.8496109247207642E-2</v>
      </c>
      <c r="BC33">
        <f>IF(N33&gt;=0, N33*0.15*0.5, N33*0.05*0.5)</f>
        <v>-0.14508326053619386</v>
      </c>
      <c r="BD33">
        <f>IF(S33&gt;=0, S33*0.15*0.5, S33*0.05*0.5)</f>
        <v>7.462985515594496E-2</v>
      </c>
      <c r="BE33">
        <f>IF(X33&gt;=0, X33*0.15*0.5, X33*0.05*0.5)</f>
        <v>-0.13050040006637575</v>
      </c>
      <c r="BL33">
        <f>E33*0.5*AY33-F33*0.5*AX33</f>
        <v>6.2044234110388017E-3</v>
      </c>
      <c r="BM33">
        <f>J33*0.5*AY33-K33*0.5*AX33</f>
        <v>-3.6728829218847257E-2</v>
      </c>
      <c r="BN33">
        <f>O33*0.5*AY33-P33*0.5*AX33</f>
        <v>-5.4101002968281769E-2</v>
      </c>
      <c r="BO33">
        <f>T33*0.5*AY33-U33*0.5*AX33</f>
        <v>2.9870649564314768E-2</v>
      </c>
      <c r="BP33">
        <f>Y33*0.5*AY33-Z33*0.5*AX33</f>
        <v>-4.8663109067580188E-2</v>
      </c>
    </row>
    <row r="34" spans="1:68" x14ac:dyDescent="0.35">
      <c r="A34" s="3">
        <v>45098.666666666657</v>
      </c>
      <c r="B34" s="9">
        <v>10</v>
      </c>
      <c r="C34" s="18">
        <v>8.1684942245483398</v>
      </c>
      <c r="D34" s="20">
        <f t="shared" si="0"/>
        <v>1.8315057754516602</v>
      </c>
      <c r="E34" s="9">
        <f t="shared" si="1"/>
        <v>1.8315057754516602</v>
      </c>
      <c r="F34" s="18">
        <f t="shared" si="2"/>
        <v>0</v>
      </c>
      <c r="G34" s="9">
        <v>3.5754420757293701</v>
      </c>
      <c r="H34" s="18">
        <v>9.6772499084472656</v>
      </c>
      <c r="I34" s="20">
        <f t="shared" si="3"/>
        <v>-6.1018078327178955</v>
      </c>
      <c r="J34" s="9">
        <f t="shared" si="4"/>
        <v>0</v>
      </c>
      <c r="K34" s="18">
        <f t="shared" si="5"/>
        <v>6.1018078327178955</v>
      </c>
      <c r="L34" s="9">
        <v>3.6385529041290279</v>
      </c>
      <c r="M34" s="18">
        <v>11.8004093170166</v>
      </c>
      <c r="N34" s="20">
        <f t="shared" si="6"/>
        <v>-8.1618564128875715</v>
      </c>
      <c r="O34" s="7">
        <f t="shared" si="7"/>
        <v>0</v>
      </c>
      <c r="P34" s="18">
        <f t="shared" si="8"/>
        <v>8.1618564128875715</v>
      </c>
      <c r="Q34" s="9">
        <v>11.77413940429688</v>
      </c>
      <c r="R34" s="18">
        <v>13.51396465301514</v>
      </c>
      <c r="S34" s="20">
        <f t="shared" si="9"/>
        <v>-1.7398252487182599</v>
      </c>
      <c r="T34" s="9">
        <f t="shared" si="10"/>
        <v>0</v>
      </c>
      <c r="U34" s="18">
        <f t="shared" si="11"/>
        <v>1.7398252487182599</v>
      </c>
      <c r="V34" s="9">
        <v>7.5750870704650879</v>
      </c>
      <c r="W34" s="18">
        <v>15.637125015258791</v>
      </c>
      <c r="X34" s="20">
        <f t="shared" si="12"/>
        <v>-8.0620379447937029</v>
      </c>
      <c r="Y34" s="9">
        <f t="shared" si="13"/>
        <v>0</v>
      </c>
      <c r="Z34" s="18">
        <f t="shared" si="14"/>
        <v>8.0620379447937029</v>
      </c>
      <c r="AB34">
        <v>9.4797782897949219</v>
      </c>
      <c r="AC34">
        <f t="shared" si="15"/>
        <v>4.7398891448974609</v>
      </c>
      <c r="AD34">
        <v>3.9014613628387451</v>
      </c>
      <c r="AE34">
        <f t="shared" si="16"/>
        <v>1.9507306814193726</v>
      </c>
      <c r="AF34">
        <v>3.649925708770752</v>
      </c>
      <c r="AG34">
        <f t="shared" si="17"/>
        <v>1.824962854385376</v>
      </c>
      <c r="AH34">
        <v>4.018552303314209</v>
      </c>
      <c r="AI34">
        <f t="shared" si="18"/>
        <v>2.0092761516571045</v>
      </c>
      <c r="AJ34">
        <v>3.826844453811646</v>
      </c>
      <c r="AK34" s="26">
        <f t="shared" si="19"/>
        <v>1.913422226905823</v>
      </c>
      <c r="AL34" s="9"/>
      <c r="AM34" s="9"/>
      <c r="AN34" s="9"/>
      <c r="AO34" s="9"/>
      <c r="AP34" s="9">
        <f t="shared" si="20"/>
        <v>0</v>
      </c>
      <c r="AQ34" s="9">
        <f t="shared" si="21"/>
        <v>9.7957406044006277</v>
      </c>
      <c r="AR34" s="9"/>
      <c r="AS34" s="9"/>
      <c r="AU34" s="14">
        <f>-SUM(IF(D34&lt;0,D34,0),IF(I34&lt;0,I34,0),IF(N34&lt;0,N34,0),IF(S34&lt;0,S34,0),IF(X34&lt;0,X34,0))</f>
        <v>24.065527439117432</v>
      </c>
      <c r="AV34" s="14">
        <f t="shared" si="22"/>
        <v>14.269786834716797</v>
      </c>
      <c r="AW34" s="14">
        <f t="shared" si="23"/>
        <v>1.6864671993956275</v>
      </c>
      <c r="AX34" s="15">
        <v>1.8644812216218845E-2</v>
      </c>
      <c r="AY34" s="15">
        <v>6.0037600572648224E-2</v>
      </c>
      <c r="BA34">
        <f>IF(D34&gt;=0, D34*0.15*0.5, D34*0.05*0.5)</f>
        <v>0.13736293315887452</v>
      </c>
      <c r="BB34">
        <f>IF(I34&gt;=0, I34*0.15*0.5, I34*0.05*0.5)</f>
        <v>-0.1525451958179474</v>
      </c>
      <c r="BC34">
        <f>IF(N34&gt;=0, N34*0.15*0.5, N34*0.05*0.5)</f>
        <v>-0.20404641032218929</v>
      </c>
      <c r="BD34">
        <f>IF(S34&gt;=0, S34*0.15*0.5, S34*0.05*0.5)</f>
        <v>-4.34956312179565E-2</v>
      </c>
      <c r="BE34">
        <f>IF(X34&gt;=0, X34*0.15*0.5, X34*0.05*0.5)</f>
        <v>-0.20155094861984257</v>
      </c>
      <c r="BL34">
        <f>E34*0.5*AY34-F34*0.5*AX34</f>
        <v>5.497960609653256E-2</v>
      </c>
      <c r="BM34">
        <f>J34*0.5*AY34-K34*0.5*AX34</f>
        <v>-5.6883530610239229E-2</v>
      </c>
      <c r="BN34">
        <f>O34*0.5*AY34-P34*0.5*AX34</f>
        <v>-7.6088140077015157E-2</v>
      </c>
      <c r="BO34">
        <f>T34*0.5*AY34-U34*0.5*AX34</f>
        <v>-1.6219357525694103E-2</v>
      </c>
      <c r="BP34">
        <f>Y34*0.5*AY34-Z34*0.5*AX34</f>
        <v>-7.5157591780354749E-2</v>
      </c>
    </row>
    <row r="35" spans="1:68" x14ac:dyDescent="0.35">
      <c r="A35" s="3">
        <v>45098.6875</v>
      </c>
      <c r="B35" s="9">
        <v>9</v>
      </c>
      <c r="C35" s="18">
        <v>7.6757054328918457</v>
      </c>
      <c r="D35" s="20">
        <f t="shared" si="0"/>
        <v>1.3242945671081543</v>
      </c>
      <c r="E35" s="9">
        <f t="shared" si="1"/>
        <v>1.3242945671081543</v>
      </c>
      <c r="F35" s="18">
        <f t="shared" si="2"/>
        <v>0</v>
      </c>
      <c r="G35" s="9">
        <v>3.6107966899871831</v>
      </c>
      <c r="H35" s="18">
        <v>8.9934177398681641</v>
      </c>
      <c r="I35" s="20">
        <f t="shared" si="3"/>
        <v>-5.3826210498809814</v>
      </c>
      <c r="J35" s="9">
        <f t="shared" si="4"/>
        <v>0</v>
      </c>
      <c r="K35" s="18">
        <f t="shared" si="5"/>
        <v>5.3826210498809814</v>
      </c>
      <c r="L35" s="9">
        <v>3.6521015167236328</v>
      </c>
      <c r="M35" s="18">
        <v>10.644660949707029</v>
      </c>
      <c r="N35" s="20">
        <f t="shared" si="6"/>
        <v>-6.9925594329833967</v>
      </c>
      <c r="O35" s="7">
        <f t="shared" si="7"/>
        <v>0</v>
      </c>
      <c r="P35" s="18">
        <f t="shared" si="8"/>
        <v>6.9925594329833967</v>
      </c>
      <c r="Q35" s="9">
        <v>11.76588249206543</v>
      </c>
      <c r="R35" s="18">
        <v>12.073551177978519</v>
      </c>
      <c r="S35" s="20">
        <f t="shared" si="9"/>
        <v>-0.30766868591308949</v>
      </c>
      <c r="T35" s="9">
        <f t="shared" si="10"/>
        <v>0</v>
      </c>
      <c r="U35" s="18">
        <f t="shared" si="11"/>
        <v>0.30766868591308949</v>
      </c>
      <c r="V35" s="9">
        <v>7.5233392715454102</v>
      </c>
      <c r="W35" s="18">
        <v>13.724795341491699</v>
      </c>
      <c r="X35" s="20">
        <f t="shared" si="12"/>
        <v>-6.2014560699462891</v>
      </c>
      <c r="Y35" s="9">
        <f t="shared" si="13"/>
        <v>0</v>
      </c>
      <c r="Z35" s="18">
        <f t="shared" si="14"/>
        <v>6.2014560699462891</v>
      </c>
      <c r="AB35">
        <v>9.4287090301513672</v>
      </c>
      <c r="AC35">
        <f t="shared" si="15"/>
        <v>4.7143545150756836</v>
      </c>
      <c r="AD35">
        <v>3.794744491577148</v>
      </c>
      <c r="AE35">
        <f t="shared" si="16"/>
        <v>1.897372245788574</v>
      </c>
      <c r="AF35">
        <v>3.7835273742675781</v>
      </c>
      <c r="AG35">
        <f t="shared" si="17"/>
        <v>1.8917636871337891</v>
      </c>
      <c r="AH35">
        <v>3.983772993087769</v>
      </c>
      <c r="AI35">
        <f t="shared" si="18"/>
        <v>1.9918864965438845</v>
      </c>
      <c r="AJ35">
        <v>3.8643345832824711</v>
      </c>
      <c r="AK35" s="26">
        <f t="shared" si="19"/>
        <v>1.9321672916412356</v>
      </c>
      <c r="AL35" s="9"/>
      <c r="AM35" s="9"/>
      <c r="AN35" s="9"/>
      <c r="AO35" s="9"/>
      <c r="AP35" s="9">
        <f t="shared" si="20"/>
        <v>0</v>
      </c>
      <c r="AQ35" s="9">
        <f t="shared" si="21"/>
        <v>5.1324664354324341</v>
      </c>
      <c r="AR35" s="9"/>
      <c r="AS35" s="9"/>
      <c r="AU35" s="14">
        <f>-SUM(IF(D35&lt;0,D35,0),IF(I35&lt;0,I35,0),IF(N35&lt;0,N35,0),IF(S35&lt;0,S35,0),IF(X35&lt;0,X35,0))</f>
        <v>18.884305238723755</v>
      </c>
      <c r="AV35" s="14">
        <f t="shared" si="22"/>
        <v>13.751838803291321</v>
      </c>
      <c r="AW35" s="14">
        <f t="shared" si="23"/>
        <v>1.3732203750238874</v>
      </c>
      <c r="AX35" s="15">
        <v>1.8644812216218845E-2</v>
      </c>
      <c r="AY35" s="15">
        <v>6.0037600572648224E-2</v>
      </c>
      <c r="BA35">
        <f>IF(D35&gt;=0, D35*0.15*0.5, D35*0.05*0.5)</f>
        <v>9.9322092533111569E-2</v>
      </c>
      <c r="BB35">
        <f>IF(I35&gt;=0, I35*0.15*0.5, I35*0.05*0.5)</f>
        <v>-0.13456552624702453</v>
      </c>
      <c r="BC35">
        <f>IF(N35&gt;=0, N35*0.15*0.5, N35*0.05*0.5)</f>
        <v>-0.17481398582458493</v>
      </c>
      <c r="BD35">
        <f>IF(S35&gt;=0, S35*0.15*0.5, S35*0.05*0.5)</f>
        <v>-7.6917171478272373E-3</v>
      </c>
      <c r="BE35">
        <f>IF(X35&gt;=0, X35*0.15*0.5, X35*0.05*0.5)</f>
        <v>-0.15503640174865724</v>
      </c>
      <c r="BL35">
        <f>E35*0.5*AY35-F35*0.5*AX35</f>
        <v>3.9753734130283727E-2</v>
      </c>
      <c r="BM35">
        <f>J35*0.5*AY35-K35*0.5*AX35</f>
        <v>-5.0178979353048811E-2</v>
      </c>
      <c r="BN35">
        <f>O35*0.5*AY35-P35*0.5*AX35</f>
        <v>-6.5187478769362581E-2</v>
      </c>
      <c r="BO35">
        <f>T35*0.5*AY35-U35*0.5*AX35</f>
        <v>-2.8682124368301851E-3</v>
      </c>
      <c r="BP35">
        <f>Y35*0.5*AY35-Z35*0.5*AX35</f>
        <v>-5.7812491945639539E-2</v>
      </c>
    </row>
    <row r="36" spans="1:68" x14ac:dyDescent="0.35">
      <c r="A36" s="3">
        <v>45098.708333333343</v>
      </c>
      <c r="B36" s="9">
        <v>6.59454345703125</v>
      </c>
      <c r="C36" s="18">
        <v>5.4409427642822266</v>
      </c>
      <c r="D36" s="20">
        <f t="shared" si="0"/>
        <v>1.1536006927490234</v>
      </c>
      <c r="E36" s="9">
        <f t="shared" si="1"/>
        <v>1.1536006927490234</v>
      </c>
      <c r="F36" s="18">
        <f t="shared" si="2"/>
        <v>0</v>
      </c>
      <c r="G36" s="9">
        <v>3.6212108135223389</v>
      </c>
      <c r="H36" s="18">
        <v>6.3604488372802734</v>
      </c>
      <c r="I36" s="20">
        <f t="shared" si="3"/>
        <v>-2.7392380237579346</v>
      </c>
      <c r="J36" s="9">
        <f t="shared" si="4"/>
        <v>0</v>
      </c>
      <c r="K36" s="18">
        <f t="shared" si="5"/>
        <v>2.7392380237579346</v>
      </c>
      <c r="L36" s="9">
        <v>3.6735129356384282</v>
      </c>
      <c r="M36" s="18">
        <v>7.4808974266052246</v>
      </c>
      <c r="N36" s="20">
        <f t="shared" si="6"/>
        <v>-3.8073844909667964</v>
      </c>
      <c r="O36" s="7">
        <f t="shared" si="7"/>
        <v>0</v>
      </c>
      <c r="P36" s="18">
        <f t="shared" si="8"/>
        <v>3.8073844909667964</v>
      </c>
      <c r="Q36" s="9">
        <v>11.72840595245361</v>
      </c>
      <c r="R36" s="18">
        <v>8.4673843383789062</v>
      </c>
      <c r="S36" s="20">
        <f t="shared" si="9"/>
        <v>3.2610216140747035</v>
      </c>
      <c r="T36" s="9">
        <f t="shared" si="10"/>
        <v>3.2610216140747035</v>
      </c>
      <c r="U36" s="18">
        <f t="shared" si="11"/>
        <v>0</v>
      </c>
      <c r="V36" s="9">
        <v>7.4906549453735352</v>
      </c>
      <c r="W36" s="18">
        <v>9.5878334045410156</v>
      </c>
      <c r="X36" s="20">
        <f t="shared" si="12"/>
        <v>-2.0971784591674805</v>
      </c>
      <c r="Y36" s="9">
        <f t="shared" si="13"/>
        <v>0</v>
      </c>
      <c r="Z36" s="18">
        <f t="shared" si="14"/>
        <v>2.0971784591674805</v>
      </c>
      <c r="AB36">
        <v>9.3735437393188477</v>
      </c>
      <c r="AC36">
        <f t="shared" si="15"/>
        <v>4.6867718696594238</v>
      </c>
      <c r="AD36">
        <v>3.7552139759063721</v>
      </c>
      <c r="AE36">
        <f t="shared" si="16"/>
        <v>1.877606987953186</v>
      </c>
      <c r="AF36">
        <v>3.8195724487304692</v>
      </c>
      <c r="AG36">
        <f t="shared" si="17"/>
        <v>1.9097862243652346</v>
      </c>
      <c r="AH36">
        <v>3.8923931121826172</v>
      </c>
      <c r="AI36">
        <f t="shared" si="18"/>
        <v>1.9461965560913086</v>
      </c>
      <c r="AJ36">
        <v>3.8457779884338379</v>
      </c>
      <c r="AK36" s="26">
        <f t="shared" si="19"/>
        <v>1.9228889942169189</v>
      </c>
      <c r="AL36" s="9"/>
      <c r="AM36" s="9"/>
      <c r="AN36" s="9"/>
      <c r="AO36" s="9"/>
      <c r="AP36" s="9">
        <f t="shared" si="20"/>
        <v>8.1140719652175903</v>
      </c>
      <c r="AQ36" s="9">
        <f t="shared" si="21"/>
        <v>0</v>
      </c>
      <c r="AR36" s="9"/>
      <c r="AS36" s="9"/>
      <c r="AU36" s="14">
        <f>-SUM(IF(D36&lt;0,D36,0),IF(I36&lt;0,I36,0),IF(N36&lt;0,N36,0),IF(S36&lt;0,S36,0),IF(X36&lt;0,X36,0))</f>
        <v>8.6438009738922119</v>
      </c>
      <c r="AV36" s="14">
        <f t="shared" si="22"/>
        <v>16.757872939109799</v>
      </c>
      <c r="AW36" s="14">
        <f t="shared" si="23"/>
        <v>0.51580537728742215</v>
      </c>
      <c r="AX36" s="15">
        <v>1.8644812216218845E-2</v>
      </c>
      <c r="AY36" s="15">
        <v>6.0037600572648224E-2</v>
      </c>
      <c r="BA36">
        <f>IF(D36&gt;=0, D36*0.15*0.5, D36*0.05*0.5)</f>
        <v>8.6520051956176749E-2</v>
      </c>
      <c r="BB36">
        <f>IF(I36&gt;=0, I36*0.15*0.5, I36*0.05*0.5)</f>
        <v>-6.8480950593948361E-2</v>
      </c>
      <c r="BC36">
        <f>IF(N36&gt;=0, N36*0.15*0.5, N36*0.05*0.5)</f>
        <v>-9.5184612274169911E-2</v>
      </c>
      <c r="BD36">
        <f>IF(S36&gt;=0, S36*0.15*0.5, S36*0.05*0.5)</f>
        <v>0.24457662105560274</v>
      </c>
      <c r="BE36">
        <f>IF(X36&gt;=0, X36*0.15*0.5, X36*0.05*0.5)</f>
        <v>-5.2429461479187013E-2</v>
      </c>
      <c r="BL36">
        <f>E36*0.5*AY36-F36*0.5*AX36</f>
        <v>3.4629708805798076E-2</v>
      </c>
      <c r="BM36">
        <f>J36*0.5*AY36-K36*0.5*AX36</f>
        <v>-2.5536289284246554E-2</v>
      </c>
      <c r="BN36">
        <f>O36*0.5*AY36-P36*0.5*AX36</f>
        <v>-3.5493984434509948E-2</v>
      </c>
      <c r="BO36">
        <f>T36*0.5*AY36-U36*0.5*AX36</f>
        <v>9.7891956562294824E-2</v>
      </c>
      <c r="BP36">
        <f>Y36*0.5*AY36-Z36*0.5*AX36</f>
        <v>-1.9550749277538425E-2</v>
      </c>
    </row>
    <row r="37" spans="1:68" x14ac:dyDescent="0.35">
      <c r="A37" s="3">
        <v>45098.729166666657</v>
      </c>
      <c r="B37" s="9">
        <v>6.6223421096801758</v>
      </c>
      <c r="C37" s="18">
        <v>2.112757682800293</v>
      </c>
      <c r="D37" s="20">
        <f t="shared" si="0"/>
        <v>4.5095844268798828</v>
      </c>
      <c r="E37" s="9">
        <f t="shared" si="1"/>
        <v>4.5095844268798828</v>
      </c>
      <c r="F37" s="18">
        <f t="shared" si="2"/>
        <v>0</v>
      </c>
      <c r="G37" s="9">
        <v>3.662031888961792</v>
      </c>
      <c r="H37" s="18">
        <v>2.5152781009674068</v>
      </c>
      <c r="I37" s="20">
        <f t="shared" si="3"/>
        <v>1.1467537879943852</v>
      </c>
      <c r="J37" s="9">
        <f t="shared" si="4"/>
        <v>1.1467537879943852</v>
      </c>
      <c r="K37" s="18">
        <f t="shared" si="5"/>
        <v>0</v>
      </c>
      <c r="L37" s="9">
        <v>3.7278099060058589</v>
      </c>
      <c r="M37" s="18">
        <v>3.106656551361084</v>
      </c>
      <c r="N37" s="20">
        <f t="shared" si="6"/>
        <v>0.62115335464477495</v>
      </c>
      <c r="O37" s="7">
        <f t="shared" si="7"/>
        <v>0.62115335464477495</v>
      </c>
      <c r="P37" s="18">
        <f t="shared" si="8"/>
        <v>0</v>
      </c>
      <c r="Q37" s="9">
        <v>11.65411472320557</v>
      </c>
      <c r="R37" s="18">
        <v>3.5721292495727539</v>
      </c>
      <c r="S37" s="20">
        <f t="shared" si="9"/>
        <v>8.0819854736328161</v>
      </c>
      <c r="T37" s="9">
        <f t="shared" si="10"/>
        <v>8.0819854736328161</v>
      </c>
      <c r="U37" s="18">
        <f t="shared" si="11"/>
        <v>0</v>
      </c>
      <c r="V37" s="9">
        <v>7.4339652061462402</v>
      </c>
      <c r="W37" s="18">
        <v>4.1635079383850098</v>
      </c>
      <c r="X37" s="20">
        <f t="shared" si="12"/>
        <v>3.2704572677612305</v>
      </c>
      <c r="Y37" s="9">
        <f t="shared" si="13"/>
        <v>3.2704572677612305</v>
      </c>
      <c r="Z37" s="18">
        <f t="shared" si="14"/>
        <v>0</v>
      </c>
      <c r="AB37">
        <v>9.3325681686401367</v>
      </c>
      <c r="AC37">
        <f t="shared" si="15"/>
        <v>4.6662840843200684</v>
      </c>
      <c r="AD37">
        <v>3.7257542610168461</v>
      </c>
      <c r="AE37">
        <f t="shared" si="16"/>
        <v>1.8628771305084231</v>
      </c>
      <c r="AF37">
        <v>3.8446516990661621</v>
      </c>
      <c r="AG37">
        <f t="shared" si="17"/>
        <v>1.9223258495330811</v>
      </c>
      <c r="AH37">
        <v>3.797385454177856</v>
      </c>
      <c r="AI37">
        <f t="shared" si="18"/>
        <v>1.898692727088928</v>
      </c>
      <c r="AJ37">
        <v>3.832871675491333</v>
      </c>
      <c r="AK37" s="26">
        <f t="shared" si="19"/>
        <v>1.9164358377456665</v>
      </c>
      <c r="AL37" s="9"/>
      <c r="AM37" s="9"/>
      <c r="AN37" s="9"/>
      <c r="AO37" s="9"/>
      <c r="AP37" s="9">
        <f t="shared" si="20"/>
        <v>29.896549940109253</v>
      </c>
      <c r="AQ37" s="9">
        <f t="shared" si="21"/>
        <v>0</v>
      </c>
      <c r="AR37" s="9"/>
      <c r="AS37" s="9"/>
      <c r="AU37" s="14">
        <f>-SUM(IF(D37&lt;0,D37,0),IF(I37&lt;0,I37,0),IF(N37&lt;0,N37,0),IF(S37&lt;0,S37,0),IF(X37&lt;0,X37,0))</f>
        <v>0</v>
      </c>
      <c r="AV37" s="14">
        <f t="shared" si="22"/>
        <v>29.896549940109256</v>
      </c>
      <c r="AW37" s="14">
        <f t="shared" si="23"/>
        <v>0</v>
      </c>
      <c r="AX37" s="15">
        <v>1.8644812216218845E-2</v>
      </c>
      <c r="AY37" s="15">
        <v>6.0037600572648224E-2</v>
      </c>
      <c r="BA37">
        <f>IF(D37&gt;=0, D37*0.15*0.5, D37*0.05*0.5)</f>
        <v>0.33821883201599118</v>
      </c>
      <c r="BB37">
        <f>IF(I37&gt;=0, I37*0.15*0.5, I37*0.05*0.5)</f>
        <v>8.6006534099578882E-2</v>
      </c>
      <c r="BC37">
        <f>IF(N37&gt;=0, N37*0.15*0.5, N37*0.05*0.5)</f>
        <v>4.6586501598358122E-2</v>
      </c>
      <c r="BD37">
        <f>IF(S37&gt;=0, S37*0.15*0.5, S37*0.05*0.5)</f>
        <v>0.60614891052246123</v>
      </c>
      <c r="BE37">
        <f>IF(X37&gt;=0, X37*0.15*0.5, X37*0.05*0.5)</f>
        <v>0.24528429508209226</v>
      </c>
      <c r="BL37">
        <f>E37*0.5*AY37-F37*0.5*AX37</f>
        <v>0.13537231428482457</v>
      </c>
      <c r="BM37">
        <f>J37*0.5*AY37-K37*0.5*AX37</f>
        <v>3.4424172939389111E-2</v>
      </c>
      <c r="BN37">
        <f>O37*0.5*AY37-P37*0.5*AX37</f>
        <v>1.8646278500261754E-2</v>
      </c>
      <c r="BO37">
        <f>T37*0.5*AY37-U37*0.5*AX37</f>
        <v>0.24261150784995608</v>
      </c>
      <c r="BP37">
        <f>Y37*0.5*AY37-Z37*0.5*AX37</f>
        <v>9.8175203565881594E-2</v>
      </c>
    </row>
    <row r="38" spans="1:68" x14ac:dyDescent="0.35">
      <c r="A38" s="3">
        <v>45098.75</v>
      </c>
      <c r="B38" s="9">
        <v>6.7554268836975098</v>
      </c>
      <c r="C38" s="18">
        <v>3.3362500667572021</v>
      </c>
      <c r="D38" s="20">
        <f t="shared" si="0"/>
        <v>3.4191768169403076</v>
      </c>
      <c r="E38" s="9">
        <f t="shared" si="1"/>
        <v>3.4191768169403076</v>
      </c>
      <c r="F38" s="18">
        <f t="shared" si="2"/>
        <v>0</v>
      </c>
      <c r="G38" s="9">
        <v>3.8493866920471191</v>
      </c>
      <c r="H38" s="18">
        <v>3.8902864456176758</v>
      </c>
      <c r="I38" s="20">
        <f t="shared" si="3"/>
        <v>-4.0899753570556641E-2</v>
      </c>
      <c r="J38" s="9">
        <f t="shared" si="4"/>
        <v>0</v>
      </c>
      <c r="K38" s="18">
        <f t="shared" si="5"/>
        <v>4.0899753570556641E-2</v>
      </c>
      <c r="L38" s="9">
        <v>3.8033442497253418</v>
      </c>
      <c r="M38" s="18">
        <v>4.5436921119689941</v>
      </c>
      <c r="N38" s="20">
        <f t="shared" si="6"/>
        <v>-0.74034786224365234</v>
      </c>
      <c r="O38" s="7">
        <f t="shared" si="7"/>
        <v>0</v>
      </c>
      <c r="P38" s="18">
        <f t="shared" si="8"/>
        <v>0.74034786224365234</v>
      </c>
      <c r="Q38" s="9">
        <v>11.659146308898929</v>
      </c>
      <c r="R38" s="18">
        <v>5.1308517456054687</v>
      </c>
      <c r="S38" s="20">
        <f t="shared" si="9"/>
        <v>6.5282945632934606</v>
      </c>
      <c r="T38" s="9">
        <f t="shared" si="10"/>
        <v>6.5282945632934606</v>
      </c>
      <c r="U38" s="18">
        <f t="shared" si="11"/>
        <v>0</v>
      </c>
      <c r="V38" s="9">
        <v>7.4162149429321289</v>
      </c>
      <c r="W38" s="18">
        <v>5.7842574119567871</v>
      </c>
      <c r="X38" s="20">
        <f t="shared" si="12"/>
        <v>1.6319575309753418</v>
      </c>
      <c r="Y38" s="9">
        <f t="shared" si="13"/>
        <v>1.6319575309753418</v>
      </c>
      <c r="Z38" s="18">
        <f t="shared" si="14"/>
        <v>0</v>
      </c>
      <c r="AB38">
        <v>9.2944402694702148</v>
      </c>
      <c r="AC38">
        <f t="shared" si="15"/>
        <v>4.6472201347351074</v>
      </c>
      <c r="AD38">
        <v>3.6376757621765141</v>
      </c>
      <c r="AE38">
        <f t="shared" si="16"/>
        <v>1.8188378810882571</v>
      </c>
      <c r="AF38">
        <v>3.849576473236084</v>
      </c>
      <c r="AG38">
        <f t="shared" si="17"/>
        <v>1.924788236618042</v>
      </c>
      <c r="AH38">
        <v>3.651774644851685</v>
      </c>
      <c r="AI38">
        <f t="shared" si="18"/>
        <v>1.8258873224258425</v>
      </c>
      <c r="AJ38">
        <v>3.8307464122772221</v>
      </c>
      <c r="AK38" s="26">
        <f t="shared" si="19"/>
        <v>1.9153732061386111</v>
      </c>
      <c r="AL38" s="9"/>
      <c r="AM38" s="9"/>
      <c r="AN38" s="9"/>
      <c r="AO38" s="9"/>
      <c r="AP38" s="9">
        <f t="shared" si="20"/>
        <v>22.930288076400757</v>
      </c>
      <c r="AQ38" s="9">
        <f t="shared" si="21"/>
        <v>0</v>
      </c>
      <c r="AR38" s="9"/>
      <c r="AS38" s="9"/>
      <c r="AU38" s="14">
        <f>-SUM(IF(D38&lt;0,D38,0),IF(I38&lt;0,I38,0),IF(N38&lt;0,N38,0),IF(S38&lt;0,S38,0),IF(X38&lt;0,X38,0))</f>
        <v>0.78124761581420898</v>
      </c>
      <c r="AV38" s="14">
        <f t="shared" si="22"/>
        <v>23.711535692214969</v>
      </c>
      <c r="AW38" s="14">
        <f t="shared" si="23"/>
        <v>3.2947997377947569E-2</v>
      </c>
      <c r="AX38" s="15">
        <v>1.8644812216218845E-2</v>
      </c>
      <c r="AY38" s="15">
        <v>6.0037600572648224E-2</v>
      </c>
      <c r="BA38">
        <f>IF(D38&gt;=0, D38*0.15*0.5, D38*0.05*0.5)</f>
        <v>0.25643826127052305</v>
      </c>
      <c r="BB38">
        <f>IF(I38&gt;=0, I38*0.15*0.5, I38*0.05*0.5)</f>
        <v>-1.0224938392639161E-3</v>
      </c>
      <c r="BC38">
        <f>IF(N38&gt;=0, N38*0.15*0.5, N38*0.05*0.5)</f>
        <v>-1.850869655609131E-2</v>
      </c>
      <c r="BD38">
        <f>IF(S38&gt;=0, S38*0.15*0.5, S38*0.05*0.5)</f>
        <v>0.48962209224700953</v>
      </c>
      <c r="BE38">
        <f>IF(X38&gt;=0, X38*0.15*0.5, X38*0.05*0.5)</f>
        <v>0.12239681482315062</v>
      </c>
      <c r="BL38">
        <f>E38*0.5*AY38-F38*0.5*AX38</f>
        <v>0.10263958601136047</v>
      </c>
      <c r="BM38">
        <f>J38*0.5*AY38-K38*0.5*AX38</f>
        <v>-3.8128411250632741E-4</v>
      </c>
      <c r="BN38">
        <f>O38*0.5*AY38-P38*0.5*AX38</f>
        <v>-6.9018234331059778E-3</v>
      </c>
      <c r="BO38">
        <f>T38*0.5*AY38-U38*0.5*AX38</f>
        <v>0.19597157070580187</v>
      </c>
      <c r="BP38">
        <f>Y38*0.5*AY38-Z38*0.5*AX38</f>
        <v>4.898940719811138E-2</v>
      </c>
    </row>
    <row r="39" spans="1:68" x14ac:dyDescent="0.35">
      <c r="A39" s="3">
        <v>45098.770833333343</v>
      </c>
      <c r="B39" s="9">
        <v>6.7764501571655273</v>
      </c>
      <c r="C39" s="18">
        <v>1.8049149513244629</v>
      </c>
      <c r="D39" s="20">
        <f t="shared" si="0"/>
        <v>4.9715352058410645</v>
      </c>
      <c r="E39" s="9">
        <f t="shared" si="1"/>
        <v>4.9715352058410645</v>
      </c>
      <c r="F39" s="18">
        <f t="shared" si="2"/>
        <v>0</v>
      </c>
      <c r="G39" s="9">
        <v>3.896792888641357</v>
      </c>
      <c r="H39" s="18">
        <v>2.0843245983123779</v>
      </c>
      <c r="I39" s="20">
        <f t="shared" si="3"/>
        <v>1.812468290328979</v>
      </c>
      <c r="J39" s="9">
        <f t="shared" si="4"/>
        <v>1.812468290328979</v>
      </c>
      <c r="K39" s="18">
        <f t="shared" si="5"/>
        <v>0</v>
      </c>
      <c r="L39" s="9">
        <v>3.8116154670715332</v>
      </c>
      <c r="M39" s="18">
        <v>2.3679521083831792</v>
      </c>
      <c r="N39" s="20">
        <f t="shared" si="6"/>
        <v>1.443663358688354</v>
      </c>
      <c r="O39" s="7">
        <f t="shared" si="7"/>
        <v>1.443663358688354</v>
      </c>
      <c r="P39" s="18">
        <f t="shared" si="8"/>
        <v>0</v>
      </c>
      <c r="Q39" s="9">
        <v>11.61569309234619</v>
      </c>
      <c r="R39" s="18">
        <v>2.6487677097320561</v>
      </c>
      <c r="S39" s="20">
        <f t="shared" si="9"/>
        <v>8.966925382614134</v>
      </c>
      <c r="T39" s="9">
        <f t="shared" si="10"/>
        <v>8.966925382614134</v>
      </c>
      <c r="U39" s="18">
        <f t="shared" si="11"/>
        <v>0</v>
      </c>
      <c r="V39" s="9">
        <v>7.4218111038208008</v>
      </c>
      <c r="W39" s="18">
        <v>2.932395458221436</v>
      </c>
      <c r="X39" s="20">
        <f t="shared" si="12"/>
        <v>4.4894156455993652</v>
      </c>
      <c r="Y39" s="9">
        <f t="shared" si="13"/>
        <v>4.4894156455993652</v>
      </c>
      <c r="Z39" s="18">
        <f t="shared" si="14"/>
        <v>0</v>
      </c>
      <c r="AB39">
        <v>9.2355861663818359</v>
      </c>
      <c r="AC39">
        <f t="shared" si="15"/>
        <v>4.617793083190918</v>
      </c>
      <c r="AD39">
        <v>3.5378513336181641</v>
      </c>
      <c r="AE39">
        <f t="shared" si="16"/>
        <v>1.768925666809082</v>
      </c>
      <c r="AF39">
        <v>3.818681001663208</v>
      </c>
      <c r="AG39">
        <f t="shared" si="17"/>
        <v>1.909340500831604</v>
      </c>
      <c r="AH39">
        <v>3.6045844554901119</v>
      </c>
      <c r="AI39">
        <f t="shared" si="18"/>
        <v>1.8022922277450559</v>
      </c>
      <c r="AJ39">
        <v>3.825599193572998</v>
      </c>
      <c r="AK39" s="26">
        <f t="shared" si="19"/>
        <v>1.912799596786499</v>
      </c>
      <c r="AL39" s="9"/>
      <c r="AM39" s="9"/>
      <c r="AN39" s="9"/>
      <c r="AO39" s="9"/>
      <c r="AP39" s="9">
        <f t="shared" si="20"/>
        <v>33.695158958435059</v>
      </c>
      <c r="AQ39" s="9">
        <f t="shared" si="21"/>
        <v>0</v>
      </c>
      <c r="AR39" s="9"/>
      <c r="AS39" s="9"/>
      <c r="AU39" s="14">
        <f>-SUM(IF(D39&lt;0,D39,0),IF(I39&lt;0,I39,0),IF(N39&lt;0,N39,0),IF(S39&lt;0,S39,0),IF(X39&lt;0,X39,0))</f>
        <v>0</v>
      </c>
      <c r="AV39" s="14">
        <f t="shared" si="22"/>
        <v>33.695158958435059</v>
      </c>
      <c r="AW39" s="14">
        <f t="shared" si="23"/>
        <v>0</v>
      </c>
      <c r="AX39" s="15">
        <v>1.8644812216218845E-2</v>
      </c>
      <c r="AY39" s="15">
        <v>6.0037600572648224E-2</v>
      </c>
      <c r="BA39">
        <f>IF(D39&gt;=0, D39*0.15*0.5, D39*0.05*0.5)</f>
        <v>0.37286514043807983</v>
      </c>
      <c r="BB39">
        <f>IF(I39&gt;=0, I39*0.15*0.5, I39*0.05*0.5)</f>
        <v>0.13593512177467343</v>
      </c>
      <c r="BC39">
        <f>IF(N39&gt;=0, N39*0.15*0.5, N39*0.05*0.5)</f>
        <v>0.10827475190162655</v>
      </c>
      <c r="BD39">
        <f>IF(S39&gt;=0, S39*0.15*0.5, S39*0.05*0.5)</f>
        <v>0.67251940369606</v>
      </c>
      <c r="BE39">
        <f>IF(X39&gt;=0, X39*0.15*0.5, X39*0.05*0.5)</f>
        <v>0.3367061734199524</v>
      </c>
      <c r="BL39">
        <f>E39*0.5*AY39-F39*0.5*AX39</f>
        <v>0.14923952246057215</v>
      </c>
      <c r="BM39">
        <f>J39*0.5*AY39-K39*0.5*AX39</f>
        <v>5.4408123632680931E-2</v>
      </c>
      <c r="BN39">
        <f>O39*0.5*AY39-P39*0.5*AX39</f>
        <v>4.3337042045149592E-2</v>
      </c>
      <c r="BO39">
        <f>T39*0.5*AY39-U39*0.5*AX39</f>
        <v>0.26917634224306414</v>
      </c>
      <c r="BP39">
        <f>Y39*0.5*AY39-Z39*0.5*AX39</f>
        <v>0.13476687166754617</v>
      </c>
    </row>
    <row r="40" spans="1:68" x14ac:dyDescent="0.35">
      <c r="A40" s="3">
        <v>45098.791666666657</v>
      </c>
      <c r="B40" s="9">
        <v>6.7327742576599121</v>
      </c>
      <c r="C40" s="18">
        <v>1.7978276014328001</v>
      </c>
      <c r="D40" s="20">
        <f t="shared" si="0"/>
        <v>4.9349466562271118</v>
      </c>
      <c r="E40" s="9">
        <f t="shared" si="1"/>
        <v>4.9349466562271118</v>
      </c>
      <c r="F40" s="18">
        <f t="shared" si="2"/>
        <v>0</v>
      </c>
      <c r="G40" s="9">
        <v>3.8602828979492192</v>
      </c>
      <c r="H40" s="18">
        <v>2.0744163990020752</v>
      </c>
      <c r="I40" s="20">
        <f t="shared" si="3"/>
        <v>1.785866498947144</v>
      </c>
      <c r="J40" s="9">
        <f t="shared" si="4"/>
        <v>1.785866498947144</v>
      </c>
      <c r="K40" s="18">
        <f t="shared" si="5"/>
        <v>0</v>
      </c>
      <c r="L40" s="9">
        <v>3.763471126556396</v>
      </c>
      <c r="M40" s="18">
        <v>2.3510053157806401</v>
      </c>
      <c r="N40" s="20">
        <f t="shared" si="6"/>
        <v>1.4124658107757559</v>
      </c>
      <c r="O40" s="7">
        <f t="shared" si="7"/>
        <v>1.4124658107757559</v>
      </c>
      <c r="P40" s="18">
        <f t="shared" si="8"/>
        <v>0</v>
      </c>
      <c r="Q40" s="9">
        <v>11.48912525177002</v>
      </c>
      <c r="R40" s="18">
        <v>2.6275942325592041</v>
      </c>
      <c r="S40" s="20">
        <f t="shared" si="9"/>
        <v>8.8615310192108154</v>
      </c>
      <c r="T40" s="9">
        <f t="shared" si="10"/>
        <v>8.8615310192108154</v>
      </c>
      <c r="U40" s="18">
        <f t="shared" si="11"/>
        <v>0</v>
      </c>
      <c r="V40" s="9">
        <v>7.3563942909240723</v>
      </c>
      <c r="W40" s="18">
        <v>2.904182910919189</v>
      </c>
      <c r="X40" s="20">
        <f t="shared" si="12"/>
        <v>4.4522113800048828</v>
      </c>
      <c r="Y40" s="9">
        <f t="shared" si="13"/>
        <v>4.4522113800048828</v>
      </c>
      <c r="Z40" s="18">
        <f t="shared" si="14"/>
        <v>0</v>
      </c>
      <c r="AB40">
        <v>9.1530008316040039</v>
      </c>
      <c r="AC40">
        <f t="shared" si="15"/>
        <v>4.576500415802002</v>
      </c>
      <c r="AD40">
        <v>3.5560297966003418</v>
      </c>
      <c r="AE40">
        <f t="shared" si="16"/>
        <v>1.7780148983001709</v>
      </c>
      <c r="AF40">
        <v>3.779172420501709</v>
      </c>
      <c r="AG40">
        <f t="shared" si="17"/>
        <v>1.8895862102508545</v>
      </c>
      <c r="AH40">
        <v>3.5409801006317139</v>
      </c>
      <c r="AI40">
        <f t="shared" si="18"/>
        <v>1.7704900503158569</v>
      </c>
      <c r="AJ40">
        <v>3.7671692371368408</v>
      </c>
      <c r="AK40" s="26">
        <f t="shared" si="19"/>
        <v>1.8835846185684204</v>
      </c>
      <c r="AL40" s="9"/>
      <c r="AM40" s="9"/>
      <c r="AN40" s="9"/>
      <c r="AO40" s="9"/>
      <c r="AP40" s="9">
        <f t="shared" si="20"/>
        <v>33.345197558403015</v>
      </c>
      <c r="AQ40" s="9">
        <f t="shared" si="21"/>
        <v>0</v>
      </c>
      <c r="AR40" s="9"/>
      <c r="AS40" s="9"/>
      <c r="AU40" s="14">
        <f>-SUM(IF(D40&lt;0,D40,0),IF(I40&lt;0,I40,0),IF(N40&lt;0,N40,0),IF(S40&lt;0,S40,0),IF(X40&lt;0,X40,0))</f>
        <v>0</v>
      </c>
      <c r="AV40" s="14">
        <f t="shared" si="22"/>
        <v>33.345197558403015</v>
      </c>
      <c r="AW40" s="14">
        <f t="shared" si="23"/>
        <v>0</v>
      </c>
      <c r="AX40" s="15">
        <v>1.8644812216218845E-2</v>
      </c>
      <c r="AY40" s="15">
        <v>6.0037600572648224E-2</v>
      </c>
      <c r="BA40">
        <f>IF(D40&gt;=0, D40*0.15*0.5, D40*0.05*0.5)</f>
        <v>0.3701209992170334</v>
      </c>
      <c r="BB40">
        <f>IF(I40&gt;=0, I40*0.15*0.5, I40*0.05*0.5)</f>
        <v>0.1339399874210358</v>
      </c>
      <c r="BC40">
        <f>IF(N40&gt;=0, N40*0.15*0.5, N40*0.05*0.5)</f>
        <v>0.1059349358081817</v>
      </c>
      <c r="BD40">
        <f>IF(S40&gt;=0, S40*0.15*0.5, S40*0.05*0.5)</f>
        <v>0.66461482644081116</v>
      </c>
      <c r="BE40">
        <f>IF(X40&gt;=0, X40*0.15*0.5, X40*0.05*0.5)</f>
        <v>0.33391585350036618</v>
      </c>
      <c r="BL40">
        <f>E40*0.5*AY40-F40*0.5*AX40</f>
        <v>0.14814117809694463</v>
      </c>
      <c r="BM40">
        <f>J40*0.5*AY40-K40*0.5*AX40</f>
        <v>5.3609569769931163E-2</v>
      </c>
      <c r="BN40">
        <f>O40*0.5*AY40-P40*0.5*AX40</f>
        <v>4.2400529084938285E-2</v>
      </c>
      <c r="BO40">
        <f>T40*0.5*AY40-U40*0.5*AX40</f>
        <v>0.26601252989675561</v>
      </c>
      <c r="BP40">
        <f>Y40*0.5*AY40-Z40*0.5*AX40</f>
        <v>0.13365004424886603</v>
      </c>
    </row>
    <row r="41" spans="1:68" x14ac:dyDescent="0.35">
      <c r="A41" s="3">
        <v>45098.8125</v>
      </c>
      <c r="B41" s="9">
        <v>6.7186956405639648</v>
      </c>
      <c r="C41" s="18">
        <v>0.86481249332427979</v>
      </c>
      <c r="D41" s="20">
        <f t="shared" si="0"/>
        <v>5.8538831472396851</v>
      </c>
      <c r="E41" s="9">
        <f t="shared" si="1"/>
        <v>5.8538831472396851</v>
      </c>
      <c r="F41" s="18">
        <f t="shared" si="2"/>
        <v>0</v>
      </c>
      <c r="G41" s="9">
        <v>3.84785008430481</v>
      </c>
      <c r="H41" s="18">
        <v>0.99786055088043213</v>
      </c>
      <c r="I41" s="20">
        <f t="shared" si="3"/>
        <v>2.8499895334243779</v>
      </c>
      <c r="J41" s="9">
        <f t="shared" si="4"/>
        <v>2.8499895334243779</v>
      </c>
      <c r="K41" s="18">
        <f t="shared" si="5"/>
        <v>0</v>
      </c>
      <c r="L41" s="9">
        <v>3.7694964408874512</v>
      </c>
      <c r="M41" s="18">
        <v>1.130908608436584</v>
      </c>
      <c r="N41" s="20">
        <f t="shared" si="6"/>
        <v>2.6385878324508671</v>
      </c>
      <c r="O41" s="7">
        <f t="shared" si="7"/>
        <v>2.6385878324508671</v>
      </c>
      <c r="P41" s="18">
        <f t="shared" si="8"/>
        <v>0</v>
      </c>
      <c r="Q41" s="9">
        <v>11.38405609130859</v>
      </c>
      <c r="R41" s="18">
        <v>1.263956665992737</v>
      </c>
      <c r="S41" s="20">
        <f t="shared" si="9"/>
        <v>10.120099425315853</v>
      </c>
      <c r="T41" s="9">
        <f t="shared" si="10"/>
        <v>10.120099425315853</v>
      </c>
      <c r="U41" s="18">
        <f t="shared" si="11"/>
        <v>0</v>
      </c>
      <c r="V41" s="9">
        <v>7.2808732986450204</v>
      </c>
      <c r="W41" s="18">
        <v>19.157680511474609</v>
      </c>
      <c r="X41" s="20">
        <f t="shared" si="12"/>
        <v>-11.87680721282959</v>
      </c>
      <c r="Y41" s="9">
        <f t="shared" si="13"/>
        <v>0</v>
      </c>
      <c r="Z41" s="18">
        <f t="shared" si="14"/>
        <v>11.87680721282959</v>
      </c>
      <c r="AB41">
        <v>9.080143928527832</v>
      </c>
      <c r="AC41">
        <f t="shared" si="15"/>
        <v>4.540071964263916</v>
      </c>
      <c r="AD41">
        <v>3.3990955352783199</v>
      </c>
      <c r="AE41">
        <f t="shared" si="16"/>
        <v>1.6995477676391599</v>
      </c>
      <c r="AF41">
        <v>3.74144434928894</v>
      </c>
      <c r="AG41">
        <f t="shared" si="17"/>
        <v>1.87072217464447</v>
      </c>
      <c r="AH41">
        <v>3.4975490570068359</v>
      </c>
      <c r="AI41">
        <f t="shared" si="18"/>
        <v>1.748774528503418</v>
      </c>
      <c r="AJ41">
        <v>3.760234117507935</v>
      </c>
      <c r="AK41" s="26">
        <f t="shared" si="19"/>
        <v>1.8801170587539675</v>
      </c>
      <c r="AL41" s="9"/>
      <c r="AM41" s="9"/>
      <c r="AN41" s="9"/>
      <c r="AO41" s="9"/>
      <c r="AP41" s="9">
        <f t="shared" si="20"/>
        <v>21.324986219406128</v>
      </c>
      <c r="AQ41" s="9">
        <f t="shared" si="21"/>
        <v>0</v>
      </c>
      <c r="AR41" s="9"/>
      <c r="AS41" s="9"/>
      <c r="AU41" s="14">
        <f>-SUM(IF(D41&lt;0,D41,0),IF(I41&lt;0,I41,0),IF(N41&lt;0,N41,0),IF(S41&lt;0,S41,0),IF(X41&lt;0,X41,0))</f>
        <v>11.87680721282959</v>
      </c>
      <c r="AV41" s="14">
        <f t="shared" si="22"/>
        <v>33.201793432235718</v>
      </c>
      <c r="AW41" s="14">
        <f t="shared" si="23"/>
        <v>0.3577158335458579</v>
      </c>
      <c r="AX41" s="15">
        <v>1.8644812216218845E-2</v>
      </c>
      <c r="AY41" s="15">
        <v>6.0037600572648224E-2</v>
      </c>
      <c r="BA41">
        <f>IF(D41&gt;=0, D41*0.15*0.5, D41*0.05*0.5)</f>
        <v>0.43904123604297635</v>
      </c>
      <c r="BB41">
        <f>IF(I41&gt;=0, I41*0.15*0.5, I41*0.05*0.5)</f>
        <v>0.21374921500682834</v>
      </c>
      <c r="BC41">
        <f>IF(N41&gt;=0, N41*0.15*0.5, N41*0.05*0.5)</f>
        <v>0.19789408743381504</v>
      </c>
      <c r="BD41">
        <f>IF(S41&gt;=0, S41*0.15*0.5, S41*0.05*0.5)</f>
        <v>0.75900745689868898</v>
      </c>
      <c r="BE41">
        <f>IF(X41&gt;=0, X41*0.15*0.5, X41*0.05*0.5)</f>
        <v>-0.29692018032073975</v>
      </c>
      <c r="BL41">
        <f>E41*0.5*AY41-F41*0.5*AX41</f>
        <v>0.17572654909646654</v>
      </c>
      <c r="BM41">
        <f>J41*0.5*AY41-K41*0.5*AX41</f>
        <v>8.5553266621980442E-2</v>
      </c>
      <c r="BN41">
        <f>O41*0.5*AY41-P41*0.5*AX41</f>
        <v>7.920724118026741E-2</v>
      </c>
      <c r="BO41">
        <f>T41*0.5*AY41-U41*0.5*AX41</f>
        <v>0.30379324352629999</v>
      </c>
      <c r="BP41">
        <f>Y41*0.5*AY41-Z41*0.5*AX41</f>
        <v>-0.11072042010572061</v>
      </c>
    </row>
    <row r="42" spans="1:68" x14ac:dyDescent="0.35">
      <c r="A42" s="3">
        <v>45098.833333333343</v>
      </c>
      <c r="B42" s="9">
        <v>6.7312440872192383</v>
      </c>
      <c r="C42" s="18">
        <v>3.187738418579102</v>
      </c>
      <c r="D42" s="20">
        <f t="shared" si="0"/>
        <v>3.5435056686401363</v>
      </c>
      <c r="E42" s="9">
        <f t="shared" si="1"/>
        <v>3.5435056686401363</v>
      </c>
      <c r="F42" s="18">
        <f t="shared" si="2"/>
        <v>0</v>
      </c>
      <c r="G42" s="9">
        <v>3.8214161396026611</v>
      </c>
      <c r="H42" s="18">
        <v>3.6781597137451172</v>
      </c>
      <c r="I42" s="20">
        <f t="shared" si="3"/>
        <v>0.14325642585754395</v>
      </c>
      <c r="J42" s="9">
        <f t="shared" si="4"/>
        <v>0.14325642585754395</v>
      </c>
      <c r="K42" s="18">
        <f t="shared" si="5"/>
        <v>0</v>
      </c>
      <c r="L42" s="9">
        <v>3.746637344360352</v>
      </c>
      <c r="M42" s="18">
        <v>4.1685810089111328</v>
      </c>
      <c r="N42" s="20">
        <f t="shared" si="6"/>
        <v>-0.42194366455078081</v>
      </c>
      <c r="O42" s="7">
        <f t="shared" si="7"/>
        <v>0</v>
      </c>
      <c r="P42" s="18">
        <f t="shared" si="8"/>
        <v>0.42194366455078081</v>
      </c>
      <c r="Q42" s="9">
        <v>11.295248031616209</v>
      </c>
      <c r="R42" s="18">
        <v>4.6590023040771484</v>
      </c>
      <c r="S42" s="20">
        <f t="shared" si="9"/>
        <v>6.6362457275390607</v>
      </c>
      <c r="T42" s="9">
        <f t="shared" si="10"/>
        <v>6.6362457275390607</v>
      </c>
      <c r="U42" s="18">
        <f t="shared" si="11"/>
        <v>0</v>
      </c>
      <c r="V42" s="9">
        <v>7.2605218887329102</v>
      </c>
      <c r="W42" s="18">
        <v>5.1494235992431641</v>
      </c>
      <c r="X42" s="20">
        <f t="shared" si="12"/>
        <v>2.1110982894897461</v>
      </c>
      <c r="Y42" s="9">
        <f t="shared" si="13"/>
        <v>2.1110982894897461</v>
      </c>
      <c r="Z42" s="18">
        <f t="shared" si="14"/>
        <v>0</v>
      </c>
      <c r="AB42">
        <v>9.028010368347168</v>
      </c>
      <c r="AC42">
        <f t="shared" si="15"/>
        <v>4.514005184173584</v>
      </c>
      <c r="AD42">
        <v>3.3320846557617192</v>
      </c>
      <c r="AE42">
        <f t="shared" si="16"/>
        <v>1.6660423278808596</v>
      </c>
      <c r="AF42">
        <v>3.6829161643981929</v>
      </c>
      <c r="AG42">
        <f t="shared" si="17"/>
        <v>1.8414580821990965</v>
      </c>
      <c r="AH42">
        <v>3.4777882099151611</v>
      </c>
      <c r="AI42">
        <f t="shared" si="18"/>
        <v>1.7388941049575806</v>
      </c>
      <c r="AJ42">
        <v>3.7503268718719478</v>
      </c>
      <c r="AK42" s="26">
        <f t="shared" si="19"/>
        <v>1.8751634359359739</v>
      </c>
      <c r="AL42" s="9"/>
      <c r="AM42" s="9"/>
      <c r="AN42" s="9"/>
      <c r="AO42" s="9"/>
      <c r="AP42" s="9">
        <f t="shared" si="20"/>
        <v>23.647725582122803</v>
      </c>
      <c r="AQ42" s="9">
        <f t="shared" si="21"/>
        <v>0</v>
      </c>
      <c r="AR42" s="9"/>
      <c r="AS42" s="9"/>
      <c r="AU42" s="14">
        <f>-SUM(IF(D42&lt;0,D42,0),IF(I42&lt;0,I42,0),IF(N42&lt;0,N42,0),IF(S42&lt;0,S42,0),IF(X42&lt;0,X42,0))</f>
        <v>0.42194366455078081</v>
      </c>
      <c r="AV42" s="14">
        <f t="shared" si="22"/>
        <v>24.069669246673584</v>
      </c>
      <c r="AW42" s="14">
        <f t="shared" si="23"/>
        <v>1.7530098159080156E-2</v>
      </c>
      <c r="AX42" s="15">
        <v>1.8644812216218845E-2</v>
      </c>
      <c r="AY42" s="15">
        <v>6.0037600572648224E-2</v>
      </c>
      <c r="BA42">
        <f>IF(D42&gt;=0, D42*0.15*0.5, D42*0.05*0.5)</f>
        <v>0.2657629251480102</v>
      </c>
      <c r="BB42">
        <f>IF(I42&gt;=0, I42*0.15*0.5, I42*0.05*0.5)</f>
        <v>1.0744231939315795E-2</v>
      </c>
      <c r="BC42">
        <f>IF(N42&gt;=0, N42*0.15*0.5, N42*0.05*0.5)</f>
        <v>-1.0548591613769521E-2</v>
      </c>
      <c r="BD42">
        <f>IF(S42&gt;=0, S42*0.15*0.5, S42*0.05*0.5)</f>
        <v>0.49771842956542955</v>
      </c>
      <c r="BE42">
        <f>IF(X42&gt;=0, X42*0.15*0.5, X42*0.05*0.5)</f>
        <v>0.15833237171173095</v>
      </c>
      <c r="BL42">
        <f>E42*0.5*AY42-F42*0.5*AX42</f>
        <v>0.10637178898036563</v>
      </c>
      <c r="BM42">
        <f>J42*0.5*AY42-K42*0.5*AX42</f>
        <v>4.3003860375502093E-3</v>
      </c>
      <c r="BN42">
        <f>O42*0.5*AY42-P42*0.5*AX42</f>
        <v>-3.9335301956862721E-3</v>
      </c>
      <c r="BO42">
        <f>T42*0.5*AY42-U42*0.5*AX42</f>
        <v>0.19921213514596672</v>
      </c>
      <c r="BP42">
        <f>Y42*0.5*AY42-Z42*0.5*AX42</f>
        <v>6.3372637936993131E-2</v>
      </c>
    </row>
    <row r="43" spans="1:68" x14ac:dyDescent="0.35">
      <c r="A43" s="3">
        <v>45098.854166666657</v>
      </c>
      <c r="B43" s="9">
        <v>14</v>
      </c>
      <c r="C43" s="18">
        <v>13</v>
      </c>
      <c r="D43" s="20">
        <f t="shared" si="0"/>
        <v>1</v>
      </c>
      <c r="E43" s="9">
        <f t="shared" si="1"/>
        <v>1</v>
      </c>
      <c r="F43" s="18">
        <f t="shared" si="2"/>
        <v>0</v>
      </c>
      <c r="G43" s="9">
        <v>3.7547481060028081</v>
      </c>
      <c r="H43" s="18">
        <v>15</v>
      </c>
      <c r="I43" s="20">
        <f t="shared" si="3"/>
        <v>-11.245251893997192</v>
      </c>
      <c r="J43" s="9">
        <f t="shared" si="4"/>
        <v>0</v>
      </c>
      <c r="K43" s="18">
        <f t="shared" si="5"/>
        <v>11.245251893997192</v>
      </c>
      <c r="L43" s="9">
        <v>3.7404015064239502</v>
      </c>
      <c r="M43" s="18">
        <v>17</v>
      </c>
      <c r="N43" s="20">
        <f t="shared" si="6"/>
        <v>-13.25959849357605</v>
      </c>
      <c r="O43" s="7">
        <f t="shared" si="7"/>
        <v>0</v>
      </c>
      <c r="P43" s="18">
        <f t="shared" si="8"/>
        <v>13.25959849357605</v>
      </c>
      <c r="Q43" s="9">
        <v>11.16902923583984</v>
      </c>
      <c r="R43" s="18">
        <v>19</v>
      </c>
      <c r="S43" s="20">
        <f t="shared" si="9"/>
        <v>-7.8309707641601598</v>
      </c>
      <c r="T43" s="9">
        <f t="shared" si="10"/>
        <v>0</v>
      </c>
      <c r="U43" s="18">
        <f t="shared" si="11"/>
        <v>7.8309707641601598</v>
      </c>
      <c r="V43" s="9">
        <v>7.2367162704467773</v>
      </c>
      <c r="W43" s="18">
        <v>21</v>
      </c>
      <c r="X43" s="20">
        <f t="shared" si="12"/>
        <v>-13.763283729553223</v>
      </c>
      <c r="Y43" s="9">
        <f t="shared" si="13"/>
        <v>0</v>
      </c>
      <c r="Z43" s="18">
        <f t="shared" si="14"/>
        <v>13.763283729553223</v>
      </c>
      <c r="AB43">
        <v>8.9479875564575195</v>
      </c>
      <c r="AC43">
        <f t="shared" si="15"/>
        <v>4.4739937782287598</v>
      </c>
      <c r="AD43">
        <v>3.3128705024719238</v>
      </c>
      <c r="AE43">
        <f t="shared" si="16"/>
        <v>1.6564352512359619</v>
      </c>
      <c r="AF43">
        <v>3.5660026073455811</v>
      </c>
      <c r="AG43">
        <f t="shared" si="17"/>
        <v>1.7830013036727905</v>
      </c>
      <c r="AH43">
        <v>3.489203929901123</v>
      </c>
      <c r="AI43">
        <f t="shared" si="18"/>
        <v>1.7446019649505615</v>
      </c>
      <c r="AJ43">
        <v>3.7745342254638672</v>
      </c>
      <c r="AK43" s="26">
        <f t="shared" si="19"/>
        <v>1.8872671127319336</v>
      </c>
      <c r="AL43" s="9"/>
      <c r="AM43" s="9"/>
      <c r="AN43" s="9"/>
      <c r="AO43" s="9"/>
      <c r="AP43" s="9">
        <f t="shared" si="20"/>
        <v>0</v>
      </c>
      <c r="AQ43" s="9">
        <f t="shared" si="21"/>
        <v>33.553805470466614</v>
      </c>
      <c r="AR43" s="9"/>
      <c r="AS43" s="9"/>
      <c r="AU43" s="14">
        <f>-SUM(IF(D43&lt;0,D43,0),IF(I43&lt;0,I43,0),IF(N43&lt;0,N43,0),IF(S43&lt;0,S43,0),IF(X43&lt;0,X43,0))</f>
        <v>46.099104881286621</v>
      </c>
      <c r="AV43" s="14">
        <f t="shared" si="22"/>
        <v>12.545299410820007</v>
      </c>
      <c r="AW43" s="14">
        <f t="shared" si="23"/>
        <v>3.6746117706467247</v>
      </c>
      <c r="AX43" s="15">
        <v>1.8644812216218845E-2</v>
      </c>
      <c r="AY43" s="15">
        <v>6.0037600572648224E-2</v>
      </c>
      <c r="BA43">
        <f>IF(D43&gt;=0, D43*0.15*0.5, D43*0.05*0.5)</f>
        <v>7.4999999999999997E-2</v>
      </c>
      <c r="BB43">
        <f>IF(I43&gt;=0, I43*0.15*0.5, I43*0.05*0.5)</f>
        <v>-0.28113129734992981</v>
      </c>
      <c r="BC43">
        <f>IF(N43&gt;=0, N43*0.15*0.5, N43*0.05*0.5)</f>
        <v>-0.33148996233940126</v>
      </c>
      <c r="BD43">
        <f>IF(S43&gt;=0, S43*0.15*0.5, S43*0.05*0.5)</f>
        <v>-0.195774269104004</v>
      </c>
      <c r="BE43">
        <f>IF(X43&gt;=0, X43*0.15*0.5, X43*0.05*0.5)</f>
        <v>-0.3440820932388306</v>
      </c>
      <c r="BL43">
        <f>E43*0.5*AY43-F43*0.5*AX43</f>
        <v>3.0018800286324112E-2</v>
      </c>
      <c r="BM43">
        <f>J43*0.5*AY43-K43*0.5*AX43</f>
        <v>-0.10483280494382848</v>
      </c>
      <c r="BN43">
        <f>O43*0.5*AY43-P43*0.5*AX43</f>
        <v>-0.12361136198759186</v>
      </c>
      <c r="BO43">
        <f>T43*0.5*AY43-U43*0.5*AX43</f>
        <v>-7.3003489684232981E-2</v>
      </c>
      <c r="BP43">
        <f>Y43*0.5*AY43-Z43*0.5*AX43</f>
        <v>-0.12830692030803001</v>
      </c>
    </row>
    <row r="44" spans="1:68" x14ac:dyDescent="0.35">
      <c r="A44" s="3">
        <v>45098.875</v>
      </c>
      <c r="B44" s="9">
        <v>6.5784392356872559</v>
      </c>
      <c r="C44" s="18">
        <v>1.79835045337677</v>
      </c>
      <c r="D44" s="20">
        <f t="shared" si="0"/>
        <v>4.7800887823104858</v>
      </c>
      <c r="E44" s="9">
        <f t="shared" si="1"/>
        <v>4.7800887823104858</v>
      </c>
      <c r="F44" s="18">
        <f t="shared" si="2"/>
        <v>0</v>
      </c>
      <c r="G44" s="9">
        <v>3.6102714538574219</v>
      </c>
      <c r="H44" s="18">
        <v>2.0750195980072021</v>
      </c>
      <c r="I44" s="20">
        <f t="shared" si="3"/>
        <v>1.5352518558502197</v>
      </c>
      <c r="J44" s="9">
        <f t="shared" si="4"/>
        <v>1.5352518558502197</v>
      </c>
      <c r="K44" s="18">
        <f t="shared" si="5"/>
        <v>0</v>
      </c>
      <c r="L44" s="9">
        <v>3.6984493732452388</v>
      </c>
      <c r="M44" s="18">
        <v>2.3516891002655029</v>
      </c>
      <c r="N44" s="20">
        <f t="shared" si="6"/>
        <v>1.3467602729797359</v>
      </c>
      <c r="O44" s="7">
        <f t="shared" si="7"/>
        <v>1.3467602729797359</v>
      </c>
      <c r="P44" s="18">
        <f t="shared" si="8"/>
        <v>0</v>
      </c>
      <c r="Q44" s="9">
        <v>11.023586273193359</v>
      </c>
      <c r="R44" s="18">
        <v>2.6283583641052251</v>
      </c>
      <c r="S44" s="20">
        <f t="shared" si="9"/>
        <v>8.3952279090881348</v>
      </c>
      <c r="T44" s="9">
        <f t="shared" si="10"/>
        <v>8.3952279090881348</v>
      </c>
      <c r="U44" s="18">
        <f t="shared" si="11"/>
        <v>0</v>
      </c>
      <c r="V44" s="9">
        <v>7.1373863220214844</v>
      </c>
      <c r="W44" s="18">
        <v>2.9050276279449458</v>
      </c>
      <c r="X44" s="20">
        <f t="shared" si="12"/>
        <v>4.2323586940765381</v>
      </c>
      <c r="Y44" s="9">
        <f t="shared" si="13"/>
        <v>4.2323586940765381</v>
      </c>
      <c r="Z44" s="18">
        <f t="shared" si="14"/>
        <v>0</v>
      </c>
      <c r="AB44">
        <v>8.9069681167602539</v>
      </c>
      <c r="AC44">
        <f t="shared" si="15"/>
        <v>4.453484058380127</v>
      </c>
      <c r="AD44">
        <v>3.3112945556640621</v>
      </c>
      <c r="AE44">
        <f t="shared" si="16"/>
        <v>1.655647277832031</v>
      </c>
      <c r="AF44">
        <v>3.5135512351989751</v>
      </c>
      <c r="AG44">
        <f t="shared" si="17"/>
        <v>1.7567756175994875</v>
      </c>
      <c r="AH44">
        <v>3.5315983295440669</v>
      </c>
      <c r="AI44">
        <f t="shared" si="18"/>
        <v>1.7657991647720335</v>
      </c>
      <c r="AJ44">
        <v>3.819100141525269</v>
      </c>
      <c r="AK44" s="26">
        <f t="shared" si="19"/>
        <v>1.9095500707626345</v>
      </c>
      <c r="AL44" s="9"/>
      <c r="AM44" s="9"/>
      <c r="AN44" s="9"/>
      <c r="AO44" s="9"/>
      <c r="AP44" s="9">
        <f t="shared" si="20"/>
        <v>31.830943703651428</v>
      </c>
      <c r="AQ44" s="9">
        <f t="shared" si="21"/>
        <v>0</v>
      </c>
      <c r="AR44" s="9"/>
      <c r="AS44" s="9"/>
      <c r="AU44" s="14">
        <f>-SUM(IF(D44&lt;0,D44,0),IF(I44&lt;0,I44,0),IF(N44&lt;0,N44,0),IF(S44&lt;0,S44,0),IF(X44&lt;0,X44,0))</f>
        <v>0</v>
      </c>
      <c r="AV44" s="14">
        <f t="shared" si="22"/>
        <v>31.830943703651428</v>
      </c>
      <c r="AW44" s="14">
        <f t="shared" si="23"/>
        <v>0</v>
      </c>
      <c r="AX44" s="15">
        <v>1.8644812216218845E-2</v>
      </c>
      <c r="AY44" s="15">
        <v>6.0037600572648224E-2</v>
      </c>
      <c r="BA44">
        <f>IF(D44&gt;=0, D44*0.15*0.5, D44*0.05*0.5)</f>
        <v>0.3585066586732864</v>
      </c>
      <c r="BB44">
        <f>IF(I44&gt;=0, I44*0.15*0.5, I44*0.05*0.5)</f>
        <v>0.11514388918876647</v>
      </c>
      <c r="BC44">
        <f>IF(N44&gt;=0, N44*0.15*0.5, N44*0.05*0.5)</f>
        <v>0.10100702047348019</v>
      </c>
      <c r="BD44">
        <f>IF(S44&gt;=0, S44*0.15*0.5, S44*0.05*0.5)</f>
        <v>0.62964209318161013</v>
      </c>
      <c r="BE44">
        <f>IF(X44&gt;=0, X44*0.15*0.5, X44*0.05*0.5)</f>
        <v>0.31742690205574037</v>
      </c>
      <c r="BL44">
        <f>E44*0.5*AY44-F44*0.5*AX44</f>
        <v>0.14349253050707669</v>
      </c>
      <c r="BM44">
        <f>J44*0.5*AY44-K44*0.5*AX44</f>
        <v>4.6086418849976198E-2</v>
      </c>
      <c r="BN44">
        <f>O44*0.5*AY44-P44*0.5*AX44</f>
        <v>4.0428127668134035E-2</v>
      </c>
      <c r="BO44">
        <f>T44*0.5*AY44-U44*0.5*AX44</f>
        <v>0.25201466996109106</v>
      </c>
      <c r="BP44">
        <f>Y44*0.5*AY44-Z44*0.5*AX44</f>
        <v>0.12705033037757113</v>
      </c>
    </row>
    <row r="45" spans="1:68" x14ac:dyDescent="0.35">
      <c r="A45" s="3">
        <v>45098.895833333343</v>
      </c>
      <c r="B45" s="9">
        <v>6.3417119979858398</v>
      </c>
      <c r="C45" s="18">
        <v>0.16143260896205899</v>
      </c>
      <c r="D45" s="20">
        <f t="shared" si="0"/>
        <v>6.1802793890237808</v>
      </c>
      <c r="E45" s="9">
        <f t="shared" si="1"/>
        <v>6.1802793890237808</v>
      </c>
      <c r="F45" s="18">
        <f t="shared" si="2"/>
        <v>0</v>
      </c>
      <c r="G45" s="9">
        <v>3.5962810516357422</v>
      </c>
      <c r="H45" s="18">
        <v>0.16143260896205899</v>
      </c>
      <c r="I45" s="20">
        <f t="shared" si="3"/>
        <v>3.4348484426736832</v>
      </c>
      <c r="J45" s="9">
        <f t="shared" si="4"/>
        <v>3.4348484426736832</v>
      </c>
      <c r="K45" s="18">
        <f t="shared" si="5"/>
        <v>0</v>
      </c>
      <c r="L45" s="9">
        <v>3.5681743621826172</v>
      </c>
      <c r="M45" s="18">
        <v>0.16143260896205899</v>
      </c>
      <c r="N45" s="20">
        <f t="shared" si="6"/>
        <v>3.4067417532205582</v>
      </c>
      <c r="O45" s="7">
        <f t="shared" si="7"/>
        <v>3.4067417532205582</v>
      </c>
      <c r="P45" s="18">
        <f t="shared" si="8"/>
        <v>0</v>
      </c>
      <c r="Q45" s="9">
        <v>10.893667221069339</v>
      </c>
      <c r="R45" s="18">
        <v>0.16143260896205899</v>
      </c>
      <c r="S45" s="20">
        <f t="shared" si="9"/>
        <v>10.73223461210728</v>
      </c>
      <c r="T45" s="9">
        <f t="shared" si="10"/>
        <v>10.73223461210728</v>
      </c>
      <c r="U45" s="18">
        <f t="shared" si="11"/>
        <v>0</v>
      </c>
      <c r="V45" s="9">
        <v>7.0624723434448242</v>
      </c>
      <c r="W45" s="18">
        <v>0.16143260896205899</v>
      </c>
      <c r="X45" s="20">
        <f t="shared" si="12"/>
        <v>6.9010397344827652</v>
      </c>
      <c r="Y45" s="9">
        <f t="shared" si="13"/>
        <v>6.9010397344827652</v>
      </c>
      <c r="Z45" s="18">
        <f t="shared" si="14"/>
        <v>0</v>
      </c>
      <c r="AB45">
        <v>8.8053035736083984</v>
      </c>
      <c r="AC45">
        <f t="shared" si="15"/>
        <v>4.4026517868041992</v>
      </c>
      <c r="AD45">
        <v>3.3749079704284668</v>
      </c>
      <c r="AE45">
        <f t="shared" si="16"/>
        <v>1.6874539852142334</v>
      </c>
      <c r="AF45">
        <v>3.4740452766418461</v>
      </c>
      <c r="AG45">
        <f t="shared" si="17"/>
        <v>1.7370226383209231</v>
      </c>
      <c r="AH45">
        <v>3.5903363227844238</v>
      </c>
      <c r="AI45">
        <f t="shared" si="18"/>
        <v>1.7951681613922119</v>
      </c>
      <c r="AJ45">
        <v>3.7604408264160161</v>
      </c>
      <c r="AK45" s="26">
        <f t="shared" si="19"/>
        <v>1.880220413208008</v>
      </c>
      <c r="AL45" s="9"/>
      <c r="AM45" s="9"/>
      <c r="AN45" s="9"/>
      <c r="AO45" s="9"/>
      <c r="AP45" s="9">
        <f t="shared" si="20"/>
        <v>42.157660916447639</v>
      </c>
      <c r="AQ45" s="9">
        <f t="shared" si="21"/>
        <v>0</v>
      </c>
      <c r="AR45" s="9"/>
      <c r="AS45" s="9"/>
      <c r="AU45" s="14">
        <f>-SUM(IF(D45&lt;0,D45,0),IF(I45&lt;0,I45,0),IF(N45&lt;0,N45,0),IF(S45&lt;0,S45,0),IF(X45&lt;0,X45,0))</f>
        <v>0</v>
      </c>
      <c r="AV45" s="14">
        <f t="shared" si="22"/>
        <v>42.157660916447639</v>
      </c>
      <c r="AW45" s="14">
        <f t="shared" si="23"/>
        <v>0</v>
      </c>
      <c r="AX45" s="15">
        <v>1.8644812216218845E-2</v>
      </c>
      <c r="AY45" s="15">
        <v>6.0037600572648224E-2</v>
      </c>
      <c r="BA45">
        <f>IF(D45&gt;=0, D45*0.15*0.5, D45*0.05*0.5)</f>
        <v>0.46352095417678352</v>
      </c>
      <c r="BB45">
        <f>IF(I45&gt;=0, I45*0.15*0.5, I45*0.05*0.5)</f>
        <v>0.25761363320052622</v>
      </c>
      <c r="BC45">
        <f>IF(N45&gt;=0, N45*0.15*0.5, N45*0.05*0.5)</f>
        <v>0.25550563149154187</v>
      </c>
      <c r="BD45">
        <f>IF(S45&gt;=0, S45*0.15*0.5, S45*0.05*0.5)</f>
        <v>0.80491759590804601</v>
      </c>
      <c r="BE45">
        <f>IF(X45&gt;=0, X45*0.15*0.5, X45*0.05*0.5)</f>
        <v>0.51757798008620737</v>
      </c>
      <c r="BL45">
        <f>E45*0.5*AY45-F45*0.5*AX45</f>
        <v>0.18552457269279007</v>
      </c>
      <c r="BM45">
        <f>J45*0.5*AY45-K45*0.5*AX45</f>
        <v>0.10311002941441269</v>
      </c>
      <c r="BN45">
        <f>O45*0.5*AY45-P45*0.5*AX45</f>
        <v>0.1022663003170096</v>
      </c>
      <c r="BO45">
        <f>T45*0.5*AY45-U45*0.5*AX45</f>
        <v>0.32216880744682358</v>
      </c>
      <c r="BP45">
        <f>Y45*0.5*AY45-Z45*0.5*AX45</f>
        <v>0.20716093355742529</v>
      </c>
    </row>
    <row r="46" spans="1:68" x14ac:dyDescent="0.35">
      <c r="A46" s="3">
        <v>45098.916666666657</v>
      </c>
      <c r="B46" s="9">
        <v>6.2562251091003418</v>
      </c>
      <c r="C46" s="18">
        <v>-1.1583259329199789E-2</v>
      </c>
      <c r="D46" s="20">
        <f t="shared" si="0"/>
        <v>6.2678083684295416</v>
      </c>
      <c r="E46" s="9">
        <f t="shared" si="1"/>
        <v>6.2678083684295416</v>
      </c>
      <c r="F46" s="18">
        <f t="shared" si="2"/>
        <v>0</v>
      </c>
      <c r="G46" s="9">
        <v>3.5725302696228032</v>
      </c>
      <c r="H46" s="18">
        <v>-1.1583259329199789E-2</v>
      </c>
      <c r="I46" s="20">
        <f t="shared" si="3"/>
        <v>3.584113528952003</v>
      </c>
      <c r="J46" s="9">
        <f t="shared" si="4"/>
        <v>3.584113528952003</v>
      </c>
      <c r="K46" s="18">
        <f t="shared" si="5"/>
        <v>0</v>
      </c>
      <c r="L46" s="9">
        <v>3.4382832050323491</v>
      </c>
      <c r="M46" s="18">
        <v>-1.1583259329199789E-2</v>
      </c>
      <c r="N46" s="20">
        <f t="shared" si="6"/>
        <v>3.4498664643615489</v>
      </c>
      <c r="O46" s="7">
        <f t="shared" si="7"/>
        <v>3.4498664643615489</v>
      </c>
      <c r="P46" s="18">
        <f t="shared" si="8"/>
        <v>0</v>
      </c>
      <c r="Q46" s="9">
        <v>10.690769195556641</v>
      </c>
      <c r="R46" s="18">
        <v>-1.1583259329199789E-2</v>
      </c>
      <c r="S46" s="20">
        <f t="shared" si="9"/>
        <v>10.70235245488584</v>
      </c>
      <c r="T46" s="9">
        <f t="shared" si="10"/>
        <v>10.70235245488584</v>
      </c>
      <c r="U46" s="18">
        <f t="shared" si="11"/>
        <v>0</v>
      </c>
      <c r="V46" s="9">
        <v>6.9764776229858398</v>
      </c>
      <c r="W46" s="18">
        <v>-1.1583259329199789E-2</v>
      </c>
      <c r="X46" s="20">
        <f t="shared" si="12"/>
        <v>6.9880608823150396</v>
      </c>
      <c r="Y46" s="9">
        <f t="shared" si="13"/>
        <v>6.9880608823150396</v>
      </c>
      <c r="Z46" s="18">
        <f t="shared" si="14"/>
        <v>0</v>
      </c>
      <c r="AB46">
        <v>8.6271762847900391</v>
      </c>
      <c r="AC46">
        <f t="shared" si="15"/>
        <v>4.3135881423950195</v>
      </c>
      <c r="AD46">
        <v>3.5186920166015621</v>
      </c>
      <c r="AE46">
        <f t="shared" si="16"/>
        <v>1.759346008300781</v>
      </c>
      <c r="AF46">
        <v>3.4557285308837891</v>
      </c>
      <c r="AG46">
        <f t="shared" si="17"/>
        <v>1.7278642654418945</v>
      </c>
      <c r="AH46">
        <v>3.7264175415039058</v>
      </c>
      <c r="AI46">
        <f t="shared" si="18"/>
        <v>1.8632087707519529</v>
      </c>
      <c r="AJ46">
        <v>3.6966292858123779</v>
      </c>
      <c r="AK46" s="26">
        <f t="shared" si="19"/>
        <v>1.848314642906189</v>
      </c>
      <c r="AL46" s="9"/>
      <c r="AM46" s="9"/>
      <c r="AN46" s="9"/>
      <c r="AO46" s="9"/>
      <c r="AP46" s="9">
        <f t="shared" si="20"/>
        <v>42.50452352873981</v>
      </c>
      <c r="AQ46" s="9">
        <f t="shared" si="21"/>
        <v>0</v>
      </c>
      <c r="AR46" s="9"/>
      <c r="AS46" s="9"/>
      <c r="AU46" s="14">
        <f>-SUM(IF(D46&lt;0,D46,0),IF(I46&lt;0,I46,0),IF(N46&lt;0,N46,0),IF(S46&lt;0,S46,0),IF(X46&lt;0,X46,0))</f>
        <v>0</v>
      </c>
      <c r="AV46" s="14">
        <f t="shared" si="22"/>
        <v>42.50452352873981</v>
      </c>
      <c r="AW46" s="14">
        <f t="shared" si="23"/>
        <v>0</v>
      </c>
      <c r="AX46" s="15">
        <v>1.8644812216218845E-2</v>
      </c>
      <c r="AY46" s="15">
        <v>6.0037600572648224E-2</v>
      </c>
      <c r="BA46">
        <f>IF(D46&gt;=0, D46*0.15*0.5, D46*0.05*0.5)</f>
        <v>0.47008562763221562</v>
      </c>
      <c r="BB46">
        <f>IF(I46&gt;=0, I46*0.15*0.5, I46*0.05*0.5)</f>
        <v>0.26880851467140021</v>
      </c>
      <c r="BC46">
        <f>IF(N46&gt;=0, N46*0.15*0.5, N46*0.05*0.5)</f>
        <v>0.25873998482711613</v>
      </c>
      <c r="BD46">
        <f>IF(S46&gt;=0, S46*0.15*0.5, S46*0.05*0.5)</f>
        <v>0.80267643411643796</v>
      </c>
      <c r="BE46">
        <f>IF(X46&gt;=0, X46*0.15*0.5, X46*0.05*0.5)</f>
        <v>0.52410456617362799</v>
      </c>
      <c r="BL46">
        <f>E46*0.5*AY46-F46*0.5*AX46</f>
        <v>0.1881520876448374</v>
      </c>
      <c r="BM46">
        <f>J46*0.5*AY46-K46*0.5*AX46</f>
        <v>0.10759078822912251</v>
      </c>
      <c r="BN46">
        <f>O46*0.5*AY46-P46*0.5*AX46</f>
        <v>0.10356085240815642</v>
      </c>
      <c r="BO46">
        <f>T46*0.5*AY46-U46*0.5*AX46</f>
        <v>0.32127178093706865</v>
      </c>
      <c r="BP46">
        <f>Y46*0.5*AY46-Z46*0.5*AX46</f>
        <v>0.20977320401488903</v>
      </c>
    </row>
    <row r="47" spans="1:68" x14ac:dyDescent="0.35">
      <c r="A47" s="3">
        <v>45098.9375</v>
      </c>
      <c r="B47" s="9">
        <v>6.1950974464416504</v>
      </c>
      <c r="C47" s="18">
        <v>-1.1527508497238159E-2</v>
      </c>
      <c r="D47" s="20">
        <f t="shared" si="0"/>
        <v>6.2066249549388885</v>
      </c>
      <c r="E47" s="9">
        <f t="shared" si="1"/>
        <v>6.2066249549388885</v>
      </c>
      <c r="F47" s="18">
        <f t="shared" si="2"/>
        <v>0</v>
      </c>
      <c r="G47" s="9">
        <v>3.486761093139648</v>
      </c>
      <c r="H47" s="18">
        <v>-1.1527508497238159E-2</v>
      </c>
      <c r="I47" s="20">
        <f t="shared" si="3"/>
        <v>3.4982886016368862</v>
      </c>
      <c r="J47" s="9">
        <f t="shared" si="4"/>
        <v>3.4982886016368862</v>
      </c>
      <c r="K47" s="18">
        <f t="shared" si="5"/>
        <v>0</v>
      </c>
      <c r="L47" s="9">
        <v>3.3024051189422612</v>
      </c>
      <c r="M47" s="18">
        <v>-1.1527508497238159E-2</v>
      </c>
      <c r="N47" s="20">
        <f t="shared" si="6"/>
        <v>3.3139326274394993</v>
      </c>
      <c r="O47" s="7">
        <f t="shared" si="7"/>
        <v>3.3139326274394993</v>
      </c>
      <c r="P47" s="18">
        <f t="shared" si="8"/>
        <v>0</v>
      </c>
      <c r="Q47" s="9">
        <v>10.43313503265381</v>
      </c>
      <c r="R47" s="18">
        <v>-1.1527508497238159E-2</v>
      </c>
      <c r="S47" s="20">
        <f t="shared" si="9"/>
        <v>10.444662541151049</v>
      </c>
      <c r="T47" s="9">
        <f t="shared" si="10"/>
        <v>10.444662541151049</v>
      </c>
      <c r="U47" s="18">
        <f t="shared" si="11"/>
        <v>0</v>
      </c>
      <c r="V47" s="9">
        <v>6.9059343338012704</v>
      </c>
      <c r="W47" s="18">
        <v>-1.1527508497238159E-2</v>
      </c>
      <c r="X47" s="20">
        <f t="shared" si="12"/>
        <v>6.9174618422985086</v>
      </c>
      <c r="Y47" s="9">
        <f t="shared" si="13"/>
        <v>6.9174618422985086</v>
      </c>
      <c r="Z47" s="18">
        <f t="shared" si="14"/>
        <v>0</v>
      </c>
      <c r="AB47">
        <v>8.4581518173217773</v>
      </c>
      <c r="AC47">
        <f t="shared" si="15"/>
        <v>4.2290759086608887</v>
      </c>
      <c r="AD47">
        <v>3.6731338500976558</v>
      </c>
      <c r="AE47">
        <f t="shared" si="16"/>
        <v>1.8365669250488279</v>
      </c>
      <c r="AF47">
        <v>3.4698162078857422</v>
      </c>
      <c r="AG47">
        <f t="shared" si="17"/>
        <v>1.7349081039428711</v>
      </c>
      <c r="AH47">
        <v>3.8518111705780029</v>
      </c>
      <c r="AI47">
        <f t="shared" si="18"/>
        <v>1.9259055852890015</v>
      </c>
      <c r="AJ47">
        <v>3.5616412162780762</v>
      </c>
      <c r="AK47" s="26">
        <f t="shared" si="19"/>
        <v>1.7808206081390381</v>
      </c>
      <c r="AL47" s="9"/>
      <c r="AM47" s="9"/>
      <c r="AN47" s="9"/>
      <c r="AO47" s="9"/>
      <c r="AP47" s="9">
        <f t="shared" si="20"/>
        <v>41.888247698545456</v>
      </c>
      <c r="AQ47" s="9">
        <f t="shared" si="21"/>
        <v>0</v>
      </c>
      <c r="AR47" s="9"/>
      <c r="AS47" s="9"/>
      <c r="AU47" s="14">
        <f>-SUM(IF(D47&lt;0,D47,0),IF(I47&lt;0,I47,0),IF(N47&lt;0,N47,0),IF(S47&lt;0,S47,0),IF(X47&lt;0,X47,0))</f>
        <v>0</v>
      </c>
      <c r="AV47" s="14">
        <f t="shared" si="22"/>
        <v>41.888247698545456</v>
      </c>
      <c r="AW47" s="14">
        <f t="shared" si="23"/>
        <v>0</v>
      </c>
      <c r="AX47" s="15">
        <v>1.8644812216218845E-2</v>
      </c>
      <c r="AY47" s="15">
        <v>6.0037600572648224E-2</v>
      </c>
      <c r="BA47">
        <f>IF(D47&gt;=0, D47*0.15*0.5, D47*0.05*0.5)</f>
        <v>0.46549687162041664</v>
      </c>
      <c r="BB47">
        <f>IF(I47&gt;=0, I47*0.15*0.5, I47*0.05*0.5)</f>
        <v>0.26237164512276645</v>
      </c>
      <c r="BC47">
        <f>IF(N47&gt;=0, N47*0.15*0.5, N47*0.05*0.5)</f>
        <v>0.24854494705796243</v>
      </c>
      <c r="BD47">
        <f>IF(S47&gt;=0, S47*0.15*0.5, S47*0.05*0.5)</f>
        <v>0.78334969058632864</v>
      </c>
      <c r="BE47">
        <f>IF(X47&gt;=0, X47*0.15*0.5, X47*0.05*0.5)</f>
        <v>0.51880963817238812</v>
      </c>
      <c r="BL47">
        <f>E47*0.5*AY47-F47*0.5*AX47</f>
        <v>0.18631543497442588</v>
      </c>
      <c r="BM47">
        <f>J47*0.5*AY47-K47*0.5*AX47</f>
        <v>0.10501442687646173</v>
      </c>
      <c r="BN47">
        <f>O47*0.5*AY47-P47*0.5*AX47</f>
        <v>9.9480281705439655E-2</v>
      </c>
      <c r="BO47">
        <f>T47*0.5*AY47-U47*0.5*AX47</f>
        <v>0.31353623888086385</v>
      </c>
      <c r="BP47">
        <f>Y47*0.5*AY47-Z47*0.5*AX47</f>
        <v>0.2076539055322266</v>
      </c>
    </row>
    <row r="48" spans="1:68" x14ac:dyDescent="0.35">
      <c r="A48" s="3">
        <v>45098.958333333343</v>
      </c>
      <c r="B48" s="9">
        <v>6.2453994750976563</v>
      </c>
      <c r="C48" s="18">
        <v>0.16255174577236181</v>
      </c>
      <c r="D48" s="20">
        <f t="shared" si="0"/>
        <v>6.0828477293252945</v>
      </c>
      <c r="E48" s="9">
        <f t="shared" si="1"/>
        <v>6.0828477293252945</v>
      </c>
      <c r="F48" s="18">
        <f t="shared" si="2"/>
        <v>0</v>
      </c>
      <c r="G48" s="9">
        <v>3.4630832672119141</v>
      </c>
      <c r="H48" s="18">
        <v>0.16255174577236181</v>
      </c>
      <c r="I48" s="20">
        <f t="shared" si="3"/>
        <v>3.3005315214395523</v>
      </c>
      <c r="J48" s="9">
        <f t="shared" si="4"/>
        <v>3.3005315214395523</v>
      </c>
      <c r="K48" s="18">
        <f t="shared" si="5"/>
        <v>0</v>
      </c>
      <c r="L48" s="9">
        <v>3.2397785186767578</v>
      </c>
      <c r="M48" s="18">
        <v>0.16255174577236181</v>
      </c>
      <c r="N48" s="20">
        <f t="shared" si="6"/>
        <v>3.0772267729043961</v>
      </c>
      <c r="O48" s="7">
        <f t="shared" si="7"/>
        <v>3.0772267729043961</v>
      </c>
      <c r="P48" s="18">
        <f t="shared" si="8"/>
        <v>0</v>
      </c>
      <c r="Q48" s="9">
        <v>10.24374294281006</v>
      </c>
      <c r="R48" s="18">
        <v>0.16255174577236181</v>
      </c>
      <c r="S48" s="20">
        <f t="shared" si="9"/>
        <v>10.081191197037699</v>
      </c>
      <c r="T48" s="9">
        <f t="shared" si="10"/>
        <v>10.081191197037699</v>
      </c>
      <c r="U48" s="18">
        <f t="shared" si="11"/>
        <v>0</v>
      </c>
      <c r="V48" s="9">
        <v>6.7967405319213867</v>
      </c>
      <c r="W48" s="18">
        <v>0.16255174577236181</v>
      </c>
      <c r="X48" s="20">
        <f t="shared" si="12"/>
        <v>6.634188786149025</v>
      </c>
      <c r="Y48" s="9">
        <f t="shared" si="13"/>
        <v>6.634188786149025</v>
      </c>
      <c r="Z48" s="18">
        <f t="shared" si="14"/>
        <v>0</v>
      </c>
      <c r="AB48">
        <v>8.3076400756835937</v>
      </c>
      <c r="AC48">
        <f t="shared" si="15"/>
        <v>4.1538200378417969</v>
      </c>
      <c r="AD48">
        <v>3.7719516754150391</v>
      </c>
      <c r="AE48">
        <f t="shared" si="16"/>
        <v>1.8859758377075195</v>
      </c>
      <c r="AF48">
        <v>3.654122114181519</v>
      </c>
      <c r="AG48">
        <f t="shared" si="17"/>
        <v>1.8270610570907595</v>
      </c>
      <c r="AH48">
        <v>3.9911360740661621</v>
      </c>
      <c r="AI48">
        <f t="shared" si="18"/>
        <v>1.9955680370330811</v>
      </c>
      <c r="AJ48">
        <v>3.359052181243896</v>
      </c>
      <c r="AK48" s="26">
        <f t="shared" si="19"/>
        <v>1.679526090621948</v>
      </c>
      <c r="AL48" s="9"/>
      <c r="AM48" s="9"/>
      <c r="AN48" s="9"/>
      <c r="AO48" s="9"/>
      <c r="AP48" s="9">
        <f t="shared" si="20"/>
        <v>40.71793706715107</v>
      </c>
      <c r="AQ48" s="9">
        <f t="shared" si="21"/>
        <v>0</v>
      </c>
      <c r="AR48" s="9"/>
      <c r="AS48" s="9"/>
      <c r="AU48" s="14">
        <f>-SUM(IF(D48&lt;0,D48,0),IF(I48&lt;0,I48,0),IF(N48&lt;0,N48,0),IF(S48&lt;0,S48,0),IF(X48&lt;0,X48,0))</f>
        <v>0</v>
      </c>
      <c r="AV48" s="14">
        <f t="shared" si="22"/>
        <v>40.71793706715107</v>
      </c>
      <c r="AW48" s="14">
        <f t="shared" si="23"/>
        <v>0</v>
      </c>
      <c r="AX48" s="15">
        <v>1.8644812216218845E-2</v>
      </c>
      <c r="AY48" s="15">
        <v>6.0037600572648224E-2</v>
      </c>
      <c r="BA48">
        <f>IF(D48&gt;=0, D48*0.15*0.5, D48*0.05*0.5)</f>
        <v>0.45621357969939708</v>
      </c>
      <c r="BB48">
        <f>IF(I48&gt;=0, I48*0.15*0.5, I48*0.05*0.5)</f>
        <v>0.24753986410796641</v>
      </c>
      <c r="BC48">
        <f>IF(N48&gt;=0, N48*0.15*0.5, N48*0.05*0.5)</f>
        <v>0.2307920079678297</v>
      </c>
      <c r="BD48">
        <f>IF(S48&gt;=0, S48*0.15*0.5, S48*0.05*0.5)</f>
        <v>0.75608933977782733</v>
      </c>
      <c r="BE48">
        <f>IF(X48&gt;=0, X48*0.15*0.5, X48*0.05*0.5)</f>
        <v>0.49756415896117684</v>
      </c>
      <c r="BL48">
        <f>E48*0.5*AY48-F48*0.5*AX48</f>
        <v>0.18259979115873612</v>
      </c>
      <c r="BM48">
        <f>J48*0.5*AY48-K48*0.5*AX48</f>
        <v>9.9077996580811387E-2</v>
      </c>
      <c r="BN48">
        <f>O48*0.5*AY48-P48*0.5*AX48</f>
        <v>9.2374655931546701E-2</v>
      </c>
      <c r="BO48">
        <f>T48*0.5*AY48-U48*0.5*AX48</f>
        <v>0.3026252651921234</v>
      </c>
      <c r="BP48">
        <f>Y48*0.5*AY48-Z48*0.5*AX48</f>
        <v>0.19915038823317857</v>
      </c>
    </row>
    <row r="49" spans="1:69" x14ac:dyDescent="0.35">
      <c r="A49" s="3">
        <v>45098.979166666657</v>
      </c>
      <c r="B49" s="9">
        <v>6.2341094017028809</v>
      </c>
      <c r="C49" s="18">
        <v>0.1634362190961838</v>
      </c>
      <c r="D49" s="20">
        <f t="shared" si="0"/>
        <v>6.0706731826066971</v>
      </c>
      <c r="E49" s="9">
        <f t="shared" si="1"/>
        <v>6.0706731826066971</v>
      </c>
      <c r="F49" s="18">
        <f t="shared" si="2"/>
        <v>0</v>
      </c>
      <c r="G49" s="9">
        <v>3.4809117317199711</v>
      </c>
      <c r="H49" s="18">
        <v>0.1634362190961838</v>
      </c>
      <c r="I49" s="20">
        <f t="shared" si="3"/>
        <v>3.3174755126237874</v>
      </c>
      <c r="J49" s="9">
        <f t="shared" si="4"/>
        <v>3.3174755126237874</v>
      </c>
      <c r="K49" s="18">
        <f t="shared" si="5"/>
        <v>0</v>
      </c>
      <c r="L49" s="9">
        <v>3.2066597938537602</v>
      </c>
      <c r="M49" s="18">
        <v>0.1634362190961838</v>
      </c>
      <c r="N49" s="20">
        <f t="shared" si="6"/>
        <v>3.0432235747575764</v>
      </c>
      <c r="O49" s="7">
        <f t="shared" si="7"/>
        <v>3.0432235747575764</v>
      </c>
      <c r="P49" s="18">
        <f t="shared" si="8"/>
        <v>0</v>
      </c>
      <c r="Q49" s="9">
        <v>10.038816452026371</v>
      </c>
      <c r="R49" s="18">
        <v>0.1634362190961838</v>
      </c>
      <c r="S49" s="20">
        <f t="shared" si="9"/>
        <v>9.875380232930187</v>
      </c>
      <c r="T49" s="9">
        <f t="shared" si="10"/>
        <v>9.875380232930187</v>
      </c>
      <c r="U49" s="18">
        <f t="shared" si="11"/>
        <v>0</v>
      </c>
      <c r="V49" s="9">
        <v>6.6280808448791504</v>
      </c>
      <c r="W49" s="18">
        <v>0.1634362190961838</v>
      </c>
      <c r="X49" s="20">
        <f t="shared" si="12"/>
        <v>6.4646446257829666</v>
      </c>
      <c r="Y49" s="9">
        <f t="shared" si="13"/>
        <v>6.4646446257829666</v>
      </c>
      <c r="Z49" s="18">
        <f t="shared" si="14"/>
        <v>0</v>
      </c>
      <c r="AB49">
        <v>8.2227764129638672</v>
      </c>
      <c r="AC49">
        <f t="shared" si="15"/>
        <v>4.1113882064819336</v>
      </c>
      <c r="AD49">
        <v>3.9335227012634282</v>
      </c>
      <c r="AE49">
        <f t="shared" si="16"/>
        <v>1.9667613506317141</v>
      </c>
      <c r="AF49">
        <v>3.6960453987121582</v>
      </c>
      <c r="AG49">
        <f t="shared" si="17"/>
        <v>1.8480226993560791</v>
      </c>
      <c r="AH49">
        <v>4.0798726081848136</v>
      </c>
      <c r="AI49">
        <f t="shared" si="18"/>
        <v>2.0399363040924068</v>
      </c>
      <c r="AJ49">
        <v>3.2511322498321529</v>
      </c>
      <c r="AK49" s="26">
        <f t="shared" si="19"/>
        <v>1.6255661249160764</v>
      </c>
      <c r="AL49" s="9"/>
      <c r="AM49" s="9"/>
      <c r="AN49" s="9"/>
      <c r="AO49" s="9"/>
      <c r="AP49" s="9">
        <f t="shared" si="20"/>
        <v>40.36307181417942</v>
      </c>
      <c r="AQ49" s="9">
        <f t="shared" si="21"/>
        <v>0</v>
      </c>
      <c r="AR49" s="9"/>
      <c r="AS49" s="9"/>
      <c r="AU49" s="14">
        <f>-SUM(IF(D49&lt;0,D49,0),IF(I49&lt;0,I49,0),IF(N49&lt;0,N49,0),IF(S49&lt;0,S49,0),IF(X49&lt;0,X49,0))</f>
        <v>0</v>
      </c>
      <c r="AV49" s="14">
        <f t="shared" si="22"/>
        <v>40.36307181417942</v>
      </c>
      <c r="AW49" s="14">
        <f t="shared" si="23"/>
        <v>0</v>
      </c>
      <c r="AX49" s="15">
        <v>1.8644812216218845E-2</v>
      </c>
      <c r="AY49" s="15">
        <v>6.0037600572648224E-2</v>
      </c>
      <c r="BA49">
        <f>IF(D49&gt;=0, D49*0.15*0.5, D49*0.05*0.5)</f>
        <v>0.45530048869550227</v>
      </c>
      <c r="BB49">
        <f>IF(I49&gt;=0, I49*0.15*0.5, I49*0.05*0.5)</f>
        <v>0.24881066344678404</v>
      </c>
      <c r="BC49">
        <f>IF(N49&gt;=0, N49*0.15*0.5, N49*0.05*0.5)</f>
        <v>0.22824176810681823</v>
      </c>
      <c r="BD49">
        <f>IF(S49&gt;=0, S49*0.15*0.5, S49*0.05*0.5)</f>
        <v>0.74065351746976404</v>
      </c>
      <c r="BE49">
        <f>IF(X49&gt;=0, X49*0.15*0.5, X49*0.05*0.5)</f>
        <v>0.48484834693372247</v>
      </c>
      <c r="BL49">
        <f>E49*0.5*AY49-F49*0.5*AX49</f>
        <v>0.18223432587221403</v>
      </c>
      <c r="BM49">
        <f>J49*0.5*AY49-K49*0.5*AX49</f>
        <v>9.958663486822418E-2</v>
      </c>
      <c r="BN49">
        <f>O49*0.5*AY49-P49*0.5*AX49</f>
        <v>9.1353920717281017E-2</v>
      </c>
      <c r="BO49">
        <f>T49*0.5*AY49-U49*0.5*AX49</f>
        <v>0.29644706696384415</v>
      </c>
      <c r="BP49">
        <f>Y49*0.5*AY49-Z49*0.5*AX49</f>
        <v>0.19406087594343735</v>
      </c>
    </row>
    <row r="50" spans="1:69" x14ac:dyDescent="0.35">
      <c r="E50" s="9">
        <f>SUM(E2:E49)</f>
        <v>143.90512267313898</v>
      </c>
      <c r="F50" s="18">
        <f>SUM(F2:F49)</f>
        <v>2.5175418853759748</v>
      </c>
      <c r="J50" s="9">
        <f>SUM(J2:J49)</f>
        <v>52.084592824801803</v>
      </c>
      <c r="K50" s="18">
        <f>SUM(K2:K49)</f>
        <v>98.998116493225098</v>
      </c>
      <c r="O50" s="7">
        <f>SUM(O2:O49)</f>
        <v>46.597074722871184</v>
      </c>
      <c r="P50" s="18">
        <f>SUM(P2:P49)</f>
        <v>130.99832773208618</v>
      </c>
      <c r="T50" s="9">
        <f>SUM(T2:T49)</f>
        <v>229.09272663854063</v>
      </c>
      <c r="U50" s="18">
        <f>SUM(U2:U49)</f>
        <v>16.73515701293945</v>
      </c>
      <c r="Y50" s="9">
        <f>SUM(Y2:Y49)</f>
        <v>89.717646678909659</v>
      </c>
      <c r="Z50" s="18">
        <f>SUM(Z2:Z49)</f>
        <v>191.32785129547119</v>
      </c>
      <c r="AC50" s="18">
        <f>SUM(AC2:AC49)</f>
        <v>199.90893983840942</v>
      </c>
      <c r="AE50" s="18">
        <f>SUM(AE2:AE49)</f>
        <v>89.778987526893616</v>
      </c>
      <c r="AG50" s="18">
        <f>SUM(AG2:AG49)</f>
        <v>82.63350248336792</v>
      </c>
      <c r="AI50" s="18">
        <f>SUM(AI2:AI49)</f>
        <v>92.764690399169922</v>
      </c>
      <c r="AK50" s="18">
        <f>SUM(AK2:AK49)</f>
        <v>83.843920111656189</v>
      </c>
      <c r="AP50" s="9">
        <f>SUM(AP2:AP49)</f>
        <v>770.75421252660453</v>
      </c>
      <c r="AQ50" s="9">
        <f>SUM(AQ2:AQ49)</f>
        <v>101.00400304794312</v>
      </c>
    </row>
    <row r="51" spans="1:69" x14ac:dyDescent="0.35">
      <c r="AP51" s="9"/>
      <c r="AQ51" s="9"/>
      <c r="BA51">
        <f>SUM(BA2:BA50)</f>
        <v>10.729945653351024</v>
      </c>
      <c r="BB51">
        <f>SUM(BB2:BB50)</f>
        <v>1.4313915495295073</v>
      </c>
      <c r="BC51">
        <f t="shared" ref="BC51:BE51" si="24">SUM(BC2:BC50)</f>
        <v>0.21982241091318375</v>
      </c>
      <c r="BD51">
        <f t="shared" si="24"/>
        <v>16.763575572567063</v>
      </c>
      <c r="BE51">
        <f t="shared" si="24"/>
        <v>1.945627218531444</v>
      </c>
      <c r="BK51">
        <f>SUM(BA51:BE51)</f>
        <v>31.090362404892222</v>
      </c>
      <c r="BL51">
        <f>SUM(BL2:BL50)</f>
        <v>4.2940830159772121</v>
      </c>
      <c r="BM51">
        <f>SUM(BM2:BM50)</f>
        <v>0.65750342800247263</v>
      </c>
      <c r="BN51">
        <f>SUM(BN2:BN50)</f>
        <v>0.19491485311964946</v>
      </c>
      <c r="BO51">
        <f>SUM(BO2:BO50)</f>
        <v>6.7112955663083795</v>
      </c>
      <c r="BP51">
        <f>SUM(BP2:BP50)</f>
        <v>0.91375038684374721</v>
      </c>
      <c r="BQ51">
        <f>SUM(BL51:BP51)</f>
        <v>12.77154725025146</v>
      </c>
    </row>
    <row r="52" spans="1:69" x14ac:dyDescent="0.35">
      <c r="BA52">
        <f>E50*0.5*0.15-F50*0.5*0.05</f>
        <v>10.729945653351024</v>
      </c>
      <c r="BB52">
        <f>J50*0.5*0.15-K50*0.5*0.05</f>
        <v>1.4313915495295073</v>
      </c>
      <c r="BC52">
        <f>O50*0.5*0.15-P50*0.5*0.05</f>
        <v>0.21982241091318411</v>
      </c>
      <c r="BD52">
        <f>T50*0.5*0.15-U50*0.5*0.05</f>
        <v>16.76357557256706</v>
      </c>
      <c r="BE52">
        <f>Y50*0.5*0.15-Z50*0.5*0.05</f>
        <v>1.9456272185314445</v>
      </c>
      <c r="BK52">
        <f>SUM(BA52:BE52)</f>
        <v>31.090362404892222</v>
      </c>
    </row>
    <row r="53" spans="1:69" x14ac:dyDescent="0.35">
      <c r="BQ53">
        <f>(BK51-BQ51)/BK51*100</f>
        <v>58.921201741148579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3"/>
  <sheetViews>
    <sheetView topLeftCell="X1" zoomScaleNormal="100" workbookViewId="0">
      <selection activeCell="AF4" sqref="AF4"/>
    </sheetView>
  </sheetViews>
  <sheetFormatPr defaultRowHeight="14.5" x14ac:dyDescent="0.35"/>
  <cols>
    <col min="1" max="1" width="18.26953125" bestFit="1" customWidth="1"/>
    <col min="27" max="27" width="9.1796875" customWidth="1"/>
  </cols>
  <sheetData>
    <row r="1" spans="1:45" ht="43.5" x14ac:dyDescent="0.35">
      <c r="A1" s="1" t="s">
        <v>15</v>
      </c>
      <c r="B1" s="12" t="s">
        <v>0</v>
      </c>
      <c r="C1" s="17" t="s">
        <v>10</v>
      </c>
      <c r="D1" s="19" t="s">
        <v>22</v>
      </c>
      <c r="E1" s="12" t="s">
        <v>39</v>
      </c>
      <c r="F1" s="17" t="s">
        <v>40</v>
      </c>
      <c r="G1" s="12" t="s">
        <v>1</v>
      </c>
      <c r="H1" s="17" t="s">
        <v>11</v>
      </c>
      <c r="I1" s="19" t="s">
        <v>23</v>
      </c>
      <c r="J1" s="12" t="s">
        <v>41</v>
      </c>
      <c r="K1" s="17" t="s">
        <v>42</v>
      </c>
      <c r="L1" s="12" t="s">
        <v>2</v>
      </c>
      <c r="M1" s="17" t="s">
        <v>12</v>
      </c>
      <c r="N1" s="19" t="s">
        <v>24</v>
      </c>
      <c r="O1" s="6" t="s">
        <v>43</v>
      </c>
      <c r="P1" s="17" t="s">
        <v>44</v>
      </c>
      <c r="Q1" s="12" t="s">
        <v>3</v>
      </c>
      <c r="R1" s="17" t="s">
        <v>13</v>
      </c>
      <c r="S1" s="19" t="s">
        <v>25</v>
      </c>
      <c r="T1" s="12" t="s">
        <v>45</v>
      </c>
      <c r="U1" s="17" t="s">
        <v>46</v>
      </c>
      <c r="V1" s="12" t="s">
        <v>4</v>
      </c>
      <c r="W1" s="17" t="s">
        <v>14</v>
      </c>
      <c r="X1" s="19" t="s">
        <v>26</v>
      </c>
      <c r="Y1" s="12" t="s">
        <v>47</v>
      </c>
      <c r="Z1" s="17" t="s">
        <v>48</v>
      </c>
      <c r="AA1" s="1"/>
      <c r="AB1" s="1" t="s">
        <v>56</v>
      </c>
      <c r="AC1" s="1" t="s">
        <v>57</v>
      </c>
      <c r="AD1" s="16" t="s">
        <v>55</v>
      </c>
      <c r="AE1" s="16"/>
      <c r="AF1" s="21" t="s">
        <v>28</v>
      </c>
      <c r="AG1" s="22" t="s">
        <v>27</v>
      </c>
      <c r="AH1" s="10"/>
      <c r="AI1" s="11" t="s">
        <v>29</v>
      </c>
      <c r="AJ1" s="11" t="s">
        <v>30</v>
      </c>
      <c r="AK1" s="11" t="s">
        <v>31</v>
      </c>
      <c r="AL1" s="11" t="s">
        <v>32</v>
      </c>
      <c r="AM1" s="11" t="s">
        <v>33</v>
      </c>
      <c r="AN1" s="10"/>
      <c r="AO1" s="11" t="s">
        <v>34</v>
      </c>
      <c r="AP1" s="11" t="s">
        <v>35</v>
      </c>
      <c r="AQ1" s="11" t="s">
        <v>36</v>
      </c>
      <c r="AR1" s="11" t="s">
        <v>37</v>
      </c>
      <c r="AS1" s="11" t="s">
        <v>38</v>
      </c>
    </row>
    <row r="2" spans="1:45" x14ac:dyDescent="0.35">
      <c r="A2" s="3">
        <v>45098</v>
      </c>
      <c r="B2" s="9">
        <v>8.1059494018554687</v>
      </c>
      <c r="C2" s="18">
        <v>7.5274953842163086</v>
      </c>
      <c r="D2" s="20">
        <f>B2-C2</f>
        <v>0.57845401763916016</v>
      </c>
      <c r="E2" s="9">
        <f>B2-MIN(B2,C2)</f>
        <v>0.57845401763916016</v>
      </c>
      <c r="F2" s="18">
        <f>C2-MIN(B2,C2)</f>
        <v>0</v>
      </c>
      <c r="G2" s="9">
        <v>4.9120726585388184</v>
      </c>
      <c r="H2" s="18">
        <v>7.5274953842163086</v>
      </c>
      <c r="I2" s="20">
        <f>G2-H2</f>
        <v>-2.6154227256774902</v>
      </c>
      <c r="J2" s="9">
        <f>G2-MIN(G2,H2)</f>
        <v>0</v>
      </c>
      <c r="K2" s="18">
        <f>H2-MIN(G2,H2)</f>
        <v>2.6154227256774902</v>
      </c>
      <c r="L2" s="9">
        <v>4.8409686088562012</v>
      </c>
      <c r="M2" s="18">
        <v>7.5274953842163086</v>
      </c>
      <c r="N2" s="20">
        <f>L2-M2</f>
        <v>-2.6865267753601074</v>
      </c>
      <c r="O2" s="7">
        <f>L2-MIN(L2,M2)</f>
        <v>0</v>
      </c>
      <c r="P2" s="18">
        <f>M2-MIN(L2,M2)</f>
        <v>2.6865267753601074</v>
      </c>
      <c r="Q2" s="9">
        <v>9.9805011749267578</v>
      </c>
      <c r="R2" s="18">
        <v>7.5274953842163086</v>
      </c>
      <c r="S2" s="20">
        <f>Q2-R2</f>
        <v>2.4530057907104492</v>
      </c>
      <c r="T2" s="9">
        <f>Q2-MIN(Q2,R2)</f>
        <v>2.4530057907104492</v>
      </c>
      <c r="U2" s="18">
        <f>R2-MIN(Q2,R2)</f>
        <v>0</v>
      </c>
      <c r="V2" s="9">
        <v>6.881627082824707</v>
      </c>
      <c r="W2" s="18">
        <v>7.5274953842163086</v>
      </c>
      <c r="X2" s="20">
        <f>V2-W2</f>
        <v>-0.64586830139160156</v>
      </c>
      <c r="Y2" s="9">
        <f>V2-MIN(V2,W2)</f>
        <v>0</v>
      </c>
      <c r="Z2" s="18">
        <f>W2-MIN(V2,W2)</f>
        <v>0.64586830139160156</v>
      </c>
      <c r="AA2" s="9"/>
      <c r="AB2" s="9">
        <f>SUM(B2,G2,L2,Q2,V2)</f>
        <v>34.721118927001953</v>
      </c>
      <c r="AC2" s="9">
        <f>SUM(C2,H2,M2,R2,W2)</f>
        <v>37.637476921081543</v>
      </c>
      <c r="AD2" s="9">
        <v>0.1</v>
      </c>
      <c r="AE2" s="9"/>
      <c r="AF2" s="9">
        <f>IF(AC2=AB2,0.1*0.5, IF(AC2&gt;AB2, 0.1*0.5, IF(AC2&lt;AB2, (AC2*0.1*0.5+(AB2-AC2)*0.15*0.5)/AB2)))</f>
        <v>0.05</v>
      </c>
      <c r="AG2">
        <f>IF(AC2=AB2,0.1*0.5, IF(AC2&gt;AB2, ((AB2*0.1*0.5+(AC2-AB2)*0.05*0.5)/AC2), IF(AC2&lt;AB2, 0.1*0.5)))</f>
        <v>4.8062862980829839E-2</v>
      </c>
      <c r="AI2">
        <f t="shared" ref="AI2:AI49" si="0">IF(D2&gt;=0, D2*0.15*0.5, D2*0.05*0.5)</f>
        <v>4.338405132293701E-2</v>
      </c>
      <c r="AJ2">
        <f t="shared" ref="AJ2:AJ49" si="1">IF(I2&gt;=0, I2*0.15*0.5, I2*0.05*0.5)</f>
        <v>-6.5385568141937259E-2</v>
      </c>
      <c r="AK2">
        <f t="shared" ref="AK2:AK49" si="2">IF(N2&gt;=0, N2*0.15*0.5, N2*0.05*0.5)</f>
        <v>-6.7163169384002686E-2</v>
      </c>
      <c r="AL2">
        <f t="shared" ref="AL2:AL49" si="3">IF(S2&gt;=0, S2*0.15*0.5, S2*0.05*0.5)</f>
        <v>0.1839754343032837</v>
      </c>
      <c r="AM2">
        <f t="shared" ref="AM2:AM49" si="4">IF(X2&gt;=0, X2*0.15*0.5, X2*0.05*0.5)</f>
        <v>-1.6146707534790038E-2</v>
      </c>
      <c r="AO2">
        <f>E2*AF2-F2*AG2</f>
        <v>2.8922700881958009E-2</v>
      </c>
      <c r="AP2">
        <f>J2*AF2-K2*AG2</f>
        <v>-0.12570470410118573</v>
      </c>
      <c r="AQ2">
        <f>O2*AF2-P2*AG2</f>
        <v>-0.12912216829846346</v>
      </c>
      <c r="AR2">
        <f>T2*AF2-U2*AG2</f>
        <v>0.12265028953552247</v>
      </c>
      <c r="AS2">
        <f>Y2*AF2-Z2*AG2</f>
        <v>-3.1042279673445857E-2</v>
      </c>
    </row>
    <row r="3" spans="1:45" x14ac:dyDescent="0.35">
      <c r="A3" s="3">
        <v>45098.020833333343</v>
      </c>
      <c r="B3" s="9">
        <v>7.8603758811950684</v>
      </c>
      <c r="C3" s="18">
        <v>7.5265660285949707</v>
      </c>
      <c r="D3" s="20">
        <f t="shared" ref="D3:D49" si="5">B3-C3</f>
        <v>0.33380985260009766</v>
      </c>
      <c r="E3" s="9">
        <f t="shared" ref="E3:E49" si="6">B3-MIN(B3,C3)</f>
        <v>0.33380985260009766</v>
      </c>
      <c r="F3" s="18">
        <f t="shared" ref="F3:F49" si="7">C3-MIN(B3,C3)</f>
        <v>0</v>
      </c>
      <c r="G3" s="9">
        <v>4.7772202491760254</v>
      </c>
      <c r="H3" s="18">
        <v>7.5265660285949707</v>
      </c>
      <c r="I3" s="20">
        <f t="shared" ref="I3:I49" si="8">G3-H3</f>
        <v>-2.7493457794189453</v>
      </c>
      <c r="J3" s="9">
        <f t="shared" ref="J3:J49" si="9">G3-MIN(G3,H3)</f>
        <v>0</v>
      </c>
      <c r="K3" s="18">
        <f t="shared" ref="K3:K49" si="10">H3-MIN(G3,H3)</f>
        <v>2.7493457794189453</v>
      </c>
      <c r="L3" s="9">
        <v>4.7213144302368164</v>
      </c>
      <c r="M3" s="18">
        <v>7.5265660285949707</v>
      </c>
      <c r="N3" s="20">
        <f t="shared" ref="N3:N49" si="11">L3-M3</f>
        <v>-2.8052515983581543</v>
      </c>
      <c r="O3" s="7">
        <f t="shared" ref="O3:O49" si="12">L3-MIN(L3,M3)</f>
        <v>0</v>
      </c>
      <c r="P3" s="18">
        <f t="shared" ref="P3:P49" si="13">M3-MIN(L3,M3)</f>
        <v>2.8052515983581543</v>
      </c>
      <c r="Q3" s="9">
        <v>9.8869571685791016</v>
      </c>
      <c r="R3" s="18">
        <v>7.5265660285949707</v>
      </c>
      <c r="S3" s="20">
        <f t="shared" ref="S3:S49" si="14">Q3-R3</f>
        <v>2.3603911399841309</v>
      </c>
      <c r="T3" s="9">
        <f t="shared" ref="T3:T49" si="15">Q3-MIN(Q3,R3)</f>
        <v>2.3603911399841309</v>
      </c>
      <c r="U3" s="18">
        <f t="shared" ref="U3:U49" si="16">R3-MIN(Q3,R3)</f>
        <v>0</v>
      </c>
      <c r="V3" s="9">
        <v>6.8605141639709473</v>
      </c>
      <c r="W3" s="18">
        <v>7.5265660285949707</v>
      </c>
      <c r="X3" s="20">
        <f t="shared" ref="X3:X49" si="17">V3-W3</f>
        <v>-0.66605186462402344</v>
      </c>
      <c r="Y3" s="9">
        <f t="shared" ref="Y3:Y49" si="18">V3-MIN(V3,W3)</f>
        <v>0</v>
      </c>
      <c r="Z3" s="18">
        <f t="shared" ref="Z3:Z49" si="19">W3-MIN(V3,W3)</f>
        <v>0.66605186462402344</v>
      </c>
      <c r="AA3" s="9"/>
      <c r="AB3" s="9">
        <f t="shared" ref="AB3:AB49" si="20">SUM(B3,G3,L3,Q3,V3)</f>
        <v>34.106381893157959</v>
      </c>
      <c r="AC3" s="9">
        <f t="shared" ref="AC3:AC49" si="21">SUM(C3,H3,M3,R3,W3)</f>
        <v>37.632830142974854</v>
      </c>
      <c r="AD3" s="9"/>
      <c r="AE3" s="9"/>
      <c r="AF3" s="9">
        <f t="shared" ref="AF3:AF49" si="22">IF(AC3=AB3,0.1*0.5, IF(AC3&gt;AB3, 0.1*0.5, IF(AC3&lt;AB3, (AC3*0.1*0.5+(AB3-AC3)*0.15*0.5)/AB3)))</f>
        <v>0.05</v>
      </c>
      <c r="AG3">
        <f t="shared" ref="AG3:AG49" si="23">IF(AC3=AB3,0.1*0.5, IF(AC3&gt;AB3, ((AB3*0.1*0.5+(AC3-AB3)*0.05*0.5)/AC3), IF(AC3&lt;AB3, 0.1*0.5)))</f>
        <v>4.7657332549519135E-2</v>
      </c>
      <c r="AI3">
        <f t="shared" si="0"/>
        <v>2.5035738945007324E-2</v>
      </c>
      <c r="AJ3">
        <f t="shared" si="1"/>
        <v>-6.873364448547363E-2</v>
      </c>
      <c r="AK3">
        <f t="shared" si="2"/>
        <v>-7.013128995895386E-2</v>
      </c>
      <c r="AL3">
        <f t="shared" si="3"/>
        <v>0.17702933549880981</v>
      </c>
      <c r="AM3">
        <f t="shared" si="4"/>
        <v>-1.6651296615600587E-2</v>
      </c>
      <c r="AO3">
        <f t="shared" ref="AO3:AO49" si="24">E3*AF3-F3*AG3</f>
        <v>1.6690492630004883E-2</v>
      </c>
      <c r="AP3">
        <f t="shared" ref="AP3:AP49" si="25">J3*AF3-K3*AG3</f>
        <v>-0.13102648610338555</v>
      </c>
      <c r="AQ3">
        <f t="shared" ref="AQ3:AQ49" si="26">O3*AF3-P3*AG3</f>
        <v>-0.13369080830802466</v>
      </c>
      <c r="AR3">
        <f t="shared" ref="AR3:AR49" si="27">T3*AF3-U3*AG3</f>
        <v>0.11801955699920655</v>
      </c>
      <c r="AS3">
        <f t="shared" ref="AS3:AS49" si="28">Y3*AF3-Z3*AG3</f>
        <v>-3.1742255207614388E-2</v>
      </c>
    </row>
    <row r="4" spans="1:45" x14ac:dyDescent="0.35">
      <c r="A4" s="3">
        <v>45098.041666666657</v>
      </c>
      <c r="B4" s="9">
        <v>7.7487220764160156</v>
      </c>
      <c r="C4" s="18">
        <v>0.86480343341827393</v>
      </c>
      <c r="D4" s="20">
        <f t="shared" si="5"/>
        <v>6.8839186429977417</v>
      </c>
      <c r="E4" s="9">
        <f t="shared" si="6"/>
        <v>6.8839186429977417</v>
      </c>
      <c r="F4" s="18">
        <f t="shared" si="7"/>
        <v>0</v>
      </c>
      <c r="G4" s="9">
        <v>4.7332134246826172</v>
      </c>
      <c r="H4" s="18">
        <v>0.99785017967224121</v>
      </c>
      <c r="I4" s="20">
        <f t="shared" si="8"/>
        <v>3.735363245010376</v>
      </c>
      <c r="J4" s="9">
        <f t="shared" si="9"/>
        <v>3.735363245010376</v>
      </c>
      <c r="K4" s="18">
        <f t="shared" si="10"/>
        <v>0</v>
      </c>
      <c r="L4" s="9">
        <v>4.6251130104064941</v>
      </c>
      <c r="M4" s="18">
        <v>1.1308968067169189</v>
      </c>
      <c r="N4" s="20">
        <f t="shared" si="11"/>
        <v>3.4942162036895752</v>
      </c>
      <c r="O4" s="7">
        <f t="shared" si="12"/>
        <v>3.4942162036895752</v>
      </c>
      <c r="P4" s="18">
        <f t="shared" si="13"/>
        <v>0</v>
      </c>
      <c r="Q4" s="9">
        <v>9.7646942138671875</v>
      </c>
      <c r="R4" s="18">
        <v>1.263943552970886</v>
      </c>
      <c r="S4" s="20">
        <f t="shared" si="14"/>
        <v>8.5007506608963013</v>
      </c>
      <c r="T4" s="9">
        <f t="shared" si="15"/>
        <v>8.5007506608963013</v>
      </c>
      <c r="U4" s="18">
        <f t="shared" si="16"/>
        <v>0</v>
      </c>
      <c r="V4" s="9">
        <v>6.8012475967407227</v>
      </c>
      <c r="W4" s="18">
        <v>19.157480239868161</v>
      </c>
      <c r="X4" s="20">
        <f t="shared" si="17"/>
        <v>-12.356232643127438</v>
      </c>
      <c r="Y4" s="9">
        <f t="shared" si="18"/>
        <v>0</v>
      </c>
      <c r="Z4" s="18">
        <f t="shared" si="19"/>
        <v>12.356232643127438</v>
      </c>
      <c r="AA4" s="9"/>
      <c r="AB4" s="9">
        <f t="shared" si="20"/>
        <v>33.672990322113037</v>
      </c>
      <c r="AC4" s="9">
        <f t="shared" si="21"/>
        <v>23.414974212646481</v>
      </c>
      <c r="AD4" s="9"/>
      <c r="AE4" s="9"/>
      <c r="AF4" s="9">
        <f>IF(AC4=AB4,0.1*0.5, IF(AC4&gt;AB4, 0.1*0.5, IF(AC4&lt;AB4, (AC4*0.1*0.5+(AB4-AC4)*0.15*0.5)/AB4)))</f>
        <v>5.7615908188832665E-2</v>
      </c>
      <c r="AG4">
        <f t="shared" si="23"/>
        <v>0.05</v>
      </c>
      <c r="AI4">
        <f t="shared" si="0"/>
        <v>0.51629389822483063</v>
      </c>
      <c r="AJ4">
        <f t="shared" si="1"/>
        <v>0.28015224337577821</v>
      </c>
      <c r="AK4">
        <f t="shared" si="2"/>
        <v>0.26206621527671814</v>
      </c>
      <c r="AL4">
        <f t="shared" si="3"/>
        <v>0.6375562995672226</v>
      </c>
      <c r="AM4">
        <f t="shared" si="4"/>
        <v>-0.30890581607818596</v>
      </c>
      <c r="AO4">
        <f t="shared" si="24"/>
        <v>0.39662322451435145</v>
      </c>
      <c r="AP4">
        <f t="shared" si="25"/>
        <v>0.21521634577645787</v>
      </c>
      <c r="AQ4">
        <f t="shared" si="26"/>
        <v>0.20132243998370999</v>
      </c>
      <c r="AR4">
        <f t="shared" si="27"/>
        <v>0.48977846961435989</v>
      </c>
      <c r="AS4">
        <f t="shared" si="28"/>
        <v>-0.61781163215637191</v>
      </c>
    </row>
    <row r="5" spans="1:45" x14ac:dyDescent="0.35">
      <c r="A5" s="3">
        <v>45098.0625</v>
      </c>
      <c r="B5" s="9">
        <v>7.6520185470581046</v>
      </c>
      <c r="C5" s="18">
        <v>7.5268120765686044</v>
      </c>
      <c r="D5" s="20">
        <f t="shared" si="5"/>
        <v>0.12520647048950018</v>
      </c>
      <c r="E5" s="9">
        <f t="shared" si="6"/>
        <v>0.12520647048950018</v>
      </c>
      <c r="F5" s="18">
        <f t="shared" si="7"/>
        <v>0</v>
      </c>
      <c r="G5" s="9">
        <v>4.6151666641235352</v>
      </c>
      <c r="H5" s="18">
        <v>7.5268120765686044</v>
      </c>
      <c r="I5" s="20">
        <f t="shared" si="8"/>
        <v>-2.9116454124450692</v>
      </c>
      <c r="J5" s="9">
        <f t="shared" si="9"/>
        <v>0</v>
      </c>
      <c r="K5" s="18">
        <f t="shared" si="10"/>
        <v>2.9116454124450692</v>
      </c>
      <c r="L5" s="9">
        <v>4.4799809455871582</v>
      </c>
      <c r="M5" s="18">
        <v>7.5268120765686044</v>
      </c>
      <c r="N5" s="20">
        <f t="shared" si="11"/>
        <v>-3.0468311309814462</v>
      </c>
      <c r="O5" s="7">
        <f t="shared" si="12"/>
        <v>0</v>
      </c>
      <c r="P5" s="18">
        <f t="shared" si="13"/>
        <v>3.0468311309814462</v>
      </c>
      <c r="Q5" s="9">
        <v>9.7543935775756836</v>
      </c>
      <c r="R5" s="18">
        <v>7.5268120765686044</v>
      </c>
      <c r="S5" s="20">
        <f t="shared" si="14"/>
        <v>2.2275815010070792</v>
      </c>
      <c r="T5" s="9">
        <f t="shared" si="15"/>
        <v>2.2275815010070792</v>
      </c>
      <c r="U5" s="18">
        <f t="shared" si="16"/>
        <v>0</v>
      </c>
      <c r="V5" s="9">
        <v>6.7591056823730469</v>
      </c>
      <c r="W5" s="18">
        <v>7.5268120765686044</v>
      </c>
      <c r="X5" s="20">
        <f t="shared" si="17"/>
        <v>-0.76770639419555753</v>
      </c>
      <c r="Y5" s="9">
        <f t="shared" si="18"/>
        <v>0</v>
      </c>
      <c r="Z5" s="18">
        <f t="shared" si="19"/>
        <v>0.76770639419555753</v>
      </c>
      <c r="AA5" s="9"/>
      <c r="AB5" s="9">
        <f t="shared" si="20"/>
        <v>33.260665416717529</v>
      </c>
      <c r="AC5" s="9">
        <f t="shared" si="21"/>
        <v>37.634060382843025</v>
      </c>
      <c r="AD5" s="9"/>
      <c r="AE5" s="9"/>
      <c r="AF5" s="9">
        <f t="shared" si="22"/>
        <v>0.05</v>
      </c>
      <c r="AG5">
        <f t="shared" si="23"/>
        <v>4.7094789320076082E-2</v>
      </c>
      <c r="AI5">
        <f t="shared" si="0"/>
        <v>9.3904852867125136E-3</v>
      </c>
      <c r="AJ5">
        <f t="shared" si="1"/>
        <v>-7.2791135311126728E-2</v>
      </c>
      <c r="AK5">
        <f t="shared" si="2"/>
        <v>-7.6170778274536166E-2</v>
      </c>
      <c r="AL5">
        <f t="shared" si="3"/>
        <v>0.16706861257553093</v>
      </c>
      <c r="AM5">
        <f t="shared" si="4"/>
        <v>-1.9192659854888938E-2</v>
      </c>
      <c r="AO5">
        <f t="shared" si="24"/>
        <v>6.2603235244750094E-3</v>
      </c>
      <c r="AP5">
        <f t="shared" si="25"/>
        <v>-0.13712332727386656</v>
      </c>
      <c r="AQ5">
        <f t="shared" si="26"/>
        <v>-0.14348987020742035</v>
      </c>
      <c r="AR5">
        <f t="shared" si="27"/>
        <v>0.11137907505035397</v>
      </c>
      <c r="AS5">
        <f t="shared" si="28"/>
        <v>-3.6154970894315061E-2</v>
      </c>
    </row>
    <row r="6" spans="1:45" x14ac:dyDescent="0.35">
      <c r="A6" s="3">
        <v>45098.083333333343</v>
      </c>
      <c r="B6" s="9">
        <v>7.5623369216918954</v>
      </c>
      <c r="C6" s="18">
        <v>7.5265069007873544</v>
      </c>
      <c r="D6" s="20">
        <f t="shared" si="5"/>
        <v>3.5830020904541016E-2</v>
      </c>
      <c r="E6" s="9">
        <f t="shared" si="6"/>
        <v>3.5830020904541016E-2</v>
      </c>
      <c r="F6" s="18">
        <f t="shared" si="7"/>
        <v>0</v>
      </c>
      <c r="G6" s="9">
        <v>4.5048303604125977</v>
      </c>
      <c r="H6" s="18">
        <v>7.5265069007873544</v>
      </c>
      <c r="I6" s="20">
        <f t="shared" si="8"/>
        <v>-3.0216765403747567</v>
      </c>
      <c r="J6" s="9">
        <f t="shared" si="9"/>
        <v>0</v>
      </c>
      <c r="K6" s="18">
        <f t="shared" si="10"/>
        <v>3.0216765403747567</v>
      </c>
      <c r="L6" s="9">
        <v>4.3174500465393066</v>
      </c>
      <c r="M6" s="18">
        <v>7.5265069007873544</v>
      </c>
      <c r="N6" s="20">
        <f t="shared" si="11"/>
        <v>-3.2090568542480478</v>
      </c>
      <c r="O6" s="7">
        <f t="shared" si="12"/>
        <v>0</v>
      </c>
      <c r="P6" s="18">
        <f t="shared" si="13"/>
        <v>3.2090568542480478</v>
      </c>
      <c r="Q6" s="9">
        <v>9.7282924652099609</v>
      </c>
      <c r="R6" s="18">
        <v>7.5265069007873544</v>
      </c>
      <c r="S6" s="20">
        <f t="shared" si="14"/>
        <v>2.2017855644226065</v>
      </c>
      <c r="T6" s="9">
        <f t="shared" si="15"/>
        <v>2.2017855644226065</v>
      </c>
      <c r="U6" s="18">
        <f t="shared" si="16"/>
        <v>0</v>
      </c>
      <c r="V6" s="9">
        <v>6.749176025390625</v>
      </c>
      <c r="W6" s="18">
        <v>7.5265069007873544</v>
      </c>
      <c r="X6" s="20">
        <f t="shared" si="17"/>
        <v>-0.7773308753967294</v>
      </c>
      <c r="Y6" s="9">
        <f t="shared" si="18"/>
        <v>0</v>
      </c>
      <c r="Z6" s="18">
        <f t="shared" si="19"/>
        <v>0.7773308753967294</v>
      </c>
      <c r="AA6" s="9"/>
      <c r="AB6" s="9">
        <f t="shared" si="20"/>
        <v>32.862085819244385</v>
      </c>
      <c r="AC6" s="9">
        <f t="shared" si="21"/>
        <v>37.632534503936775</v>
      </c>
      <c r="AD6" s="9"/>
      <c r="AE6" s="9"/>
      <c r="AF6" s="9">
        <f t="shared" si="22"/>
        <v>0.05</v>
      </c>
      <c r="AG6">
        <f t="shared" si="23"/>
        <v>4.6830901274937151E-2</v>
      </c>
      <c r="AI6">
        <f t="shared" si="0"/>
        <v>2.6872515678405761E-3</v>
      </c>
      <c r="AJ6">
        <f t="shared" si="1"/>
        <v>-7.5541913509368924E-2</v>
      </c>
      <c r="AK6">
        <f t="shared" si="2"/>
        <v>-8.02264213562012E-2</v>
      </c>
      <c r="AL6">
        <f t="shared" si="3"/>
        <v>0.1651339173316955</v>
      </c>
      <c r="AM6">
        <f t="shared" si="4"/>
        <v>-1.9433271884918238E-2</v>
      </c>
      <c r="AO6">
        <f t="shared" si="24"/>
        <v>1.7915010452270509E-3</v>
      </c>
      <c r="AP6">
        <f t="shared" si="25"/>
        <v>-0.14150783574708387</v>
      </c>
      <c r="AQ6">
        <f t="shared" si="26"/>
        <v>-0.15028302472695071</v>
      </c>
      <c r="AR6">
        <f t="shared" si="27"/>
        <v>0.11008927822113034</v>
      </c>
      <c r="AS6">
        <f t="shared" si="28"/>
        <v>-3.6403105483664704E-2</v>
      </c>
    </row>
    <row r="7" spans="1:45" x14ac:dyDescent="0.35">
      <c r="A7" s="3">
        <v>45098.104166666657</v>
      </c>
      <c r="B7" s="9">
        <v>7.4545488357543954</v>
      </c>
      <c r="C7" s="18">
        <v>7.5261540412902832</v>
      </c>
      <c r="D7" s="20">
        <f t="shared" si="5"/>
        <v>-7.1605205535887784E-2</v>
      </c>
      <c r="E7" s="9">
        <f t="shared" si="6"/>
        <v>0</v>
      </c>
      <c r="F7" s="18">
        <f t="shared" si="7"/>
        <v>7.1605205535887784E-2</v>
      </c>
      <c r="G7" s="9">
        <v>4.3856987953186044</v>
      </c>
      <c r="H7" s="18">
        <v>7.5261540412902832</v>
      </c>
      <c r="I7" s="20">
        <f t="shared" si="8"/>
        <v>-3.1404552459716788</v>
      </c>
      <c r="J7" s="9">
        <f t="shared" si="9"/>
        <v>0</v>
      </c>
      <c r="K7" s="18">
        <f t="shared" si="10"/>
        <v>3.1404552459716788</v>
      </c>
      <c r="L7" s="9">
        <v>4.2468366622924796</v>
      </c>
      <c r="M7" s="18">
        <v>7.5261540412902832</v>
      </c>
      <c r="N7" s="20">
        <f t="shared" si="11"/>
        <v>-3.2793173789978036</v>
      </c>
      <c r="O7" s="7">
        <f t="shared" si="12"/>
        <v>0</v>
      </c>
      <c r="P7" s="18">
        <f t="shared" si="13"/>
        <v>3.2793173789978036</v>
      </c>
      <c r="Q7" s="9">
        <v>9.6870517730712891</v>
      </c>
      <c r="R7" s="18">
        <v>7.5261540412902832</v>
      </c>
      <c r="S7" s="20">
        <f t="shared" si="14"/>
        <v>2.1608977317810059</v>
      </c>
      <c r="T7" s="9">
        <f t="shared" si="15"/>
        <v>2.1608977317810059</v>
      </c>
      <c r="U7" s="18">
        <f t="shared" si="16"/>
        <v>0</v>
      </c>
      <c r="V7" s="9">
        <v>6.7649850845336914</v>
      </c>
      <c r="W7" s="18">
        <v>7.5261540412902832</v>
      </c>
      <c r="X7" s="20">
        <f t="shared" si="17"/>
        <v>-0.7611689567565918</v>
      </c>
      <c r="Y7" s="9">
        <f t="shared" si="18"/>
        <v>0</v>
      </c>
      <c r="Z7" s="18">
        <f t="shared" si="19"/>
        <v>0.7611689567565918</v>
      </c>
      <c r="AA7" s="9"/>
      <c r="AB7" s="9">
        <f t="shared" si="20"/>
        <v>32.539121150970459</v>
      </c>
      <c r="AC7" s="9">
        <f t="shared" si="21"/>
        <v>37.630770206451416</v>
      </c>
      <c r="AD7" s="9"/>
      <c r="AE7" s="9"/>
      <c r="AF7" s="9">
        <f t="shared" si="22"/>
        <v>0.05</v>
      </c>
      <c r="AG7">
        <f t="shared" si="23"/>
        <v>4.6617363245857746E-2</v>
      </c>
      <c r="AI7">
        <f t="shared" si="0"/>
        <v>-1.7901301383971948E-3</v>
      </c>
      <c r="AJ7">
        <f t="shared" si="1"/>
        <v>-7.8511381149291973E-2</v>
      </c>
      <c r="AK7">
        <f t="shared" si="2"/>
        <v>-8.1982934474945091E-2</v>
      </c>
      <c r="AL7">
        <f t="shared" si="3"/>
        <v>0.16206732988357545</v>
      </c>
      <c r="AM7">
        <f t="shared" si="4"/>
        <v>-1.9029223918914796E-2</v>
      </c>
      <c r="AO7">
        <f t="shared" si="24"/>
        <v>-3.3380458767607846E-3</v>
      </c>
      <c r="AP7">
        <f t="shared" si="25"/>
        <v>-0.1463997429588213</v>
      </c>
      <c r="AQ7">
        <f t="shared" si="26"/>
        <v>-0.15287312945519477</v>
      </c>
      <c r="AR7">
        <f t="shared" si="27"/>
        <v>0.1080448865890503</v>
      </c>
      <c r="AS7">
        <f t="shared" si="28"/>
        <v>-3.5483689748592624E-2</v>
      </c>
    </row>
    <row r="8" spans="1:45" x14ac:dyDescent="0.35">
      <c r="A8" s="3">
        <v>45098.125</v>
      </c>
      <c r="B8" s="9">
        <v>7.343017578125</v>
      </c>
      <c r="C8" s="18">
        <v>7.5260438919067383</v>
      </c>
      <c r="D8" s="20">
        <f t="shared" si="5"/>
        <v>-0.18302631378173828</v>
      </c>
      <c r="E8" s="9">
        <f t="shared" si="6"/>
        <v>0</v>
      </c>
      <c r="F8" s="18">
        <f t="shared" si="7"/>
        <v>0.18302631378173828</v>
      </c>
      <c r="G8" s="9">
        <v>4.3089737892150879</v>
      </c>
      <c r="H8" s="18">
        <v>7.5260438919067383</v>
      </c>
      <c r="I8" s="20">
        <f t="shared" si="8"/>
        <v>-3.2170701026916504</v>
      </c>
      <c r="J8" s="9">
        <f t="shared" si="9"/>
        <v>0</v>
      </c>
      <c r="K8" s="18">
        <f t="shared" si="10"/>
        <v>3.2170701026916504</v>
      </c>
      <c r="L8" s="9">
        <v>4.1610398292541504</v>
      </c>
      <c r="M8" s="18">
        <v>7.5260438919067383</v>
      </c>
      <c r="N8" s="20">
        <f t="shared" si="11"/>
        <v>-3.3650040626525879</v>
      </c>
      <c r="O8" s="7">
        <f t="shared" si="12"/>
        <v>0</v>
      </c>
      <c r="P8" s="18">
        <f t="shared" si="13"/>
        <v>3.3650040626525879</v>
      </c>
      <c r="Q8" s="9">
        <v>9.6473054885864258</v>
      </c>
      <c r="R8" s="18">
        <v>7.5260438919067383</v>
      </c>
      <c r="S8" s="20">
        <f t="shared" si="14"/>
        <v>2.1212615966796875</v>
      </c>
      <c r="T8" s="9">
        <f t="shared" si="15"/>
        <v>2.1212615966796875</v>
      </c>
      <c r="U8" s="18">
        <f t="shared" si="16"/>
        <v>0</v>
      </c>
      <c r="V8" s="9">
        <v>6.6673078536987296</v>
      </c>
      <c r="W8" s="18">
        <v>7.5260438919067383</v>
      </c>
      <c r="X8" s="20">
        <f t="shared" si="17"/>
        <v>-0.8587360382080087</v>
      </c>
      <c r="Y8" s="9">
        <f t="shared" si="18"/>
        <v>0</v>
      </c>
      <c r="Z8" s="18">
        <f t="shared" si="19"/>
        <v>0.8587360382080087</v>
      </c>
      <c r="AA8" s="9"/>
      <c r="AB8" s="9">
        <f t="shared" si="20"/>
        <v>32.127644538879395</v>
      </c>
      <c r="AC8" s="9">
        <f t="shared" si="21"/>
        <v>37.630219459533691</v>
      </c>
      <c r="AD8" s="9"/>
      <c r="AE8" s="9"/>
      <c r="AF8" s="9">
        <f t="shared" si="22"/>
        <v>0.05</v>
      </c>
      <c r="AG8">
        <f t="shared" si="23"/>
        <v>4.634431116820114E-2</v>
      </c>
      <c r="AI8">
        <f t="shared" si="0"/>
        <v>-4.5756578445434572E-3</v>
      </c>
      <c r="AJ8">
        <f t="shared" si="1"/>
        <v>-8.042675256729126E-2</v>
      </c>
      <c r="AK8">
        <f t="shared" si="2"/>
        <v>-8.4125101566314697E-2</v>
      </c>
      <c r="AL8">
        <f t="shared" si="3"/>
        <v>0.15909461975097655</v>
      </c>
      <c r="AM8">
        <f t="shared" si="4"/>
        <v>-2.146840095520022E-2</v>
      </c>
      <c r="AO8">
        <f t="shared" si="24"/>
        <v>-8.4822284378697002E-3</v>
      </c>
      <c r="AP8">
        <f t="shared" si="25"/>
        <v>-0.14909289788905863</v>
      </c>
      <c r="AQ8">
        <f t="shared" si="26"/>
        <v>-0.15594879536183254</v>
      </c>
      <c r="AR8">
        <f t="shared" si="27"/>
        <v>0.10606307983398439</v>
      </c>
      <c r="AS8">
        <f t="shared" si="28"/>
        <v>-3.9797530166060219E-2</v>
      </c>
    </row>
    <row r="9" spans="1:45" x14ac:dyDescent="0.35">
      <c r="A9" s="3">
        <v>45098.145833333343</v>
      </c>
      <c r="B9" s="9">
        <v>7.1618208885192871</v>
      </c>
      <c r="C9" s="18">
        <v>7.525719165802002</v>
      </c>
      <c r="D9" s="20">
        <f t="shared" si="5"/>
        <v>-0.36389827728271484</v>
      </c>
      <c r="E9" s="9">
        <f t="shared" si="6"/>
        <v>0</v>
      </c>
      <c r="F9" s="18">
        <f t="shared" si="7"/>
        <v>0.36389827728271484</v>
      </c>
      <c r="G9" s="9">
        <v>4.2194552421569824</v>
      </c>
      <c r="H9" s="18">
        <v>7.525719165802002</v>
      </c>
      <c r="I9" s="20">
        <f t="shared" si="8"/>
        <v>-3.3062639236450195</v>
      </c>
      <c r="J9" s="9">
        <f t="shared" si="9"/>
        <v>0</v>
      </c>
      <c r="K9" s="18">
        <f t="shared" si="10"/>
        <v>3.3062639236450195</v>
      </c>
      <c r="L9" s="9">
        <v>4.0579028129577637</v>
      </c>
      <c r="M9" s="18">
        <v>7.525719165802002</v>
      </c>
      <c r="N9" s="20">
        <f t="shared" si="11"/>
        <v>-3.4678163528442383</v>
      </c>
      <c r="O9" s="7">
        <f t="shared" si="12"/>
        <v>0</v>
      </c>
      <c r="P9" s="18">
        <f t="shared" si="13"/>
        <v>3.4678163528442383</v>
      </c>
      <c r="Q9" s="9">
        <v>9.563532829284668</v>
      </c>
      <c r="R9" s="18">
        <v>7.525719165802002</v>
      </c>
      <c r="S9" s="20">
        <f t="shared" si="14"/>
        <v>2.037813663482666</v>
      </c>
      <c r="T9" s="9">
        <f t="shared" si="15"/>
        <v>2.037813663482666</v>
      </c>
      <c r="U9" s="18">
        <f t="shared" si="16"/>
        <v>0</v>
      </c>
      <c r="V9" s="9">
        <v>6.6007590293884277</v>
      </c>
      <c r="W9" s="18">
        <v>7.525719165802002</v>
      </c>
      <c r="X9" s="20">
        <f t="shared" si="17"/>
        <v>-0.92496013641357422</v>
      </c>
      <c r="Y9" s="9">
        <f t="shared" si="18"/>
        <v>0</v>
      </c>
      <c r="Z9" s="18">
        <f t="shared" si="19"/>
        <v>0.92496013641357422</v>
      </c>
      <c r="AA9" s="9"/>
      <c r="AB9" s="9">
        <f t="shared" si="20"/>
        <v>31.603470802307129</v>
      </c>
      <c r="AC9" s="9">
        <f t="shared" si="21"/>
        <v>37.62859582901001</v>
      </c>
      <c r="AD9" s="9"/>
      <c r="AE9" s="9"/>
      <c r="AF9" s="9">
        <f t="shared" si="22"/>
        <v>0.05</v>
      </c>
      <c r="AG9">
        <f t="shared" si="23"/>
        <v>4.5996977236353737E-2</v>
      </c>
      <c r="AI9">
        <f t="shared" si="0"/>
        <v>-9.0974569320678711E-3</v>
      </c>
      <c r="AJ9">
        <f t="shared" si="1"/>
        <v>-8.2656598091125494E-2</v>
      </c>
      <c r="AK9">
        <f t="shared" si="2"/>
        <v>-8.6695408821105963E-2</v>
      </c>
      <c r="AL9">
        <f t="shared" si="3"/>
        <v>0.15283602476119995</v>
      </c>
      <c r="AM9">
        <f t="shared" si="4"/>
        <v>-2.3124003410339357E-2</v>
      </c>
      <c r="AO9">
        <f t="shared" si="24"/>
        <v>-1.6738220776521373E-2</v>
      </c>
      <c r="AP9">
        <f t="shared" si="25"/>
        <v>-0.15207814643327755</v>
      </c>
      <c r="AQ9">
        <f t="shared" si="26"/>
        <v>-0.15950906984163166</v>
      </c>
      <c r="AR9">
        <f t="shared" si="27"/>
        <v>0.1018906831741333</v>
      </c>
      <c r="AS9">
        <f t="shared" si="28"/>
        <v>-4.2545370339149818E-2</v>
      </c>
    </row>
    <row r="10" spans="1:45" x14ac:dyDescent="0.35">
      <c r="A10" s="3">
        <v>45098.166666666657</v>
      </c>
      <c r="B10" s="9">
        <v>7.1036734580993652</v>
      </c>
      <c r="C10" s="18">
        <v>1.9044662714004521</v>
      </c>
      <c r="D10" s="20">
        <f t="shared" si="5"/>
        <v>5.1992071866989136</v>
      </c>
      <c r="E10" s="9">
        <f t="shared" si="6"/>
        <v>5.1992071866989136</v>
      </c>
      <c r="F10" s="18">
        <f t="shared" si="7"/>
        <v>0</v>
      </c>
      <c r="G10" s="9">
        <v>4.1553764343261719</v>
      </c>
      <c r="H10" s="18">
        <v>1.9044662714004521</v>
      </c>
      <c r="I10" s="20">
        <f t="shared" si="8"/>
        <v>2.2509101629257198</v>
      </c>
      <c r="J10" s="9">
        <f t="shared" si="9"/>
        <v>2.2509101629257198</v>
      </c>
      <c r="K10" s="18">
        <f t="shared" si="10"/>
        <v>0</v>
      </c>
      <c r="L10" s="9">
        <v>4.042241096496582</v>
      </c>
      <c r="M10" s="18">
        <v>1.9044662714004521</v>
      </c>
      <c r="N10" s="20">
        <f t="shared" si="11"/>
        <v>2.1377748250961299</v>
      </c>
      <c r="O10" s="7">
        <f t="shared" si="12"/>
        <v>2.1377748250961299</v>
      </c>
      <c r="P10" s="18">
        <f t="shared" si="13"/>
        <v>0</v>
      </c>
      <c r="Q10" s="9">
        <v>9.4755115509033203</v>
      </c>
      <c r="R10" s="18">
        <v>1.9044662714004521</v>
      </c>
      <c r="S10" s="20">
        <f t="shared" si="14"/>
        <v>7.5710452795028687</v>
      </c>
      <c r="T10" s="9">
        <f t="shared" si="15"/>
        <v>7.5710452795028687</v>
      </c>
      <c r="U10" s="18">
        <f t="shared" si="16"/>
        <v>0</v>
      </c>
      <c r="V10" s="9">
        <v>6.4747400283813477</v>
      </c>
      <c r="W10" s="18">
        <v>1.9044662714004521</v>
      </c>
      <c r="X10" s="20">
        <f t="shared" si="17"/>
        <v>4.570273756980896</v>
      </c>
      <c r="Y10" s="9">
        <f t="shared" si="18"/>
        <v>4.570273756980896</v>
      </c>
      <c r="Z10" s="18">
        <f t="shared" si="19"/>
        <v>0</v>
      </c>
      <c r="AA10" s="9"/>
      <c r="AB10" s="9">
        <f t="shared" si="20"/>
        <v>31.251542568206787</v>
      </c>
      <c r="AC10" s="9">
        <f t="shared" si="21"/>
        <v>9.5223313570022601</v>
      </c>
      <c r="AD10" s="9"/>
      <c r="AE10" s="9"/>
      <c r="AF10" s="9">
        <f t="shared" si="22"/>
        <v>6.7382510930284731E-2</v>
      </c>
      <c r="AG10">
        <f t="shared" si="23"/>
        <v>0.05</v>
      </c>
      <c r="AI10">
        <f t="shared" si="0"/>
        <v>0.38994053900241848</v>
      </c>
      <c r="AJ10">
        <f t="shared" si="1"/>
        <v>0.16881826221942897</v>
      </c>
      <c r="AK10">
        <f t="shared" si="2"/>
        <v>0.16033311188220975</v>
      </c>
      <c r="AL10">
        <f t="shared" si="3"/>
        <v>0.56782839596271517</v>
      </c>
      <c r="AM10">
        <f t="shared" si="4"/>
        <v>0.3427705317735672</v>
      </c>
      <c r="AO10">
        <f t="shared" si="24"/>
        <v>0.35033563508655446</v>
      </c>
      <c r="AP10">
        <f t="shared" si="25"/>
        <v>0.15167197865643128</v>
      </c>
      <c r="AQ10">
        <f t="shared" si="26"/>
        <v>0.14404863551852751</v>
      </c>
      <c r="AR10">
        <f t="shared" si="27"/>
        <v>0.51015604129978265</v>
      </c>
      <c r="AS10">
        <f t="shared" si="28"/>
        <v>0.30795652138415869</v>
      </c>
    </row>
    <row r="11" spans="1:45" x14ac:dyDescent="0.35">
      <c r="A11" s="3">
        <v>45098.1875</v>
      </c>
      <c r="B11" s="9">
        <v>6.9689416885375977</v>
      </c>
      <c r="C11" s="18">
        <v>7.5251259803771973</v>
      </c>
      <c r="D11" s="20">
        <f t="shared" si="5"/>
        <v>-0.55618429183959961</v>
      </c>
      <c r="E11" s="9">
        <f t="shared" si="6"/>
        <v>0</v>
      </c>
      <c r="F11" s="18">
        <f t="shared" si="7"/>
        <v>0.55618429183959961</v>
      </c>
      <c r="G11" s="9">
        <v>4.0506734848022461</v>
      </c>
      <c r="H11" s="18">
        <v>7.5251259803771973</v>
      </c>
      <c r="I11" s="20">
        <f t="shared" si="8"/>
        <v>-3.4744524955749512</v>
      </c>
      <c r="J11" s="9">
        <f t="shared" si="9"/>
        <v>0</v>
      </c>
      <c r="K11" s="18">
        <f t="shared" si="10"/>
        <v>3.4744524955749512</v>
      </c>
      <c r="L11" s="9">
        <v>3.973294734954834</v>
      </c>
      <c r="M11" s="18">
        <v>7.5251259803771973</v>
      </c>
      <c r="N11" s="20">
        <f t="shared" si="11"/>
        <v>-3.5518312454223633</v>
      </c>
      <c r="O11" s="7">
        <f t="shared" si="12"/>
        <v>0</v>
      </c>
      <c r="P11" s="18">
        <f t="shared" si="13"/>
        <v>3.5518312454223633</v>
      </c>
      <c r="Q11" s="9">
        <v>9.4902763366699219</v>
      </c>
      <c r="R11" s="18">
        <v>7.5251259803771973</v>
      </c>
      <c r="S11" s="20">
        <f t="shared" si="14"/>
        <v>1.9651503562927246</v>
      </c>
      <c r="T11" s="9">
        <f t="shared" si="15"/>
        <v>1.9651503562927246</v>
      </c>
      <c r="U11" s="18">
        <f t="shared" si="16"/>
        <v>0</v>
      </c>
      <c r="V11" s="9">
        <v>6.4507875442504883</v>
      </c>
      <c r="W11" s="18">
        <v>7.5251259803771973</v>
      </c>
      <c r="X11" s="20">
        <f t="shared" si="17"/>
        <v>-1.074338436126709</v>
      </c>
      <c r="Y11" s="9">
        <f t="shared" si="18"/>
        <v>0</v>
      </c>
      <c r="Z11" s="18">
        <f t="shared" si="19"/>
        <v>1.074338436126709</v>
      </c>
      <c r="AA11" s="9"/>
      <c r="AB11" s="9">
        <f t="shared" si="20"/>
        <v>30.933973789215088</v>
      </c>
      <c r="AC11" s="9">
        <f t="shared" si="21"/>
        <v>37.625629901885986</v>
      </c>
      <c r="AD11" s="9"/>
      <c r="AE11" s="9"/>
      <c r="AF11" s="9">
        <f t="shared" si="22"/>
        <v>0.05</v>
      </c>
      <c r="AG11">
        <f t="shared" si="23"/>
        <v>4.5553791305208501E-2</v>
      </c>
      <c r="AI11">
        <f t="shared" si="0"/>
        <v>-1.3904607295989991E-2</v>
      </c>
      <c r="AJ11">
        <f t="shared" si="1"/>
        <v>-8.6861312389373779E-2</v>
      </c>
      <c r="AK11">
        <f t="shared" si="2"/>
        <v>-8.8795781135559082E-2</v>
      </c>
      <c r="AL11">
        <f t="shared" si="3"/>
        <v>0.14738627672195434</v>
      </c>
      <c r="AM11">
        <f t="shared" si="4"/>
        <v>-2.6858460903167725E-2</v>
      </c>
      <c r="AO11">
        <f t="shared" si="24"/>
        <v>-2.5336303157696301E-2</v>
      </c>
      <c r="AP11">
        <f t="shared" si="25"/>
        <v>-0.15827448388328219</v>
      </c>
      <c r="AQ11">
        <f t="shared" si="26"/>
        <v>-0.16179937930528912</v>
      </c>
      <c r="AR11">
        <f t="shared" si="27"/>
        <v>9.8257517814636236E-2</v>
      </c>
      <c r="AS11">
        <f t="shared" si="28"/>
        <v>-4.8940188910480173E-2</v>
      </c>
    </row>
    <row r="12" spans="1:45" x14ac:dyDescent="0.35">
      <c r="A12" s="3">
        <v>45098.208333333343</v>
      </c>
      <c r="B12" s="9">
        <v>6.9229750633239746</v>
      </c>
      <c r="C12" s="18">
        <v>7.5247254371643066</v>
      </c>
      <c r="D12" s="20">
        <f t="shared" si="5"/>
        <v>-0.60175037384033203</v>
      </c>
      <c r="E12" s="9">
        <f t="shared" si="6"/>
        <v>0</v>
      </c>
      <c r="F12" s="18">
        <f t="shared" si="7"/>
        <v>0.60175037384033203</v>
      </c>
      <c r="G12" s="9">
        <v>3.9957225322723389</v>
      </c>
      <c r="H12" s="18">
        <v>7.5247254371643066</v>
      </c>
      <c r="I12" s="20">
        <f t="shared" si="8"/>
        <v>-3.5290029048919678</v>
      </c>
      <c r="J12" s="9">
        <f t="shared" si="9"/>
        <v>0</v>
      </c>
      <c r="K12" s="18">
        <f t="shared" si="10"/>
        <v>3.5290029048919678</v>
      </c>
      <c r="L12" s="9">
        <v>3.9031310081481929</v>
      </c>
      <c r="M12" s="18">
        <v>7.5247254371643066</v>
      </c>
      <c r="N12" s="20">
        <f t="shared" si="11"/>
        <v>-3.6215944290161137</v>
      </c>
      <c r="O12" s="7">
        <f t="shared" si="12"/>
        <v>0</v>
      </c>
      <c r="P12" s="18">
        <f t="shared" si="13"/>
        <v>3.6215944290161137</v>
      </c>
      <c r="Q12" s="9">
        <v>9.5456733703613281</v>
      </c>
      <c r="R12" s="18">
        <v>7.5247254371643066</v>
      </c>
      <c r="S12" s="20">
        <f t="shared" si="14"/>
        <v>2.0209479331970215</v>
      </c>
      <c r="T12" s="9">
        <f t="shared" si="15"/>
        <v>2.0209479331970215</v>
      </c>
      <c r="U12" s="18">
        <f t="shared" si="16"/>
        <v>0</v>
      </c>
      <c r="V12" s="9">
        <v>6.4326467514038086</v>
      </c>
      <c r="W12" s="18">
        <v>7.5247254371643066</v>
      </c>
      <c r="X12" s="20">
        <f t="shared" si="17"/>
        <v>-1.092078685760498</v>
      </c>
      <c r="Y12" s="9">
        <f t="shared" si="18"/>
        <v>0</v>
      </c>
      <c r="Z12" s="18">
        <f t="shared" si="19"/>
        <v>1.092078685760498</v>
      </c>
      <c r="AA12" s="9"/>
      <c r="AB12" s="9">
        <f t="shared" si="20"/>
        <v>30.800148725509644</v>
      </c>
      <c r="AC12" s="9">
        <f t="shared" si="21"/>
        <v>37.623627185821533</v>
      </c>
      <c r="AD12" s="9"/>
      <c r="AE12" s="9"/>
      <c r="AF12" s="9">
        <f t="shared" si="22"/>
        <v>0.05</v>
      </c>
      <c r="AG12">
        <f t="shared" si="23"/>
        <v>4.5465961836553527E-2</v>
      </c>
      <c r="AI12">
        <f t="shared" si="0"/>
        <v>-1.5043759346008302E-2</v>
      </c>
      <c r="AJ12">
        <f t="shared" si="1"/>
        <v>-8.82250726222992E-2</v>
      </c>
      <c r="AK12">
        <f t="shared" si="2"/>
        <v>-9.0539860725402849E-2</v>
      </c>
      <c r="AL12">
        <f t="shared" si="3"/>
        <v>0.15157109498977661</v>
      </c>
      <c r="AM12">
        <f t="shared" si="4"/>
        <v>-2.7301967144012451E-2</v>
      </c>
      <c r="AO12">
        <f t="shared" si="24"/>
        <v>-2.7359159532156355E-2</v>
      </c>
      <c r="AP12">
        <f t="shared" si="25"/>
        <v>-0.16044951139490474</v>
      </c>
      <c r="AQ12">
        <f t="shared" si="26"/>
        <v>-0.1646592740971215</v>
      </c>
      <c r="AR12">
        <f t="shared" si="27"/>
        <v>0.10104739665985107</v>
      </c>
      <c r="AS12">
        <f t="shared" si="28"/>
        <v>-4.9652407849300334E-2</v>
      </c>
    </row>
    <row r="13" spans="1:45" x14ac:dyDescent="0.35">
      <c r="A13" s="3">
        <v>45098.229166666657</v>
      </c>
      <c r="B13" s="9">
        <v>6.8085503578186044</v>
      </c>
      <c r="C13" s="18">
        <v>7.5242857933044434</v>
      </c>
      <c r="D13" s="20">
        <f t="shared" si="5"/>
        <v>-0.71573543548583896</v>
      </c>
      <c r="E13" s="9">
        <f t="shared" si="6"/>
        <v>0</v>
      </c>
      <c r="F13" s="18">
        <f t="shared" si="7"/>
        <v>0.71573543548583896</v>
      </c>
      <c r="G13" s="9">
        <v>3.9247593879699711</v>
      </c>
      <c r="H13" s="18">
        <v>7.5242857933044434</v>
      </c>
      <c r="I13" s="20">
        <f t="shared" si="8"/>
        <v>-3.5995264053344722</v>
      </c>
      <c r="J13" s="9">
        <f t="shared" si="9"/>
        <v>0</v>
      </c>
      <c r="K13" s="18">
        <f t="shared" si="10"/>
        <v>3.5995264053344722</v>
      </c>
      <c r="L13" s="9">
        <v>3.8826947212219238</v>
      </c>
      <c r="M13" s="18">
        <v>7.5242857933044434</v>
      </c>
      <c r="N13" s="20">
        <f t="shared" si="11"/>
        <v>-3.6415910720825195</v>
      </c>
      <c r="O13" s="7">
        <f t="shared" si="12"/>
        <v>0</v>
      </c>
      <c r="P13" s="18">
        <f t="shared" si="13"/>
        <v>3.6415910720825195</v>
      </c>
      <c r="Q13" s="9">
        <v>9.553309440612793</v>
      </c>
      <c r="R13" s="18">
        <v>7.5242857933044434</v>
      </c>
      <c r="S13" s="20">
        <f t="shared" si="14"/>
        <v>2.0290236473083496</v>
      </c>
      <c r="T13" s="9">
        <f t="shared" si="15"/>
        <v>2.0290236473083496</v>
      </c>
      <c r="U13" s="18">
        <f t="shared" si="16"/>
        <v>0</v>
      </c>
      <c r="V13" s="9">
        <v>6.4594016075134277</v>
      </c>
      <c r="W13" s="18">
        <v>7.5242857933044434</v>
      </c>
      <c r="X13" s="20">
        <f t="shared" si="17"/>
        <v>-1.0648841857910156</v>
      </c>
      <c r="Y13" s="9">
        <f t="shared" si="18"/>
        <v>0</v>
      </c>
      <c r="Z13" s="18">
        <f t="shared" si="19"/>
        <v>1.0648841857910156</v>
      </c>
      <c r="AA13" s="9"/>
      <c r="AB13" s="9">
        <f t="shared" si="20"/>
        <v>30.628715515136719</v>
      </c>
      <c r="AC13" s="9">
        <f t="shared" si="21"/>
        <v>37.621428966522217</v>
      </c>
      <c r="AD13" s="9"/>
      <c r="AE13" s="9"/>
      <c r="AF13" s="9">
        <f t="shared" si="22"/>
        <v>0.05</v>
      </c>
      <c r="AG13">
        <f t="shared" si="23"/>
        <v>4.5353237740113468E-2</v>
      </c>
      <c r="AI13">
        <f t="shared" si="0"/>
        <v>-1.7893385887145976E-2</v>
      </c>
      <c r="AJ13">
        <f t="shared" si="1"/>
        <v>-8.9988160133361805E-2</v>
      </c>
      <c r="AK13">
        <f t="shared" si="2"/>
        <v>-9.1039776802062988E-2</v>
      </c>
      <c r="AL13">
        <f t="shared" si="3"/>
        <v>0.15217677354812623</v>
      </c>
      <c r="AM13">
        <f t="shared" si="4"/>
        <v>-2.6622104644775393E-2</v>
      </c>
      <c r="AO13">
        <f t="shared" si="24"/>
        <v>-3.24609193646129E-2</v>
      </c>
      <c r="AP13">
        <f t="shared" si="25"/>
        <v>-0.16325017681295034</v>
      </c>
      <c r="AQ13">
        <f t="shared" si="26"/>
        <v>-0.1651579456444332</v>
      </c>
      <c r="AR13">
        <f t="shared" si="27"/>
        <v>0.10145118236541749</v>
      </c>
      <c r="AS13">
        <f t="shared" si="28"/>
        <v>-4.8295945643867091E-2</v>
      </c>
    </row>
    <row r="14" spans="1:45" x14ac:dyDescent="0.35">
      <c r="A14" s="3">
        <v>45098.25</v>
      </c>
      <c r="B14" s="9">
        <v>6.7334394454956046</v>
      </c>
      <c r="C14" s="18">
        <v>0.16215948760509491</v>
      </c>
      <c r="D14" s="20">
        <f t="shared" si="5"/>
        <v>6.5712799578905097</v>
      </c>
      <c r="E14" s="9">
        <f t="shared" si="6"/>
        <v>6.5712799578905097</v>
      </c>
      <c r="F14" s="18">
        <f t="shared" si="7"/>
        <v>0</v>
      </c>
      <c r="G14" s="9">
        <v>3.8624706268310551</v>
      </c>
      <c r="H14" s="18">
        <v>0.16215948760509491</v>
      </c>
      <c r="I14" s="20">
        <f t="shared" si="8"/>
        <v>3.7003111392259602</v>
      </c>
      <c r="J14" s="9">
        <f t="shared" si="9"/>
        <v>3.7003111392259602</v>
      </c>
      <c r="K14" s="18">
        <f t="shared" si="10"/>
        <v>0</v>
      </c>
      <c r="L14" s="9">
        <v>3.8732771873474121</v>
      </c>
      <c r="M14" s="18">
        <v>0.16215948760509491</v>
      </c>
      <c r="N14" s="20">
        <f t="shared" si="11"/>
        <v>3.7111176997423172</v>
      </c>
      <c r="O14" s="7">
        <f t="shared" si="12"/>
        <v>3.7111176997423172</v>
      </c>
      <c r="P14" s="18">
        <f t="shared" si="13"/>
        <v>0</v>
      </c>
      <c r="Q14" s="9">
        <v>9.5147113800048828</v>
      </c>
      <c r="R14" s="18">
        <v>0.16215948760509491</v>
      </c>
      <c r="S14" s="20">
        <f t="shared" si="14"/>
        <v>9.3525518923997879</v>
      </c>
      <c r="T14" s="9">
        <f t="shared" si="15"/>
        <v>9.3525518923997879</v>
      </c>
      <c r="U14" s="18">
        <f t="shared" si="16"/>
        <v>0</v>
      </c>
      <c r="V14" s="9">
        <v>6.416872501373291</v>
      </c>
      <c r="W14" s="18">
        <v>0.16215948760509491</v>
      </c>
      <c r="X14" s="20">
        <f t="shared" si="17"/>
        <v>6.2547130137681961</v>
      </c>
      <c r="Y14" s="9">
        <f t="shared" si="18"/>
        <v>6.2547130137681961</v>
      </c>
      <c r="Z14" s="18">
        <f t="shared" si="19"/>
        <v>0</v>
      </c>
      <c r="AA14" s="9"/>
      <c r="AB14" s="9">
        <f t="shared" si="20"/>
        <v>30.400771141052246</v>
      </c>
      <c r="AC14" s="9">
        <f t="shared" si="21"/>
        <v>0.81079743802547455</v>
      </c>
      <c r="AD14" s="9"/>
      <c r="AE14" s="9"/>
      <c r="AF14" s="9">
        <f t="shared" si="22"/>
        <v>7.4333242704384392E-2</v>
      </c>
      <c r="AG14">
        <f t="shared" si="23"/>
        <v>0.05</v>
      </c>
      <c r="AI14">
        <f t="shared" si="0"/>
        <v>0.4928459968417882</v>
      </c>
      <c r="AJ14">
        <f t="shared" si="1"/>
        <v>0.27752333544194702</v>
      </c>
      <c r="AK14">
        <f t="shared" si="2"/>
        <v>0.27833382748067376</v>
      </c>
      <c r="AL14">
        <f t="shared" si="3"/>
        <v>0.70144139192998411</v>
      </c>
      <c r="AM14">
        <f t="shared" si="4"/>
        <v>0.46910347603261471</v>
      </c>
      <c r="AO14">
        <f t="shared" si="24"/>
        <v>0.48846454798833211</v>
      </c>
      <c r="AP14">
        <f t="shared" si="25"/>
        <v>0.2750561259938204</v>
      </c>
      <c r="AQ14">
        <f t="shared" si="26"/>
        <v>0.27585941267948239</v>
      </c>
      <c r="AR14">
        <f t="shared" si="27"/>
        <v>0.69520550972310302</v>
      </c>
      <c r="AS14">
        <f t="shared" si="28"/>
        <v>0.4649331004987029</v>
      </c>
    </row>
    <row r="15" spans="1:45" x14ac:dyDescent="0.35">
      <c r="A15" s="3">
        <v>45098.270833333343</v>
      </c>
      <c r="B15" s="9">
        <v>6.6840791702270508</v>
      </c>
      <c r="C15" s="18">
        <v>0.16601543128490451</v>
      </c>
      <c r="D15" s="20">
        <f t="shared" si="5"/>
        <v>6.5180637389421463</v>
      </c>
      <c r="E15" s="9">
        <f t="shared" si="6"/>
        <v>6.5180637389421463</v>
      </c>
      <c r="F15" s="18">
        <f t="shared" si="7"/>
        <v>0</v>
      </c>
      <c r="G15" s="9">
        <v>3.8091588020324711</v>
      </c>
      <c r="H15" s="18">
        <v>0.16771408915519709</v>
      </c>
      <c r="I15" s="20">
        <f t="shared" si="8"/>
        <v>3.641444712877274</v>
      </c>
      <c r="J15" s="9">
        <f t="shared" si="9"/>
        <v>3.641444712877274</v>
      </c>
      <c r="K15" s="18">
        <f t="shared" si="10"/>
        <v>0</v>
      </c>
      <c r="L15" s="9">
        <v>3.841617107391357</v>
      </c>
      <c r="M15" s="18">
        <v>0.17196069657802579</v>
      </c>
      <c r="N15" s="20">
        <f t="shared" si="11"/>
        <v>3.6696564108133312</v>
      </c>
      <c r="O15" s="7">
        <f t="shared" si="12"/>
        <v>3.6696564108133312</v>
      </c>
      <c r="P15" s="18">
        <f t="shared" si="13"/>
        <v>0</v>
      </c>
      <c r="Q15" s="9">
        <v>9.5745639801025391</v>
      </c>
      <c r="R15" s="18">
        <v>0.17450866103172299</v>
      </c>
      <c r="S15" s="20">
        <f t="shared" si="14"/>
        <v>9.400055319070816</v>
      </c>
      <c r="T15" s="9">
        <f t="shared" si="15"/>
        <v>9.400055319070816</v>
      </c>
      <c r="U15" s="18">
        <f t="shared" si="16"/>
        <v>0</v>
      </c>
      <c r="V15" s="9">
        <v>6.4996271133422852</v>
      </c>
      <c r="W15" s="18">
        <v>0.17875528335571289</v>
      </c>
      <c r="X15" s="20">
        <f t="shared" si="17"/>
        <v>6.3208718299865723</v>
      </c>
      <c r="Y15" s="9">
        <f t="shared" si="18"/>
        <v>6.3208718299865723</v>
      </c>
      <c r="Z15" s="18">
        <f t="shared" si="19"/>
        <v>0</v>
      </c>
      <c r="AA15" s="9"/>
      <c r="AB15" s="9">
        <f t="shared" si="20"/>
        <v>30.409046173095703</v>
      </c>
      <c r="AC15" s="9">
        <f t="shared" si="21"/>
        <v>0.85895416140556335</v>
      </c>
      <c r="AD15" s="9"/>
      <c r="AE15" s="9"/>
      <c r="AF15" s="9">
        <f t="shared" si="22"/>
        <v>7.4293833357583633E-2</v>
      </c>
      <c r="AG15">
        <f t="shared" si="23"/>
        <v>0.05</v>
      </c>
      <c r="AI15">
        <f t="shared" si="0"/>
        <v>0.48885478042066094</v>
      </c>
      <c r="AJ15">
        <f t="shared" si="1"/>
        <v>0.27310835346579554</v>
      </c>
      <c r="AK15">
        <f t="shared" si="2"/>
        <v>0.27522423081099984</v>
      </c>
      <c r="AL15">
        <f t="shared" si="3"/>
        <v>0.70500414893031116</v>
      </c>
      <c r="AM15">
        <f t="shared" si="4"/>
        <v>0.47406538724899289</v>
      </c>
      <c r="AO15">
        <f t="shared" si="24"/>
        <v>0.48425194123507631</v>
      </c>
      <c r="AP15">
        <f t="shared" si="25"/>
        <v>0.27053688667935816</v>
      </c>
      <c r="AQ15">
        <f t="shared" si="26"/>
        <v>0.27263284186455411</v>
      </c>
      <c r="AR15">
        <f t="shared" si="27"/>
        <v>0.69836614342711489</v>
      </c>
      <c r="AS15">
        <f t="shared" si="28"/>
        <v>0.4696017984116671</v>
      </c>
    </row>
    <row r="16" spans="1:45" x14ac:dyDescent="0.35">
      <c r="A16" s="3">
        <v>45098.291666666657</v>
      </c>
      <c r="B16" s="9">
        <v>6.6789026260375977</v>
      </c>
      <c r="C16" s="18">
        <v>0.16788119077682501</v>
      </c>
      <c r="D16" s="20">
        <f t="shared" si="5"/>
        <v>6.5110214352607727</v>
      </c>
      <c r="E16" s="9">
        <f t="shared" si="6"/>
        <v>6.5110214352607727</v>
      </c>
      <c r="F16" s="18">
        <f t="shared" si="7"/>
        <v>0</v>
      </c>
      <c r="G16" s="9">
        <v>3.797301054000854</v>
      </c>
      <c r="H16" s="18">
        <v>0.2396532744169235</v>
      </c>
      <c r="I16" s="20">
        <f t="shared" si="8"/>
        <v>3.5576477795839305</v>
      </c>
      <c r="J16" s="9">
        <f t="shared" si="9"/>
        <v>3.5576477795839305</v>
      </c>
      <c r="K16" s="18">
        <f t="shared" si="10"/>
        <v>0</v>
      </c>
      <c r="L16" s="9">
        <v>3.832929134368896</v>
      </c>
      <c r="M16" s="18">
        <v>0.41908353567123408</v>
      </c>
      <c r="N16" s="20">
        <f t="shared" si="11"/>
        <v>3.4138455986976619</v>
      </c>
      <c r="O16" s="7">
        <f t="shared" si="12"/>
        <v>3.4138455986976619</v>
      </c>
      <c r="P16" s="18">
        <f t="shared" si="13"/>
        <v>0</v>
      </c>
      <c r="Q16" s="9">
        <v>9.5855093002319336</v>
      </c>
      <c r="R16" s="18">
        <v>0.526741623878479</v>
      </c>
      <c r="S16" s="20">
        <f t="shared" si="14"/>
        <v>9.0587676763534546</v>
      </c>
      <c r="T16" s="9">
        <f t="shared" si="15"/>
        <v>9.0587676763534546</v>
      </c>
      <c r="U16" s="18">
        <f t="shared" si="16"/>
        <v>0</v>
      </c>
      <c r="V16" s="9">
        <v>6.4796500205993652</v>
      </c>
      <c r="W16" s="18">
        <v>0.70617187023162842</v>
      </c>
      <c r="X16" s="20">
        <f t="shared" si="17"/>
        <v>5.7734781503677368</v>
      </c>
      <c r="Y16" s="9">
        <f t="shared" si="18"/>
        <v>5.7734781503677368</v>
      </c>
      <c r="Z16" s="18">
        <f t="shared" si="19"/>
        <v>0</v>
      </c>
      <c r="AA16" s="9"/>
      <c r="AB16" s="9">
        <f t="shared" si="20"/>
        <v>30.374292135238647</v>
      </c>
      <c r="AC16" s="9">
        <f t="shared" si="21"/>
        <v>2.05953149497509</v>
      </c>
      <c r="AD16" s="9"/>
      <c r="AE16" s="9"/>
      <c r="AF16" s="9">
        <f t="shared" si="22"/>
        <v>7.3304872846250022E-2</v>
      </c>
      <c r="AG16">
        <f t="shared" si="23"/>
        <v>0.05</v>
      </c>
      <c r="AI16">
        <f t="shared" si="0"/>
        <v>0.48832660764455793</v>
      </c>
      <c r="AJ16">
        <f t="shared" si="1"/>
        <v>0.26682358346879476</v>
      </c>
      <c r="AK16">
        <f t="shared" si="2"/>
        <v>0.25603841990232462</v>
      </c>
      <c r="AL16">
        <f t="shared" si="3"/>
        <v>0.67940757572650912</v>
      </c>
      <c r="AM16">
        <f t="shared" si="4"/>
        <v>0.43301086127758026</v>
      </c>
      <c r="AO16">
        <f t="shared" si="24"/>
        <v>0.47728959841099927</v>
      </c>
      <c r="AP16">
        <f t="shared" si="25"/>
        <v>0.26079291811414373</v>
      </c>
      <c r="AQ16">
        <f t="shared" si="26"/>
        <v>0.25025151752926239</v>
      </c>
      <c r="AR16">
        <f t="shared" si="27"/>
        <v>0.66405181265880975</v>
      </c>
      <c r="AS16">
        <f t="shared" si="28"/>
        <v>0.42322408169330972</v>
      </c>
    </row>
    <row r="17" spans="1:45" x14ac:dyDescent="0.35">
      <c r="A17" s="3">
        <v>45098.3125</v>
      </c>
      <c r="B17" s="9">
        <v>6.6772065162658691</v>
      </c>
      <c r="C17" s="18">
        <v>0.41648155450820917</v>
      </c>
      <c r="D17" s="20">
        <f t="shared" si="5"/>
        <v>6.2607249617576599</v>
      </c>
      <c r="E17" s="9">
        <f t="shared" si="6"/>
        <v>6.2607249617576599</v>
      </c>
      <c r="F17" s="18">
        <f t="shared" si="7"/>
        <v>0</v>
      </c>
      <c r="G17" s="9">
        <v>3.714663982391357</v>
      </c>
      <c r="H17" s="18">
        <v>0.51840710639953613</v>
      </c>
      <c r="I17" s="20">
        <f t="shared" si="8"/>
        <v>3.1962568759918208</v>
      </c>
      <c r="J17" s="9">
        <f t="shared" si="9"/>
        <v>3.1962568759918208</v>
      </c>
      <c r="K17" s="18">
        <f t="shared" si="10"/>
        <v>0</v>
      </c>
      <c r="L17" s="9">
        <v>3.7856471538543701</v>
      </c>
      <c r="M17" s="18">
        <v>0.77322119474411011</v>
      </c>
      <c r="N17" s="20">
        <f t="shared" si="11"/>
        <v>3.01242595911026</v>
      </c>
      <c r="O17" s="7">
        <f t="shared" si="12"/>
        <v>3.01242595911026</v>
      </c>
      <c r="P17" s="18">
        <f t="shared" si="13"/>
        <v>0</v>
      </c>
      <c r="Q17" s="9">
        <v>9.6093158721923828</v>
      </c>
      <c r="R17" s="18">
        <v>0.92610961198806763</v>
      </c>
      <c r="S17" s="20">
        <f t="shared" si="14"/>
        <v>8.6832062602043152</v>
      </c>
      <c r="T17" s="9">
        <f t="shared" si="15"/>
        <v>8.6832062602043152</v>
      </c>
      <c r="U17" s="18">
        <f t="shared" si="16"/>
        <v>0</v>
      </c>
      <c r="V17" s="9">
        <v>6.480318546295166</v>
      </c>
      <c r="W17" s="18">
        <v>1.180923700332642</v>
      </c>
      <c r="X17" s="20">
        <f t="shared" si="17"/>
        <v>5.2993948459625244</v>
      </c>
      <c r="Y17" s="9">
        <f t="shared" si="18"/>
        <v>5.2993948459625244</v>
      </c>
      <c r="Z17" s="18">
        <f t="shared" si="19"/>
        <v>0</v>
      </c>
      <c r="AA17" s="9"/>
      <c r="AB17" s="9">
        <f t="shared" si="20"/>
        <v>30.267152070999146</v>
      </c>
      <c r="AC17" s="9">
        <f t="shared" si="21"/>
        <v>3.8151431679725651</v>
      </c>
      <c r="AD17" s="9"/>
      <c r="AE17" s="9"/>
      <c r="AF17" s="9">
        <f t="shared" si="22"/>
        <v>7.1848775894885003E-2</v>
      </c>
      <c r="AG17">
        <f t="shared" si="23"/>
        <v>0.05</v>
      </c>
      <c r="AI17">
        <f t="shared" si="0"/>
        <v>0.46955437213182449</v>
      </c>
      <c r="AJ17">
        <f t="shared" si="1"/>
        <v>0.23971926569938656</v>
      </c>
      <c r="AK17">
        <f t="shared" si="2"/>
        <v>0.22593194693326948</v>
      </c>
      <c r="AL17">
        <f t="shared" si="3"/>
        <v>0.65124046951532366</v>
      </c>
      <c r="AM17">
        <f t="shared" si="4"/>
        <v>0.3974546134471893</v>
      </c>
      <c r="AO17">
        <f t="shared" si="24"/>
        <v>0.44982542471683856</v>
      </c>
      <c r="AP17">
        <f t="shared" si="25"/>
        <v>0.22964714398562158</v>
      </c>
      <c r="AQ17">
        <f t="shared" si="26"/>
        <v>0.21643911763604709</v>
      </c>
      <c r="AR17">
        <f t="shared" si="27"/>
        <v>0.62387774063848234</v>
      </c>
      <c r="AS17">
        <f t="shared" si="28"/>
        <v>0.38075503266607003</v>
      </c>
    </row>
    <row r="18" spans="1:45" x14ac:dyDescent="0.35">
      <c r="A18" s="3">
        <v>45098.333333333343</v>
      </c>
      <c r="B18" s="9">
        <v>6.657465934753418</v>
      </c>
      <c r="C18" s="18">
        <v>0.52357912063598633</v>
      </c>
      <c r="D18" s="20">
        <f t="shared" si="5"/>
        <v>6.1338868141174316</v>
      </c>
      <c r="E18" s="9">
        <f t="shared" si="6"/>
        <v>6.1338868141174316</v>
      </c>
      <c r="F18" s="18">
        <f t="shared" si="7"/>
        <v>0</v>
      </c>
      <c r="G18" s="9">
        <v>3.7270820140838619</v>
      </c>
      <c r="H18" s="18">
        <v>0.66838306188583374</v>
      </c>
      <c r="I18" s="20">
        <f t="shared" si="8"/>
        <v>3.0586989521980281</v>
      </c>
      <c r="J18" s="9">
        <f t="shared" si="9"/>
        <v>3.0586989521980281</v>
      </c>
      <c r="K18" s="18">
        <f t="shared" si="10"/>
        <v>0</v>
      </c>
      <c r="L18" s="9">
        <v>3.7746987342834468</v>
      </c>
      <c r="M18" s="18">
        <v>1.030393004417419</v>
      </c>
      <c r="N18" s="20">
        <f t="shared" si="11"/>
        <v>2.7443057298660278</v>
      </c>
      <c r="O18" s="7">
        <f t="shared" si="12"/>
        <v>2.7443057298660278</v>
      </c>
      <c r="P18" s="18">
        <f t="shared" si="13"/>
        <v>0</v>
      </c>
      <c r="Q18" s="9">
        <v>9.5778636932373047</v>
      </c>
      <c r="R18" s="18">
        <v>1.2475988864898679</v>
      </c>
      <c r="S18" s="20">
        <f t="shared" si="14"/>
        <v>8.3302648067474365</v>
      </c>
      <c r="T18" s="9">
        <f t="shared" si="15"/>
        <v>8.3302648067474365</v>
      </c>
      <c r="U18" s="18">
        <f t="shared" si="16"/>
        <v>0</v>
      </c>
      <c r="V18" s="9">
        <v>6.4569687843322754</v>
      </c>
      <c r="W18" s="18">
        <v>1.6096088886260991</v>
      </c>
      <c r="X18" s="20">
        <f t="shared" si="17"/>
        <v>4.8473598957061768</v>
      </c>
      <c r="Y18" s="9">
        <f t="shared" si="18"/>
        <v>4.8473598957061768</v>
      </c>
      <c r="Z18" s="18">
        <f t="shared" si="19"/>
        <v>0</v>
      </c>
      <c r="AA18" s="9"/>
      <c r="AB18" s="9">
        <f t="shared" si="20"/>
        <v>30.194079160690308</v>
      </c>
      <c r="AC18" s="9">
        <f t="shared" si="21"/>
        <v>5.0795629620552063</v>
      </c>
      <c r="AD18" s="9"/>
      <c r="AE18" s="9"/>
      <c r="AF18" s="9">
        <f t="shared" si="22"/>
        <v>7.0794239215723198E-2</v>
      </c>
      <c r="AG18">
        <f t="shared" si="23"/>
        <v>0.05</v>
      </c>
      <c r="AI18">
        <f t="shared" si="0"/>
        <v>0.46004151105880736</v>
      </c>
      <c r="AJ18">
        <f t="shared" si="1"/>
        <v>0.22940242141485209</v>
      </c>
      <c r="AK18">
        <f t="shared" si="2"/>
        <v>0.20582292973995209</v>
      </c>
      <c r="AL18">
        <f t="shared" si="3"/>
        <v>0.62476986050605776</v>
      </c>
      <c r="AM18">
        <f t="shared" si="4"/>
        <v>0.36355199217796325</v>
      </c>
      <c r="AO18">
        <f t="shared" si="24"/>
        <v>0.43424385044079972</v>
      </c>
      <c r="AP18">
        <f t="shared" si="25"/>
        <v>0.2165382653107891</v>
      </c>
      <c r="AQ18">
        <f t="shared" si="26"/>
        <v>0.19428103632121543</v>
      </c>
      <c r="AR18">
        <f t="shared" si="27"/>
        <v>0.58973475945919818</v>
      </c>
      <c r="AS18">
        <f t="shared" si="28"/>
        <v>0.34316515602132613</v>
      </c>
    </row>
    <row r="19" spans="1:45" x14ac:dyDescent="0.35">
      <c r="A19" s="3">
        <v>45098.354166666657</v>
      </c>
      <c r="B19" s="9">
        <v>6.6291360855102539</v>
      </c>
      <c r="C19" s="18">
        <v>2.4026679992675781</v>
      </c>
      <c r="D19" s="20">
        <f t="shared" si="5"/>
        <v>4.2264680862426758</v>
      </c>
      <c r="E19" s="9">
        <f t="shared" si="6"/>
        <v>4.2264680862426758</v>
      </c>
      <c r="F19" s="18">
        <f t="shared" si="7"/>
        <v>0</v>
      </c>
      <c r="G19" s="9">
        <v>3.6470293998718262</v>
      </c>
      <c r="H19" s="18">
        <v>2.6014196872711182</v>
      </c>
      <c r="I19" s="20">
        <f t="shared" si="8"/>
        <v>1.045609712600708</v>
      </c>
      <c r="J19" s="9">
        <f t="shared" si="9"/>
        <v>1.045609712600708</v>
      </c>
      <c r="K19" s="18">
        <f t="shared" si="10"/>
        <v>0</v>
      </c>
      <c r="L19" s="9">
        <v>3.7584095001220699</v>
      </c>
      <c r="M19" s="18">
        <v>3.0982990264892578</v>
      </c>
      <c r="N19" s="20">
        <f t="shared" si="11"/>
        <v>0.66011047363281206</v>
      </c>
      <c r="O19" s="7">
        <f t="shared" si="12"/>
        <v>0.66011047363281206</v>
      </c>
      <c r="P19" s="18">
        <f t="shared" si="13"/>
        <v>0</v>
      </c>
      <c r="Q19" s="9">
        <v>9.6017017364501953</v>
      </c>
      <c r="R19" s="18">
        <v>3.396426677703857</v>
      </c>
      <c r="S19" s="20">
        <f t="shared" si="14"/>
        <v>6.2052750587463379</v>
      </c>
      <c r="T19" s="9">
        <f t="shared" si="15"/>
        <v>6.2052750587463379</v>
      </c>
      <c r="U19" s="18">
        <f t="shared" si="16"/>
        <v>0</v>
      </c>
      <c r="V19" s="9">
        <v>6.4519667625427246</v>
      </c>
      <c r="W19" s="18">
        <v>3.8933062553405762</v>
      </c>
      <c r="X19" s="20">
        <f t="shared" si="17"/>
        <v>2.5586605072021484</v>
      </c>
      <c r="Y19" s="9">
        <f t="shared" si="18"/>
        <v>2.5586605072021484</v>
      </c>
      <c r="Z19" s="18">
        <f t="shared" si="19"/>
        <v>0</v>
      </c>
      <c r="AA19" s="9"/>
      <c r="AB19" s="9">
        <f t="shared" si="20"/>
        <v>30.08824348449707</v>
      </c>
      <c r="AC19" s="9">
        <f t="shared" si="21"/>
        <v>15.392119646072388</v>
      </c>
      <c r="AD19" s="9"/>
      <c r="AE19" s="9"/>
      <c r="AF19" s="9">
        <f t="shared" si="22"/>
        <v>6.2210852260283028E-2</v>
      </c>
      <c r="AG19">
        <f t="shared" si="23"/>
        <v>0.05</v>
      </c>
      <c r="AI19">
        <f t="shared" si="0"/>
        <v>0.31698510646820066</v>
      </c>
      <c r="AJ19">
        <f t="shared" si="1"/>
        <v>7.8420728445053101E-2</v>
      </c>
      <c r="AK19">
        <f t="shared" si="2"/>
        <v>4.95082855224609E-2</v>
      </c>
      <c r="AL19">
        <f t="shared" si="3"/>
        <v>0.46539562940597534</v>
      </c>
      <c r="AM19">
        <f t="shared" si="4"/>
        <v>0.19189953804016113</v>
      </c>
      <c r="AO19">
        <f t="shared" si="24"/>
        <v>0.26293218169604426</v>
      </c>
      <c r="AP19">
        <f t="shared" si="25"/>
        <v>6.5048271352519643E-2</v>
      </c>
      <c r="AQ19">
        <f t="shared" si="26"/>
        <v>4.1066035150636324E-2</v>
      </c>
      <c r="AR19">
        <f t="shared" si="27"/>
        <v>0.3860354499140875</v>
      </c>
      <c r="AS19">
        <f t="shared" si="28"/>
        <v>0.15917645079777371</v>
      </c>
    </row>
    <row r="20" spans="1:45" x14ac:dyDescent="0.35">
      <c r="A20" s="3">
        <v>45098.375</v>
      </c>
      <c r="B20" s="9">
        <v>8.5</v>
      </c>
      <c r="C20" s="18">
        <v>8.2423810958862305</v>
      </c>
      <c r="D20" s="20">
        <f t="shared" si="5"/>
        <v>0.25761890411376953</v>
      </c>
      <c r="E20" s="9">
        <f t="shared" si="6"/>
        <v>0.25761890411376953</v>
      </c>
      <c r="F20" s="18">
        <f t="shared" si="7"/>
        <v>0</v>
      </c>
      <c r="G20" s="9">
        <v>3.6557812690734859</v>
      </c>
      <c r="H20" s="18">
        <v>8.5316371917724609</v>
      </c>
      <c r="I20" s="20">
        <f t="shared" si="8"/>
        <v>-4.8758559226989746</v>
      </c>
      <c r="J20" s="9">
        <f t="shared" si="9"/>
        <v>0</v>
      </c>
      <c r="K20" s="18">
        <f t="shared" si="10"/>
        <v>4.8758559226989746</v>
      </c>
      <c r="L20" s="9">
        <v>3.7450137138366699</v>
      </c>
      <c r="M20" s="18">
        <v>9.2547779083251953</v>
      </c>
      <c r="N20" s="20">
        <f t="shared" si="11"/>
        <v>-5.5097641944885254</v>
      </c>
      <c r="O20" s="7">
        <f t="shared" si="12"/>
        <v>0</v>
      </c>
      <c r="P20" s="18">
        <f t="shared" si="13"/>
        <v>5.5097641944885254</v>
      </c>
      <c r="Q20" s="9">
        <v>9.6552257537841797</v>
      </c>
      <c r="R20" s="18">
        <v>9.6886625289916992</v>
      </c>
      <c r="S20" s="20">
        <f t="shared" si="14"/>
        <v>-3.3436775207519531E-2</v>
      </c>
      <c r="T20" s="9">
        <f t="shared" si="15"/>
        <v>0</v>
      </c>
      <c r="U20" s="18">
        <f t="shared" si="16"/>
        <v>3.3436775207519531E-2</v>
      </c>
      <c r="V20" s="9">
        <v>6.5096673965454102</v>
      </c>
      <c r="W20" s="18">
        <v>10.411802291870121</v>
      </c>
      <c r="X20" s="20">
        <f t="shared" si="17"/>
        <v>-3.9021348953247106</v>
      </c>
      <c r="Y20" s="9">
        <f t="shared" si="18"/>
        <v>0</v>
      </c>
      <c r="Z20" s="18">
        <f t="shared" si="19"/>
        <v>3.9021348953247106</v>
      </c>
      <c r="AA20" s="9"/>
      <c r="AB20" s="9">
        <f t="shared" si="20"/>
        <v>32.065688133239746</v>
      </c>
      <c r="AC20" s="9">
        <f t="shared" si="21"/>
        <v>46.129261016845703</v>
      </c>
      <c r="AD20" s="9"/>
      <c r="AE20" s="9"/>
      <c r="AF20" s="9">
        <f t="shared" si="22"/>
        <v>0.05</v>
      </c>
      <c r="AG20">
        <f t="shared" si="23"/>
        <v>4.2378171374526166E-2</v>
      </c>
      <c r="AI20">
        <f t="shared" si="0"/>
        <v>1.9321417808532713E-2</v>
      </c>
      <c r="AJ20">
        <f t="shared" si="1"/>
        <v>-0.12189639806747438</v>
      </c>
      <c r="AK20">
        <f t="shared" si="2"/>
        <v>-0.13774410486221314</v>
      </c>
      <c r="AL20">
        <f t="shared" si="3"/>
        <v>-8.3591938018798837E-4</v>
      </c>
      <c r="AM20">
        <f t="shared" si="4"/>
        <v>-9.7553372383117773E-2</v>
      </c>
      <c r="AO20">
        <f t="shared" si="24"/>
        <v>1.2880945205688478E-2</v>
      </c>
      <c r="AP20">
        <f t="shared" si="25"/>
        <v>-0.20662985788963556</v>
      </c>
      <c r="AQ20">
        <f t="shared" si="26"/>
        <v>-0.23349373126726286</v>
      </c>
      <c r="AR20">
        <f t="shared" si="27"/>
        <v>-1.4169893899557704E-3</v>
      </c>
      <c r="AS20">
        <f t="shared" si="28"/>
        <v>-0.1653653413205893</v>
      </c>
    </row>
    <row r="21" spans="1:45" x14ac:dyDescent="0.35">
      <c r="A21" s="3">
        <v>45098.395833333343</v>
      </c>
      <c r="B21" s="9">
        <v>9.5</v>
      </c>
      <c r="C21" s="18">
        <v>8.5727653503417969</v>
      </c>
      <c r="D21" s="20">
        <f t="shared" si="5"/>
        <v>0.92723464965820313</v>
      </c>
      <c r="E21" s="9">
        <f t="shared" si="6"/>
        <v>0.92723464965820313</v>
      </c>
      <c r="F21" s="18">
        <f t="shared" si="7"/>
        <v>0</v>
      </c>
      <c r="G21" s="9">
        <v>3.6235642433166499</v>
      </c>
      <c r="H21" s="18">
        <v>8.9940757751464844</v>
      </c>
      <c r="I21" s="20">
        <f t="shared" si="8"/>
        <v>-5.370511531829834</v>
      </c>
      <c r="J21" s="9">
        <f t="shared" si="9"/>
        <v>0</v>
      </c>
      <c r="K21" s="18">
        <f t="shared" si="10"/>
        <v>5.370511531829834</v>
      </c>
      <c r="L21" s="9">
        <v>3.7273814678192139</v>
      </c>
      <c r="M21" s="18">
        <v>10.0473518371582</v>
      </c>
      <c r="N21" s="20">
        <f t="shared" si="11"/>
        <v>-6.3199703693389857</v>
      </c>
      <c r="O21" s="7">
        <f t="shared" si="12"/>
        <v>0</v>
      </c>
      <c r="P21" s="18">
        <f t="shared" si="13"/>
        <v>6.3199703693389857</v>
      </c>
      <c r="Q21" s="9">
        <v>9.7101573944091797</v>
      </c>
      <c r="R21" s="18">
        <v>10.67931652069092</v>
      </c>
      <c r="S21" s="20">
        <f t="shared" si="14"/>
        <v>-0.96915912628174006</v>
      </c>
      <c r="T21" s="9">
        <f t="shared" si="15"/>
        <v>0</v>
      </c>
      <c r="U21" s="18">
        <f t="shared" si="16"/>
        <v>0.96915912628174006</v>
      </c>
      <c r="V21" s="9">
        <v>6.5286598205566406</v>
      </c>
      <c r="W21" s="18">
        <v>11.73259258270264</v>
      </c>
      <c r="X21" s="20">
        <f t="shared" si="17"/>
        <v>-5.2039327621459996</v>
      </c>
      <c r="Y21" s="9">
        <f t="shared" si="18"/>
        <v>0</v>
      </c>
      <c r="Z21" s="18">
        <f t="shared" si="19"/>
        <v>5.2039327621459996</v>
      </c>
      <c r="AA21" s="9"/>
      <c r="AB21" s="9">
        <f t="shared" si="20"/>
        <v>33.089762926101685</v>
      </c>
      <c r="AC21" s="9">
        <f t="shared" si="21"/>
        <v>50.026102066040039</v>
      </c>
      <c r="AD21" s="9"/>
      <c r="AE21" s="9"/>
      <c r="AF21" s="9">
        <f t="shared" si="22"/>
        <v>0.05</v>
      </c>
      <c r="AG21">
        <f t="shared" si="23"/>
        <v>4.1536248857855999E-2</v>
      </c>
      <c r="AI21">
        <f t="shared" si="0"/>
        <v>6.9542598724365232E-2</v>
      </c>
      <c r="AJ21">
        <f t="shared" si="1"/>
        <v>-0.13426278829574587</v>
      </c>
      <c r="AK21">
        <f t="shared" si="2"/>
        <v>-0.15799925923347466</v>
      </c>
      <c r="AL21">
        <f t="shared" si="3"/>
        <v>-2.4228978157043501E-2</v>
      </c>
      <c r="AM21">
        <f t="shared" si="4"/>
        <v>-0.13009831905364999</v>
      </c>
      <c r="AO21">
        <f t="shared" si="24"/>
        <v>4.6361732482910159E-2</v>
      </c>
      <c r="AP21">
        <f t="shared" si="25"/>
        <v>-0.22307090348006942</v>
      </c>
      <c r="AQ21">
        <f t="shared" si="26"/>
        <v>-0.2625078620351402</v>
      </c>
      <c r="AR21">
        <f t="shared" si="27"/>
        <v>-4.0255234652100645E-2</v>
      </c>
      <c r="AS21">
        <f t="shared" si="28"/>
        <v>-0.2161518462480462</v>
      </c>
    </row>
    <row r="22" spans="1:45" x14ac:dyDescent="0.35">
      <c r="A22" s="3">
        <v>45098.416666666657</v>
      </c>
      <c r="B22" s="9">
        <v>6.5674467086791992</v>
      </c>
      <c r="C22" s="18">
        <v>2.3771646022796631</v>
      </c>
      <c r="D22" s="20">
        <f t="shared" si="5"/>
        <v>4.1902821063995361</v>
      </c>
      <c r="E22" s="9">
        <f t="shared" si="6"/>
        <v>4.1902821063995361</v>
      </c>
      <c r="F22" s="18">
        <f t="shared" si="7"/>
        <v>0</v>
      </c>
      <c r="G22" s="9">
        <v>3.6009154319763179</v>
      </c>
      <c r="H22" s="18">
        <v>3.1152162551879878</v>
      </c>
      <c r="I22" s="20">
        <f t="shared" si="8"/>
        <v>0.48569917678833008</v>
      </c>
      <c r="J22" s="9">
        <f t="shared" si="9"/>
        <v>0.48569917678833008</v>
      </c>
      <c r="K22" s="18">
        <f t="shared" si="10"/>
        <v>0</v>
      </c>
      <c r="L22" s="9">
        <v>3.7223637104034419</v>
      </c>
      <c r="M22" s="18">
        <v>4.7608332633972168</v>
      </c>
      <c r="N22" s="20">
        <f t="shared" si="11"/>
        <v>-1.0384695529937749</v>
      </c>
      <c r="O22" s="7">
        <f t="shared" si="12"/>
        <v>0</v>
      </c>
      <c r="P22" s="18">
        <f t="shared" si="13"/>
        <v>1.0384695529937749</v>
      </c>
      <c r="Q22" s="9">
        <v>9.8859157562255859</v>
      </c>
      <c r="R22" s="18">
        <v>5.8014068603515616</v>
      </c>
      <c r="S22" s="20">
        <f t="shared" si="14"/>
        <v>4.0845088958740243</v>
      </c>
      <c r="T22" s="9">
        <f t="shared" si="15"/>
        <v>4.0845088958740243</v>
      </c>
      <c r="U22" s="18">
        <f t="shared" si="16"/>
        <v>0</v>
      </c>
      <c r="V22" s="9">
        <v>6.5923523902893066</v>
      </c>
      <c r="W22" s="18">
        <v>25.20244026184082</v>
      </c>
      <c r="X22" s="20">
        <f t="shared" si="17"/>
        <v>-18.610087871551514</v>
      </c>
      <c r="Y22" s="9">
        <f t="shared" si="18"/>
        <v>0</v>
      </c>
      <c r="Z22" s="18">
        <f t="shared" si="19"/>
        <v>18.610087871551514</v>
      </c>
      <c r="AA22" s="9"/>
      <c r="AB22" s="9">
        <f t="shared" si="20"/>
        <v>30.368993997573853</v>
      </c>
      <c r="AC22" s="9">
        <f t="shared" si="21"/>
        <v>41.257061243057251</v>
      </c>
      <c r="AD22" s="9"/>
      <c r="AE22" s="9"/>
      <c r="AF22" s="9">
        <f t="shared" si="22"/>
        <v>0.05</v>
      </c>
      <c r="AG22">
        <f t="shared" si="23"/>
        <v>4.3402300771413015E-2</v>
      </c>
      <c r="AI22">
        <f t="shared" si="0"/>
        <v>0.31427115797996519</v>
      </c>
      <c r="AJ22">
        <f t="shared" si="1"/>
        <v>3.6427438259124756E-2</v>
      </c>
      <c r="AK22">
        <f t="shared" si="2"/>
        <v>-2.5961738824844371E-2</v>
      </c>
      <c r="AL22">
        <f t="shared" si="3"/>
        <v>0.30633816719055179</v>
      </c>
      <c r="AM22">
        <f t="shared" si="4"/>
        <v>-0.46525219678878788</v>
      </c>
      <c r="AO22">
        <f t="shared" si="24"/>
        <v>0.20951410531997683</v>
      </c>
      <c r="AP22">
        <f t="shared" si="25"/>
        <v>2.4284958839416504E-2</v>
      </c>
      <c r="AQ22">
        <f t="shared" si="26"/>
        <v>-4.5071967880990646E-2</v>
      </c>
      <c r="AR22">
        <f t="shared" si="27"/>
        <v>0.20422544479370122</v>
      </c>
      <c r="AS22">
        <f t="shared" si="28"/>
        <v>-0.80772063118350423</v>
      </c>
    </row>
    <row r="23" spans="1:45" x14ac:dyDescent="0.35">
      <c r="A23" s="3">
        <v>45098.4375</v>
      </c>
      <c r="B23" s="9">
        <v>6.5156850814819336</v>
      </c>
      <c r="C23" s="18">
        <v>2.4802253246307369</v>
      </c>
      <c r="D23" s="20">
        <f t="shared" si="5"/>
        <v>4.0354597568511963</v>
      </c>
      <c r="E23" s="9">
        <f t="shared" si="6"/>
        <v>4.0354597568511963</v>
      </c>
      <c r="F23" s="18">
        <f t="shared" si="7"/>
        <v>0</v>
      </c>
      <c r="G23" s="9">
        <v>3.5808625221252441</v>
      </c>
      <c r="H23" s="18">
        <v>3.259502649307251</v>
      </c>
      <c r="I23" s="20">
        <f t="shared" si="8"/>
        <v>0.32135987281799316</v>
      </c>
      <c r="J23" s="9">
        <f t="shared" si="9"/>
        <v>0.32135987281799316</v>
      </c>
      <c r="K23" s="18">
        <f t="shared" si="10"/>
        <v>0</v>
      </c>
      <c r="L23" s="9">
        <v>3.7008621692657471</v>
      </c>
      <c r="M23" s="18">
        <v>5.0081844329833984</v>
      </c>
      <c r="N23" s="20">
        <f t="shared" si="11"/>
        <v>-1.3073222637176514</v>
      </c>
      <c r="O23" s="7">
        <f t="shared" si="12"/>
        <v>0</v>
      </c>
      <c r="P23" s="18">
        <f t="shared" si="13"/>
        <v>1.3073222637176514</v>
      </c>
      <c r="Q23" s="9">
        <v>10.060824394226071</v>
      </c>
      <c r="R23" s="18">
        <v>6.1105966567993164</v>
      </c>
      <c r="S23" s="20">
        <f t="shared" si="14"/>
        <v>3.9502277374267543</v>
      </c>
      <c r="T23" s="9">
        <f t="shared" si="15"/>
        <v>3.9502277374267543</v>
      </c>
      <c r="U23" s="18">
        <f t="shared" si="16"/>
        <v>0</v>
      </c>
      <c r="V23" s="9">
        <v>6.7705497741699219</v>
      </c>
      <c r="W23" s="18">
        <v>25.614595413208011</v>
      </c>
      <c r="X23" s="20">
        <f t="shared" si="17"/>
        <v>-18.844045639038089</v>
      </c>
      <c r="Y23" s="9">
        <f t="shared" si="18"/>
        <v>0</v>
      </c>
      <c r="Z23" s="18">
        <f t="shared" si="19"/>
        <v>18.844045639038089</v>
      </c>
      <c r="AA23" s="9"/>
      <c r="AB23" s="9">
        <f t="shared" si="20"/>
        <v>30.628783941268917</v>
      </c>
      <c r="AC23" s="9">
        <f t="shared" si="21"/>
        <v>42.473104476928711</v>
      </c>
      <c r="AD23" s="9"/>
      <c r="AE23" s="9"/>
      <c r="AF23" s="9">
        <f t="shared" si="22"/>
        <v>0.05</v>
      </c>
      <c r="AG23">
        <f t="shared" si="23"/>
        <v>4.302834071024076E-2</v>
      </c>
      <c r="AI23">
        <f t="shared" si="0"/>
        <v>0.30265948176383972</v>
      </c>
      <c r="AJ23">
        <f t="shared" si="1"/>
        <v>2.4101990461349487E-2</v>
      </c>
      <c r="AK23">
        <f t="shared" si="2"/>
        <v>-3.2683056592941288E-2</v>
      </c>
      <c r="AL23">
        <f t="shared" si="3"/>
        <v>0.29626708030700655</v>
      </c>
      <c r="AM23">
        <f t="shared" si="4"/>
        <v>-0.47110114097595224</v>
      </c>
      <c r="AO23">
        <f t="shared" si="24"/>
        <v>0.20177298784255981</v>
      </c>
      <c r="AP23">
        <f t="shared" si="25"/>
        <v>1.6067993640899659E-2</v>
      </c>
      <c r="AQ23">
        <f t="shared" si="26"/>
        <v>-5.6251907781326327E-2</v>
      </c>
      <c r="AR23">
        <f t="shared" si="27"/>
        <v>0.19751138687133774</v>
      </c>
      <c r="AS23">
        <f t="shared" si="28"/>
        <v>-0.81082801611585753</v>
      </c>
    </row>
    <row r="24" spans="1:45" x14ac:dyDescent="0.35">
      <c r="A24" s="3">
        <v>45098.458333333343</v>
      </c>
      <c r="B24" s="9">
        <v>6.5141687393188477</v>
      </c>
      <c r="C24" s="18">
        <v>2.5797538757324219</v>
      </c>
      <c r="D24" s="20">
        <f t="shared" si="5"/>
        <v>3.9344148635864258</v>
      </c>
      <c r="E24" s="9">
        <f t="shared" si="6"/>
        <v>3.9344148635864258</v>
      </c>
      <c r="F24" s="18">
        <f t="shared" si="7"/>
        <v>0</v>
      </c>
      <c r="G24" s="9">
        <v>3.5786938667297359</v>
      </c>
      <c r="H24" s="18">
        <v>3.3988256454467769</v>
      </c>
      <c r="I24" s="20">
        <f t="shared" si="8"/>
        <v>0.17986822128295898</v>
      </c>
      <c r="J24" s="9">
        <f t="shared" si="9"/>
        <v>0.17986822128295898</v>
      </c>
      <c r="K24" s="18">
        <f t="shared" si="10"/>
        <v>0</v>
      </c>
      <c r="L24" s="9">
        <v>3.7019557952880859</v>
      </c>
      <c r="M24" s="18">
        <v>5.2469773292541504</v>
      </c>
      <c r="N24" s="20">
        <f t="shared" si="11"/>
        <v>-1.5450215339660645</v>
      </c>
      <c r="O24" s="7">
        <f t="shared" si="12"/>
        <v>0</v>
      </c>
      <c r="P24" s="18">
        <f t="shared" si="13"/>
        <v>1.5450215339660645</v>
      </c>
      <c r="Q24" s="9">
        <v>10.339053153991699</v>
      </c>
      <c r="R24" s="18">
        <v>6.4090747833251953</v>
      </c>
      <c r="S24" s="20">
        <f t="shared" si="14"/>
        <v>3.9299783706665039</v>
      </c>
      <c r="T24" s="9">
        <f t="shared" si="15"/>
        <v>3.9299783706665039</v>
      </c>
      <c r="U24" s="18">
        <f t="shared" si="16"/>
        <v>0</v>
      </c>
      <c r="V24" s="9">
        <v>6.858919620513916</v>
      </c>
      <c r="W24" s="18">
        <v>26.013978958129879</v>
      </c>
      <c r="X24" s="20">
        <f t="shared" si="17"/>
        <v>-19.155059337615963</v>
      </c>
      <c r="Y24" s="9">
        <f t="shared" si="18"/>
        <v>0</v>
      </c>
      <c r="Z24" s="18">
        <f t="shared" si="19"/>
        <v>19.155059337615963</v>
      </c>
      <c r="AA24" s="9"/>
      <c r="AB24" s="9">
        <f t="shared" si="20"/>
        <v>30.992791175842285</v>
      </c>
      <c r="AC24" s="9">
        <f t="shared" si="21"/>
        <v>43.648610591888428</v>
      </c>
      <c r="AD24" s="9"/>
      <c r="AE24" s="9"/>
      <c r="AF24" s="9">
        <f t="shared" si="22"/>
        <v>0.05</v>
      </c>
      <c r="AG24">
        <f t="shared" si="23"/>
        <v>4.2751304540723414E-2</v>
      </c>
      <c r="AI24">
        <f t="shared" si="0"/>
        <v>0.29508111476898191</v>
      </c>
      <c r="AJ24">
        <f t="shared" si="1"/>
        <v>1.3490116596221924E-2</v>
      </c>
      <c r="AK24">
        <f t="shared" si="2"/>
        <v>-3.8625538349151611E-2</v>
      </c>
      <c r="AL24">
        <f t="shared" si="3"/>
        <v>0.2947483777999878</v>
      </c>
      <c r="AM24">
        <f t="shared" si="4"/>
        <v>-0.47887648344039913</v>
      </c>
      <c r="AO24">
        <f t="shared" si="24"/>
        <v>0.19672074317932131</v>
      </c>
      <c r="AP24">
        <f t="shared" si="25"/>
        <v>8.9934110641479489E-3</v>
      </c>
      <c r="AQ24">
        <f t="shared" si="26"/>
        <v>-6.6051686120558867E-2</v>
      </c>
      <c r="AR24">
        <f t="shared" si="27"/>
        <v>0.19649891853332521</v>
      </c>
      <c r="AS24">
        <f t="shared" si="28"/>
        <v>-0.8189037752380478</v>
      </c>
    </row>
    <row r="25" spans="1:45" x14ac:dyDescent="0.35">
      <c r="A25" s="3">
        <v>45098.479166666657</v>
      </c>
      <c r="B25" s="9">
        <v>10</v>
      </c>
      <c r="C25" s="18">
        <v>9.225560188293457</v>
      </c>
      <c r="D25" s="20">
        <f t="shared" si="5"/>
        <v>0.77443981170654297</v>
      </c>
      <c r="E25" s="9">
        <f t="shared" si="6"/>
        <v>0.77443981170654297</v>
      </c>
      <c r="F25" s="18">
        <f t="shared" si="7"/>
        <v>0</v>
      </c>
      <c r="G25" s="9">
        <v>3.6066372394561772</v>
      </c>
      <c r="H25" s="18">
        <v>9.9068641662597656</v>
      </c>
      <c r="I25" s="20">
        <f t="shared" si="8"/>
        <v>-6.3002269268035889</v>
      </c>
      <c r="J25" s="9">
        <f t="shared" si="9"/>
        <v>0</v>
      </c>
      <c r="K25" s="18">
        <f t="shared" si="10"/>
        <v>6.3002269268035889</v>
      </c>
      <c r="L25" s="9">
        <v>3.659483671188354</v>
      </c>
      <c r="M25" s="18">
        <v>11.610124588012701</v>
      </c>
      <c r="N25" s="20">
        <f t="shared" si="11"/>
        <v>-7.9506409168243461</v>
      </c>
      <c r="O25" s="7">
        <f t="shared" si="12"/>
        <v>0</v>
      </c>
      <c r="P25" s="18">
        <f t="shared" si="13"/>
        <v>7.9506409168243461</v>
      </c>
      <c r="Q25" s="9">
        <v>10.754331588745121</v>
      </c>
      <c r="R25" s="18">
        <v>12.632080078125</v>
      </c>
      <c r="S25" s="20">
        <f t="shared" si="14"/>
        <v>-1.8777484893798793</v>
      </c>
      <c r="T25" s="9">
        <f t="shared" si="15"/>
        <v>0</v>
      </c>
      <c r="U25" s="18">
        <f t="shared" si="16"/>
        <v>1.8777484893798793</v>
      </c>
      <c r="V25" s="9">
        <v>7.2336187362670898</v>
      </c>
      <c r="W25" s="18">
        <v>14.33534049987793</v>
      </c>
      <c r="X25" s="20">
        <f t="shared" si="17"/>
        <v>-7.1017217636108398</v>
      </c>
      <c r="Y25" s="9">
        <f t="shared" si="18"/>
        <v>0</v>
      </c>
      <c r="Z25" s="18">
        <f t="shared" si="19"/>
        <v>7.1017217636108398</v>
      </c>
      <c r="AA25" s="9"/>
      <c r="AB25" s="9">
        <f t="shared" si="20"/>
        <v>35.254071235656738</v>
      </c>
      <c r="AC25" s="9">
        <f t="shared" si="21"/>
        <v>57.709969520568855</v>
      </c>
      <c r="AD25" s="9" t="s">
        <v>58</v>
      </c>
      <c r="AE25" s="9"/>
      <c r="AF25" s="9">
        <f t="shared" si="22"/>
        <v>0.05</v>
      </c>
      <c r="AG25">
        <f t="shared" si="23"/>
        <v>4.0272088829942793E-2</v>
      </c>
      <c r="AI25">
        <f t="shared" si="0"/>
        <v>5.8082985877990718E-2</v>
      </c>
      <c r="AJ25">
        <f t="shared" si="1"/>
        <v>-0.15750567317008973</v>
      </c>
      <c r="AK25">
        <f t="shared" si="2"/>
        <v>-0.19876602292060866</v>
      </c>
      <c r="AL25">
        <f t="shared" si="3"/>
        <v>-4.6943712234496983E-2</v>
      </c>
      <c r="AM25">
        <f t="shared" si="4"/>
        <v>-0.177543044090271</v>
      </c>
      <c r="AO25">
        <f t="shared" si="24"/>
        <v>3.8721990585327153E-2</v>
      </c>
      <c r="AP25">
        <f t="shared" si="25"/>
        <v>-0.25372329844503161</v>
      </c>
      <c r="AQ25">
        <f t="shared" si="26"/>
        <v>-0.3201889172573279</v>
      </c>
      <c r="AR25">
        <f t="shared" si="27"/>
        <v>-7.562085396459739E-2</v>
      </c>
      <c r="AS25">
        <f t="shared" si="28"/>
        <v>-0.28600116970967371</v>
      </c>
    </row>
    <row r="26" spans="1:45" x14ac:dyDescent="0.35">
      <c r="A26" s="3">
        <v>45098.5</v>
      </c>
      <c r="B26" s="9">
        <v>6.4839277267456046</v>
      </c>
      <c r="C26" s="18">
        <v>3.5456643104553218</v>
      </c>
      <c r="D26" s="20">
        <f t="shared" si="5"/>
        <v>2.9382634162902828</v>
      </c>
      <c r="E26" s="9">
        <f t="shared" si="6"/>
        <v>2.9382634162902828</v>
      </c>
      <c r="F26" s="18">
        <f t="shared" si="7"/>
        <v>0</v>
      </c>
      <c r="G26" s="9">
        <v>3.5987181663513179</v>
      </c>
      <c r="H26" s="18">
        <v>4.520991325378418</v>
      </c>
      <c r="I26" s="20">
        <f t="shared" si="8"/>
        <v>-0.92227315902710005</v>
      </c>
      <c r="J26" s="9">
        <f t="shared" si="9"/>
        <v>0</v>
      </c>
      <c r="K26" s="18">
        <f t="shared" si="10"/>
        <v>0.92227315902710005</v>
      </c>
      <c r="L26" s="9">
        <v>3.6345019340515141</v>
      </c>
      <c r="M26" s="18">
        <v>6.5440530776977539</v>
      </c>
      <c r="N26" s="20">
        <f t="shared" si="11"/>
        <v>-2.9095511436462398</v>
      </c>
      <c r="O26" s="7">
        <f t="shared" si="12"/>
        <v>0</v>
      </c>
      <c r="P26" s="18">
        <f t="shared" si="13"/>
        <v>2.9095511436462398</v>
      </c>
      <c r="Q26" s="9">
        <v>11.447500228881839</v>
      </c>
      <c r="R26" s="18">
        <v>7.8686237335205078</v>
      </c>
      <c r="S26" s="20">
        <f t="shared" si="14"/>
        <v>3.5788764953613317</v>
      </c>
      <c r="T26" s="9">
        <f t="shared" si="15"/>
        <v>3.5788764953613317</v>
      </c>
      <c r="U26" s="18">
        <f t="shared" si="16"/>
        <v>0</v>
      </c>
      <c r="V26" s="9">
        <v>7.4784026145935059</v>
      </c>
      <c r="W26" s="18">
        <v>9.8916854858398437</v>
      </c>
      <c r="X26" s="20">
        <f t="shared" si="17"/>
        <v>-2.4132828712463379</v>
      </c>
      <c r="Y26" s="9">
        <f t="shared" si="18"/>
        <v>0</v>
      </c>
      <c r="Z26" s="18">
        <f t="shared" si="19"/>
        <v>2.4132828712463379</v>
      </c>
      <c r="AA26" s="9"/>
      <c r="AB26" s="9">
        <f t="shared" si="20"/>
        <v>32.643050670623779</v>
      </c>
      <c r="AC26" s="9">
        <f t="shared" si="21"/>
        <v>32.371017932891846</v>
      </c>
      <c r="AD26" s="9" t="s">
        <v>58</v>
      </c>
      <c r="AE26" s="9"/>
      <c r="AF26" s="9">
        <f t="shared" si="22"/>
        <v>5.0208338935962819E-2</v>
      </c>
      <c r="AG26">
        <f t="shared" si="23"/>
        <v>0.05</v>
      </c>
      <c r="AI26">
        <f t="shared" si="0"/>
        <v>0.22036975622177121</v>
      </c>
      <c r="AJ26">
        <f t="shared" si="1"/>
        <v>-2.3056828975677502E-2</v>
      </c>
      <c r="AK26">
        <f t="shared" si="2"/>
        <v>-7.2738778591156003E-2</v>
      </c>
      <c r="AL26">
        <f t="shared" si="3"/>
        <v>0.26841573715209988</v>
      </c>
      <c r="AM26">
        <f t="shared" si="4"/>
        <v>-6.0332071781158451E-2</v>
      </c>
      <c r="AO26">
        <f t="shared" si="24"/>
        <v>0.14752532548824254</v>
      </c>
      <c r="AP26">
        <f t="shared" si="25"/>
        <v>-4.6113657951355004E-2</v>
      </c>
      <c r="AQ26">
        <f t="shared" si="26"/>
        <v>-0.14547755718231201</v>
      </c>
      <c r="AR26">
        <f t="shared" si="27"/>
        <v>0.17968944408905252</v>
      </c>
      <c r="AS26">
        <f t="shared" si="28"/>
        <v>-0.1206641435623169</v>
      </c>
    </row>
    <row r="27" spans="1:45" x14ac:dyDescent="0.35">
      <c r="A27" s="3">
        <v>45098.520833333343</v>
      </c>
      <c r="B27" s="9">
        <v>9</v>
      </c>
      <c r="C27" s="18">
        <v>8.7600669860839844</v>
      </c>
      <c r="D27" s="20">
        <f t="shared" si="5"/>
        <v>0.23993301391601563</v>
      </c>
      <c r="E27" s="9">
        <f t="shared" si="6"/>
        <v>0.23993301391601563</v>
      </c>
      <c r="F27" s="18">
        <f t="shared" si="7"/>
        <v>0</v>
      </c>
      <c r="G27" s="9">
        <v>3.5940556526184082</v>
      </c>
      <c r="H27" s="18">
        <v>10.498306274414061</v>
      </c>
      <c r="I27" s="20">
        <f t="shared" si="8"/>
        <v>-6.9042506217956525</v>
      </c>
      <c r="J27" s="9">
        <f t="shared" si="9"/>
        <v>0</v>
      </c>
      <c r="K27" s="18">
        <f t="shared" si="10"/>
        <v>6.9042506217956525</v>
      </c>
      <c r="L27" s="9">
        <v>3.617034912109375</v>
      </c>
      <c r="M27" s="18">
        <v>13.1884822845459</v>
      </c>
      <c r="N27" s="20">
        <f t="shared" si="11"/>
        <v>-9.5714473724365252</v>
      </c>
      <c r="O27" s="7">
        <f t="shared" si="12"/>
        <v>0</v>
      </c>
      <c r="P27" s="18">
        <f t="shared" si="13"/>
        <v>9.5714473724365252</v>
      </c>
      <c r="Q27" s="9">
        <v>11.715274810791019</v>
      </c>
      <c r="R27" s="18">
        <v>15.244034767150881</v>
      </c>
      <c r="S27" s="20">
        <f t="shared" si="14"/>
        <v>-3.5287599563598615</v>
      </c>
      <c r="T27" s="9">
        <f t="shared" si="15"/>
        <v>0</v>
      </c>
      <c r="U27" s="18">
        <f t="shared" si="16"/>
        <v>3.5287599563598615</v>
      </c>
      <c r="V27" s="9">
        <v>7.6686067581176758</v>
      </c>
      <c r="W27" s="18">
        <v>17.934209823608398</v>
      </c>
      <c r="X27" s="20">
        <f t="shared" si="17"/>
        <v>-10.265603065490723</v>
      </c>
      <c r="Y27" s="9">
        <f t="shared" si="18"/>
        <v>0</v>
      </c>
      <c r="Z27" s="18">
        <f t="shared" si="19"/>
        <v>10.265603065490723</v>
      </c>
      <c r="AA27" s="9"/>
      <c r="AB27" s="9">
        <f t="shared" si="20"/>
        <v>35.594972133636475</v>
      </c>
      <c r="AC27" s="9">
        <f t="shared" si="21"/>
        <v>65.625100135803223</v>
      </c>
      <c r="AD27" s="9"/>
      <c r="AE27" s="9"/>
      <c r="AF27" s="9">
        <f t="shared" si="22"/>
        <v>0.05</v>
      </c>
      <c r="AG27">
        <f t="shared" si="23"/>
        <v>3.8559968693372276E-2</v>
      </c>
      <c r="AI27">
        <f t="shared" si="0"/>
        <v>1.799497604370117E-2</v>
      </c>
      <c r="AJ27">
        <f t="shared" si="1"/>
        <v>-0.17260626554489134</v>
      </c>
      <c r="AK27">
        <f t="shared" si="2"/>
        <v>-0.23928618431091314</v>
      </c>
      <c r="AL27">
        <f t="shared" si="3"/>
        <v>-8.8218998908996538E-2</v>
      </c>
      <c r="AM27">
        <f t="shared" si="4"/>
        <v>-0.25664007663726807</v>
      </c>
      <c r="AO27">
        <f t="shared" si="24"/>
        <v>1.1996650695800783E-2</v>
      </c>
      <c r="AP27">
        <f t="shared" si="25"/>
        <v>-0.26622768782763645</v>
      </c>
      <c r="AQ27">
        <f t="shared" si="26"/>
        <v>-0.36907471103141276</v>
      </c>
      <c r="AR27">
        <f t="shared" si="27"/>
        <v>-0.13606887344366198</v>
      </c>
      <c r="AS27">
        <f t="shared" si="28"/>
        <v>-0.39584133282390871</v>
      </c>
    </row>
    <row r="28" spans="1:45" x14ac:dyDescent="0.35">
      <c r="A28" s="3">
        <v>45098.541666666657</v>
      </c>
      <c r="B28" s="9">
        <v>8</v>
      </c>
      <c r="C28" s="18">
        <v>6.7414026260375977</v>
      </c>
      <c r="D28" s="20">
        <f t="shared" si="5"/>
        <v>1.2585973739624023</v>
      </c>
      <c r="E28" s="9">
        <f t="shared" si="6"/>
        <v>1.2585973739624023</v>
      </c>
      <c r="F28" s="18">
        <f t="shared" si="7"/>
        <v>0</v>
      </c>
      <c r="G28" s="9">
        <v>3.6113371849060059</v>
      </c>
      <c r="H28" s="18">
        <v>8.1625986099243164</v>
      </c>
      <c r="I28" s="20">
        <f t="shared" si="8"/>
        <v>-4.5512614250183105</v>
      </c>
      <c r="J28" s="9">
        <f t="shared" si="9"/>
        <v>0</v>
      </c>
      <c r="K28" s="18">
        <f t="shared" si="10"/>
        <v>4.5512614250183105</v>
      </c>
      <c r="L28" s="9">
        <v>3.6244215965271001</v>
      </c>
      <c r="M28" s="18">
        <v>10.51993560791016</v>
      </c>
      <c r="N28" s="20">
        <f t="shared" si="11"/>
        <v>-6.8955140113830602</v>
      </c>
      <c r="O28" s="7">
        <f t="shared" si="12"/>
        <v>0</v>
      </c>
      <c r="P28" s="18">
        <f t="shared" si="13"/>
        <v>6.8955140113830602</v>
      </c>
      <c r="Q28" s="9">
        <v>11.80559062957764</v>
      </c>
      <c r="R28" s="18">
        <v>12.25317859649658</v>
      </c>
      <c r="S28" s="20">
        <f t="shared" si="14"/>
        <v>-0.44758796691893998</v>
      </c>
      <c r="T28" s="9">
        <f t="shared" si="15"/>
        <v>0</v>
      </c>
      <c r="U28" s="18">
        <f t="shared" si="16"/>
        <v>0.44758796691893998</v>
      </c>
      <c r="V28" s="9">
        <v>7.7641654014587402</v>
      </c>
      <c r="W28" s="18">
        <v>14.61051654815674</v>
      </c>
      <c r="X28" s="20">
        <f t="shared" si="17"/>
        <v>-6.8463511466979998</v>
      </c>
      <c r="Y28" s="9">
        <f t="shared" si="18"/>
        <v>0</v>
      </c>
      <c r="Z28" s="18">
        <f t="shared" si="19"/>
        <v>6.8463511466979998</v>
      </c>
      <c r="AA28" s="9"/>
      <c r="AB28" s="9">
        <f t="shared" si="20"/>
        <v>34.805514812469482</v>
      </c>
      <c r="AC28" s="9">
        <f t="shared" si="21"/>
        <v>52.287631988525391</v>
      </c>
      <c r="AD28" s="9"/>
      <c r="AE28" s="9"/>
      <c r="AF28" s="9">
        <f t="shared" si="22"/>
        <v>0.05</v>
      </c>
      <c r="AG28">
        <f t="shared" si="23"/>
        <v>4.1641370764365276E-2</v>
      </c>
      <c r="AI28">
        <f t="shared" si="0"/>
        <v>9.4394803047180176E-2</v>
      </c>
      <c r="AJ28">
        <f t="shared" si="1"/>
        <v>-0.11378153562545777</v>
      </c>
      <c r="AK28">
        <f t="shared" si="2"/>
        <v>-0.17238785028457651</v>
      </c>
      <c r="AL28">
        <f t="shared" si="3"/>
        <v>-1.1189699172973501E-2</v>
      </c>
      <c r="AM28">
        <f t="shared" si="4"/>
        <v>-0.17115877866745</v>
      </c>
      <c r="AO28">
        <f t="shared" si="24"/>
        <v>6.2929868698120117E-2</v>
      </c>
      <c r="AP28">
        <f t="shared" si="25"/>
        <v>-0.18952076444474092</v>
      </c>
      <c r="AQ28">
        <f t="shared" si="26"/>
        <v>-0.28713865555887769</v>
      </c>
      <c r="AR28">
        <f t="shared" si="27"/>
        <v>-1.8638176480140038E-2</v>
      </c>
      <c r="AS28">
        <f t="shared" si="28"/>
        <v>-0.28509144648268875</v>
      </c>
    </row>
    <row r="29" spans="1:45" x14ac:dyDescent="0.35">
      <c r="A29" s="3">
        <v>45098.5625</v>
      </c>
      <c r="B29" s="9">
        <v>6.481931209564209</v>
      </c>
      <c r="C29" s="18">
        <v>4.8289804458618164</v>
      </c>
      <c r="D29" s="20">
        <f t="shared" si="5"/>
        <v>1.6529507637023926</v>
      </c>
      <c r="E29" s="9">
        <f t="shared" si="6"/>
        <v>1.6529507637023926</v>
      </c>
      <c r="F29" s="18">
        <f t="shared" si="7"/>
        <v>0</v>
      </c>
      <c r="G29" s="9">
        <v>3.5420036315917969</v>
      </c>
      <c r="H29" s="18">
        <v>5.9667134284973136</v>
      </c>
      <c r="I29" s="20">
        <f t="shared" si="8"/>
        <v>-2.4247097969055167</v>
      </c>
      <c r="J29" s="9">
        <f t="shared" si="9"/>
        <v>0</v>
      </c>
      <c r="K29" s="18">
        <f t="shared" si="10"/>
        <v>2.4247097969055167</v>
      </c>
      <c r="L29" s="9">
        <v>3.6193275451660161</v>
      </c>
      <c r="M29" s="18">
        <v>8.066802978515625</v>
      </c>
      <c r="N29" s="20">
        <f t="shared" si="11"/>
        <v>-4.4474754333496094</v>
      </c>
      <c r="O29" s="7">
        <f t="shared" si="12"/>
        <v>0</v>
      </c>
      <c r="P29" s="18">
        <f t="shared" si="13"/>
        <v>4.4474754333496094</v>
      </c>
      <c r="Q29" s="9">
        <v>11.69337749481201</v>
      </c>
      <c r="R29" s="18">
        <v>9.5253219604492187</v>
      </c>
      <c r="S29" s="20">
        <f t="shared" si="14"/>
        <v>2.1680555343627912</v>
      </c>
      <c r="T29" s="9">
        <f t="shared" si="15"/>
        <v>2.1680555343627912</v>
      </c>
      <c r="U29" s="18">
        <f t="shared" si="16"/>
        <v>0</v>
      </c>
      <c r="V29" s="9">
        <v>7.7127585411071777</v>
      </c>
      <c r="W29" s="18">
        <v>11.625411033630369</v>
      </c>
      <c r="X29" s="20">
        <f t="shared" si="17"/>
        <v>-3.9126524925231916</v>
      </c>
      <c r="Y29" s="9">
        <f t="shared" si="18"/>
        <v>0</v>
      </c>
      <c r="Z29" s="18">
        <f t="shared" si="19"/>
        <v>3.9126524925231916</v>
      </c>
      <c r="AA29" s="9"/>
      <c r="AB29" s="9">
        <f t="shared" si="20"/>
        <v>33.049398422241211</v>
      </c>
      <c r="AC29" s="9">
        <f t="shared" si="21"/>
        <v>40.013229846954346</v>
      </c>
      <c r="AD29" s="9"/>
      <c r="AE29" s="9"/>
      <c r="AF29" s="9">
        <f t="shared" si="22"/>
        <v>0.05</v>
      </c>
      <c r="AG29">
        <f t="shared" si="23"/>
        <v>4.5649044421464523E-2</v>
      </c>
      <c r="AI29">
        <f t="shared" si="0"/>
        <v>0.12397130727767944</v>
      </c>
      <c r="AJ29">
        <f t="shared" si="1"/>
        <v>-6.0617744922637919E-2</v>
      </c>
      <c r="AK29">
        <f t="shared" si="2"/>
        <v>-0.11118688583374024</v>
      </c>
      <c r="AL29">
        <f t="shared" si="3"/>
        <v>0.16260416507720934</v>
      </c>
      <c r="AM29">
        <f t="shared" si="4"/>
        <v>-9.7816312313079801E-2</v>
      </c>
      <c r="AO29">
        <f t="shared" si="24"/>
        <v>8.2647538185119634E-2</v>
      </c>
      <c r="AP29">
        <f t="shared" si="25"/>
        <v>-0.11068568522810016</v>
      </c>
      <c r="AQ29">
        <f t="shared" si="26"/>
        <v>-0.2030230036203485</v>
      </c>
      <c r="AR29">
        <f t="shared" si="27"/>
        <v>0.10840277671813957</v>
      </c>
      <c r="AS29">
        <f t="shared" si="28"/>
        <v>-0.17860884743694505</v>
      </c>
    </row>
    <row r="30" spans="1:45" x14ac:dyDescent="0.35">
      <c r="A30" s="3">
        <v>45098.583333333343</v>
      </c>
      <c r="B30" s="9">
        <v>6.4981412887573242</v>
      </c>
      <c r="C30" s="18">
        <v>4.7499957084655762</v>
      </c>
      <c r="D30" s="20">
        <f t="shared" si="5"/>
        <v>1.748145580291748</v>
      </c>
      <c r="E30" s="9">
        <f t="shared" si="6"/>
        <v>1.748145580291748</v>
      </c>
      <c r="F30" s="18">
        <f t="shared" si="7"/>
        <v>0</v>
      </c>
      <c r="G30" s="9">
        <v>3.5160515308380131</v>
      </c>
      <c r="H30" s="18">
        <v>5.8551607131958008</v>
      </c>
      <c r="I30" s="20">
        <f t="shared" si="8"/>
        <v>-2.3391091823577876</v>
      </c>
      <c r="J30" s="9">
        <f t="shared" si="9"/>
        <v>0</v>
      </c>
      <c r="K30" s="18">
        <f t="shared" si="10"/>
        <v>2.3391091823577876</v>
      </c>
      <c r="L30" s="9">
        <v>3.6066722869873051</v>
      </c>
      <c r="M30" s="18">
        <v>7.8729171752929687</v>
      </c>
      <c r="N30" s="20">
        <f t="shared" si="11"/>
        <v>-4.2662448883056641</v>
      </c>
      <c r="O30" s="7">
        <f t="shared" si="12"/>
        <v>0</v>
      </c>
      <c r="P30" s="18">
        <f t="shared" si="13"/>
        <v>4.2662448883056641</v>
      </c>
      <c r="Q30" s="9">
        <v>11.681161880493161</v>
      </c>
      <c r="R30" s="18">
        <v>9.2822799682617187</v>
      </c>
      <c r="S30" s="20">
        <f t="shared" si="14"/>
        <v>2.3988819122314418</v>
      </c>
      <c r="T30" s="9">
        <f t="shared" si="15"/>
        <v>2.3988819122314418</v>
      </c>
      <c r="U30" s="18">
        <f t="shared" si="16"/>
        <v>0</v>
      </c>
      <c r="V30" s="9">
        <v>7.7539725303649902</v>
      </c>
      <c r="W30" s="18">
        <v>11.30003643035889</v>
      </c>
      <c r="X30" s="20">
        <f t="shared" si="17"/>
        <v>-3.5460638999939</v>
      </c>
      <c r="Y30" s="9">
        <f t="shared" si="18"/>
        <v>0</v>
      </c>
      <c r="Z30" s="18">
        <f t="shared" si="19"/>
        <v>3.5460638999939</v>
      </c>
      <c r="AA30" s="9"/>
      <c r="AB30" s="9">
        <f t="shared" si="20"/>
        <v>33.055999517440796</v>
      </c>
      <c r="AC30" s="9">
        <f t="shared" si="21"/>
        <v>39.060389995574951</v>
      </c>
      <c r="AD30" s="9"/>
      <c r="AE30" s="9"/>
      <c r="AF30" s="9">
        <f t="shared" si="22"/>
        <v>0.05</v>
      </c>
      <c r="AG30">
        <f t="shared" si="23"/>
        <v>4.6156982509126011E-2</v>
      </c>
      <c r="AI30">
        <f t="shared" si="0"/>
        <v>0.13111091852188109</v>
      </c>
      <c r="AJ30">
        <f t="shared" si="1"/>
        <v>-5.8477729558944695E-2</v>
      </c>
      <c r="AK30">
        <f t="shared" si="2"/>
        <v>-0.1066561222076416</v>
      </c>
      <c r="AL30">
        <f t="shared" si="3"/>
        <v>0.17991614341735812</v>
      </c>
      <c r="AM30">
        <f t="shared" si="4"/>
        <v>-8.8651597499847509E-2</v>
      </c>
      <c r="AO30">
        <f t="shared" si="24"/>
        <v>8.7407279014587405E-2</v>
      </c>
      <c r="AP30">
        <f t="shared" si="25"/>
        <v>-0.10796622161702445</v>
      </c>
      <c r="AQ30">
        <f t="shared" si="26"/>
        <v>-0.19691699068917279</v>
      </c>
      <c r="AR30">
        <f t="shared" si="27"/>
        <v>0.1199440956115721</v>
      </c>
      <c r="AS30">
        <f t="shared" si="28"/>
        <v>-0.16367560940826162</v>
      </c>
    </row>
    <row r="31" spans="1:45" x14ac:dyDescent="0.35">
      <c r="A31" s="3">
        <v>45098.604166666657</v>
      </c>
      <c r="B31" s="9">
        <v>6.5395331382751456</v>
      </c>
      <c r="C31" s="18">
        <v>2.30666184425354</v>
      </c>
      <c r="D31" s="20">
        <f t="shared" si="5"/>
        <v>4.2328712940216056</v>
      </c>
      <c r="E31" s="9">
        <f t="shared" si="6"/>
        <v>4.2328712940216056</v>
      </c>
      <c r="F31" s="18">
        <f t="shared" si="7"/>
        <v>0</v>
      </c>
      <c r="G31" s="9">
        <v>3.519019603729248</v>
      </c>
      <c r="H31" s="18">
        <v>3.016440629959106</v>
      </c>
      <c r="I31" s="20">
        <f t="shared" si="8"/>
        <v>0.50257897377014205</v>
      </c>
      <c r="J31" s="9">
        <f t="shared" si="9"/>
        <v>0.50257897377014205</v>
      </c>
      <c r="K31" s="18">
        <f t="shared" si="10"/>
        <v>0</v>
      </c>
      <c r="L31" s="9">
        <v>3.6116013526916499</v>
      </c>
      <c r="M31" s="18">
        <v>4.5913066864013672</v>
      </c>
      <c r="N31" s="20">
        <f t="shared" si="11"/>
        <v>-0.97970533370971724</v>
      </c>
      <c r="O31" s="7">
        <f t="shared" si="12"/>
        <v>0</v>
      </c>
      <c r="P31" s="18">
        <f t="shared" si="13"/>
        <v>0.97970533370971724</v>
      </c>
      <c r="Q31" s="9">
        <v>11.88607692718506</v>
      </c>
      <c r="R31" s="18">
        <v>5.5894479751586914</v>
      </c>
      <c r="S31" s="20">
        <f t="shared" si="14"/>
        <v>6.296628952026369</v>
      </c>
      <c r="T31" s="9">
        <f t="shared" si="15"/>
        <v>6.296628952026369</v>
      </c>
      <c r="U31" s="18">
        <f t="shared" si="16"/>
        <v>0</v>
      </c>
      <c r="V31" s="9">
        <v>7.6874909400939941</v>
      </c>
      <c r="W31" s="18">
        <v>24.925754547119141</v>
      </c>
      <c r="X31" s="20">
        <f t="shared" si="17"/>
        <v>-17.238263607025146</v>
      </c>
      <c r="Y31" s="9">
        <f t="shared" si="18"/>
        <v>0</v>
      </c>
      <c r="Z31" s="18">
        <f t="shared" si="19"/>
        <v>17.238263607025146</v>
      </c>
      <c r="AA31" s="9"/>
      <c r="AB31" s="9">
        <f t="shared" si="20"/>
        <v>33.243721961975098</v>
      </c>
      <c r="AC31" s="9">
        <f t="shared" si="21"/>
        <v>40.429611682891846</v>
      </c>
      <c r="AD31" s="9"/>
      <c r="AE31" s="9"/>
      <c r="AF31" s="9">
        <f t="shared" si="22"/>
        <v>0.05</v>
      </c>
      <c r="AG31">
        <f t="shared" si="23"/>
        <v>4.5556542950944599E-2</v>
      </c>
      <c r="AI31">
        <f t="shared" si="0"/>
        <v>0.31746534705162038</v>
      </c>
      <c r="AJ31">
        <f t="shared" si="1"/>
        <v>3.7693423032760652E-2</v>
      </c>
      <c r="AK31">
        <f t="shared" si="2"/>
        <v>-2.4492633342742931E-2</v>
      </c>
      <c r="AL31">
        <f t="shared" si="3"/>
        <v>0.47224717140197764</v>
      </c>
      <c r="AM31">
        <f t="shared" si="4"/>
        <v>-0.43095659017562871</v>
      </c>
      <c r="AO31">
        <f t="shared" si="24"/>
        <v>0.21164356470108028</v>
      </c>
      <c r="AP31">
        <f t="shared" si="25"/>
        <v>2.5128948688507104E-2</v>
      </c>
      <c r="AQ31">
        <f t="shared" si="26"/>
        <v>-4.4631988114416245E-2</v>
      </c>
      <c r="AR31">
        <f t="shared" si="27"/>
        <v>0.31483144760131848</v>
      </c>
      <c r="AS31">
        <f t="shared" si="28"/>
        <v>-0.78531569641314625</v>
      </c>
    </row>
    <row r="32" spans="1:45" x14ac:dyDescent="0.35">
      <c r="A32" s="3">
        <v>45098.625</v>
      </c>
      <c r="B32" s="9">
        <v>6.4948263168334961</v>
      </c>
      <c r="C32" s="18">
        <v>6.5201683044433594</v>
      </c>
      <c r="D32" s="20">
        <f t="shared" si="5"/>
        <v>-2.5341987609863281E-2</v>
      </c>
      <c r="E32" s="9">
        <f t="shared" si="6"/>
        <v>0</v>
      </c>
      <c r="F32" s="18">
        <f t="shared" si="7"/>
        <v>2.5341987609863281E-2</v>
      </c>
      <c r="G32" s="9">
        <v>3.5621476173400879</v>
      </c>
      <c r="H32" s="18">
        <v>7.8575410842895508</v>
      </c>
      <c r="I32" s="20">
        <f t="shared" si="8"/>
        <v>-4.2953934669494629</v>
      </c>
      <c r="J32" s="9">
        <f t="shared" si="9"/>
        <v>0</v>
      </c>
      <c r="K32" s="18">
        <f t="shared" si="10"/>
        <v>4.2953934669494629</v>
      </c>
      <c r="L32" s="9">
        <v>3.6143379211425781</v>
      </c>
      <c r="M32" s="18">
        <v>10.009696960449221</v>
      </c>
      <c r="N32" s="20">
        <f t="shared" si="11"/>
        <v>-6.3953590393066424</v>
      </c>
      <c r="O32" s="7">
        <f t="shared" si="12"/>
        <v>0</v>
      </c>
      <c r="P32" s="18">
        <f t="shared" si="13"/>
        <v>6.3953590393066424</v>
      </c>
      <c r="Q32" s="9">
        <v>11.942239761352541</v>
      </c>
      <c r="R32" s="18">
        <v>11.6186637878418</v>
      </c>
      <c r="S32" s="20">
        <f t="shared" si="14"/>
        <v>0.32357597351074041</v>
      </c>
      <c r="T32" s="9">
        <f t="shared" si="15"/>
        <v>0.32357597351074041</v>
      </c>
      <c r="U32" s="18">
        <f t="shared" si="16"/>
        <v>0</v>
      </c>
      <c r="V32" s="9">
        <v>7.6923027038574219</v>
      </c>
      <c r="W32" s="18">
        <v>13.77081871032715</v>
      </c>
      <c r="X32" s="20">
        <f t="shared" si="17"/>
        <v>-6.0785160064697283</v>
      </c>
      <c r="Y32" s="9">
        <f t="shared" si="18"/>
        <v>0</v>
      </c>
      <c r="Z32" s="18">
        <f t="shared" si="19"/>
        <v>6.0785160064697283</v>
      </c>
      <c r="AA32" s="9"/>
      <c r="AB32" s="9">
        <f t="shared" si="20"/>
        <v>33.305854320526123</v>
      </c>
      <c r="AC32" s="9">
        <f t="shared" si="21"/>
        <v>49.776888847351074</v>
      </c>
      <c r="AD32" s="9"/>
      <c r="AE32" s="9"/>
      <c r="AF32" s="9">
        <f t="shared" si="22"/>
        <v>0.05</v>
      </c>
      <c r="AG32">
        <f t="shared" si="23"/>
        <v>4.1727569305638985E-2</v>
      </c>
      <c r="AI32">
        <f t="shared" si="0"/>
        <v>-6.3354969024658207E-4</v>
      </c>
      <c r="AJ32">
        <f t="shared" si="1"/>
        <v>-0.10738483667373658</v>
      </c>
      <c r="AK32">
        <f t="shared" si="2"/>
        <v>-0.15988397598266607</v>
      </c>
      <c r="AL32">
        <f t="shared" si="3"/>
        <v>2.4268198013305532E-2</v>
      </c>
      <c r="AM32">
        <f t="shared" si="4"/>
        <v>-0.15196290016174321</v>
      </c>
      <c r="AO32">
        <f t="shared" si="24"/>
        <v>-1.0574595443332145E-3</v>
      </c>
      <c r="AP32">
        <f t="shared" si="25"/>
        <v>-0.17923632858712263</v>
      </c>
      <c r="AQ32">
        <f t="shared" si="26"/>
        <v>-0.26686278754711268</v>
      </c>
      <c r="AR32">
        <f t="shared" si="27"/>
        <v>1.617879867553702E-2</v>
      </c>
      <c r="AS32">
        <f t="shared" si="28"/>
        <v>-0.25364169793540148</v>
      </c>
    </row>
    <row r="33" spans="1:45" x14ac:dyDescent="0.35">
      <c r="A33" s="3">
        <v>45098.645833333343</v>
      </c>
      <c r="B33" s="9">
        <v>6.4824004173278809</v>
      </c>
      <c r="C33" s="18">
        <v>6.2757158279418954</v>
      </c>
      <c r="D33" s="20">
        <f t="shared" si="5"/>
        <v>0.20668458938598544</v>
      </c>
      <c r="E33" s="9">
        <f t="shared" si="6"/>
        <v>0.20668458938598544</v>
      </c>
      <c r="F33" s="18">
        <f t="shared" si="7"/>
        <v>0</v>
      </c>
      <c r="G33" s="9">
        <v>3.5782496929168701</v>
      </c>
      <c r="H33" s="18">
        <v>7.5180940628051758</v>
      </c>
      <c r="I33" s="20">
        <f t="shared" si="8"/>
        <v>-3.9398443698883057</v>
      </c>
      <c r="J33" s="9">
        <f t="shared" si="9"/>
        <v>0</v>
      </c>
      <c r="K33" s="18">
        <f t="shared" si="10"/>
        <v>3.9398443698883057</v>
      </c>
      <c r="L33" s="9">
        <v>3.6320457458496089</v>
      </c>
      <c r="M33" s="18">
        <v>9.4353761672973633</v>
      </c>
      <c r="N33" s="20">
        <f t="shared" si="11"/>
        <v>-5.8033304214477539</v>
      </c>
      <c r="O33" s="7">
        <f t="shared" si="12"/>
        <v>0</v>
      </c>
      <c r="P33" s="18">
        <f t="shared" si="13"/>
        <v>5.8033304214477539</v>
      </c>
      <c r="Q33" s="9">
        <v>11.897787094116209</v>
      </c>
      <c r="R33" s="18">
        <v>10.90272235870361</v>
      </c>
      <c r="S33" s="20">
        <f t="shared" si="14"/>
        <v>0.99506473541259943</v>
      </c>
      <c r="T33" s="9">
        <f t="shared" si="15"/>
        <v>0.99506473541259943</v>
      </c>
      <c r="U33" s="18">
        <f t="shared" si="16"/>
        <v>0</v>
      </c>
      <c r="V33" s="9">
        <v>7.5999884605407706</v>
      </c>
      <c r="W33" s="18">
        <v>12.820004463195801</v>
      </c>
      <c r="X33" s="20">
        <f t="shared" si="17"/>
        <v>-5.2200160026550302</v>
      </c>
      <c r="Y33" s="9">
        <f t="shared" si="18"/>
        <v>0</v>
      </c>
      <c r="Z33" s="18">
        <f t="shared" si="19"/>
        <v>5.2200160026550302</v>
      </c>
      <c r="AA33" s="9"/>
      <c r="AB33" s="9">
        <f t="shared" si="20"/>
        <v>33.190471410751343</v>
      </c>
      <c r="AC33" s="9">
        <f t="shared" si="21"/>
        <v>46.951912879943848</v>
      </c>
      <c r="AD33" s="9"/>
      <c r="AE33" s="9"/>
      <c r="AF33" s="9">
        <f t="shared" si="22"/>
        <v>0.05</v>
      </c>
      <c r="AG33">
        <f t="shared" si="23"/>
        <v>4.2672587427704738E-2</v>
      </c>
      <c r="AI33">
        <f t="shared" si="0"/>
        <v>1.5501344203948907E-2</v>
      </c>
      <c r="AJ33">
        <f t="shared" si="1"/>
        <v>-9.8496109247207642E-2</v>
      </c>
      <c r="AK33">
        <f t="shared" si="2"/>
        <v>-0.14508326053619386</v>
      </c>
      <c r="AL33">
        <f t="shared" si="3"/>
        <v>7.462985515594496E-2</v>
      </c>
      <c r="AM33">
        <f t="shared" si="4"/>
        <v>-0.13050040006637575</v>
      </c>
      <c r="AO33">
        <f t="shared" si="24"/>
        <v>1.0334229469299273E-2</v>
      </c>
      <c r="AP33">
        <f t="shared" si="25"/>
        <v>-0.16812335332560902</v>
      </c>
      <c r="AQ33">
        <f t="shared" si="26"/>
        <v>-0.24764312478108785</v>
      </c>
      <c r="AR33">
        <f t="shared" si="27"/>
        <v>4.9753236770629976E-2</v>
      </c>
      <c r="AS33">
        <f t="shared" si="28"/>
        <v>-0.22275158924731459</v>
      </c>
    </row>
    <row r="34" spans="1:45" x14ac:dyDescent="0.35">
      <c r="A34" s="3">
        <v>45098.666666666657</v>
      </c>
      <c r="B34" s="9">
        <v>10</v>
      </c>
      <c r="C34" s="18">
        <v>8.1684942245483398</v>
      </c>
      <c r="D34" s="20">
        <f t="shared" si="5"/>
        <v>1.8315057754516602</v>
      </c>
      <c r="E34" s="9">
        <f t="shared" si="6"/>
        <v>1.8315057754516602</v>
      </c>
      <c r="F34" s="18">
        <f t="shared" si="7"/>
        <v>0</v>
      </c>
      <c r="G34" s="9">
        <v>3.5754420757293701</v>
      </c>
      <c r="H34" s="18">
        <v>9.6772499084472656</v>
      </c>
      <c r="I34" s="20">
        <f t="shared" si="8"/>
        <v>-6.1018078327178955</v>
      </c>
      <c r="J34" s="9">
        <f t="shared" si="9"/>
        <v>0</v>
      </c>
      <c r="K34" s="18">
        <f t="shared" si="10"/>
        <v>6.1018078327178955</v>
      </c>
      <c r="L34" s="9">
        <v>3.6385529041290279</v>
      </c>
      <c r="M34" s="18">
        <v>11.8004093170166</v>
      </c>
      <c r="N34" s="20">
        <f t="shared" si="11"/>
        <v>-8.1618564128875715</v>
      </c>
      <c r="O34" s="7">
        <f t="shared" si="12"/>
        <v>0</v>
      </c>
      <c r="P34" s="18">
        <f t="shared" si="13"/>
        <v>8.1618564128875715</v>
      </c>
      <c r="Q34" s="9">
        <v>11.77413940429688</v>
      </c>
      <c r="R34" s="18">
        <v>13.51396465301514</v>
      </c>
      <c r="S34" s="20">
        <f t="shared" si="14"/>
        <v>-1.7398252487182599</v>
      </c>
      <c r="T34" s="9">
        <f t="shared" si="15"/>
        <v>0</v>
      </c>
      <c r="U34" s="18">
        <f t="shared" si="16"/>
        <v>1.7398252487182599</v>
      </c>
      <c r="V34" s="9">
        <v>7.5750870704650879</v>
      </c>
      <c r="W34" s="18">
        <v>15.637125015258791</v>
      </c>
      <c r="X34" s="20">
        <f t="shared" si="17"/>
        <v>-8.0620379447937029</v>
      </c>
      <c r="Y34" s="9">
        <f t="shared" si="18"/>
        <v>0</v>
      </c>
      <c r="Z34" s="18">
        <f t="shared" si="19"/>
        <v>8.0620379447937029</v>
      </c>
      <c r="AA34" s="9"/>
      <c r="AB34" s="9">
        <f t="shared" si="20"/>
        <v>36.563221454620368</v>
      </c>
      <c r="AC34" s="9">
        <f t="shared" si="21"/>
        <v>58.797243118286133</v>
      </c>
      <c r="AD34" s="9"/>
      <c r="AE34" s="9"/>
      <c r="AF34" s="9">
        <f t="shared" si="22"/>
        <v>0.05</v>
      </c>
      <c r="AG34">
        <f t="shared" si="23"/>
        <v>4.0546316253750124E-2</v>
      </c>
      <c r="AI34">
        <f t="shared" si="0"/>
        <v>0.13736293315887452</v>
      </c>
      <c r="AJ34">
        <f t="shared" si="1"/>
        <v>-0.1525451958179474</v>
      </c>
      <c r="AK34">
        <f t="shared" si="2"/>
        <v>-0.20404641032218929</v>
      </c>
      <c r="AL34">
        <f t="shared" si="3"/>
        <v>-4.34956312179565E-2</v>
      </c>
      <c r="AM34">
        <f t="shared" si="4"/>
        <v>-0.20155094861984257</v>
      </c>
      <c r="AO34">
        <f t="shared" si="24"/>
        <v>9.1575288772583016E-2</v>
      </c>
      <c r="AP34">
        <f t="shared" si="25"/>
        <v>-0.24740583010498943</v>
      </c>
      <c r="AQ34">
        <f t="shared" si="26"/>
        <v>-0.33093321133463804</v>
      </c>
      <c r="AR34">
        <f t="shared" si="27"/>
        <v>-7.0543504760790035E-2</v>
      </c>
      <c r="AS34">
        <f t="shared" si="28"/>
        <v>-0.32688594015933914</v>
      </c>
    </row>
    <row r="35" spans="1:45" x14ac:dyDescent="0.35">
      <c r="A35" s="3">
        <v>45098.6875</v>
      </c>
      <c r="B35" s="9">
        <v>9</v>
      </c>
      <c r="C35" s="18">
        <v>7.6757054328918457</v>
      </c>
      <c r="D35" s="20">
        <f t="shared" si="5"/>
        <v>1.3242945671081543</v>
      </c>
      <c r="E35" s="9">
        <f t="shared" si="6"/>
        <v>1.3242945671081543</v>
      </c>
      <c r="F35" s="18">
        <f t="shared" si="7"/>
        <v>0</v>
      </c>
      <c r="G35" s="9">
        <v>3.6107966899871831</v>
      </c>
      <c r="H35" s="18">
        <v>8.9934177398681641</v>
      </c>
      <c r="I35" s="20">
        <f t="shared" si="8"/>
        <v>-5.3826210498809814</v>
      </c>
      <c r="J35" s="9">
        <f t="shared" si="9"/>
        <v>0</v>
      </c>
      <c r="K35" s="18">
        <f t="shared" si="10"/>
        <v>5.3826210498809814</v>
      </c>
      <c r="L35" s="9">
        <v>3.6521015167236328</v>
      </c>
      <c r="M35" s="18">
        <v>10.644660949707029</v>
      </c>
      <c r="N35" s="20">
        <f t="shared" si="11"/>
        <v>-6.9925594329833967</v>
      </c>
      <c r="O35" s="7">
        <f t="shared" si="12"/>
        <v>0</v>
      </c>
      <c r="P35" s="18">
        <f t="shared" si="13"/>
        <v>6.9925594329833967</v>
      </c>
      <c r="Q35" s="9">
        <v>11.76588249206543</v>
      </c>
      <c r="R35" s="18">
        <v>12.073551177978519</v>
      </c>
      <c r="S35" s="20">
        <f t="shared" si="14"/>
        <v>-0.30766868591308949</v>
      </c>
      <c r="T35" s="9">
        <f t="shared" si="15"/>
        <v>0</v>
      </c>
      <c r="U35" s="18">
        <f t="shared" si="16"/>
        <v>0.30766868591308949</v>
      </c>
      <c r="V35" s="9">
        <v>7.5233392715454102</v>
      </c>
      <c r="W35" s="18">
        <v>13.724795341491699</v>
      </c>
      <c r="X35" s="20">
        <f t="shared" si="17"/>
        <v>-6.2014560699462891</v>
      </c>
      <c r="Y35" s="9">
        <f t="shared" si="18"/>
        <v>0</v>
      </c>
      <c r="Z35" s="18">
        <f t="shared" si="19"/>
        <v>6.2014560699462891</v>
      </c>
      <c r="AA35" s="9"/>
      <c r="AB35" s="9">
        <f t="shared" si="20"/>
        <v>35.552119970321655</v>
      </c>
      <c r="AC35" s="9">
        <f t="shared" si="21"/>
        <v>53.112130641937256</v>
      </c>
      <c r="AD35" s="9"/>
      <c r="AE35" s="9"/>
      <c r="AF35" s="9">
        <f t="shared" si="22"/>
        <v>0.05</v>
      </c>
      <c r="AG35">
        <f t="shared" si="23"/>
        <v>4.1734463266970577E-2</v>
      </c>
      <c r="AI35">
        <f t="shared" si="0"/>
        <v>9.9322092533111569E-2</v>
      </c>
      <c r="AJ35">
        <f t="shared" si="1"/>
        <v>-0.13456552624702453</v>
      </c>
      <c r="AK35">
        <f t="shared" si="2"/>
        <v>-0.17481398582458493</v>
      </c>
      <c r="AL35">
        <f t="shared" si="3"/>
        <v>-7.6917171478272373E-3</v>
      </c>
      <c r="AM35">
        <f t="shared" si="4"/>
        <v>-0.15503640174865724</v>
      </c>
      <c r="AO35">
        <f t="shared" si="24"/>
        <v>6.6214728355407718E-2</v>
      </c>
      <c r="AP35">
        <f t="shared" si="25"/>
        <v>-0.22464080048628043</v>
      </c>
      <c r="AQ35">
        <f t="shared" si="26"/>
        <v>-0.29183071479795419</v>
      </c>
      <c r="AR35">
        <f t="shared" si="27"/>
        <v>-1.2840387470636941E-2</v>
      </c>
      <c r="AS35">
        <f t="shared" si="28"/>
        <v>-0.25881444055290515</v>
      </c>
    </row>
    <row r="36" spans="1:45" x14ac:dyDescent="0.35">
      <c r="A36" s="3">
        <v>45098.708333333343</v>
      </c>
      <c r="B36" s="9">
        <v>6.59454345703125</v>
      </c>
      <c r="C36" s="18">
        <v>5.4409427642822266</v>
      </c>
      <c r="D36" s="20">
        <f t="shared" si="5"/>
        <v>1.1536006927490234</v>
      </c>
      <c r="E36" s="9">
        <f t="shared" si="6"/>
        <v>1.1536006927490234</v>
      </c>
      <c r="F36" s="18">
        <f t="shared" si="7"/>
        <v>0</v>
      </c>
      <c r="G36" s="9">
        <v>3.6212108135223389</v>
      </c>
      <c r="H36" s="18">
        <v>6.3604488372802734</v>
      </c>
      <c r="I36" s="20">
        <f t="shared" si="8"/>
        <v>-2.7392380237579346</v>
      </c>
      <c r="J36" s="9">
        <f t="shared" si="9"/>
        <v>0</v>
      </c>
      <c r="K36" s="18">
        <f t="shared" si="10"/>
        <v>2.7392380237579346</v>
      </c>
      <c r="L36" s="9">
        <v>3.6735129356384282</v>
      </c>
      <c r="M36" s="18">
        <v>7.4808974266052246</v>
      </c>
      <c r="N36" s="20">
        <f t="shared" si="11"/>
        <v>-3.8073844909667964</v>
      </c>
      <c r="O36" s="7">
        <f t="shared" si="12"/>
        <v>0</v>
      </c>
      <c r="P36" s="18">
        <f t="shared" si="13"/>
        <v>3.8073844909667964</v>
      </c>
      <c r="Q36" s="9">
        <v>11.72840595245361</v>
      </c>
      <c r="R36" s="18">
        <v>8.4673843383789062</v>
      </c>
      <c r="S36" s="20">
        <f t="shared" si="14"/>
        <v>3.2610216140747035</v>
      </c>
      <c r="T36" s="9">
        <f t="shared" si="15"/>
        <v>3.2610216140747035</v>
      </c>
      <c r="U36" s="18">
        <f t="shared" si="16"/>
        <v>0</v>
      </c>
      <c r="V36" s="9">
        <v>7.4906549453735352</v>
      </c>
      <c r="W36" s="18">
        <v>9.5878334045410156</v>
      </c>
      <c r="X36" s="20">
        <f t="shared" si="17"/>
        <v>-2.0971784591674805</v>
      </c>
      <c r="Y36" s="9">
        <f t="shared" si="18"/>
        <v>0</v>
      </c>
      <c r="Z36" s="18">
        <f t="shared" si="19"/>
        <v>2.0971784591674805</v>
      </c>
      <c r="AA36" s="9"/>
      <c r="AB36" s="9">
        <f t="shared" si="20"/>
        <v>33.108328104019165</v>
      </c>
      <c r="AC36" s="9">
        <f t="shared" si="21"/>
        <v>37.337506771087646</v>
      </c>
      <c r="AD36" s="9"/>
      <c r="AE36" s="9"/>
      <c r="AF36" s="9">
        <f t="shared" si="22"/>
        <v>0.05</v>
      </c>
      <c r="AG36">
        <f t="shared" si="23"/>
        <v>4.7168277268085194E-2</v>
      </c>
      <c r="AI36">
        <f t="shared" si="0"/>
        <v>8.6520051956176749E-2</v>
      </c>
      <c r="AJ36">
        <f t="shared" si="1"/>
        <v>-6.8480950593948361E-2</v>
      </c>
      <c r="AK36">
        <f t="shared" si="2"/>
        <v>-9.5184612274169911E-2</v>
      </c>
      <c r="AL36">
        <f t="shared" si="3"/>
        <v>0.24457662105560274</v>
      </c>
      <c r="AM36">
        <f t="shared" si="4"/>
        <v>-5.2429461479187013E-2</v>
      </c>
      <c r="AO36">
        <f t="shared" si="24"/>
        <v>5.7680034637451173E-2</v>
      </c>
      <c r="AP36">
        <f t="shared" si="25"/>
        <v>-0.12920513860789601</v>
      </c>
      <c r="AQ36">
        <f t="shared" si="26"/>
        <v>-0.17958776733612927</v>
      </c>
      <c r="AR36">
        <f t="shared" si="27"/>
        <v>0.1630510807037352</v>
      </c>
      <c r="AS36">
        <f t="shared" si="28"/>
        <v>-9.8920295042667403E-2</v>
      </c>
    </row>
    <row r="37" spans="1:45" x14ac:dyDescent="0.35">
      <c r="A37" s="3">
        <v>45098.729166666657</v>
      </c>
      <c r="B37" s="9">
        <v>6.6223421096801758</v>
      </c>
      <c r="C37" s="18">
        <v>2.112757682800293</v>
      </c>
      <c r="D37" s="20">
        <f t="shared" si="5"/>
        <v>4.5095844268798828</v>
      </c>
      <c r="E37" s="9">
        <f t="shared" si="6"/>
        <v>4.5095844268798828</v>
      </c>
      <c r="F37" s="18">
        <f t="shared" si="7"/>
        <v>0</v>
      </c>
      <c r="G37" s="9">
        <v>3.662031888961792</v>
      </c>
      <c r="H37" s="18">
        <v>2.5152781009674068</v>
      </c>
      <c r="I37" s="20">
        <f t="shared" si="8"/>
        <v>1.1467537879943852</v>
      </c>
      <c r="J37" s="9">
        <f t="shared" si="9"/>
        <v>1.1467537879943852</v>
      </c>
      <c r="K37" s="18">
        <f t="shared" si="10"/>
        <v>0</v>
      </c>
      <c r="L37" s="9">
        <v>3.7278099060058589</v>
      </c>
      <c r="M37" s="18">
        <v>3.106656551361084</v>
      </c>
      <c r="N37" s="20">
        <f t="shared" si="11"/>
        <v>0.62115335464477495</v>
      </c>
      <c r="O37" s="7">
        <f t="shared" si="12"/>
        <v>0.62115335464477495</v>
      </c>
      <c r="P37" s="18">
        <f t="shared" si="13"/>
        <v>0</v>
      </c>
      <c r="Q37" s="9">
        <v>11.65411472320557</v>
      </c>
      <c r="R37" s="18">
        <v>3.5721292495727539</v>
      </c>
      <c r="S37" s="20">
        <f t="shared" si="14"/>
        <v>8.0819854736328161</v>
      </c>
      <c r="T37" s="9">
        <f t="shared" si="15"/>
        <v>8.0819854736328161</v>
      </c>
      <c r="U37" s="18">
        <f t="shared" si="16"/>
        <v>0</v>
      </c>
      <c r="V37" s="9">
        <v>7.4339652061462402</v>
      </c>
      <c r="W37" s="18">
        <v>4.1635079383850098</v>
      </c>
      <c r="X37" s="20">
        <f t="shared" si="17"/>
        <v>3.2704572677612305</v>
      </c>
      <c r="Y37" s="9">
        <f t="shared" si="18"/>
        <v>3.2704572677612305</v>
      </c>
      <c r="Z37" s="18">
        <f t="shared" si="19"/>
        <v>0</v>
      </c>
      <c r="AA37" s="9"/>
      <c r="AB37" s="9">
        <f t="shared" si="20"/>
        <v>33.100263833999634</v>
      </c>
      <c r="AC37" s="9">
        <f t="shared" si="21"/>
        <v>15.470329523086548</v>
      </c>
      <c r="AD37" s="9"/>
      <c r="AE37" s="9"/>
      <c r="AF37" s="9">
        <f t="shared" si="22"/>
        <v>6.3315554219845929E-2</v>
      </c>
      <c r="AG37">
        <f t="shared" si="23"/>
        <v>0.05</v>
      </c>
      <c r="AI37">
        <f t="shared" si="0"/>
        <v>0.33821883201599118</v>
      </c>
      <c r="AJ37">
        <f t="shared" si="1"/>
        <v>8.6006534099578882E-2</v>
      </c>
      <c r="AK37">
        <f t="shared" si="2"/>
        <v>4.6586501598358122E-2</v>
      </c>
      <c r="AL37">
        <f t="shared" si="3"/>
        <v>0.60614891052246123</v>
      </c>
      <c r="AM37">
        <f t="shared" si="4"/>
        <v>0.24528429508209226</v>
      </c>
      <c r="AO37">
        <f t="shared" si="24"/>
        <v>0.28552683728908607</v>
      </c>
      <c r="AP37">
        <f t="shared" si="25"/>
        <v>7.2607351640572207E-2</v>
      </c>
      <c r="AQ37">
        <f t="shared" si="26"/>
        <v>3.9328668904850435E-2</v>
      </c>
      <c r="AR37">
        <f t="shared" si="27"/>
        <v>0.51171538945980577</v>
      </c>
      <c r="AS37">
        <f t="shared" si="28"/>
        <v>0.20707081446062536</v>
      </c>
    </row>
    <row r="38" spans="1:45" x14ac:dyDescent="0.35">
      <c r="A38" s="3">
        <v>45098.75</v>
      </c>
      <c r="B38" s="9">
        <v>6.7554268836975098</v>
      </c>
      <c r="C38" s="18">
        <v>3.3362500667572021</v>
      </c>
      <c r="D38" s="20">
        <f t="shared" si="5"/>
        <v>3.4191768169403076</v>
      </c>
      <c r="E38" s="9">
        <f t="shared" si="6"/>
        <v>3.4191768169403076</v>
      </c>
      <c r="F38" s="18">
        <f t="shared" si="7"/>
        <v>0</v>
      </c>
      <c r="G38" s="9">
        <v>3.8493866920471191</v>
      </c>
      <c r="H38" s="18">
        <v>3.8902864456176758</v>
      </c>
      <c r="I38" s="20">
        <f t="shared" si="8"/>
        <v>-4.0899753570556641E-2</v>
      </c>
      <c r="J38" s="9">
        <f t="shared" si="9"/>
        <v>0</v>
      </c>
      <c r="K38" s="18">
        <f t="shared" si="10"/>
        <v>4.0899753570556641E-2</v>
      </c>
      <c r="L38" s="9">
        <v>3.8033442497253418</v>
      </c>
      <c r="M38" s="18">
        <v>4.5436921119689941</v>
      </c>
      <c r="N38" s="20">
        <f t="shared" si="11"/>
        <v>-0.74034786224365234</v>
      </c>
      <c r="O38" s="7">
        <f t="shared" si="12"/>
        <v>0</v>
      </c>
      <c r="P38" s="18">
        <f t="shared" si="13"/>
        <v>0.74034786224365234</v>
      </c>
      <c r="Q38" s="9">
        <v>11.659146308898929</v>
      </c>
      <c r="R38" s="18">
        <v>5.1308517456054687</v>
      </c>
      <c r="S38" s="20">
        <f t="shared" si="14"/>
        <v>6.5282945632934606</v>
      </c>
      <c r="T38" s="9">
        <f t="shared" si="15"/>
        <v>6.5282945632934606</v>
      </c>
      <c r="U38" s="18">
        <f t="shared" si="16"/>
        <v>0</v>
      </c>
      <c r="V38" s="9">
        <v>7.4162149429321289</v>
      </c>
      <c r="W38" s="18">
        <v>5.7842574119567871</v>
      </c>
      <c r="X38" s="20">
        <f t="shared" si="17"/>
        <v>1.6319575309753418</v>
      </c>
      <c r="Y38" s="9">
        <f t="shared" si="18"/>
        <v>1.6319575309753418</v>
      </c>
      <c r="Z38" s="18">
        <f t="shared" si="19"/>
        <v>0</v>
      </c>
      <c r="AA38" s="9"/>
      <c r="AB38" s="9">
        <f t="shared" si="20"/>
        <v>33.483519077301025</v>
      </c>
      <c r="AC38" s="9">
        <f t="shared" si="21"/>
        <v>22.685337781906128</v>
      </c>
      <c r="AD38" s="9"/>
      <c r="AE38" s="9"/>
      <c r="AF38" s="9">
        <f t="shared" si="22"/>
        <v>5.8062310647863734E-2</v>
      </c>
      <c r="AG38">
        <f t="shared" si="23"/>
        <v>0.05</v>
      </c>
      <c r="AI38">
        <f t="shared" si="0"/>
        <v>0.25643826127052305</v>
      </c>
      <c r="AJ38">
        <f t="shared" si="1"/>
        <v>-1.0224938392639161E-3</v>
      </c>
      <c r="AK38">
        <f t="shared" si="2"/>
        <v>-1.850869655609131E-2</v>
      </c>
      <c r="AL38">
        <f t="shared" si="3"/>
        <v>0.48962209224700953</v>
      </c>
      <c r="AM38">
        <f t="shared" si="4"/>
        <v>0.12239681482315062</v>
      </c>
      <c r="AO38">
        <f t="shared" si="24"/>
        <v>0.19852530650516206</v>
      </c>
      <c r="AP38">
        <f t="shared" si="25"/>
        <v>-2.0449876785278323E-3</v>
      </c>
      <c r="AQ38">
        <f t="shared" si="26"/>
        <v>-3.701739311218262E-2</v>
      </c>
      <c r="AR38">
        <f t="shared" si="27"/>
        <v>0.37904786693470482</v>
      </c>
      <c r="AS38">
        <f t="shared" si="28"/>
        <v>9.4755225127611004E-2</v>
      </c>
    </row>
    <row r="39" spans="1:45" x14ac:dyDescent="0.35">
      <c r="A39" s="3">
        <v>45098.770833333343</v>
      </c>
      <c r="B39" s="9">
        <v>6.7764501571655273</v>
      </c>
      <c r="C39" s="18">
        <v>1.8049149513244629</v>
      </c>
      <c r="D39" s="20">
        <f t="shared" si="5"/>
        <v>4.9715352058410645</v>
      </c>
      <c r="E39" s="9">
        <f t="shared" si="6"/>
        <v>4.9715352058410645</v>
      </c>
      <c r="F39" s="18">
        <f t="shared" si="7"/>
        <v>0</v>
      </c>
      <c r="G39" s="9">
        <v>3.896792888641357</v>
      </c>
      <c r="H39" s="18">
        <v>2.0843245983123779</v>
      </c>
      <c r="I39" s="20">
        <f t="shared" si="8"/>
        <v>1.812468290328979</v>
      </c>
      <c r="J39" s="9">
        <f t="shared" si="9"/>
        <v>1.812468290328979</v>
      </c>
      <c r="K39" s="18">
        <f t="shared" si="10"/>
        <v>0</v>
      </c>
      <c r="L39" s="9">
        <v>3.8116154670715332</v>
      </c>
      <c r="M39" s="18">
        <v>2.3679521083831792</v>
      </c>
      <c r="N39" s="20">
        <f t="shared" si="11"/>
        <v>1.443663358688354</v>
      </c>
      <c r="O39" s="7">
        <f t="shared" si="12"/>
        <v>1.443663358688354</v>
      </c>
      <c r="P39" s="18">
        <f t="shared" si="13"/>
        <v>0</v>
      </c>
      <c r="Q39" s="9">
        <v>11.61569309234619</v>
      </c>
      <c r="R39" s="18">
        <v>2.6487677097320561</v>
      </c>
      <c r="S39" s="20">
        <f t="shared" si="14"/>
        <v>8.966925382614134</v>
      </c>
      <c r="T39" s="9">
        <f t="shared" si="15"/>
        <v>8.966925382614134</v>
      </c>
      <c r="U39" s="18">
        <f t="shared" si="16"/>
        <v>0</v>
      </c>
      <c r="V39" s="9">
        <v>7.4218111038208008</v>
      </c>
      <c r="W39" s="18">
        <v>2.932395458221436</v>
      </c>
      <c r="X39" s="20">
        <f t="shared" si="17"/>
        <v>4.4894156455993652</v>
      </c>
      <c r="Y39" s="9">
        <f t="shared" si="18"/>
        <v>4.4894156455993652</v>
      </c>
      <c r="Z39" s="18">
        <f t="shared" si="19"/>
        <v>0</v>
      </c>
      <c r="AA39" s="9"/>
      <c r="AB39" s="9">
        <f t="shared" si="20"/>
        <v>33.52236270904541</v>
      </c>
      <c r="AC39" s="9">
        <f t="shared" si="21"/>
        <v>11.838354825973511</v>
      </c>
      <c r="AD39" s="9"/>
      <c r="AE39" s="9"/>
      <c r="AF39" s="9">
        <f t="shared" si="22"/>
        <v>6.6171300387801169E-2</v>
      </c>
      <c r="AG39">
        <f t="shared" si="23"/>
        <v>0.05</v>
      </c>
      <c r="AI39">
        <f t="shared" si="0"/>
        <v>0.37286514043807983</v>
      </c>
      <c r="AJ39">
        <f t="shared" si="1"/>
        <v>0.13593512177467343</v>
      </c>
      <c r="AK39">
        <f t="shared" si="2"/>
        <v>0.10827475190162655</v>
      </c>
      <c r="AL39">
        <f t="shared" si="3"/>
        <v>0.67251940369606</v>
      </c>
      <c r="AM39">
        <f t="shared" si="4"/>
        <v>0.3367061734199524</v>
      </c>
      <c r="AO39">
        <f t="shared" si="24"/>
        <v>0.328972949494238</v>
      </c>
      <c r="AP39">
        <f t="shared" si="25"/>
        <v>0.1199333836827233</v>
      </c>
      <c r="AQ39">
        <f t="shared" si="26"/>
        <v>9.5529081766629026E-2</v>
      </c>
      <c r="AR39">
        <f t="shared" si="27"/>
        <v>0.59335311304795879</v>
      </c>
      <c r="AS39">
        <f t="shared" si="28"/>
        <v>0.29707047125064989</v>
      </c>
    </row>
    <row r="40" spans="1:45" x14ac:dyDescent="0.35">
      <c r="A40" s="3">
        <v>45098.791666666657</v>
      </c>
      <c r="B40" s="9">
        <v>6.7327742576599121</v>
      </c>
      <c r="C40" s="18">
        <v>1.7978276014328001</v>
      </c>
      <c r="D40" s="20">
        <f t="shared" si="5"/>
        <v>4.9349466562271118</v>
      </c>
      <c r="E40" s="9">
        <f t="shared" si="6"/>
        <v>4.9349466562271118</v>
      </c>
      <c r="F40" s="18">
        <f t="shared" si="7"/>
        <v>0</v>
      </c>
      <c r="G40" s="9">
        <v>3.8602828979492192</v>
      </c>
      <c r="H40" s="18">
        <v>2.0744163990020752</v>
      </c>
      <c r="I40" s="20">
        <f t="shared" si="8"/>
        <v>1.785866498947144</v>
      </c>
      <c r="J40" s="9">
        <f t="shared" si="9"/>
        <v>1.785866498947144</v>
      </c>
      <c r="K40" s="18">
        <f t="shared" si="10"/>
        <v>0</v>
      </c>
      <c r="L40" s="9">
        <v>3.763471126556396</v>
      </c>
      <c r="M40" s="18">
        <v>2.3510053157806401</v>
      </c>
      <c r="N40" s="20">
        <f t="shared" si="11"/>
        <v>1.4124658107757559</v>
      </c>
      <c r="O40" s="7">
        <f t="shared" si="12"/>
        <v>1.4124658107757559</v>
      </c>
      <c r="P40" s="18">
        <f t="shared" si="13"/>
        <v>0</v>
      </c>
      <c r="Q40" s="9">
        <v>11.48912525177002</v>
      </c>
      <c r="R40" s="18">
        <v>2.6275942325592041</v>
      </c>
      <c r="S40" s="20">
        <f t="shared" si="14"/>
        <v>8.8615310192108154</v>
      </c>
      <c r="T40" s="9">
        <f t="shared" si="15"/>
        <v>8.8615310192108154</v>
      </c>
      <c r="U40" s="18">
        <f t="shared" si="16"/>
        <v>0</v>
      </c>
      <c r="V40" s="9">
        <v>7.3563942909240723</v>
      </c>
      <c r="W40" s="18">
        <v>2.904182910919189</v>
      </c>
      <c r="X40" s="20">
        <f t="shared" si="17"/>
        <v>4.4522113800048828</v>
      </c>
      <c r="Y40" s="9">
        <f t="shared" si="18"/>
        <v>4.4522113800048828</v>
      </c>
      <c r="Z40" s="18">
        <f t="shared" si="19"/>
        <v>0</v>
      </c>
      <c r="AA40" s="9"/>
      <c r="AB40" s="9">
        <f t="shared" si="20"/>
        <v>33.202047824859619</v>
      </c>
      <c r="AC40" s="9">
        <f t="shared" si="21"/>
        <v>11.755026459693909</v>
      </c>
      <c r="AD40" s="9"/>
      <c r="AE40" s="9"/>
      <c r="AF40" s="9">
        <f t="shared" si="22"/>
        <v>6.6148869399787077E-2</v>
      </c>
      <c r="AG40">
        <f t="shared" si="23"/>
        <v>0.05</v>
      </c>
      <c r="AI40">
        <f t="shared" si="0"/>
        <v>0.3701209992170334</v>
      </c>
      <c r="AJ40">
        <f t="shared" si="1"/>
        <v>0.1339399874210358</v>
      </c>
      <c r="AK40">
        <f t="shared" si="2"/>
        <v>0.1059349358081817</v>
      </c>
      <c r="AL40">
        <f t="shared" si="3"/>
        <v>0.66461482644081116</v>
      </c>
      <c r="AM40">
        <f t="shared" si="4"/>
        <v>0.33391585350036618</v>
      </c>
      <c r="AO40">
        <f t="shared" si="24"/>
        <v>0.32644114185768314</v>
      </c>
      <c r="AP40">
        <f t="shared" si="25"/>
        <v>0.11813304980430961</v>
      </c>
      <c r="AQ40">
        <f t="shared" si="26"/>
        <v>9.3433016448669845E-2</v>
      </c>
      <c r="AR40">
        <f t="shared" si="27"/>
        <v>0.5861802580719383</v>
      </c>
      <c r="AS40">
        <f t="shared" si="28"/>
        <v>0.29450874911618879</v>
      </c>
    </row>
    <row r="41" spans="1:45" x14ac:dyDescent="0.35">
      <c r="A41" s="3">
        <v>45098.8125</v>
      </c>
      <c r="B41" s="9">
        <v>6.7186956405639648</v>
      </c>
      <c r="C41" s="18">
        <v>0.86481249332427979</v>
      </c>
      <c r="D41" s="20">
        <f t="shared" si="5"/>
        <v>5.8538831472396851</v>
      </c>
      <c r="E41" s="9">
        <f t="shared" si="6"/>
        <v>5.8538831472396851</v>
      </c>
      <c r="F41" s="18">
        <f t="shared" si="7"/>
        <v>0</v>
      </c>
      <c r="G41" s="9">
        <v>3.84785008430481</v>
      </c>
      <c r="H41" s="18">
        <v>0.99786055088043213</v>
      </c>
      <c r="I41" s="20">
        <f t="shared" si="8"/>
        <v>2.8499895334243779</v>
      </c>
      <c r="J41" s="9">
        <f t="shared" si="9"/>
        <v>2.8499895334243779</v>
      </c>
      <c r="K41" s="18">
        <f t="shared" si="10"/>
        <v>0</v>
      </c>
      <c r="L41" s="9">
        <v>3.7694964408874512</v>
      </c>
      <c r="M41" s="18">
        <v>1.130908608436584</v>
      </c>
      <c r="N41" s="20">
        <f t="shared" si="11"/>
        <v>2.6385878324508671</v>
      </c>
      <c r="O41" s="7">
        <f t="shared" si="12"/>
        <v>2.6385878324508671</v>
      </c>
      <c r="P41" s="18">
        <f t="shared" si="13"/>
        <v>0</v>
      </c>
      <c r="Q41" s="9">
        <v>11.38405609130859</v>
      </c>
      <c r="R41" s="18">
        <v>1.263956665992737</v>
      </c>
      <c r="S41" s="20">
        <f t="shared" si="14"/>
        <v>10.120099425315853</v>
      </c>
      <c r="T41" s="9">
        <f t="shared" si="15"/>
        <v>10.120099425315853</v>
      </c>
      <c r="U41" s="18">
        <f t="shared" si="16"/>
        <v>0</v>
      </c>
      <c r="V41" s="9">
        <v>7.2808732986450204</v>
      </c>
      <c r="W41" s="18">
        <v>19.157680511474609</v>
      </c>
      <c r="X41" s="20">
        <f t="shared" si="17"/>
        <v>-11.87680721282959</v>
      </c>
      <c r="Y41" s="9">
        <f t="shared" si="18"/>
        <v>0</v>
      </c>
      <c r="Z41" s="18">
        <f t="shared" si="19"/>
        <v>11.87680721282959</v>
      </c>
      <c r="AA41" s="9"/>
      <c r="AB41" s="9">
        <f t="shared" si="20"/>
        <v>33.000971555709839</v>
      </c>
      <c r="AC41" s="9">
        <f t="shared" si="21"/>
        <v>23.415218830108643</v>
      </c>
      <c r="AD41" s="9"/>
      <c r="AE41" s="9"/>
      <c r="AF41" s="9">
        <f t="shared" si="22"/>
        <v>5.7261720090133729E-2</v>
      </c>
      <c r="AG41">
        <f t="shared" si="23"/>
        <v>0.05</v>
      </c>
      <c r="AI41">
        <f t="shared" si="0"/>
        <v>0.43904123604297635</v>
      </c>
      <c r="AJ41">
        <f t="shared" si="1"/>
        <v>0.21374921500682834</v>
      </c>
      <c r="AK41">
        <f t="shared" si="2"/>
        <v>0.19789408743381504</v>
      </c>
      <c r="AL41">
        <f t="shared" si="3"/>
        <v>0.75900745689868898</v>
      </c>
      <c r="AM41">
        <f t="shared" si="4"/>
        <v>-0.29692018032073975</v>
      </c>
      <c r="AO41">
        <f t="shared" si="24"/>
        <v>0.33520341821758992</v>
      </c>
      <c r="AP41">
        <f t="shared" si="25"/>
        <v>0.16319530292275755</v>
      </c>
      <c r="AQ41">
        <f t="shared" si="26"/>
        <v>0.15109007789503423</v>
      </c>
      <c r="AR41">
        <f t="shared" si="27"/>
        <v>0.57949430057675966</v>
      </c>
      <c r="AS41">
        <f t="shared" si="28"/>
        <v>-0.59384036064147949</v>
      </c>
    </row>
    <row r="42" spans="1:45" x14ac:dyDescent="0.35">
      <c r="A42" s="3">
        <v>45098.833333333343</v>
      </c>
      <c r="B42" s="9">
        <v>6.7312440872192383</v>
      </c>
      <c r="C42" s="18">
        <v>3.187738418579102</v>
      </c>
      <c r="D42" s="20">
        <f t="shared" si="5"/>
        <v>3.5435056686401363</v>
      </c>
      <c r="E42" s="9">
        <f t="shared" si="6"/>
        <v>3.5435056686401363</v>
      </c>
      <c r="F42" s="18">
        <f t="shared" si="7"/>
        <v>0</v>
      </c>
      <c r="G42" s="9">
        <v>3.8214161396026611</v>
      </c>
      <c r="H42" s="18">
        <v>3.6781597137451172</v>
      </c>
      <c r="I42" s="20">
        <f t="shared" si="8"/>
        <v>0.14325642585754395</v>
      </c>
      <c r="J42" s="9">
        <f t="shared" si="9"/>
        <v>0.14325642585754395</v>
      </c>
      <c r="K42" s="18">
        <f t="shared" si="10"/>
        <v>0</v>
      </c>
      <c r="L42" s="9">
        <v>3.746637344360352</v>
      </c>
      <c r="M42" s="18">
        <v>4.1685810089111328</v>
      </c>
      <c r="N42" s="20">
        <f t="shared" si="11"/>
        <v>-0.42194366455078081</v>
      </c>
      <c r="O42" s="7">
        <f t="shared" si="12"/>
        <v>0</v>
      </c>
      <c r="P42" s="18">
        <f t="shared" si="13"/>
        <v>0.42194366455078081</v>
      </c>
      <c r="Q42" s="9">
        <v>11.295248031616209</v>
      </c>
      <c r="R42" s="18">
        <v>4.6590023040771484</v>
      </c>
      <c r="S42" s="20">
        <f t="shared" si="14"/>
        <v>6.6362457275390607</v>
      </c>
      <c r="T42" s="9">
        <f t="shared" si="15"/>
        <v>6.6362457275390607</v>
      </c>
      <c r="U42" s="18">
        <f t="shared" si="16"/>
        <v>0</v>
      </c>
      <c r="V42" s="9">
        <v>7.2605218887329102</v>
      </c>
      <c r="W42" s="18">
        <v>5.1494235992431641</v>
      </c>
      <c r="X42" s="20">
        <f t="shared" si="17"/>
        <v>2.1110982894897461</v>
      </c>
      <c r="Y42" s="9">
        <f t="shared" si="18"/>
        <v>2.1110982894897461</v>
      </c>
      <c r="Z42" s="18">
        <f t="shared" si="19"/>
        <v>0</v>
      </c>
      <c r="AA42" s="9"/>
      <c r="AB42" s="9">
        <f t="shared" si="20"/>
        <v>32.855067491531372</v>
      </c>
      <c r="AC42" s="9">
        <f t="shared" si="21"/>
        <v>20.842905044555664</v>
      </c>
      <c r="AD42" s="9"/>
      <c r="AE42" s="9"/>
      <c r="AF42" s="9">
        <f t="shared" si="22"/>
        <v>5.9140266147734988E-2</v>
      </c>
      <c r="AG42">
        <f t="shared" si="23"/>
        <v>0.05</v>
      </c>
      <c r="AI42">
        <f t="shared" si="0"/>
        <v>0.2657629251480102</v>
      </c>
      <c r="AJ42">
        <f t="shared" si="1"/>
        <v>1.0744231939315795E-2</v>
      </c>
      <c r="AK42">
        <f t="shared" si="2"/>
        <v>-1.0548591613769521E-2</v>
      </c>
      <c r="AL42">
        <f t="shared" si="3"/>
        <v>0.49771842956542955</v>
      </c>
      <c r="AM42">
        <f t="shared" si="4"/>
        <v>0.15833237171173095</v>
      </c>
      <c r="AO42">
        <f t="shared" si="24"/>
        <v>0.20956386833938528</v>
      </c>
      <c r="AP42">
        <f t="shared" si="25"/>
        <v>8.4722231525884133E-3</v>
      </c>
      <c r="AQ42">
        <f t="shared" si="26"/>
        <v>-2.1097183227539042E-2</v>
      </c>
      <c r="AR42">
        <f t="shared" si="27"/>
        <v>0.39246933854842925</v>
      </c>
      <c r="AS42">
        <f t="shared" si="28"/>
        <v>0.12485091470445167</v>
      </c>
    </row>
    <row r="43" spans="1:45" x14ac:dyDescent="0.35">
      <c r="A43" s="3">
        <v>45098.854166666657</v>
      </c>
      <c r="B43" s="9">
        <v>14</v>
      </c>
      <c r="C43" s="18">
        <v>13</v>
      </c>
      <c r="D43" s="20">
        <f t="shared" si="5"/>
        <v>1</v>
      </c>
      <c r="E43" s="9">
        <f t="shared" si="6"/>
        <v>1</v>
      </c>
      <c r="F43" s="18">
        <f t="shared" si="7"/>
        <v>0</v>
      </c>
      <c r="G43" s="9">
        <v>3.7547481060028081</v>
      </c>
      <c r="H43" s="18">
        <v>15</v>
      </c>
      <c r="I43" s="20">
        <f t="shared" si="8"/>
        <v>-11.245251893997192</v>
      </c>
      <c r="J43" s="9">
        <f t="shared" si="9"/>
        <v>0</v>
      </c>
      <c r="K43" s="18">
        <f t="shared" si="10"/>
        <v>11.245251893997192</v>
      </c>
      <c r="L43" s="9">
        <v>3.7404015064239502</v>
      </c>
      <c r="M43" s="18">
        <v>17</v>
      </c>
      <c r="N43" s="20">
        <f t="shared" si="11"/>
        <v>-13.25959849357605</v>
      </c>
      <c r="O43" s="7">
        <f t="shared" si="12"/>
        <v>0</v>
      </c>
      <c r="P43" s="18">
        <f t="shared" si="13"/>
        <v>13.25959849357605</v>
      </c>
      <c r="Q43" s="9">
        <v>11.16902923583984</v>
      </c>
      <c r="R43" s="18">
        <v>19</v>
      </c>
      <c r="S43" s="20">
        <f t="shared" si="14"/>
        <v>-7.8309707641601598</v>
      </c>
      <c r="T43" s="9">
        <f t="shared" si="15"/>
        <v>0</v>
      </c>
      <c r="U43" s="18">
        <f t="shared" si="16"/>
        <v>7.8309707641601598</v>
      </c>
      <c r="V43" s="9">
        <v>7.2367162704467773</v>
      </c>
      <c r="W43" s="18">
        <v>21</v>
      </c>
      <c r="X43" s="20">
        <f t="shared" si="17"/>
        <v>-13.763283729553223</v>
      </c>
      <c r="Y43" s="9">
        <f t="shared" si="18"/>
        <v>0</v>
      </c>
      <c r="Z43" s="18">
        <f t="shared" si="19"/>
        <v>13.763283729553223</v>
      </c>
      <c r="AA43" s="9"/>
      <c r="AB43" s="9">
        <f t="shared" si="20"/>
        <v>39.900895118713379</v>
      </c>
      <c r="AC43" s="9">
        <f t="shared" si="21"/>
        <v>85</v>
      </c>
      <c r="AD43" s="9"/>
      <c r="AE43" s="9"/>
      <c r="AF43" s="9">
        <f t="shared" si="22"/>
        <v>0.05</v>
      </c>
      <c r="AG43">
        <f t="shared" si="23"/>
        <v>3.6735557387856881E-2</v>
      </c>
      <c r="AI43">
        <f t="shared" si="0"/>
        <v>7.4999999999999997E-2</v>
      </c>
      <c r="AJ43">
        <f t="shared" si="1"/>
        <v>-0.28113129734992981</v>
      </c>
      <c r="AK43">
        <f t="shared" si="2"/>
        <v>-0.33148996233940126</v>
      </c>
      <c r="AL43">
        <f t="shared" si="3"/>
        <v>-0.195774269104004</v>
      </c>
      <c r="AM43">
        <f t="shared" si="4"/>
        <v>-0.3440820932388306</v>
      </c>
      <c r="AO43">
        <f t="shared" si="24"/>
        <v>0.05</v>
      </c>
      <c r="AP43">
        <f t="shared" si="25"/>
        <v>-0.41310059629284013</v>
      </c>
      <c r="AQ43">
        <f t="shared" si="26"/>
        <v>-0.48709874140070364</v>
      </c>
      <c r="AR43">
        <f t="shared" si="27"/>
        <v>-0.28767507590943497</v>
      </c>
      <c r="AS43">
        <f t="shared" si="28"/>
        <v>-0.50560189929235932</v>
      </c>
    </row>
    <row r="44" spans="1:45" x14ac:dyDescent="0.35">
      <c r="A44" s="3">
        <v>45098.875</v>
      </c>
      <c r="B44" s="9">
        <v>6.5784392356872559</v>
      </c>
      <c r="C44" s="18">
        <v>1.79835045337677</v>
      </c>
      <c r="D44" s="20">
        <f t="shared" si="5"/>
        <v>4.7800887823104858</v>
      </c>
      <c r="E44" s="9">
        <f t="shared" si="6"/>
        <v>4.7800887823104858</v>
      </c>
      <c r="F44" s="18">
        <f t="shared" si="7"/>
        <v>0</v>
      </c>
      <c r="G44" s="9">
        <v>3.6102714538574219</v>
      </c>
      <c r="H44" s="18">
        <v>2.0750195980072021</v>
      </c>
      <c r="I44" s="20">
        <f t="shared" si="8"/>
        <v>1.5352518558502197</v>
      </c>
      <c r="J44" s="9">
        <f t="shared" si="9"/>
        <v>1.5352518558502197</v>
      </c>
      <c r="K44" s="18">
        <f t="shared" si="10"/>
        <v>0</v>
      </c>
      <c r="L44" s="9">
        <v>3.6984493732452388</v>
      </c>
      <c r="M44" s="18">
        <v>2.3516891002655029</v>
      </c>
      <c r="N44" s="20">
        <f t="shared" si="11"/>
        <v>1.3467602729797359</v>
      </c>
      <c r="O44" s="7">
        <f t="shared" si="12"/>
        <v>1.3467602729797359</v>
      </c>
      <c r="P44" s="18">
        <f t="shared" si="13"/>
        <v>0</v>
      </c>
      <c r="Q44" s="9">
        <v>11.023586273193359</v>
      </c>
      <c r="R44" s="18">
        <v>2.6283583641052251</v>
      </c>
      <c r="S44" s="20">
        <f t="shared" si="14"/>
        <v>8.3952279090881348</v>
      </c>
      <c r="T44" s="9">
        <f t="shared" si="15"/>
        <v>8.3952279090881348</v>
      </c>
      <c r="U44" s="18">
        <f t="shared" si="16"/>
        <v>0</v>
      </c>
      <c r="V44" s="9">
        <v>7.1373863220214844</v>
      </c>
      <c r="W44" s="18">
        <v>2.9050276279449458</v>
      </c>
      <c r="X44" s="20">
        <f t="shared" si="17"/>
        <v>4.2323586940765381</v>
      </c>
      <c r="Y44" s="9">
        <f t="shared" si="18"/>
        <v>4.2323586940765381</v>
      </c>
      <c r="Z44" s="18">
        <f t="shared" si="19"/>
        <v>0</v>
      </c>
      <c r="AA44" s="9"/>
      <c r="AB44" s="9">
        <f t="shared" si="20"/>
        <v>32.048132658004761</v>
      </c>
      <c r="AC44" s="9">
        <f t="shared" si="21"/>
        <v>11.758445143699646</v>
      </c>
      <c r="AD44" s="9"/>
      <c r="AE44" s="9"/>
      <c r="AF44" s="9">
        <f t="shared" si="22"/>
        <v>6.5827511489376364E-2</v>
      </c>
      <c r="AG44">
        <f t="shared" si="23"/>
        <v>0.05</v>
      </c>
      <c r="AI44">
        <f t="shared" si="0"/>
        <v>0.3585066586732864</v>
      </c>
      <c r="AJ44">
        <f t="shared" si="1"/>
        <v>0.11514388918876647</v>
      </c>
      <c r="AK44">
        <f t="shared" si="2"/>
        <v>0.10100702047348019</v>
      </c>
      <c r="AL44">
        <f t="shared" si="3"/>
        <v>0.62964209318161013</v>
      </c>
      <c r="AM44">
        <f t="shared" si="4"/>
        <v>0.31742690205574037</v>
      </c>
      <c r="AO44">
        <f t="shared" si="24"/>
        <v>0.31466134923778261</v>
      </c>
      <c r="AP44">
        <f t="shared" si="25"/>
        <v>0.10106180918006673</v>
      </c>
      <c r="AQ44">
        <f t="shared" si="26"/>
        <v>8.865387734300921E-2</v>
      </c>
      <c r="AR44">
        <f t="shared" si="27"/>
        <v>0.55263696164143228</v>
      </c>
      <c r="AS44">
        <f t="shared" si="28"/>
        <v>0.27860564056148523</v>
      </c>
    </row>
    <row r="45" spans="1:45" x14ac:dyDescent="0.35">
      <c r="A45" s="3">
        <v>45098.895833333343</v>
      </c>
      <c r="B45" s="9">
        <v>6.3417119979858398</v>
      </c>
      <c r="C45" s="18">
        <v>0.16143260896205899</v>
      </c>
      <c r="D45" s="20">
        <f t="shared" si="5"/>
        <v>6.1802793890237808</v>
      </c>
      <c r="E45" s="9">
        <f t="shared" si="6"/>
        <v>6.1802793890237808</v>
      </c>
      <c r="F45" s="18">
        <f t="shared" si="7"/>
        <v>0</v>
      </c>
      <c r="G45" s="9">
        <v>3.5962810516357422</v>
      </c>
      <c r="H45" s="18">
        <v>0.16143260896205899</v>
      </c>
      <c r="I45" s="20">
        <f t="shared" si="8"/>
        <v>3.4348484426736832</v>
      </c>
      <c r="J45" s="9">
        <f t="shared" si="9"/>
        <v>3.4348484426736832</v>
      </c>
      <c r="K45" s="18">
        <f t="shared" si="10"/>
        <v>0</v>
      </c>
      <c r="L45" s="9">
        <v>3.5681743621826172</v>
      </c>
      <c r="M45" s="18">
        <v>0.16143260896205899</v>
      </c>
      <c r="N45" s="20">
        <f t="shared" si="11"/>
        <v>3.4067417532205582</v>
      </c>
      <c r="O45" s="7">
        <f t="shared" si="12"/>
        <v>3.4067417532205582</v>
      </c>
      <c r="P45" s="18">
        <f t="shared" si="13"/>
        <v>0</v>
      </c>
      <c r="Q45" s="9">
        <v>10.893667221069339</v>
      </c>
      <c r="R45" s="18">
        <v>0.16143260896205899</v>
      </c>
      <c r="S45" s="20">
        <f t="shared" si="14"/>
        <v>10.73223461210728</v>
      </c>
      <c r="T45" s="9">
        <f t="shared" si="15"/>
        <v>10.73223461210728</v>
      </c>
      <c r="U45" s="18">
        <f t="shared" si="16"/>
        <v>0</v>
      </c>
      <c r="V45" s="9">
        <v>7.0624723434448242</v>
      </c>
      <c r="W45" s="18">
        <v>0.16143260896205899</v>
      </c>
      <c r="X45" s="20">
        <f t="shared" si="17"/>
        <v>6.9010397344827652</v>
      </c>
      <c r="Y45" s="9">
        <f t="shared" si="18"/>
        <v>6.9010397344827652</v>
      </c>
      <c r="Z45" s="18">
        <f t="shared" si="19"/>
        <v>0</v>
      </c>
      <c r="AA45" s="9"/>
      <c r="AB45" s="9">
        <f t="shared" si="20"/>
        <v>31.462306976318363</v>
      </c>
      <c r="AC45" s="9">
        <f t="shared" si="21"/>
        <v>0.80716304481029499</v>
      </c>
      <c r="AD45" s="9"/>
      <c r="AE45" s="9"/>
      <c r="AF45" s="9">
        <f t="shared" si="22"/>
        <v>7.4358626939358061E-2</v>
      </c>
      <c r="AG45">
        <f t="shared" si="23"/>
        <v>0.05</v>
      </c>
      <c r="AI45">
        <f t="shared" si="0"/>
        <v>0.46352095417678352</v>
      </c>
      <c r="AJ45">
        <f t="shared" si="1"/>
        <v>0.25761363320052622</v>
      </c>
      <c r="AK45">
        <f t="shared" si="2"/>
        <v>0.25550563149154187</v>
      </c>
      <c r="AL45">
        <f t="shared" si="3"/>
        <v>0.80491759590804601</v>
      </c>
      <c r="AM45">
        <f t="shared" si="4"/>
        <v>0.51757798008620737</v>
      </c>
      <c r="AO45">
        <f t="shared" si="24"/>
        <v>0.45955708946942309</v>
      </c>
      <c r="AP45">
        <f t="shared" si="25"/>
        <v>0.25541061394200743</v>
      </c>
      <c r="AQ45">
        <f t="shared" si="26"/>
        <v>0.25332063910646213</v>
      </c>
      <c r="AR45">
        <f t="shared" si="27"/>
        <v>0.79803422974735139</v>
      </c>
      <c r="AS45">
        <f t="shared" si="28"/>
        <v>0.51315183911009055</v>
      </c>
    </row>
    <row r="46" spans="1:45" x14ac:dyDescent="0.35">
      <c r="A46" s="3">
        <v>45098.916666666657</v>
      </c>
      <c r="B46" s="9">
        <v>6.2562251091003418</v>
      </c>
      <c r="C46" s="18">
        <v>-1.1583259329199789E-2</v>
      </c>
      <c r="D46" s="20">
        <f t="shared" si="5"/>
        <v>6.2678083684295416</v>
      </c>
      <c r="E46" s="9">
        <f t="shared" si="6"/>
        <v>6.2678083684295416</v>
      </c>
      <c r="F46" s="18">
        <f t="shared" si="7"/>
        <v>0</v>
      </c>
      <c r="G46" s="9">
        <v>3.5725302696228032</v>
      </c>
      <c r="H46" s="18">
        <v>-1.1583259329199789E-2</v>
      </c>
      <c r="I46" s="20">
        <f t="shared" si="8"/>
        <v>3.584113528952003</v>
      </c>
      <c r="J46" s="9">
        <f t="shared" si="9"/>
        <v>3.584113528952003</v>
      </c>
      <c r="K46" s="18">
        <f t="shared" si="10"/>
        <v>0</v>
      </c>
      <c r="L46" s="9">
        <v>3.4382832050323491</v>
      </c>
      <c r="M46" s="18">
        <v>-1.1583259329199789E-2</v>
      </c>
      <c r="N46" s="20">
        <f t="shared" si="11"/>
        <v>3.4498664643615489</v>
      </c>
      <c r="O46" s="7">
        <f t="shared" si="12"/>
        <v>3.4498664643615489</v>
      </c>
      <c r="P46" s="18">
        <f t="shared" si="13"/>
        <v>0</v>
      </c>
      <c r="Q46" s="9">
        <v>10.690769195556641</v>
      </c>
      <c r="R46" s="18">
        <v>-1.1583259329199789E-2</v>
      </c>
      <c r="S46" s="20">
        <f t="shared" si="14"/>
        <v>10.70235245488584</v>
      </c>
      <c r="T46" s="9">
        <f t="shared" si="15"/>
        <v>10.70235245488584</v>
      </c>
      <c r="U46" s="18">
        <f t="shared" si="16"/>
        <v>0</v>
      </c>
      <c r="V46" s="9">
        <v>6.9764776229858398</v>
      </c>
      <c r="W46" s="18">
        <v>-1.1583259329199789E-2</v>
      </c>
      <c r="X46" s="20">
        <f t="shared" si="17"/>
        <v>6.9880608823150396</v>
      </c>
      <c r="Y46" s="9">
        <f t="shared" si="18"/>
        <v>6.9880608823150396</v>
      </c>
      <c r="Z46" s="18">
        <f t="shared" si="19"/>
        <v>0</v>
      </c>
      <c r="AA46" s="9"/>
      <c r="AB46" s="9">
        <f t="shared" si="20"/>
        <v>30.934285402297974</v>
      </c>
      <c r="AC46" s="9">
        <f t="shared" si="21"/>
        <v>-5.7916296645998948E-2</v>
      </c>
      <c r="AD46" s="9"/>
      <c r="AE46" s="9"/>
      <c r="AF46" s="9">
        <f t="shared" si="22"/>
        <v>7.5046805911218581E-2</v>
      </c>
      <c r="AG46">
        <f t="shared" si="23"/>
        <v>0.05</v>
      </c>
      <c r="AI46">
        <f t="shared" si="0"/>
        <v>0.47008562763221562</v>
      </c>
      <c r="AJ46">
        <f t="shared" si="1"/>
        <v>0.26880851467140021</v>
      </c>
      <c r="AK46">
        <f t="shared" si="2"/>
        <v>0.25873998482711613</v>
      </c>
      <c r="AL46">
        <f t="shared" si="3"/>
        <v>0.80267643411643796</v>
      </c>
      <c r="AM46">
        <f t="shared" si="4"/>
        <v>0.52410456617362799</v>
      </c>
      <c r="AO46">
        <f t="shared" si="24"/>
        <v>0.47037899811424339</v>
      </c>
      <c r="AP46">
        <f t="shared" si="25"/>
        <v>0.26897627237103366</v>
      </c>
      <c r="AQ46">
        <f t="shared" si="26"/>
        <v>0.25890145897056305</v>
      </c>
      <c r="AR46">
        <f t="shared" si="27"/>
        <v>0.80317736747527135</v>
      </c>
      <c r="AS46">
        <f t="shared" si="28"/>
        <v>0.52443164873087567</v>
      </c>
    </row>
    <row r="47" spans="1:45" x14ac:dyDescent="0.35">
      <c r="A47" s="3">
        <v>45098.9375</v>
      </c>
      <c r="B47" s="9">
        <v>6.1950974464416504</v>
      </c>
      <c r="C47" s="18">
        <v>-1.1527508497238159E-2</v>
      </c>
      <c r="D47" s="20">
        <f t="shared" si="5"/>
        <v>6.2066249549388885</v>
      </c>
      <c r="E47" s="9">
        <f t="shared" si="6"/>
        <v>6.2066249549388885</v>
      </c>
      <c r="F47" s="18">
        <f t="shared" si="7"/>
        <v>0</v>
      </c>
      <c r="G47" s="9">
        <v>3.486761093139648</v>
      </c>
      <c r="H47" s="18">
        <v>-1.1527508497238159E-2</v>
      </c>
      <c r="I47" s="20">
        <f t="shared" si="8"/>
        <v>3.4982886016368862</v>
      </c>
      <c r="J47" s="9">
        <f t="shared" si="9"/>
        <v>3.4982886016368862</v>
      </c>
      <c r="K47" s="18">
        <f t="shared" si="10"/>
        <v>0</v>
      </c>
      <c r="L47" s="9">
        <v>3.3024051189422612</v>
      </c>
      <c r="M47" s="18">
        <v>-1.1527508497238159E-2</v>
      </c>
      <c r="N47" s="20">
        <f t="shared" si="11"/>
        <v>3.3139326274394993</v>
      </c>
      <c r="O47" s="7">
        <f t="shared" si="12"/>
        <v>3.3139326274394993</v>
      </c>
      <c r="P47" s="18">
        <f t="shared" si="13"/>
        <v>0</v>
      </c>
      <c r="Q47" s="9">
        <v>10.43313503265381</v>
      </c>
      <c r="R47" s="18">
        <v>-1.1527508497238159E-2</v>
      </c>
      <c r="S47" s="20">
        <f t="shared" si="14"/>
        <v>10.444662541151049</v>
      </c>
      <c r="T47" s="9">
        <f t="shared" si="15"/>
        <v>10.444662541151049</v>
      </c>
      <c r="U47" s="18">
        <f t="shared" si="16"/>
        <v>0</v>
      </c>
      <c r="V47" s="9">
        <v>6.9059343338012704</v>
      </c>
      <c r="W47" s="18">
        <v>-1.1527508497238159E-2</v>
      </c>
      <c r="X47" s="20">
        <f t="shared" si="17"/>
        <v>6.9174618422985086</v>
      </c>
      <c r="Y47" s="9">
        <f t="shared" si="18"/>
        <v>6.9174618422985086</v>
      </c>
      <c r="Z47" s="18">
        <f t="shared" si="19"/>
        <v>0</v>
      </c>
      <c r="AA47" s="9"/>
      <c r="AB47" s="9">
        <f t="shared" si="20"/>
        <v>30.323333024978638</v>
      </c>
      <c r="AC47" s="9">
        <f t="shared" si="21"/>
        <v>-5.7637542486190796E-2</v>
      </c>
      <c r="AD47" s="9"/>
      <c r="AE47" s="9"/>
      <c r="AF47" s="9">
        <f t="shared" si="22"/>
        <v>7.5047519135214055E-2</v>
      </c>
      <c r="AG47">
        <f t="shared" si="23"/>
        <v>0.05</v>
      </c>
      <c r="AI47">
        <f t="shared" si="0"/>
        <v>0.46549687162041664</v>
      </c>
      <c r="AJ47">
        <f t="shared" si="1"/>
        <v>0.26237164512276645</v>
      </c>
      <c r="AK47">
        <f t="shared" si="2"/>
        <v>0.24854494705796243</v>
      </c>
      <c r="AL47">
        <f t="shared" si="3"/>
        <v>0.78334969058632864</v>
      </c>
      <c r="AM47">
        <f t="shared" si="4"/>
        <v>0.51880963817238812</v>
      </c>
      <c r="AO47">
        <f t="shared" si="24"/>
        <v>0.46579180507087331</v>
      </c>
      <c r="AP47">
        <f t="shared" si="25"/>
        <v>0.26253788077184542</v>
      </c>
      <c r="AQ47">
        <f t="shared" si="26"/>
        <v>0.24870242227057601</v>
      </c>
      <c r="AR47">
        <f t="shared" si="27"/>
        <v>0.78384601191788672</v>
      </c>
      <c r="AS47">
        <f t="shared" si="28"/>
        <v>0.51913834997701036</v>
      </c>
    </row>
    <row r="48" spans="1:45" x14ac:dyDescent="0.35">
      <c r="A48" s="3">
        <v>45098.958333333343</v>
      </c>
      <c r="B48" s="9">
        <v>6.2453994750976563</v>
      </c>
      <c r="C48" s="18">
        <v>0.16255174577236181</v>
      </c>
      <c r="D48" s="20">
        <f t="shared" si="5"/>
        <v>6.0828477293252945</v>
      </c>
      <c r="E48" s="9">
        <f t="shared" si="6"/>
        <v>6.0828477293252945</v>
      </c>
      <c r="F48" s="18">
        <f t="shared" si="7"/>
        <v>0</v>
      </c>
      <c r="G48" s="9">
        <v>3.4630832672119141</v>
      </c>
      <c r="H48" s="18">
        <v>0.16255174577236181</v>
      </c>
      <c r="I48" s="20">
        <f t="shared" si="8"/>
        <v>3.3005315214395523</v>
      </c>
      <c r="J48" s="9">
        <f t="shared" si="9"/>
        <v>3.3005315214395523</v>
      </c>
      <c r="K48" s="18">
        <f t="shared" si="10"/>
        <v>0</v>
      </c>
      <c r="L48" s="9">
        <v>3.2397785186767578</v>
      </c>
      <c r="M48" s="18">
        <v>0.16255174577236181</v>
      </c>
      <c r="N48" s="20">
        <f t="shared" si="11"/>
        <v>3.0772267729043961</v>
      </c>
      <c r="O48" s="7">
        <f t="shared" si="12"/>
        <v>3.0772267729043961</v>
      </c>
      <c r="P48" s="18">
        <f t="shared" si="13"/>
        <v>0</v>
      </c>
      <c r="Q48" s="9">
        <v>10.24374294281006</v>
      </c>
      <c r="R48" s="18">
        <v>0.16255174577236181</v>
      </c>
      <c r="S48" s="20">
        <f t="shared" si="14"/>
        <v>10.081191197037699</v>
      </c>
      <c r="T48" s="9">
        <f t="shared" si="15"/>
        <v>10.081191197037699</v>
      </c>
      <c r="U48" s="18">
        <f t="shared" si="16"/>
        <v>0</v>
      </c>
      <c r="V48" s="9">
        <v>6.7967405319213867</v>
      </c>
      <c r="W48" s="18">
        <v>0.16255174577236181</v>
      </c>
      <c r="X48" s="20">
        <f t="shared" si="17"/>
        <v>6.634188786149025</v>
      </c>
      <c r="Y48" s="9">
        <f t="shared" si="18"/>
        <v>6.634188786149025</v>
      </c>
      <c r="Z48" s="18">
        <f t="shared" si="19"/>
        <v>0</v>
      </c>
      <c r="AA48" s="9"/>
      <c r="AB48" s="9">
        <f t="shared" si="20"/>
        <v>29.988744735717773</v>
      </c>
      <c r="AC48" s="9">
        <f t="shared" si="21"/>
        <v>0.812758728861809</v>
      </c>
      <c r="AD48" s="9"/>
      <c r="AE48" s="9"/>
      <c r="AF48" s="9">
        <f t="shared" si="22"/>
        <v>7.4322446857959204E-2</v>
      </c>
      <c r="AG48">
        <f t="shared" si="23"/>
        <v>0.05</v>
      </c>
      <c r="AI48">
        <f t="shared" si="0"/>
        <v>0.45621357969939708</v>
      </c>
      <c r="AJ48">
        <f t="shared" si="1"/>
        <v>0.24753986410796641</v>
      </c>
      <c r="AK48">
        <f t="shared" si="2"/>
        <v>0.2307920079678297</v>
      </c>
      <c r="AL48">
        <f t="shared" si="3"/>
        <v>0.75608933977782733</v>
      </c>
      <c r="AM48">
        <f t="shared" si="4"/>
        <v>0.49756415896117684</v>
      </c>
      <c r="AO48">
        <f t="shared" si="24"/>
        <v>0.45209212710783703</v>
      </c>
      <c r="AP48">
        <f t="shared" si="25"/>
        <v>0.24530357860521038</v>
      </c>
      <c r="AQ48">
        <f t="shared" si="26"/>
        <v>0.22870702329907627</v>
      </c>
      <c r="AR48">
        <f t="shared" si="27"/>
        <v>0.74925879700676046</v>
      </c>
      <c r="AS48">
        <f t="shared" si="28"/>
        <v>0.49306914350422981</v>
      </c>
    </row>
    <row r="49" spans="1:46" x14ac:dyDescent="0.35">
      <c r="A49" s="3">
        <v>45098.979166666657</v>
      </c>
      <c r="B49" s="9">
        <v>6.2341094017028809</v>
      </c>
      <c r="C49" s="18">
        <v>0.1634362190961838</v>
      </c>
      <c r="D49" s="20">
        <f t="shared" si="5"/>
        <v>6.0706731826066971</v>
      </c>
      <c r="E49" s="9">
        <f t="shared" si="6"/>
        <v>6.0706731826066971</v>
      </c>
      <c r="F49" s="18">
        <f t="shared" si="7"/>
        <v>0</v>
      </c>
      <c r="G49" s="9">
        <v>3.4809117317199711</v>
      </c>
      <c r="H49" s="18">
        <v>0.1634362190961838</v>
      </c>
      <c r="I49" s="20">
        <f t="shared" si="8"/>
        <v>3.3174755126237874</v>
      </c>
      <c r="J49" s="9">
        <f t="shared" si="9"/>
        <v>3.3174755126237874</v>
      </c>
      <c r="K49" s="18">
        <f t="shared" si="10"/>
        <v>0</v>
      </c>
      <c r="L49" s="9">
        <v>3.2066597938537602</v>
      </c>
      <c r="M49" s="18">
        <v>0.1634362190961838</v>
      </c>
      <c r="N49" s="20">
        <f t="shared" si="11"/>
        <v>3.0432235747575764</v>
      </c>
      <c r="O49" s="7">
        <f t="shared" si="12"/>
        <v>3.0432235747575764</v>
      </c>
      <c r="P49" s="18">
        <f t="shared" si="13"/>
        <v>0</v>
      </c>
      <c r="Q49" s="9">
        <v>10.038816452026371</v>
      </c>
      <c r="R49" s="18">
        <v>0.1634362190961838</v>
      </c>
      <c r="S49" s="20">
        <f t="shared" si="14"/>
        <v>9.875380232930187</v>
      </c>
      <c r="T49" s="9">
        <f t="shared" si="15"/>
        <v>9.875380232930187</v>
      </c>
      <c r="U49" s="18">
        <f t="shared" si="16"/>
        <v>0</v>
      </c>
      <c r="V49" s="9">
        <v>6.6280808448791504</v>
      </c>
      <c r="W49" s="18">
        <v>0.1634362190961838</v>
      </c>
      <c r="X49" s="20">
        <f t="shared" si="17"/>
        <v>6.4646446257829666</v>
      </c>
      <c r="Y49" s="9">
        <f t="shared" si="18"/>
        <v>6.4646446257829666</v>
      </c>
      <c r="Z49" s="18">
        <f t="shared" si="19"/>
        <v>0</v>
      </c>
      <c r="AA49" s="9"/>
      <c r="AB49" s="9">
        <f t="shared" si="20"/>
        <v>29.588578224182132</v>
      </c>
      <c r="AC49" s="9">
        <f t="shared" si="21"/>
        <v>0.817181095480919</v>
      </c>
      <c r="AD49" s="9"/>
      <c r="AE49" s="9"/>
      <c r="AF49" s="9">
        <f t="shared" si="22"/>
        <v>7.4309546838234805E-2</v>
      </c>
      <c r="AG49">
        <f t="shared" si="23"/>
        <v>0.05</v>
      </c>
      <c r="AI49">
        <f t="shared" si="0"/>
        <v>0.45530048869550227</v>
      </c>
      <c r="AJ49">
        <f t="shared" si="1"/>
        <v>0.24881066344678404</v>
      </c>
      <c r="AK49">
        <f t="shared" si="2"/>
        <v>0.22824176810681823</v>
      </c>
      <c r="AL49">
        <f t="shared" si="3"/>
        <v>0.74065351746976404</v>
      </c>
      <c r="AM49">
        <f t="shared" si="4"/>
        <v>0.48484834693372247</v>
      </c>
      <c r="AO49">
        <f t="shared" si="24"/>
        <v>0.4511089732025283</v>
      </c>
      <c r="AP49">
        <f t="shared" si="25"/>
        <v>0.24652010199001434</v>
      </c>
      <c r="AQ49">
        <f t="shared" si="26"/>
        <v>0.22614056476766847</v>
      </c>
      <c r="AR49">
        <f t="shared" si="27"/>
        <v>0.73383502996430383</v>
      </c>
      <c r="AS49">
        <f t="shared" si="28"/>
        <v>0.48038481261216226</v>
      </c>
    </row>
    <row r="50" spans="1:46" x14ac:dyDescent="0.35">
      <c r="B50" s="9"/>
      <c r="C50" s="18"/>
      <c r="D50" s="20"/>
      <c r="E50" s="9">
        <f>SUM(E2:E49)</f>
        <v>143.90512267313898</v>
      </c>
      <c r="F50" s="18">
        <f>SUM(F2:F49)</f>
        <v>2.5175418853759748</v>
      </c>
      <c r="G50" s="9"/>
      <c r="H50" s="18"/>
      <c r="I50" s="20"/>
      <c r="J50" s="9">
        <f>SUM(J2:J49)</f>
        <v>52.084592824801803</v>
      </c>
      <c r="K50" s="18">
        <f>SUM(K2:K49)</f>
        <v>98.998116493225098</v>
      </c>
      <c r="L50" s="9"/>
      <c r="M50" s="18"/>
      <c r="N50" s="20"/>
      <c r="O50" s="7">
        <f>SUM(O2:O49)</f>
        <v>46.597074722871184</v>
      </c>
      <c r="P50" s="18">
        <f>SUM(P2:P49)</f>
        <v>130.99832773208618</v>
      </c>
      <c r="Q50" s="9"/>
      <c r="R50" s="18"/>
      <c r="S50" s="20"/>
      <c r="T50" s="9">
        <f>SUM(T2:T49)</f>
        <v>229.09272663854063</v>
      </c>
      <c r="U50" s="18">
        <f>SUM(U2:U49)</f>
        <v>16.73515701293945</v>
      </c>
      <c r="V50" s="9"/>
      <c r="W50" s="18"/>
      <c r="X50" s="20"/>
      <c r="Y50" s="9">
        <f>SUM(Y2:Y49)</f>
        <v>89.717646678909659</v>
      </c>
      <c r="Z50" s="18">
        <f>SUM(Z2:Z49)</f>
        <v>191.32785129547119</v>
      </c>
      <c r="AB50" s="9"/>
      <c r="AF50" s="9"/>
    </row>
    <row r="51" spans="1:46" x14ac:dyDescent="0.35">
      <c r="B51" s="9"/>
      <c r="C51" s="18"/>
      <c r="D51" s="20"/>
      <c r="E51" s="9"/>
      <c r="F51" s="18"/>
      <c r="G51" s="9"/>
      <c r="H51" s="18"/>
      <c r="I51" s="20"/>
      <c r="J51" s="9"/>
      <c r="K51" s="18"/>
      <c r="L51" s="9"/>
      <c r="M51" s="18"/>
      <c r="N51" s="20"/>
      <c r="O51" s="7"/>
      <c r="P51" s="18"/>
      <c r="Q51" s="9"/>
      <c r="R51" s="18"/>
      <c r="S51" s="20"/>
      <c r="T51" s="9"/>
      <c r="U51" s="18"/>
      <c r="V51" s="9"/>
      <c r="W51" s="18"/>
      <c r="X51" s="20"/>
      <c r="Y51" s="9"/>
      <c r="Z51" s="18"/>
      <c r="AF51" s="9"/>
      <c r="AI51">
        <f>SUM(AI2:AI50)</f>
        <v>10.729945653351024</v>
      </c>
      <c r="AJ51">
        <f>SUM(AJ2:AJ50)</f>
        <v>1.4313915495295073</v>
      </c>
      <c r="AK51">
        <f t="shared" ref="AK51:AM51" si="29">SUM(AK2:AK50)</f>
        <v>0.21982241091318375</v>
      </c>
      <c r="AL51">
        <f t="shared" si="29"/>
        <v>16.763575572567063</v>
      </c>
      <c r="AM51">
        <f t="shared" si="29"/>
        <v>1.945627218531444</v>
      </c>
      <c r="AN51" s="23">
        <f>SUM(AI51:AM51)</f>
        <v>31.090362404892222</v>
      </c>
      <c r="AO51">
        <f>SUM(AO2:AO50)</f>
        <v>9.1666099620200168</v>
      </c>
      <c r="AP51">
        <f>SUM(AP2:AP50)</f>
        <v>-0.61146760839943326</v>
      </c>
      <c r="AQ51">
        <f>SUM(AQ2:AQ50)</f>
        <v>-2.3287254998668816</v>
      </c>
      <c r="AR51">
        <f>SUM(AR2:AR50)</f>
        <v>14.106175071667856</v>
      </c>
      <c r="AS51">
        <f>SUM(AS2:AS50)</f>
        <v>-1.9366437042589268</v>
      </c>
      <c r="AT51" s="23">
        <f>SUM(AO51:AS51)</f>
        <v>18.39594822116263</v>
      </c>
    </row>
    <row r="52" spans="1:46" x14ac:dyDescent="0.35">
      <c r="B52" s="9"/>
      <c r="C52" s="18"/>
      <c r="D52" s="20"/>
      <c r="E52" s="9"/>
      <c r="F52" s="18"/>
      <c r="G52" s="9"/>
      <c r="H52" s="18"/>
      <c r="I52" s="20"/>
      <c r="J52" s="9"/>
      <c r="K52" s="18"/>
      <c r="L52" s="9"/>
      <c r="M52" s="18"/>
      <c r="N52" s="20"/>
      <c r="O52" s="7"/>
      <c r="P52" s="18"/>
      <c r="Q52" s="9"/>
      <c r="R52" s="18"/>
      <c r="S52" s="20"/>
      <c r="T52" s="9"/>
      <c r="U52" s="18"/>
      <c r="V52" s="9"/>
      <c r="W52" s="18"/>
      <c r="X52" s="20"/>
      <c r="Y52" s="9"/>
      <c r="Z52" s="18"/>
      <c r="AI52">
        <f>E50*0.5*0.15-F50*0.5*0.05</f>
        <v>10.729945653351024</v>
      </c>
      <c r="AJ52">
        <f>J50*0.5*0.15-K50*0.5*0.05</f>
        <v>1.4313915495295073</v>
      </c>
      <c r="AK52">
        <f>O50*0.5*0.15-P50*0.5*0.05</f>
        <v>0.21982241091318411</v>
      </c>
      <c r="AL52">
        <f>T50*0.5*0.15-U50*0.5*0.05</f>
        <v>16.76357557256706</v>
      </c>
      <c r="AM52">
        <f>Y50*0.5*0.15-Z50*0.5*0.05</f>
        <v>1.9456272185314445</v>
      </c>
      <c r="AN52" s="23">
        <f>SUM(AI52:AM52)</f>
        <v>31.090362404892222</v>
      </c>
    </row>
    <row r="53" spans="1:46" x14ac:dyDescent="0.35">
      <c r="AT53">
        <f>(AN51-AT51)/AN51*100</f>
        <v>40.830705086062501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OD</vt:lpstr>
      <vt:lpstr>SDR</vt:lpstr>
      <vt:lpstr>BS</vt:lpstr>
      <vt:lpstr>MMR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 PRADHAN</dc:creator>
  <cp:lastModifiedBy>ASHISH SINGH</cp:lastModifiedBy>
  <dcterms:created xsi:type="dcterms:W3CDTF">2024-11-19T12:16:40Z</dcterms:created>
  <dcterms:modified xsi:type="dcterms:W3CDTF">2024-12-03T15:20:06Z</dcterms:modified>
</cp:coreProperties>
</file>