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ulkwize\bulkwize-code\DBUtil\conf\"/>
    </mc:Choice>
  </mc:AlternateContent>
  <bookViews>
    <workbookView xWindow="0" yWindow="0" windowWidth="20490" windowHeight="7455" tabRatio="730" firstSheet="3" activeTab="3"/>
  </bookViews>
  <sheets>
    <sheet name="Summary Sheet" sheetId="13" state="hidden" r:id="rId1"/>
    <sheet name="Final Format" sheetId="12" state="hidden" r:id="rId2"/>
    <sheet name="Pivot" sheetId="11" state="hidden" r:id="rId3"/>
    <sheet name="Sheet1" sheetId="14" r:id="rId4"/>
    <sheet name="Sheet2" sheetId="15" r:id="rId5"/>
  </sheets>
  <externalReferences>
    <externalReference r:id="rId6"/>
  </externalReferences>
  <calcPr calcId="152511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2" i="14"/>
  <c r="F35" i="12" l="1"/>
  <c r="F34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4" i="12"/>
  <c r="F3" i="12"/>
  <c r="A35" i="12" l="1"/>
  <c r="A34" i="12"/>
  <c r="T36" i="12" l="1"/>
  <c r="U48" i="12"/>
  <c r="T48" i="12"/>
  <c r="U46" i="12"/>
  <c r="T46" i="12"/>
  <c r="U45" i="12"/>
  <c r="T45" i="12"/>
  <c r="T47" i="12" s="1"/>
  <c r="U36" i="12"/>
  <c r="L39" i="12"/>
  <c r="L40" i="12" s="1"/>
  <c r="H39" i="12"/>
  <c r="G39" i="12"/>
  <c r="G40" i="12" s="1"/>
  <c r="F39" i="12"/>
  <c r="F40" i="12" s="1"/>
  <c r="E39" i="12"/>
  <c r="E40" i="12" s="1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U47" i="12" l="1"/>
  <c r="U39" i="12"/>
  <c r="U40" i="12" s="1"/>
  <c r="T39" i="12"/>
  <c r="T40" i="12" s="1"/>
  <c r="T32" i="12"/>
  <c r="T37" i="12" s="1"/>
  <c r="H40" i="12"/>
  <c r="L48" i="12" l="1"/>
  <c r="H48" i="12"/>
  <c r="G48" i="12"/>
  <c r="F48" i="12"/>
  <c r="L46" i="12"/>
  <c r="H46" i="12"/>
  <c r="G46" i="12"/>
  <c r="F46" i="12"/>
  <c r="L45" i="12"/>
  <c r="L47" i="12" s="1"/>
  <c r="H45" i="12"/>
  <c r="G45" i="12"/>
  <c r="G47" i="12" s="1"/>
  <c r="F45" i="12"/>
  <c r="E48" i="12"/>
  <c r="E46" i="12"/>
  <c r="E45" i="12"/>
  <c r="E47" i="12" s="1"/>
  <c r="E22" i="13"/>
  <c r="D22" i="13"/>
  <c r="C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8" i="13"/>
  <c r="F7" i="13"/>
  <c r="F6" i="13"/>
  <c r="F5" i="13"/>
  <c r="F4" i="13"/>
  <c r="F9" i="13"/>
  <c r="B22" i="13"/>
  <c r="F22" i="13" l="1"/>
  <c r="H47" i="12"/>
  <c r="F47" i="12"/>
  <c r="B41" i="11" l="1"/>
  <c r="L32" i="12"/>
  <c r="H32" i="12"/>
  <c r="G32" i="12"/>
  <c r="F32" i="12"/>
  <c r="E32" i="12"/>
  <c r="P5" i="12"/>
  <c r="O5" i="12"/>
  <c r="N5" i="12"/>
  <c r="M5" i="12"/>
  <c r="P31" i="12"/>
  <c r="O31" i="12"/>
  <c r="N31" i="12"/>
  <c r="M31" i="12"/>
  <c r="L36" i="12"/>
  <c r="B32" i="12"/>
  <c r="B36" i="12"/>
  <c r="B37" i="12"/>
  <c r="C3" i="12" s="1"/>
  <c r="J3" i="12" s="1"/>
  <c r="C14" i="12" l="1"/>
  <c r="J14" i="12" s="1"/>
  <c r="Q31" i="12"/>
  <c r="Q5" i="12"/>
  <c r="S5" i="12" s="1"/>
  <c r="L37" i="12"/>
  <c r="C26" i="12"/>
  <c r="J26" i="12" s="1"/>
  <c r="C18" i="12"/>
  <c r="J18" i="12" s="1"/>
  <c r="C6" i="12"/>
  <c r="J6" i="12" s="1"/>
  <c r="C29" i="12"/>
  <c r="J29" i="12" s="1"/>
  <c r="C25" i="12"/>
  <c r="J25" i="12" s="1"/>
  <c r="C21" i="12"/>
  <c r="J21" i="12" s="1"/>
  <c r="C17" i="12"/>
  <c r="J17" i="12" s="1"/>
  <c r="C13" i="12"/>
  <c r="J13" i="12" s="1"/>
  <c r="C9" i="12"/>
  <c r="J9" i="12" s="1"/>
  <c r="C5" i="12"/>
  <c r="J5" i="12" s="1"/>
  <c r="R5" i="12" s="1"/>
  <c r="C34" i="12"/>
  <c r="J34" i="12" s="1"/>
  <c r="J39" i="12" s="1"/>
  <c r="J40" i="12" s="1"/>
  <c r="C30" i="12"/>
  <c r="J30" i="12" s="1"/>
  <c r="C22" i="12"/>
  <c r="J22" i="12" s="1"/>
  <c r="C10" i="12"/>
  <c r="J10" i="12" s="1"/>
  <c r="U32" i="12"/>
  <c r="U37" i="12" s="1"/>
  <c r="C28" i="12"/>
  <c r="J28" i="12" s="1"/>
  <c r="C24" i="12"/>
  <c r="J24" i="12" s="1"/>
  <c r="C20" i="12"/>
  <c r="J20" i="12" s="1"/>
  <c r="C16" i="12"/>
  <c r="J16" i="12" s="1"/>
  <c r="C12" i="12"/>
  <c r="J12" i="12" s="1"/>
  <c r="C8" i="12"/>
  <c r="J8" i="12" s="1"/>
  <c r="C4" i="12"/>
  <c r="J4" i="12" s="1"/>
  <c r="J32" i="12" s="1"/>
  <c r="C35" i="12"/>
  <c r="J35" i="12" s="1"/>
  <c r="J48" i="12" s="1"/>
  <c r="C31" i="12"/>
  <c r="J31" i="12" s="1"/>
  <c r="R31" i="12" s="1"/>
  <c r="C27" i="12"/>
  <c r="J27" i="12" s="1"/>
  <c r="C23" i="12"/>
  <c r="J23" i="12" s="1"/>
  <c r="C19" i="12"/>
  <c r="J19" i="12" s="1"/>
  <c r="C15" i="12"/>
  <c r="J15" i="12" s="1"/>
  <c r="C11" i="12"/>
  <c r="J11" i="12" s="1"/>
  <c r="C7" i="12"/>
  <c r="J7" i="12" s="1"/>
  <c r="J46" i="12" l="1"/>
  <c r="S31" i="12"/>
  <c r="J45" i="12"/>
  <c r="J47" i="12"/>
  <c r="C32" i="12"/>
  <c r="C36" i="12"/>
  <c r="C37" i="12" s="1"/>
  <c r="R35" i="12" l="1"/>
  <c r="P35" i="12"/>
  <c r="O35" i="12"/>
  <c r="N35" i="12"/>
  <c r="M35" i="12"/>
  <c r="H36" i="12"/>
  <c r="O34" i="12"/>
  <c r="O39" i="12" s="1"/>
  <c r="O40" i="12" s="1"/>
  <c r="F36" i="12"/>
  <c r="P48" i="12" l="1"/>
  <c r="P46" i="12"/>
  <c r="P45" i="12"/>
  <c r="O48" i="12"/>
  <c r="O45" i="12"/>
  <c r="O46" i="12"/>
  <c r="M48" i="12"/>
  <c r="M45" i="12"/>
  <c r="M47" i="12" s="1"/>
  <c r="M46" i="12"/>
  <c r="N48" i="12"/>
  <c r="N45" i="12"/>
  <c r="N46" i="12"/>
  <c r="R46" i="12"/>
  <c r="R48" i="12"/>
  <c r="R45" i="12"/>
  <c r="Q35" i="12"/>
  <c r="E36" i="12"/>
  <c r="M34" i="12"/>
  <c r="O36" i="12"/>
  <c r="P34" i="12"/>
  <c r="I35" i="12"/>
  <c r="I34" i="12"/>
  <c r="I39" i="12" s="1"/>
  <c r="I40" i="12" s="1"/>
  <c r="N34" i="12"/>
  <c r="G36" i="12"/>
  <c r="O47" i="12" l="1"/>
  <c r="R47" i="12"/>
  <c r="P36" i="12"/>
  <c r="P39" i="12"/>
  <c r="P40" i="12" s="1"/>
  <c r="P47" i="12"/>
  <c r="M36" i="12"/>
  <c r="M39" i="12"/>
  <c r="M40" i="12" s="1"/>
  <c r="K35" i="12"/>
  <c r="K48" i="12" s="1"/>
  <c r="I46" i="12"/>
  <c r="I48" i="12"/>
  <c r="I45" i="12"/>
  <c r="S35" i="12"/>
  <c r="S45" i="12" s="1"/>
  <c r="Q48" i="12"/>
  <c r="Q45" i="12"/>
  <c r="Q46" i="12"/>
  <c r="N47" i="12"/>
  <c r="N36" i="12"/>
  <c r="N39" i="12"/>
  <c r="N40" i="12" s="1"/>
  <c r="I36" i="12"/>
  <c r="Q34" i="12"/>
  <c r="Q39" i="12" s="1"/>
  <c r="Q40" i="12" s="1"/>
  <c r="K45" i="12" l="1"/>
  <c r="S46" i="12"/>
  <c r="K46" i="12"/>
  <c r="S48" i="12"/>
  <c r="I47" i="12"/>
  <c r="Q47" i="12"/>
  <c r="Q36" i="12"/>
  <c r="K47" i="12" l="1"/>
  <c r="S47" i="12"/>
  <c r="R30" i="12"/>
  <c r="N30" i="12"/>
  <c r="P30" i="12"/>
  <c r="O30" i="12"/>
  <c r="M30" i="12"/>
  <c r="P29" i="12"/>
  <c r="R29" i="12"/>
  <c r="O29" i="12"/>
  <c r="N29" i="12"/>
  <c r="I29" i="12"/>
  <c r="K29" i="12" s="1"/>
  <c r="R28" i="12"/>
  <c r="N28" i="12"/>
  <c r="P28" i="12"/>
  <c r="O28" i="12"/>
  <c r="M28" i="12"/>
  <c r="P27" i="12"/>
  <c r="R27" i="12"/>
  <c r="O27" i="12"/>
  <c r="N27" i="12"/>
  <c r="I27" i="12"/>
  <c r="K27" i="12" s="1"/>
  <c r="R26" i="12"/>
  <c r="N26" i="12"/>
  <c r="P26" i="12"/>
  <c r="O26" i="12"/>
  <c r="M26" i="12"/>
  <c r="P25" i="12"/>
  <c r="R25" i="12"/>
  <c r="O25" i="12"/>
  <c r="N25" i="12"/>
  <c r="I25" i="12"/>
  <c r="K25" i="12" s="1"/>
  <c r="R24" i="12"/>
  <c r="N24" i="12"/>
  <c r="P24" i="12"/>
  <c r="O24" i="12"/>
  <c r="M24" i="12"/>
  <c r="P23" i="12"/>
  <c r="R23" i="12"/>
  <c r="O23" i="12"/>
  <c r="N23" i="12"/>
  <c r="I23" i="12"/>
  <c r="K23" i="12" s="1"/>
  <c r="R22" i="12"/>
  <c r="N22" i="12"/>
  <c r="I22" i="12"/>
  <c r="K22" i="12" s="1"/>
  <c r="P22" i="12"/>
  <c r="O22" i="12"/>
  <c r="M22" i="12"/>
  <c r="P21" i="12"/>
  <c r="R21" i="12"/>
  <c r="O21" i="12"/>
  <c r="N21" i="12"/>
  <c r="I21" i="12"/>
  <c r="K21" i="12" s="1"/>
  <c r="R20" i="12"/>
  <c r="N20" i="12"/>
  <c r="P20" i="12"/>
  <c r="O20" i="12"/>
  <c r="M20" i="12"/>
  <c r="P19" i="12"/>
  <c r="R19" i="12"/>
  <c r="O19" i="12"/>
  <c r="N19" i="12"/>
  <c r="I19" i="12"/>
  <c r="K19" i="12" s="1"/>
  <c r="R18" i="12"/>
  <c r="N18" i="12"/>
  <c r="P18" i="12"/>
  <c r="O18" i="12"/>
  <c r="M18" i="12"/>
  <c r="P17" i="12"/>
  <c r="R17" i="12"/>
  <c r="O17" i="12"/>
  <c r="N17" i="12"/>
  <c r="I17" i="12"/>
  <c r="K17" i="12" s="1"/>
  <c r="R16" i="12"/>
  <c r="N16" i="12"/>
  <c r="P16" i="12"/>
  <c r="O16" i="12"/>
  <c r="M16" i="12"/>
  <c r="P15" i="12"/>
  <c r="R15" i="12"/>
  <c r="O15" i="12"/>
  <c r="N15" i="12"/>
  <c r="I15" i="12"/>
  <c r="K15" i="12" s="1"/>
  <c r="R14" i="12"/>
  <c r="N14" i="12"/>
  <c r="P14" i="12"/>
  <c r="O14" i="12"/>
  <c r="M14" i="12"/>
  <c r="P13" i="12"/>
  <c r="R13" i="12"/>
  <c r="O13" i="12"/>
  <c r="N13" i="12"/>
  <c r="I13" i="12"/>
  <c r="K13" i="12" s="1"/>
  <c r="R12" i="12"/>
  <c r="N12" i="12"/>
  <c r="P12" i="12"/>
  <c r="O12" i="12"/>
  <c r="M12" i="12"/>
  <c r="P11" i="12"/>
  <c r="R11" i="12"/>
  <c r="O11" i="12"/>
  <c r="N11" i="12"/>
  <c r="I11" i="12"/>
  <c r="K11" i="12" s="1"/>
  <c r="R10" i="12"/>
  <c r="N10" i="12"/>
  <c r="P10" i="12"/>
  <c r="O10" i="12"/>
  <c r="M10" i="12"/>
  <c r="P9" i="12"/>
  <c r="R9" i="12"/>
  <c r="O9" i="12"/>
  <c r="N9" i="12"/>
  <c r="I9" i="12"/>
  <c r="K9" i="12" s="1"/>
  <c r="R8" i="12"/>
  <c r="N8" i="12"/>
  <c r="P8" i="12"/>
  <c r="O8" i="12"/>
  <c r="M8" i="12"/>
  <c r="P7" i="12"/>
  <c r="R7" i="12"/>
  <c r="O7" i="12"/>
  <c r="N7" i="12"/>
  <c r="I7" i="12"/>
  <c r="K7" i="12" s="1"/>
  <c r="R6" i="12"/>
  <c r="N6" i="12"/>
  <c r="P6" i="12"/>
  <c r="O6" i="12"/>
  <c r="M6" i="12"/>
  <c r="P4" i="12"/>
  <c r="R4" i="12"/>
  <c r="O4" i="12"/>
  <c r="N4" i="12"/>
  <c r="I4" i="12"/>
  <c r="K4" i="12" s="1"/>
  <c r="R3" i="12"/>
  <c r="N3" i="12"/>
  <c r="P3" i="12"/>
  <c r="O3" i="12"/>
  <c r="M3" i="12"/>
  <c r="P32" i="12" l="1"/>
  <c r="O32" i="12"/>
  <c r="O37" i="12" s="1"/>
  <c r="N32" i="12"/>
  <c r="N37" i="12" s="1"/>
  <c r="R32" i="12"/>
  <c r="F37" i="12"/>
  <c r="Q3" i="12"/>
  <c r="Q10" i="12"/>
  <c r="S10" i="12" s="1"/>
  <c r="Q18" i="12"/>
  <c r="S18" i="12" s="1"/>
  <c r="Q22" i="12"/>
  <c r="S22" i="12" s="1"/>
  <c r="Q6" i="12"/>
  <c r="S6" i="12" s="1"/>
  <c r="Q14" i="12"/>
  <c r="S14" i="12" s="1"/>
  <c r="Q26" i="12"/>
  <c r="S26" i="12" s="1"/>
  <c r="Q30" i="12"/>
  <c r="S30" i="12" s="1"/>
  <c r="Q8" i="12"/>
  <c r="S8" i="12" s="1"/>
  <c r="Q12" i="12"/>
  <c r="S12" i="12" s="1"/>
  <c r="Q16" i="12"/>
  <c r="S16" i="12" s="1"/>
  <c r="Q20" i="12"/>
  <c r="S20" i="12" s="1"/>
  <c r="Q24" i="12"/>
  <c r="S24" i="12" s="1"/>
  <c r="Q28" i="12"/>
  <c r="S28" i="12" s="1"/>
  <c r="P37" i="12"/>
  <c r="I6" i="12"/>
  <c r="K6" i="12" s="1"/>
  <c r="I12" i="12"/>
  <c r="K12" i="12" s="1"/>
  <c r="I14" i="12"/>
  <c r="K14" i="12" s="1"/>
  <c r="I16" i="12"/>
  <c r="K16" i="12" s="1"/>
  <c r="I24" i="12"/>
  <c r="K24" i="12" s="1"/>
  <c r="I26" i="12"/>
  <c r="K26" i="12" s="1"/>
  <c r="I28" i="12"/>
  <c r="K28" i="12" s="1"/>
  <c r="I30" i="12"/>
  <c r="K30" i="12" s="1"/>
  <c r="M4" i="12"/>
  <c r="M7" i="12"/>
  <c r="M9" i="12"/>
  <c r="M11" i="12"/>
  <c r="M13" i="12"/>
  <c r="M15" i="12"/>
  <c r="M17" i="12"/>
  <c r="M19" i="12"/>
  <c r="M21" i="12"/>
  <c r="M23" i="12"/>
  <c r="M25" i="12"/>
  <c r="M27" i="12"/>
  <c r="M29" i="12"/>
  <c r="I3" i="12"/>
  <c r="I10" i="12"/>
  <c r="K10" i="12" s="1"/>
  <c r="I18" i="12"/>
  <c r="K18" i="12" s="1"/>
  <c r="I8" i="12"/>
  <c r="K8" i="12" s="1"/>
  <c r="I20" i="12"/>
  <c r="K20" i="12" s="1"/>
  <c r="M32" i="12" l="1"/>
  <c r="I32" i="12"/>
  <c r="I37" i="12" s="1"/>
  <c r="J36" i="12"/>
  <c r="J37" i="12" s="1"/>
  <c r="R34" i="12"/>
  <c r="R39" i="12" s="1"/>
  <c r="R40" i="12" s="1"/>
  <c r="K34" i="12"/>
  <c r="E37" i="12"/>
  <c r="H37" i="12"/>
  <c r="G37" i="12"/>
  <c r="Q23" i="12"/>
  <c r="S23" i="12" s="1"/>
  <c r="Q25" i="12"/>
  <c r="S25" i="12" s="1"/>
  <c r="Q15" i="12"/>
  <c r="S15" i="12" s="1"/>
  <c r="Q7" i="12"/>
  <c r="S7" i="12" s="1"/>
  <c r="Q17" i="12"/>
  <c r="S17" i="12" s="1"/>
  <c r="Q21" i="12"/>
  <c r="S21" i="12" s="1"/>
  <c r="Q9" i="12"/>
  <c r="S9" i="12" s="1"/>
  <c r="Q29" i="12"/>
  <c r="S29" i="12" s="1"/>
  <c r="Q13" i="12"/>
  <c r="S13" i="12" s="1"/>
  <c r="Q4" i="12"/>
  <c r="S4" i="12" s="1"/>
  <c r="Q27" i="12"/>
  <c r="S27" i="12" s="1"/>
  <c r="Q19" i="12"/>
  <c r="S19" i="12" s="1"/>
  <c r="Q11" i="12"/>
  <c r="S11" i="12" s="1"/>
  <c r="M37" i="12"/>
  <c r="S3" i="12"/>
  <c r="K3" i="12"/>
  <c r="K32" i="12" s="1"/>
  <c r="S32" i="12" l="1"/>
  <c r="Q32" i="12"/>
  <c r="Q37" i="12" s="1"/>
  <c r="K36" i="12"/>
  <c r="K37" i="12" s="1"/>
  <c r="K39" i="12"/>
  <c r="K40" i="12" s="1"/>
  <c r="R36" i="12"/>
  <c r="R37" i="12" s="1"/>
  <c r="S34" i="12"/>
  <c r="S36" i="12" l="1"/>
  <c r="S37" i="12" s="1"/>
  <c r="S39" i="12"/>
  <c r="S40" i="12" s="1"/>
</calcChain>
</file>

<file path=xl/sharedStrings.xml><?xml version="1.0" encoding="utf-8"?>
<sst xmlns="http://schemas.openxmlformats.org/spreadsheetml/2006/main" count="771" uniqueCount="338">
  <si>
    <t>Brands</t>
  </si>
  <si>
    <t>Aer</t>
  </si>
  <si>
    <t>Anoop Hair Oil</t>
  </si>
  <si>
    <t>Cinthol Non-Lime</t>
  </si>
  <si>
    <t>Cinthol Lime</t>
  </si>
  <si>
    <t>Cinthol CSR</t>
  </si>
  <si>
    <t>Cinthol Deo Spray</t>
  </si>
  <si>
    <t>Cinthol Talc</t>
  </si>
  <si>
    <t>Cinthol Shower Gel</t>
  </si>
  <si>
    <t>Colorsoft</t>
  </si>
  <si>
    <t>Crowning Glory</t>
  </si>
  <si>
    <t>Dishwash</t>
  </si>
  <si>
    <t>Expert Original</t>
  </si>
  <si>
    <t>Expert Crème</t>
  </si>
  <si>
    <t>Ezee</t>
  </si>
  <si>
    <t>Fairglow</t>
  </si>
  <si>
    <t>Kali Mehendi</t>
  </si>
  <si>
    <t>Kesh Kala</t>
  </si>
  <si>
    <t>Godrej No.1 Soap</t>
  </si>
  <si>
    <t>Nupur</t>
  </si>
  <si>
    <t>Nupur crème</t>
  </si>
  <si>
    <t>Protekt</t>
  </si>
  <si>
    <t>Renew Crème</t>
  </si>
  <si>
    <t>Shaving Cream</t>
  </si>
  <si>
    <t>Shikakai</t>
  </si>
  <si>
    <t>Snuggy</t>
  </si>
  <si>
    <t>Genteel</t>
  </si>
  <si>
    <t>Godrej No.1 Facewash</t>
  </si>
  <si>
    <t>CP TOTAL</t>
  </si>
  <si>
    <t>HI TOTAL</t>
  </si>
  <si>
    <t>GK Activ+ 45N LV</t>
  </si>
  <si>
    <t>GK Activ+ 60N LV</t>
  </si>
  <si>
    <t>GK LMD GK Activ+ Combi</t>
  </si>
  <si>
    <t>GK LMD GK Xpress Combi</t>
  </si>
  <si>
    <t>GK Xpress LV</t>
  </si>
  <si>
    <t>GK Twin pack+Jumbo</t>
  </si>
  <si>
    <t>Hit Aerosol 450 Ml Cik</t>
  </si>
  <si>
    <t>Hit Aerosol 450 Ml Fik</t>
  </si>
  <si>
    <t>Hit Aerosol 615 Ml Cik</t>
  </si>
  <si>
    <t>Hit Aerosol 615 Ml Fik</t>
  </si>
  <si>
    <t>Provisional Elements</t>
  </si>
  <si>
    <t>Off Invoice</t>
  </si>
  <si>
    <t>ASM</t>
  </si>
  <si>
    <t>Additional Spends -1</t>
  </si>
  <si>
    <t>Additional Spends -2</t>
  </si>
  <si>
    <t>Additional Spends -3</t>
  </si>
  <si>
    <t>Additional Spends -4</t>
  </si>
  <si>
    <t>Additional Spends -5</t>
  </si>
  <si>
    <t>Visibility-1</t>
  </si>
  <si>
    <t>Visibility-2</t>
  </si>
  <si>
    <t>Visibility-3</t>
  </si>
  <si>
    <t>Visibility-4</t>
  </si>
  <si>
    <t>Visibility-5</t>
  </si>
  <si>
    <t>VTS-1</t>
  </si>
  <si>
    <t>VTS-5</t>
  </si>
  <si>
    <t>VTS-4</t>
  </si>
  <si>
    <t>VTS-3</t>
  </si>
  <si>
    <t>VTS-2</t>
  </si>
  <si>
    <t>Brand/Cat</t>
  </si>
  <si>
    <t>MRP</t>
  </si>
  <si>
    <t>Off Invoice-BTL</t>
  </si>
  <si>
    <t>Done</t>
  </si>
  <si>
    <t>B-Blunt</t>
  </si>
  <si>
    <t>Grand Total</t>
  </si>
  <si>
    <t>Sum of Budget provisioned</t>
  </si>
  <si>
    <t>Total</t>
  </si>
  <si>
    <t>Visibility</t>
  </si>
  <si>
    <t>Off-invoice</t>
  </si>
  <si>
    <t>Promo</t>
  </si>
  <si>
    <t>Target Incentive</t>
  </si>
  <si>
    <t>MT</t>
  </si>
  <si>
    <t>MT PD</t>
  </si>
  <si>
    <t>MT Total</t>
  </si>
  <si>
    <t>Cat Saliency</t>
  </si>
  <si>
    <t>Cint Deo Stick</t>
  </si>
  <si>
    <t>GoodKnight</t>
  </si>
  <si>
    <t>Hit</t>
  </si>
  <si>
    <t>March Sales</t>
  </si>
  <si>
    <t>Grand total</t>
  </si>
  <si>
    <t>Claim Type</t>
  </si>
  <si>
    <t>ASM Off</t>
  </si>
  <si>
    <t>PD</t>
  </si>
  <si>
    <t>KAM</t>
  </si>
  <si>
    <t>Final</t>
  </si>
  <si>
    <t>FVRL OFF Invoice</t>
  </si>
  <si>
    <t>C&amp;C Off Invoice</t>
  </si>
  <si>
    <t>(All)</t>
  </si>
  <si>
    <t>Values In Lacks</t>
  </si>
  <si>
    <t>OK</t>
  </si>
  <si>
    <t>(blank)</t>
  </si>
  <si>
    <t xml:space="preserve"> </t>
  </si>
  <si>
    <t>ItemID</t>
  </si>
  <si>
    <t>DisplayTitle</t>
  </si>
  <si>
    <t>Short Description</t>
  </si>
  <si>
    <t>VariantOfPrevious</t>
  </si>
  <si>
    <t>Matcode</t>
  </si>
  <si>
    <t>MaterialDescription</t>
  </si>
  <si>
    <t>CaseCount</t>
  </si>
  <si>
    <t>EAN</t>
  </si>
  <si>
    <t>ProductImgURL</t>
  </si>
  <si>
    <t>ProductDiscountPercentage</t>
  </si>
  <si>
    <t>VAT</t>
  </si>
  <si>
    <t>SupplierBusinessName</t>
  </si>
  <si>
    <t>LeadTimeForDelivery</t>
  </si>
  <si>
    <t>Ezee NGR 1kg +1kg Refill Pack</t>
  </si>
  <si>
    <t>Ezee NGR 1kg +1kg Refillill MRP320 P6-MT</t>
  </si>
  <si>
    <t>Nakshatra Agenceis, Bangalore South</t>
  </si>
  <si>
    <t>2-3Days</t>
  </si>
  <si>
    <t>Ezee NGR 1Kgbot+2x1kg Refill Pack</t>
  </si>
  <si>
    <t>Ezee NGR 1Kgbot+2x1kg Refill M460 P4-MT</t>
  </si>
  <si>
    <t>EZEE 1Kg+1Kg Pack</t>
  </si>
  <si>
    <t>EZEE 1Kg+1Kg Pack6 MRP330-MT</t>
  </si>
  <si>
    <t>Ezee NGR 1Kg+500g Refill Pack</t>
  </si>
  <si>
    <t>Ezee NGR 1Kg+500g RP MRP245 Pk8 MT</t>
  </si>
  <si>
    <t>Ezee1 KGX2+Ezee200gf Pack</t>
  </si>
  <si>
    <t>Ezee1 KGX2+Ezee200gf Pk6 MRP350-MT</t>
  </si>
  <si>
    <t>EZEE NGR 1KG  12 BOTTLE</t>
  </si>
  <si>
    <t>EZEE NGR 1KG  12 BOTTLES  MRP 175-MT</t>
  </si>
  <si>
    <t>EZEE NGR 500gm 24 BOTTLE</t>
  </si>
  <si>
    <t>EZEE NGR 500gm 24 BOTTLES  MRP 90-MT</t>
  </si>
  <si>
    <t>ExpCreme 8SingleNBlk SB30/-Rs.</t>
  </si>
  <si>
    <t>ExpCreme 8SingleNBlk SB30/-Rs.92(24*8)MT</t>
  </si>
  <si>
    <t>ExpCreme 8SingleDBrn SB30/-Rs.</t>
  </si>
  <si>
    <t>ExpCreme 8SingleDBrn SB30/-Rs.92(24*8)MT</t>
  </si>
  <si>
    <t>ExpCreme 8SingleBBrn SB30/-Rs.</t>
  </si>
  <si>
    <t>ExpCreme 8SingleBBrn SB30/-Rs.92(24*8)MT</t>
  </si>
  <si>
    <t>ExpCreme 8SingleNBrn SB30/-Rs.</t>
  </si>
  <si>
    <t>ExpCreme 8SingleNBrn SB30/-Rs.92(24*8)MT</t>
  </si>
  <si>
    <t>ExpCreme 8Single Burg SB 30/-Rs.</t>
  </si>
  <si>
    <t>ExpCreme 8Single Burg SB30/-Rs.92(24*8)MT</t>
  </si>
  <si>
    <t>ExpCrm50ML MultiApplPk Natural Black</t>
  </si>
  <si>
    <t>ExpCrm50ML MultiApplPk NatBlkM120P36-MT</t>
  </si>
  <si>
    <t>ExpCrm50ML MultiApplPk Dark Brown</t>
  </si>
  <si>
    <t>ExpCrm50ML MultiApplPk DkBrnM120P36–MT</t>
  </si>
  <si>
    <t>ExpCrm50ML MultiApplPk Black Brown</t>
  </si>
  <si>
    <t>ExpCrm50ML MultiApplPk BlkBrnM120P36-MT</t>
  </si>
  <si>
    <t>ExpCrm50ML MultiApplPk Natural Brown</t>
  </si>
  <si>
    <t>ExpCrm50ML MultiApplPk NatBrnM120P36-MT</t>
  </si>
  <si>
    <t>ExpCrm50ML MultiApplPk Burgandy</t>
  </si>
  <si>
    <t>ExpCrm50ML MultiApplPk BurgM120P36-MT</t>
  </si>
  <si>
    <t>Nupur Heena 140g Pack</t>
  </si>
  <si>
    <t>Nupur Heena 140g Relaunch P72 MRP55-MT</t>
  </si>
  <si>
    <t>Nupur Heena 500g Pack</t>
  </si>
  <si>
    <t>Nupur Heena 500g Relaunch P24 MRP165-MT</t>
  </si>
  <si>
    <t>Protekt Handwash Blue 300ml</t>
  </si>
  <si>
    <t>Protekt Handwash Blue 300ml M89P24-MT</t>
  </si>
  <si>
    <t>Protekt Handwash Green 300ml</t>
  </si>
  <si>
    <t>Protekt Handwash Green 300ml M89P24-MT</t>
  </si>
  <si>
    <t>Protekt Foamer HndWsh250ml</t>
  </si>
  <si>
    <t>Protekt Foamer HndWsh250ml M119 P24-MT</t>
  </si>
  <si>
    <t>Protekt Refill HWBlue900ml</t>
  </si>
  <si>
    <t>Protekt Refill HWBlue900ml Rs97off M170P12</t>
  </si>
  <si>
    <t>Protekt Refill Pouch HWGreen</t>
  </si>
  <si>
    <t>Protekt Refill Pouch HWGreen225ml M49P24-MT</t>
  </si>
  <si>
    <t xml:space="preserve">ProtektRefill HWGrn900ml </t>
  </si>
  <si>
    <t>ProtektRefill HWGrn900ml Rs97off M170P12-MT</t>
  </si>
  <si>
    <t>PROTEKT BUZZOFFMOSQREPLNT30ML</t>
  </si>
  <si>
    <t>PROTEKT BUZZOFFMOSQREPLNT30ML M45 P72-MT</t>
  </si>
  <si>
    <t>Protekt HndSantzr Spry-30ml</t>
  </si>
  <si>
    <t>Protekt HndSantzr Spry-30ml MRP50 P72</t>
  </si>
  <si>
    <t>Good KnightADVFAS CARD Pouch</t>
  </si>
  <si>
    <t>Good KnightADVFAS CARD PO10-PlyPch P480 M10-MT</t>
  </si>
  <si>
    <t>HIT ANTI ROACH GEL</t>
  </si>
  <si>
    <t>HIT ANTI ROACH  MRP 150  PS24-MT</t>
  </si>
  <si>
    <t>Good Knight XPRESS CARTRIDGE</t>
  </si>
  <si>
    <t>Good Knight XPRESS CARTRIDGE M69 P120-MT</t>
  </si>
  <si>
    <t>Good Knight ACTV+ JUMBO CATRIDGE</t>
  </si>
  <si>
    <t>Good Knight ACTV+ JUMBO CATRIDGE M75 PS120-MT</t>
  </si>
  <si>
    <t>Good Knight ACTIV+ CATRIDGE</t>
  </si>
  <si>
    <t>Good Knight ACTIV+ SHRINK WRAP 45N MRP69 PS120-MT</t>
  </si>
  <si>
    <t>Good Knight ACTIV + TWIN PACK</t>
  </si>
  <si>
    <t>Good Knight ACTIV + TWIN PACK Ps120 Mrp128-MT</t>
  </si>
  <si>
    <t>Good Knight SILVER Refill 45NIGHTS</t>
  </si>
  <si>
    <t>Good Knight SIL Refill 45N MRP 63 PS 120-MT</t>
  </si>
  <si>
    <t>Good Knight SILVER REFILL 60 NIGHTS</t>
  </si>
  <si>
    <t>Good Knight SIL Refill 60N MRP 72 PS 120-MT</t>
  </si>
  <si>
    <t>HIT CIK 200ML</t>
  </si>
  <si>
    <t>HIT CIK 200ML M89 P60 NF MT</t>
  </si>
  <si>
    <t xml:space="preserve">HIT CIK 400ML </t>
  </si>
  <si>
    <t>HIT CIK 400ML M165 P36-NF MT</t>
  </si>
  <si>
    <t>HIT CIK 625ML</t>
  </si>
  <si>
    <t>HIT CIK 625ml M240 P25-NF MT</t>
  </si>
  <si>
    <t>HIT CIK 320ML</t>
  </si>
  <si>
    <t>HIT CIK 320ML M139 P50-NF MT</t>
  </si>
  <si>
    <t>HIT FIK 200ML</t>
  </si>
  <si>
    <t>HIT FIK 200ML M89 P60-MT</t>
  </si>
  <si>
    <t>HIT FIK 400ML</t>
  </si>
  <si>
    <t>HIT FIK 400ML M165 P36-MT</t>
  </si>
  <si>
    <t>HIT FIK 625ML</t>
  </si>
  <si>
    <t>HIT FIK 625 ml M240P25-MT</t>
  </si>
  <si>
    <t>HIT FIK Lime F 200ML</t>
  </si>
  <si>
    <t>HIT FIK Lime F 200ML M89 P60 MT</t>
  </si>
  <si>
    <t>HIT FIK Lime F 400ML</t>
  </si>
  <si>
    <t>HIT FIK Lime F 400ML M165 P36 MT</t>
  </si>
  <si>
    <t>HIT FIK Lime F 625ML</t>
  </si>
  <si>
    <t>HIT FIK Lime F 625 ml M240P25 MT</t>
  </si>
  <si>
    <t xml:space="preserve">Good Knight ACTIVE+ COMBI PACK 72/-Rs. </t>
  </si>
  <si>
    <t>Good Knight ACTIVE+ COMBI PACK  MRP 72 PS 48-MT</t>
  </si>
  <si>
    <t>Good Knight XPRESS COMBI PACK 81/- Rs.</t>
  </si>
  <si>
    <t>Good Knight XPRESS COMBI PACK M81Rs P48-MT</t>
  </si>
  <si>
    <t>AER click gel cool surf blue</t>
  </si>
  <si>
    <t>AER click gel cool surf blue P18M265-MT</t>
  </si>
  <si>
    <t>Aer clikgel Bright Tangy Delight</t>
  </si>
  <si>
    <t>Aer clikgel brighttangydelght P18M265-MT</t>
  </si>
  <si>
    <t>AER clik gel fresh lush gren</t>
  </si>
  <si>
    <t>AER clik gel fresh lush gren P18 M265-MT</t>
  </si>
  <si>
    <t>AER click gel petal crush pink</t>
  </si>
  <si>
    <t>AER click gel petal crushpnk P18M265-MT</t>
  </si>
  <si>
    <t>AER click gel musk after smoke</t>
  </si>
  <si>
    <t>AER click gel musk after smokP18 M265-MT</t>
  </si>
  <si>
    <t>AER POCKET Bright Tangy Delight</t>
  </si>
  <si>
    <t>AER POCKET brighttangydelight P108M49MT</t>
  </si>
  <si>
    <t>AER POCKET Morningmist Meadows</t>
  </si>
  <si>
    <t>AER POCKET morningmistymeadows P108M49MT</t>
  </si>
  <si>
    <t>Aer Click Gel Refill Cool Surf blue</t>
  </si>
  <si>
    <t>Aer Clik Gel Refill Cool Srf Blu P18M175-MT</t>
  </si>
  <si>
    <t>Aer Click Gel Refill Bright Tangy Delight</t>
  </si>
  <si>
    <t>aerclkgelRefillilbrighttangdelighP18M175-MT</t>
  </si>
  <si>
    <t>Aer Clickgel Refill Frsh Lush Green</t>
  </si>
  <si>
    <t>Aer Clikgel Refill Frsh LushGren P18M175-MT</t>
  </si>
  <si>
    <t>Aer ClickGel Refill Petal Crush</t>
  </si>
  <si>
    <t>Aer ClikGel Refill PetlCrush Pnk P18M175-MT</t>
  </si>
  <si>
    <t>Aer ClickGel Refill Msk After Smoke</t>
  </si>
  <si>
    <t>Aer ClikGel Refill Msk AfterSmok P18M175-MT</t>
  </si>
  <si>
    <t>AER SPRAY COOL SURF BLUE</t>
  </si>
  <si>
    <t>AER SPRAY COOL SURF BLUE P24 M140-MT</t>
  </si>
  <si>
    <t>AER SPRAY FRESH LUSH GREEN</t>
  </si>
  <si>
    <t>AER SPRAY FRESH LUSH- GREEN P24 M140- MT</t>
  </si>
  <si>
    <t>AER SPRY MORNG MISTY MEADOWS</t>
  </si>
  <si>
    <t>AER SPRY MORNG MISTY MEADOWS P24 M140-MT</t>
  </si>
  <si>
    <t>AER SPRAY PETAL CRUSH PINK</t>
  </si>
  <si>
    <t>AER SPRAY PETAL CRUSH PINK P24 M140- MT</t>
  </si>
  <si>
    <t>AER SPRAY MUSK AFTER SMOKE</t>
  </si>
  <si>
    <t>AER SPRAY MUSK AFTER SMOKE P24 M140-MT</t>
  </si>
  <si>
    <t>AER SPRAY VIOLET VALLEYBLOOM</t>
  </si>
  <si>
    <t>AER SPRAY VIOLET VALLEYBLOOM P24M140- MT</t>
  </si>
  <si>
    <t>AER TWIST GEL COOL SURF BLUE</t>
  </si>
  <si>
    <t>AER TWIST GEL COOL SURF-BLUE M349 P12-MT</t>
  </si>
  <si>
    <t>AER TWIST BRIGHT TANGY DELIGHT</t>
  </si>
  <si>
    <t>aer twist gel brgt tangydelghtP12M349-MT</t>
  </si>
  <si>
    <t>AER TWST GEL FRESH LUSH GREEN</t>
  </si>
  <si>
    <t>AER TWST GEL FRESH LUSH-GREN M349 P12-MT</t>
  </si>
  <si>
    <t>AER TWIST GEL PetalCrush Pink</t>
  </si>
  <si>
    <t>AER TWIST GEL PetalCrush-Pink M349P12-MT</t>
  </si>
  <si>
    <t>AER TWIST GEL MUSK After Smoke</t>
  </si>
  <si>
    <t>AER TWIST GEL MUSK AftrSmk M349 P12-MT</t>
  </si>
  <si>
    <t>AER POCKET VOILET VALLEY  P108M49MT</t>
  </si>
  <si>
    <t>Article Code</t>
  </si>
  <si>
    <t>Description</t>
  </si>
  <si>
    <t>Case Pack</t>
  </si>
  <si>
    <t>Shelf Fitment for FSU</t>
  </si>
  <si>
    <t>Aer Pocket Morning Misty Meadows 10g </t>
  </si>
  <si>
    <t>Aer Pocket Violet Valley Bloom 10g</t>
  </si>
  <si>
    <t>Aer Pocket Bright Tangy Delight 10g</t>
  </si>
  <si>
    <t>ProductSizeWeightQty</t>
  </si>
  <si>
    <t>1+1</t>
  </si>
  <si>
    <t>1+2</t>
  </si>
  <si>
    <t>1+0.5</t>
  </si>
  <si>
    <t>2+200g</t>
  </si>
  <si>
    <t>500 gm</t>
  </si>
  <si>
    <t>1 kg</t>
  </si>
  <si>
    <t>Y</t>
  </si>
  <si>
    <t>140 gm</t>
  </si>
  <si>
    <t>300 ml</t>
  </si>
  <si>
    <t>250 ml</t>
  </si>
  <si>
    <t>900 ml</t>
  </si>
  <si>
    <t>30 ml</t>
  </si>
  <si>
    <t>225 ml</t>
  </si>
  <si>
    <t>625 ml</t>
  </si>
  <si>
    <t>69 ml</t>
  </si>
  <si>
    <t>75 ml</t>
  </si>
  <si>
    <t>200 ml</t>
  </si>
  <si>
    <t>400 ml</t>
  </si>
  <si>
    <t>10 ml</t>
  </si>
  <si>
    <t>150 ml</t>
  </si>
  <si>
    <t>45 ml</t>
  </si>
  <si>
    <t>120 ml</t>
  </si>
  <si>
    <t>60 ml</t>
  </si>
  <si>
    <t>320 ml</t>
  </si>
  <si>
    <t>72 ml</t>
  </si>
  <si>
    <t>81 ml</t>
  </si>
  <si>
    <t>108 ml</t>
  </si>
  <si>
    <t>9 ml</t>
  </si>
  <si>
    <t>10 gm</t>
  </si>
  <si>
    <t>45 gm</t>
  </si>
  <si>
    <t>SubCategory</t>
  </si>
  <si>
    <t>Cleaning</t>
  </si>
  <si>
    <t>Fragrances</t>
  </si>
  <si>
    <t>Cosmetics</t>
  </si>
  <si>
    <t>Brand</t>
  </si>
  <si>
    <t>Category</t>
  </si>
  <si>
    <t>Personal Care</t>
  </si>
  <si>
    <t>Household</t>
  </si>
  <si>
    <t>BrandImgURL</t>
  </si>
  <si>
    <t>CategoryImageURL</t>
  </si>
  <si>
    <t>SubCategoryImageURL</t>
  </si>
  <si>
    <t>/appcontent/images/category/personal-care.png</t>
  </si>
  <si>
    <t>/appcontent/images/category/Personalcare/grooming.png</t>
  </si>
  <si>
    <t>/appcontent/images/category/households.png</t>
  </si>
  <si>
    <t>/appcontent/images/category/Households/fragrances.png</t>
  </si>
  <si>
    <t>/appcontent/images/category/Households/cleaning.png</t>
  </si>
  <si>
    <t>/appcontent/images/product/Godrej/8901023005824.jpg</t>
  </si>
  <si>
    <t>/appcontent/images/brand/brand-ezee.jpg</t>
  </si>
  <si>
    <t>/appcontent/images/brand/brand-nupur.jpg</t>
  </si>
  <si>
    <t>/appcontent/images/brand/brand-protekt.jpg</t>
  </si>
  <si>
    <t>/appcontent/images/brand/brand-aer.jpg</t>
  </si>
  <si>
    <t>/appcontent/images/product/Godrej/8901157045161.jpg</t>
  </si>
  <si>
    <t>/appcontent/images/product/Godrej/8901157045062.jpg</t>
  </si>
  <si>
    <t>/appcontent/images/product/Godrej/8901157045079.jpg</t>
  </si>
  <si>
    <t>/appcontent/images/product/Godrej/8901023013638.jpg</t>
  </si>
  <si>
    <t>/appcontent/images/product/Godrej/8901157045086.jpg</t>
  </si>
  <si>
    <t>/appcontent/images/product/Godrej/8901023012884.jpg</t>
  </si>
  <si>
    <t>/appcontent/images/product/Godrej/8901157045147.jpg</t>
  </si>
  <si>
    <t>/appcontent/images/product/Godrej/8901157045093.jpg</t>
  </si>
  <si>
    <t>/appcontent/images/product/Godrej/8901023012877.jpg</t>
  </si>
  <si>
    <t>/appcontent/images/product/Godrej/8901157045109.jpg</t>
  </si>
  <si>
    <t>/appcontent/images/product/Godrej/8901157045116.jpg</t>
  </si>
  <si>
    <t>/appcontent/images/product/Godrej/8901157045154.jpg</t>
  </si>
  <si>
    <t>/appcontent/images/product/Godrej/8901157045031.jpg</t>
  </si>
  <si>
    <t>/appcontent/images/product/Godrej/8901157045048.jpg</t>
  </si>
  <si>
    <t>/appcontent/images/product/Godrej/8901023013690.jpg</t>
  </si>
  <si>
    <t>/appcontent/images/product/Godrej/8901157045055.jpg</t>
  </si>
  <si>
    <t>/appcontent/images/product/Godrej/8901157045130.jpg</t>
  </si>
  <si>
    <t>/appcontent/images/product/Godrej/890115704500.jpg</t>
  </si>
  <si>
    <t>/appcontent/images/product/Godrej/8901157045017.jpg</t>
  </si>
  <si>
    <t>/appcontent/images/product/Godrej/8901023013621.jpg</t>
  </si>
  <si>
    <t>/appcontent/images/product/Godrej/8901157045024.jpg</t>
  </si>
  <si>
    <t>/appcontent/images/product/Godrej/green-product2.png</t>
  </si>
  <si>
    <t>/appcontent/images/product/Godrej/green-info.png</t>
  </si>
  <si>
    <t>/appcontent/images/product/Godrej/purple-info.png</t>
  </si>
  <si>
    <t>/appcontent/images/product/Godrej/blue-info.png</t>
  </si>
  <si>
    <t>/appcontent/images/product/Godrej/blue-product.png</t>
  </si>
  <si>
    <t>/appcontent/images/product/Godrej/godrej-nupur-henna.jpg</t>
  </si>
  <si>
    <t>/appcontent/images/product/Godrej/8901023009976.jpg</t>
  </si>
  <si>
    <t>8901023005824-1</t>
  </si>
  <si>
    <t>8901023005824-2</t>
  </si>
  <si>
    <t>/appcontent/images/product/Godrej/8901023005824-1.jpg</t>
  </si>
  <si>
    <t>/appcontent/images/product/Godrej/8901023005817.jpg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</si>
</sst>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8DB4E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7">
    <xf numFmtId="0" fontId="0" fillId="0" borderId="0" xfId="0"/>
    <xf numFmtId="10" fontId="0" fillId="0" borderId="1" xfId="0" applyNumberFormat="1" applyBorder="1"/>
    <xf numFmtId="0" fontId="0" fillId="0" borderId="0" xfId="0" applyNumberFormat="1"/>
    <xf numFmtId="0" fontId="0" fillId="3" borderId="1" xfId="0" applyFill="1" applyBorder="1"/>
    <xf numFmtId="0" fontId="0" fillId="3" borderId="0" xfId="0" applyFill="1"/>
    <xf numFmtId="0" fontId="0" fillId="0" borderId="0" xfId="0" pivotButton="1"/>
    <xf numFmtId="0" fontId="5" fillId="0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1" fontId="0" fillId="4" borderId="0" xfId="0" applyNumberFormat="1" applyFill="1" applyAlignment="1">
      <alignment horizontal="center"/>
    </xf>
    <xf numFmtId="0" fontId="1" fillId="5" borderId="1" xfId="0" applyFont="1" applyFill="1" applyBorder="1" applyAlignment="1">
      <alignment horizontal="left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2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4" fontId="2" fillId="4" borderId="2" xfId="0" applyNumberFormat="1" applyFont="1" applyFill="1" applyBorder="1"/>
    <xf numFmtId="4" fontId="2" fillId="0" borderId="2" xfId="0" applyNumberFormat="1" applyFont="1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2" borderId="9" xfId="0" applyFont="1" applyFill="1" applyBorder="1" applyAlignment="1">
      <alignment horizontal="left"/>
    </xf>
    <xf numFmtId="1" fontId="4" fillId="2" borderId="9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1" fontId="0" fillId="4" borderId="4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1" fillId="4" borderId="7" xfId="0" applyFont="1" applyFill="1" applyBorder="1" applyAlignment="1">
      <alignment horizontal="left"/>
    </xf>
    <xf numFmtId="1" fontId="0" fillId="4" borderId="7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5" fillId="2" borderId="4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left"/>
    </xf>
    <xf numFmtId="1" fontId="4" fillId="3" borderId="7" xfId="0" applyNumberFormat="1" applyFont="1" applyFill="1" applyBorder="1" applyAlignment="1">
      <alignment horizontal="center"/>
    </xf>
    <xf numFmtId="2" fontId="4" fillId="3" borderId="7" xfId="0" applyNumberFormat="1" applyFont="1" applyFill="1" applyBorder="1" applyAlignment="1">
      <alignment horizontal="center"/>
    </xf>
    <xf numFmtId="2" fontId="4" fillId="3" borderId="8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9" fontId="0" fillId="0" borderId="1" xfId="1" applyFont="1" applyBorder="1" applyAlignment="1"/>
    <xf numFmtId="9" fontId="0" fillId="3" borderId="7" xfId="0" applyNumberFormat="1" applyFill="1" applyBorder="1" applyAlignment="1"/>
    <xf numFmtId="9" fontId="0" fillId="2" borderId="9" xfId="0" applyNumberFormat="1" applyFill="1" applyBorder="1"/>
    <xf numFmtId="1" fontId="0" fillId="0" borderId="0" xfId="0" applyNumberFormat="1"/>
    <xf numFmtId="1" fontId="0" fillId="3" borderId="1" xfId="0" applyNumberFormat="1" applyFill="1" applyBorder="1" applyAlignment="1">
      <alignment horizontal="center"/>
    </xf>
    <xf numFmtId="0" fontId="4" fillId="3" borderId="4" xfId="0" applyFont="1" applyFill="1" applyBorder="1"/>
    <xf numFmtId="1" fontId="0" fillId="3" borderId="0" xfId="0" applyNumberFormat="1" applyFill="1"/>
    <xf numFmtId="0" fontId="4" fillId="6" borderId="1" xfId="0" applyFont="1" applyFill="1" applyBorder="1"/>
    <xf numFmtId="0" fontId="0" fillId="0" borderId="1" xfId="0" applyBorder="1"/>
    <xf numFmtId="1" fontId="0" fillId="0" borderId="1" xfId="0" applyNumberFormat="1" applyBorder="1"/>
    <xf numFmtId="1" fontId="4" fillId="6" borderId="1" xfId="0" applyNumberFormat="1" applyFont="1" applyFill="1" applyBorder="1"/>
    <xf numFmtId="1" fontId="4" fillId="3" borderId="1" xfId="0" applyNumberFormat="1" applyFont="1" applyFill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" fontId="0" fillId="4" borderId="11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64" fontId="4" fillId="0" borderId="10" xfId="1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0" xfId="0" applyFont="1"/>
    <xf numFmtId="1" fontId="6" fillId="7" borderId="1" xfId="0" applyNumberFormat="1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8" fillId="8" borderId="14" xfId="0" applyFont="1" applyFill="1" applyBorder="1" applyAlignment="1">
      <alignment vertical="center"/>
    </xf>
    <xf numFmtId="0" fontId="8" fillId="8" borderId="15" xfId="0" applyFont="1" applyFill="1" applyBorder="1" applyAlignment="1">
      <alignment vertical="center"/>
    </xf>
    <xf numFmtId="0" fontId="8" fillId="3" borderId="15" xfId="0" applyFont="1" applyFill="1" applyBorder="1" applyAlignment="1">
      <alignment vertical="center"/>
    </xf>
    <xf numFmtId="0" fontId="7" fillId="7" borderId="15" xfId="0" applyFont="1" applyFill="1" applyBorder="1" applyAlignment="1">
      <alignment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vertical="center"/>
    </xf>
    <xf numFmtId="0" fontId="7" fillId="7" borderId="17" xfId="0" applyFont="1" applyFill="1" applyBorder="1" applyAlignment="1">
      <alignment horizontal="right" vertical="center"/>
    </xf>
    <xf numFmtId="0" fontId="0" fillId="3" borderId="13" xfId="0" applyFill="1" applyBorder="1" applyAlignment="1">
      <alignment horizontal="center"/>
    </xf>
    <xf numFmtId="9" fontId="0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1" fontId="6" fillId="3" borderId="1" xfId="0" applyNumberFormat="1" applyFont="1" applyFill="1" applyBorder="1" applyAlignment="1">
      <alignment horizontal="left" vertical="center"/>
    </xf>
    <xf numFmtId="0" fontId="0" fillId="3" borderId="0" xfId="0" applyFont="1" applyFill="1"/>
    <xf numFmtId="10" fontId="0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numFmt numFmtId="1" formatCode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ajkumar%20Shukla\D\Files%20for%20Rajkumar\CDT%20Provisions\Provision%20Sheet\2015%20Provisions\March-2016\MT%20BTL%20Provisions%20-%20Feb'16%20MT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BRANDS</v>
          </cell>
        </row>
        <row r="2">
          <cell r="A2" t="str">
            <v>Godrej No.1 Soap</v>
          </cell>
        </row>
        <row r="3">
          <cell r="A3" t="str">
            <v>Cinthol CSR</v>
          </cell>
        </row>
        <row r="4">
          <cell r="A4" t="str">
            <v>Cinthol Lime</v>
          </cell>
        </row>
        <row r="5">
          <cell r="A5" t="str">
            <v>Cinthol Non-Lime</v>
          </cell>
        </row>
        <row r="6">
          <cell r="A6" t="str">
            <v>Fairglow</v>
          </cell>
        </row>
        <row r="7">
          <cell r="A7" t="str">
            <v>Vigil</v>
          </cell>
        </row>
        <row r="8">
          <cell r="A8" t="str">
            <v>Crowning Glory</v>
          </cell>
        </row>
        <row r="9">
          <cell r="A9" t="str">
            <v>Shikakai</v>
          </cell>
        </row>
        <row r="10">
          <cell r="A10" t="str">
            <v>Swastik</v>
          </cell>
        </row>
        <row r="11">
          <cell r="A11" t="str">
            <v>Godrej No.1 Facewash</v>
          </cell>
        </row>
        <row r="12">
          <cell r="A12" t="str">
            <v>Personal Wash</v>
          </cell>
        </row>
        <row r="13">
          <cell r="A13" t="str">
            <v>Expert Original</v>
          </cell>
        </row>
        <row r="14">
          <cell r="A14" t="str">
            <v>Expert Advanced</v>
          </cell>
        </row>
        <row r="15">
          <cell r="A15" t="str">
            <v>Expert Care</v>
          </cell>
        </row>
        <row r="16">
          <cell r="A16" t="str">
            <v>Expert Crème</v>
          </cell>
        </row>
        <row r="17">
          <cell r="A17" t="str">
            <v>Nupur</v>
          </cell>
        </row>
        <row r="18">
          <cell r="A18" t="str">
            <v>Nupur Crème</v>
          </cell>
        </row>
        <row r="19">
          <cell r="A19" t="str">
            <v>Renew Crème</v>
          </cell>
        </row>
        <row r="20">
          <cell r="A20" t="str">
            <v>Colorsoft</v>
          </cell>
        </row>
        <row r="21">
          <cell r="A21" t="str">
            <v>Kali Mehendi</v>
          </cell>
        </row>
        <row r="22">
          <cell r="A22" t="str">
            <v>Kesh Kala</v>
          </cell>
        </row>
        <row r="23">
          <cell r="A23" t="str">
            <v>Liquid Hair Dye</v>
          </cell>
        </row>
        <row r="24">
          <cell r="A24" t="str">
            <v>Anoop Hair Oil</v>
          </cell>
        </row>
        <row r="25">
          <cell r="A25" t="str">
            <v>B Blunt</v>
          </cell>
        </row>
        <row r="26">
          <cell r="A26" t="str">
            <v>Hair Colour</v>
          </cell>
        </row>
        <row r="27">
          <cell r="A27" t="str">
            <v>Ezee</v>
          </cell>
        </row>
        <row r="28">
          <cell r="A28" t="str">
            <v>Genteel</v>
          </cell>
        </row>
        <row r="29">
          <cell r="A29" t="str">
            <v>Liquid Detergents</v>
          </cell>
        </row>
        <row r="30">
          <cell r="A30" t="str">
            <v>Cint Deo Stick</v>
          </cell>
        </row>
        <row r="31">
          <cell r="A31" t="str">
            <v>Cinthol Talc</v>
          </cell>
        </row>
        <row r="32">
          <cell r="A32" t="str">
            <v>Cinthol Shower Gel</v>
          </cell>
        </row>
        <row r="33">
          <cell r="A33" t="str">
            <v>Cinthol Deo Spray</v>
          </cell>
        </row>
        <row r="34">
          <cell r="A34" t="str">
            <v>Shaving Cream</v>
          </cell>
        </row>
        <row r="35">
          <cell r="A35" t="str">
            <v>Shaving Soap</v>
          </cell>
        </row>
        <row r="36">
          <cell r="A36" t="str">
            <v>Dishwash</v>
          </cell>
        </row>
        <row r="37">
          <cell r="A37" t="str">
            <v>Snuggy</v>
          </cell>
        </row>
        <row r="38">
          <cell r="A38" t="str">
            <v>Protekt</v>
          </cell>
        </row>
        <row r="39">
          <cell r="A39" t="str">
            <v>Toiletries</v>
          </cell>
        </row>
        <row r="40">
          <cell r="A40" t="str">
            <v>Mats &amp; EMDs</v>
          </cell>
        </row>
        <row r="41">
          <cell r="A41" t="str">
            <v>GK Activ+ 45N LV</v>
          </cell>
        </row>
        <row r="42">
          <cell r="A42" t="str">
            <v>GK Activ+ 60N LV</v>
          </cell>
        </row>
        <row r="43">
          <cell r="A43" t="str">
            <v>GK Twin pack+Jumbo</v>
          </cell>
        </row>
        <row r="44">
          <cell r="A44" t="str">
            <v>GK Xpress LV</v>
          </cell>
        </row>
        <row r="45">
          <cell r="A45" t="str">
            <v>GK Silver 45N LV</v>
          </cell>
        </row>
        <row r="46">
          <cell r="A46" t="str">
            <v>GK Silver 60N LV</v>
          </cell>
        </row>
        <row r="47">
          <cell r="A47" t="str">
            <v>Refills</v>
          </cell>
        </row>
        <row r="48">
          <cell r="A48" t="str">
            <v>GK LMD GK Activ+ Combi</v>
          </cell>
        </row>
        <row r="49">
          <cell r="A49" t="str">
            <v>GK LMD GK Xpress Combi</v>
          </cell>
        </row>
        <row r="50">
          <cell r="A50" t="str">
            <v>GK LMD Silver</v>
          </cell>
        </row>
        <row r="51">
          <cell r="A51" t="str">
            <v>LMDs</v>
          </cell>
        </row>
        <row r="52">
          <cell r="A52" t="str">
            <v>GK Maha plain</v>
          </cell>
        </row>
        <row r="53">
          <cell r="A53" t="str">
            <v>GK Maha 4 free</v>
          </cell>
        </row>
        <row r="54">
          <cell r="A54" t="str">
            <v>GK Mini plain</v>
          </cell>
        </row>
        <row r="55">
          <cell r="A55" t="str">
            <v>GK Mini 4 free</v>
          </cell>
        </row>
        <row r="56">
          <cell r="A56" t="str">
            <v>GK Fragrance plain</v>
          </cell>
        </row>
        <row r="57">
          <cell r="A57" t="str">
            <v>GK Fragrance 4 free</v>
          </cell>
        </row>
        <row r="58">
          <cell r="A58" t="str">
            <v>GK Bulk Coil</v>
          </cell>
        </row>
        <row r="59">
          <cell r="A59" t="str">
            <v>GK Coils</v>
          </cell>
        </row>
        <row r="60">
          <cell r="A60" t="str">
            <v>Banish Coils</v>
          </cell>
        </row>
        <row r="61">
          <cell r="A61" t="str">
            <v>Jet Bulk Coil 12Hr. Bulk</v>
          </cell>
        </row>
        <row r="62">
          <cell r="A62" t="str">
            <v>Jet Bulk Coil 10 Hr. Bulk</v>
          </cell>
        </row>
        <row r="63">
          <cell r="A63" t="str">
            <v>Jet Maha Jumbo Coil 12Hr. Plain</v>
          </cell>
        </row>
        <row r="64">
          <cell r="A64" t="str">
            <v>Jet Maha Jumbo Coil 12Hr. 4Free</v>
          </cell>
        </row>
        <row r="65">
          <cell r="A65" t="str">
            <v>Jet Chandan 12Hr. Plain</v>
          </cell>
        </row>
        <row r="66">
          <cell r="A66" t="str">
            <v>Jet Chandan 12Hr. 4Free</v>
          </cell>
        </row>
        <row r="67">
          <cell r="A67" t="str">
            <v>Jet Coils</v>
          </cell>
        </row>
        <row r="68">
          <cell r="A68" t="str">
            <v>GK Reg LSC</v>
          </cell>
        </row>
        <row r="69">
          <cell r="A69" t="str">
            <v>GK Neem LSC</v>
          </cell>
        </row>
        <row r="70">
          <cell r="A70" t="str">
            <v>GK Low Smoke Coils</v>
          </cell>
        </row>
        <row r="71">
          <cell r="A71" t="str">
            <v>GK Aerosols</v>
          </cell>
        </row>
        <row r="72">
          <cell r="A72" t="str">
            <v>GK Naturals</v>
          </cell>
        </row>
        <row r="73">
          <cell r="A73" t="str">
            <v>GK Fast Card</v>
          </cell>
        </row>
        <row r="74">
          <cell r="A74" t="str">
            <v>Hit Aerosol 125 Ml Cik</v>
          </cell>
        </row>
        <row r="75">
          <cell r="A75" t="str">
            <v>Hit Aerosol 125 Ml Fik</v>
          </cell>
        </row>
        <row r="76">
          <cell r="A76" t="str">
            <v>Hit Aerosol 225 Ml Cik</v>
          </cell>
        </row>
        <row r="77">
          <cell r="A77" t="str">
            <v>Hit Aerosol 225 Ml Fik</v>
          </cell>
        </row>
        <row r="78">
          <cell r="A78" t="str">
            <v>Hit Aerosol 320 Ml Cik</v>
          </cell>
        </row>
        <row r="79">
          <cell r="A79" t="str">
            <v>Hit Aerosol 320 Ml Fik</v>
          </cell>
        </row>
        <row r="80">
          <cell r="A80" t="str">
            <v>Hit Aerosol 450 Ml Cik</v>
          </cell>
        </row>
        <row r="81">
          <cell r="A81" t="str">
            <v>Hit Aerosol 450 Ml Fik</v>
          </cell>
        </row>
        <row r="82">
          <cell r="A82" t="str">
            <v>Hit Aerosol 615 Ml Cik</v>
          </cell>
        </row>
        <row r="83">
          <cell r="A83" t="str">
            <v>Hit Aerosol 615 Ml Fik</v>
          </cell>
        </row>
        <row r="84">
          <cell r="A84" t="str">
            <v>HIT Aerosol</v>
          </cell>
        </row>
        <row r="85">
          <cell r="A85" t="str">
            <v>HIT Anti Roach Gel</v>
          </cell>
        </row>
        <row r="86">
          <cell r="A86" t="str">
            <v>HIT Chalk</v>
          </cell>
        </row>
        <row r="87">
          <cell r="A87" t="str">
            <v>HIT Bait</v>
          </cell>
        </row>
        <row r="88">
          <cell r="A88" t="str">
            <v>Household Insecticide</v>
          </cell>
        </row>
        <row r="89">
          <cell r="A89" t="str">
            <v>B-Blunt</v>
          </cell>
        </row>
        <row r="90">
          <cell r="A90" t="str">
            <v>Aer</v>
          </cell>
        </row>
        <row r="91">
          <cell r="A91" t="str">
            <v>GCPL Brands Spends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iran%20Kumar\AppData\Local\Microsoft\Windows\INetCache\Content.Outlook\9OJHQSU0\Godrej%20Article%20as%20Requir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kumar Shukla" refreshedDate="42507.817958101848" createdVersion="5" refreshedVersion="5" minRefreshableVersion="3" recordCount="625">
  <cacheSource type="worksheet">
    <worksheetSource ref="C1:O641" sheet="KAM Provison Sheet" r:id="rId2"/>
  </cacheSource>
  <cacheFields count="13">
    <cacheField name="Chain" numFmtId="0">
      <sharedItems/>
    </cacheField>
    <cacheField name="Stores" numFmtId="0">
      <sharedItems/>
    </cacheField>
    <cacheField name="Incharge" numFmtId="0">
      <sharedItems/>
    </cacheField>
    <cacheField name="Provisional Elements" numFmtId="0">
      <sharedItems count="18">
        <s v="Additional Spends -1"/>
        <s v="Additional Spends -2"/>
        <s v="Additional Spends -3"/>
        <s v="Additional Spends -4"/>
        <s v="Additional Spends -5"/>
        <s v="Off Invoice"/>
        <s v="Visibility-1"/>
        <s v="Visibility-2"/>
        <s v="Visibility-3"/>
        <s v="Visibility-4"/>
        <s v="Visibility-5"/>
        <s v="VTS-1"/>
        <s v="VTS-2"/>
        <s v="VTS-3"/>
        <s v="VTS-4"/>
        <s v="VTS-5"/>
        <s v="visibility 1" u="1"/>
        <s v="Off Invoice-BTL" u="1"/>
      </sharedItems>
    </cacheField>
    <cacheField name="Brand/Cat" numFmtId="0">
      <sharedItems containsNonDate="0" containsString="0" containsBlank="1" containsNumber="1" containsInteger="1" minValue="0" maxValue="0" count="2">
        <m/>
        <n v="0" u="1"/>
      </sharedItems>
    </cacheField>
    <cacheField name="Sub cat / Varient/SKU" numFmtId="0">
      <sharedItems containsNonDate="0" containsString="0" containsBlank="1"/>
    </cacheField>
    <cacheField name="VTS/ Off invoice %" numFmtId="0">
      <sharedItems containsBlank="1"/>
    </cacheField>
    <cacheField name="Price off (Value In RS)" numFmtId="0">
      <sharedItems containsNonDate="0" containsString="0" containsBlank="1"/>
    </cacheField>
    <cacheField name="Expectd Bussiness In RS" numFmtId="0">
      <sharedItems containsNonDate="0" containsString="0" containsBlank="1"/>
    </cacheField>
    <cacheField name="Exp Bussiness In pcs" numFmtId="0">
      <sharedItems containsNonDate="0" containsString="0" containsBlank="1"/>
    </cacheField>
    <cacheField name="Budget provisioned" numFmtId="0">
      <sharedItems containsBlank="1"/>
    </cacheField>
    <cacheField name="Claim Type" numFmtId="0">
      <sharedItems containsBlank="1" count="4">
        <m/>
        <s v="BTL"/>
        <s v="Atl" u="1"/>
        <s v="PD" u="1"/>
      </sharedItems>
    </cacheField>
    <cacheField name="Claim Received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5">
  <r>
    <s v="ABRL Hyper"/>
    <s v="ABRL Hyper"/>
    <s v="Karthik/Tripti"/>
    <x v="0"/>
    <x v="0"/>
    <m/>
    <m/>
    <m/>
    <m/>
    <m/>
    <m/>
    <x v="0"/>
    <m/>
  </r>
  <r>
    <s v="ABRL Super"/>
    <s v="ABRL Super"/>
    <s v="Karthik/Tripti"/>
    <x v="0"/>
    <x v="0"/>
    <m/>
    <m/>
    <m/>
    <m/>
    <m/>
    <m/>
    <x v="0"/>
    <m/>
  </r>
  <r>
    <s v="BRL"/>
    <s v="BRL"/>
    <s v="Vipin/Nitin"/>
    <x v="0"/>
    <x v="0"/>
    <m/>
    <m/>
    <m/>
    <m/>
    <m/>
    <m/>
    <x v="0"/>
    <m/>
  </r>
  <r>
    <s v="C&amp;C Trade"/>
    <s v="C&amp;C Trade"/>
    <s v="Deepak"/>
    <x v="0"/>
    <x v="0"/>
    <m/>
    <m/>
    <m/>
    <m/>
    <m/>
    <m/>
    <x v="0"/>
    <m/>
  </r>
  <r>
    <s v="FVRL"/>
    <s v="FVRL"/>
    <s v="Vipin/Nitin"/>
    <x v="0"/>
    <x v="0"/>
    <m/>
    <m/>
    <m/>
    <m/>
    <m/>
    <m/>
    <x v="0"/>
    <m/>
  </r>
  <r>
    <s v="MCC"/>
    <s v="MCC"/>
    <s v="Deepak"/>
    <x v="0"/>
    <x v="0"/>
    <m/>
    <m/>
    <m/>
    <m/>
    <m/>
    <m/>
    <x v="0"/>
    <m/>
  </r>
  <r>
    <s v="Relaince Retail"/>
    <s v="Relaince Retail"/>
    <s v="Vipin/Nitin"/>
    <x v="0"/>
    <x v="0"/>
    <m/>
    <m/>
    <m/>
    <m/>
    <m/>
    <m/>
    <x v="0"/>
    <m/>
  </r>
  <r>
    <s v="Tesco"/>
    <s v="Tesco"/>
    <s v="Karthik/Tripti"/>
    <x v="0"/>
    <x v="0"/>
    <m/>
    <m/>
    <m/>
    <m/>
    <m/>
    <m/>
    <x v="0"/>
    <m/>
  </r>
  <r>
    <s v="Walmart C&amp;C"/>
    <s v="Walmart C&amp;C"/>
    <s v="Deepak"/>
    <x v="0"/>
    <x v="0"/>
    <m/>
    <m/>
    <m/>
    <m/>
    <m/>
    <m/>
    <x v="0"/>
    <m/>
  </r>
  <r>
    <s v="Hypercity"/>
    <s v="Hypercity"/>
    <s v="Vipin/Nitin"/>
    <x v="0"/>
    <x v="0"/>
    <m/>
    <m/>
    <m/>
    <m/>
    <m/>
    <m/>
    <x v="0"/>
    <m/>
  </r>
  <r>
    <s v="MAX-Hyper"/>
    <s v="MAX-Hyper"/>
    <s v="Deepak"/>
    <x v="0"/>
    <x v="0"/>
    <m/>
    <m/>
    <m/>
    <m/>
    <m/>
    <m/>
    <x v="0"/>
    <m/>
  </r>
  <r>
    <s v="ABRL Hyper"/>
    <s v="ABRL Hyper"/>
    <s v="Karthik/Tripti"/>
    <x v="1"/>
    <x v="0"/>
    <m/>
    <m/>
    <m/>
    <m/>
    <m/>
    <m/>
    <x v="0"/>
    <m/>
  </r>
  <r>
    <s v="ABRL Super"/>
    <s v="ABRL Super"/>
    <s v="Karthik/Tripti"/>
    <x v="1"/>
    <x v="0"/>
    <m/>
    <m/>
    <m/>
    <m/>
    <m/>
    <m/>
    <x v="0"/>
    <m/>
  </r>
  <r>
    <s v="BRL"/>
    <s v="BRL"/>
    <s v="Vipin/Nitin"/>
    <x v="1"/>
    <x v="0"/>
    <m/>
    <m/>
    <m/>
    <m/>
    <m/>
    <m/>
    <x v="0"/>
    <m/>
  </r>
  <r>
    <s v="C&amp;C Trade"/>
    <s v="C&amp;C Trade"/>
    <s v="Deepak"/>
    <x v="1"/>
    <x v="0"/>
    <m/>
    <m/>
    <m/>
    <m/>
    <m/>
    <m/>
    <x v="0"/>
    <m/>
  </r>
  <r>
    <s v="FVRL"/>
    <s v="FVRL"/>
    <s v="Vipin/Nitin"/>
    <x v="1"/>
    <x v="0"/>
    <m/>
    <m/>
    <m/>
    <m/>
    <m/>
    <m/>
    <x v="0"/>
    <m/>
  </r>
  <r>
    <s v="MCC"/>
    <s v="MCC"/>
    <s v="Deepak"/>
    <x v="1"/>
    <x v="0"/>
    <m/>
    <m/>
    <m/>
    <m/>
    <m/>
    <m/>
    <x v="0"/>
    <m/>
  </r>
  <r>
    <s v="Relaince Retail"/>
    <s v="Relaince Retail"/>
    <s v="Vipin/Nitin"/>
    <x v="1"/>
    <x v="0"/>
    <m/>
    <m/>
    <m/>
    <m/>
    <m/>
    <m/>
    <x v="0"/>
    <m/>
  </r>
  <r>
    <s v="Tesco"/>
    <s v="Tesco"/>
    <s v="Karthik/Tripti"/>
    <x v="1"/>
    <x v="0"/>
    <m/>
    <m/>
    <m/>
    <m/>
    <m/>
    <m/>
    <x v="0"/>
    <m/>
  </r>
  <r>
    <s v="Walmart C&amp;C"/>
    <s v="Walmart C&amp;C"/>
    <s v="Deepak"/>
    <x v="1"/>
    <x v="0"/>
    <m/>
    <m/>
    <m/>
    <m/>
    <m/>
    <m/>
    <x v="0"/>
    <m/>
  </r>
  <r>
    <s v="Hypercity"/>
    <s v="Hypercity"/>
    <s v="Vipin/Nitin"/>
    <x v="1"/>
    <x v="0"/>
    <m/>
    <m/>
    <m/>
    <m/>
    <m/>
    <m/>
    <x v="0"/>
    <m/>
  </r>
  <r>
    <s v="MAX-Hyper"/>
    <s v="MAX-Hyper"/>
    <s v="Deepak"/>
    <x v="1"/>
    <x v="0"/>
    <m/>
    <m/>
    <m/>
    <m/>
    <m/>
    <m/>
    <x v="0"/>
    <m/>
  </r>
  <r>
    <s v="ABRL Hyper"/>
    <s v="ABRL Hyper"/>
    <s v="Karthik/Tripti"/>
    <x v="2"/>
    <x v="0"/>
    <m/>
    <m/>
    <m/>
    <m/>
    <m/>
    <m/>
    <x v="0"/>
    <m/>
  </r>
  <r>
    <s v="ABRL Super"/>
    <s v="ABRL Super"/>
    <s v="Karthik/Tripti"/>
    <x v="2"/>
    <x v="0"/>
    <m/>
    <m/>
    <m/>
    <m/>
    <m/>
    <m/>
    <x v="0"/>
    <m/>
  </r>
  <r>
    <s v="BRL"/>
    <s v="BRL"/>
    <s v="Vipin/Nitin"/>
    <x v="2"/>
    <x v="0"/>
    <m/>
    <m/>
    <m/>
    <m/>
    <m/>
    <m/>
    <x v="0"/>
    <m/>
  </r>
  <r>
    <s v="C&amp;C Trade"/>
    <s v="C&amp;C Trade"/>
    <s v="Deepak"/>
    <x v="2"/>
    <x v="0"/>
    <m/>
    <m/>
    <m/>
    <m/>
    <m/>
    <m/>
    <x v="0"/>
    <m/>
  </r>
  <r>
    <s v="FVRL"/>
    <s v="FVRL"/>
    <s v="Vipin/Nitin"/>
    <x v="2"/>
    <x v="0"/>
    <m/>
    <m/>
    <m/>
    <m/>
    <m/>
    <m/>
    <x v="0"/>
    <m/>
  </r>
  <r>
    <s v="MCC"/>
    <s v="MCC"/>
    <s v="Deepak"/>
    <x v="2"/>
    <x v="0"/>
    <m/>
    <m/>
    <m/>
    <m/>
    <m/>
    <m/>
    <x v="0"/>
    <m/>
  </r>
  <r>
    <s v="Relaince Retail"/>
    <s v="Relaince Retail"/>
    <s v="Vipin/Nitin"/>
    <x v="2"/>
    <x v="0"/>
    <m/>
    <m/>
    <m/>
    <m/>
    <m/>
    <m/>
    <x v="0"/>
    <m/>
  </r>
  <r>
    <s v="Tesco"/>
    <s v="Tesco"/>
    <s v="Karthik/Tripti"/>
    <x v="2"/>
    <x v="0"/>
    <m/>
    <m/>
    <m/>
    <m/>
    <m/>
    <m/>
    <x v="0"/>
    <m/>
  </r>
  <r>
    <s v="Walmart C&amp;C"/>
    <s v="Walmart C&amp;C"/>
    <s v="Deepak"/>
    <x v="2"/>
    <x v="0"/>
    <m/>
    <m/>
    <m/>
    <m/>
    <m/>
    <m/>
    <x v="0"/>
    <m/>
  </r>
  <r>
    <s v="Hypercity"/>
    <s v="Hypercity"/>
    <s v="Vipin/Nitin"/>
    <x v="2"/>
    <x v="0"/>
    <m/>
    <m/>
    <m/>
    <m/>
    <m/>
    <m/>
    <x v="0"/>
    <m/>
  </r>
  <r>
    <s v="MAX-Hyper"/>
    <s v="MAX-Hyper"/>
    <s v="Deepak"/>
    <x v="2"/>
    <x v="0"/>
    <m/>
    <m/>
    <m/>
    <m/>
    <m/>
    <m/>
    <x v="0"/>
    <m/>
  </r>
  <r>
    <s v="ABRL Hyper"/>
    <s v="ABRL Hyper"/>
    <s v="Karthik/Tripti"/>
    <x v="3"/>
    <x v="0"/>
    <m/>
    <m/>
    <m/>
    <m/>
    <m/>
    <m/>
    <x v="0"/>
    <m/>
  </r>
  <r>
    <s v="ABRL Super"/>
    <s v="ABRL Super"/>
    <s v="Karthik/Tripti"/>
    <x v="3"/>
    <x v="0"/>
    <m/>
    <m/>
    <m/>
    <m/>
    <m/>
    <m/>
    <x v="0"/>
    <m/>
  </r>
  <r>
    <s v="BRL"/>
    <s v="BRL"/>
    <s v="Vipin/Nitin"/>
    <x v="3"/>
    <x v="0"/>
    <m/>
    <m/>
    <m/>
    <m/>
    <m/>
    <m/>
    <x v="0"/>
    <m/>
  </r>
  <r>
    <s v="C&amp;C Trade"/>
    <s v="C&amp;C Trade"/>
    <s v="Deepak"/>
    <x v="3"/>
    <x v="0"/>
    <m/>
    <m/>
    <m/>
    <m/>
    <m/>
    <m/>
    <x v="0"/>
    <m/>
  </r>
  <r>
    <s v="FVRL"/>
    <s v="FVRL"/>
    <s v="Vipin/Nitin"/>
    <x v="3"/>
    <x v="0"/>
    <m/>
    <m/>
    <m/>
    <m/>
    <m/>
    <m/>
    <x v="0"/>
    <m/>
  </r>
  <r>
    <s v="MCC"/>
    <s v="MCC"/>
    <s v="Deepak"/>
    <x v="3"/>
    <x v="0"/>
    <m/>
    <m/>
    <m/>
    <m/>
    <m/>
    <m/>
    <x v="0"/>
    <m/>
  </r>
  <r>
    <s v="Relaince Retail"/>
    <s v="Relaince Retail"/>
    <s v="Vipin/Nitin"/>
    <x v="3"/>
    <x v="0"/>
    <m/>
    <m/>
    <m/>
    <m/>
    <m/>
    <m/>
    <x v="0"/>
    <m/>
  </r>
  <r>
    <s v="Tesco"/>
    <s v="Tesco"/>
    <s v="Karthik/Tripti"/>
    <x v="3"/>
    <x v="0"/>
    <m/>
    <m/>
    <m/>
    <m/>
    <m/>
    <m/>
    <x v="0"/>
    <m/>
  </r>
  <r>
    <s v="Walmart C&amp;C"/>
    <s v="Walmart C&amp;C"/>
    <s v="Deepak"/>
    <x v="3"/>
    <x v="0"/>
    <m/>
    <m/>
    <m/>
    <m/>
    <m/>
    <m/>
    <x v="0"/>
    <m/>
  </r>
  <r>
    <s v="Hypercity"/>
    <s v="Hypercity"/>
    <s v="Vipin/Nitin"/>
    <x v="3"/>
    <x v="0"/>
    <m/>
    <m/>
    <m/>
    <m/>
    <m/>
    <m/>
    <x v="0"/>
    <m/>
  </r>
  <r>
    <s v="MAX-Hyper"/>
    <s v="MAX-Hyper"/>
    <s v="Deepak"/>
    <x v="3"/>
    <x v="0"/>
    <m/>
    <m/>
    <m/>
    <m/>
    <m/>
    <m/>
    <x v="0"/>
    <m/>
  </r>
  <r>
    <s v="ABRL Hyper"/>
    <s v="ABRL Hyper"/>
    <s v="Karthik/Tripti"/>
    <x v="4"/>
    <x v="0"/>
    <m/>
    <m/>
    <m/>
    <m/>
    <m/>
    <m/>
    <x v="0"/>
    <m/>
  </r>
  <r>
    <s v="ABRL Super"/>
    <s v="ABRL Super"/>
    <s v="Karthik/Tripti"/>
    <x v="4"/>
    <x v="0"/>
    <m/>
    <m/>
    <m/>
    <m/>
    <m/>
    <m/>
    <x v="0"/>
    <m/>
  </r>
  <r>
    <s v="BRL"/>
    <s v="BRL"/>
    <s v="Vipin/Nitin"/>
    <x v="4"/>
    <x v="0"/>
    <m/>
    <m/>
    <m/>
    <m/>
    <m/>
    <m/>
    <x v="0"/>
    <m/>
  </r>
  <r>
    <s v="C&amp;C Trade"/>
    <s v="C&amp;C Trade"/>
    <s v="Deepak"/>
    <x v="4"/>
    <x v="0"/>
    <m/>
    <m/>
    <m/>
    <m/>
    <m/>
    <m/>
    <x v="0"/>
    <m/>
  </r>
  <r>
    <s v="FVRL"/>
    <s v="FVRL"/>
    <s v="Vipin/Nitin"/>
    <x v="4"/>
    <x v="0"/>
    <m/>
    <m/>
    <m/>
    <m/>
    <m/>
    <m/>
    <x v="0"/>
    <m/>
  </r>
  <r>
    <s v="MCC"/>
    <s v="MCC"/>
    <s v="Deepak"/>
    <x v="4"/>
    <x v="0"/>
    <m/>
    <m/>
    <m/>
    <m/>
    <m/>
    <m/>
    <x v="0"/>
    <m/>
  </r>
  <r>
    <s v="Relaince Retail"/>
    <s v="Relaince Retail"/>
    <s v="Vipin/Nitin"/>
    <x v="4"/>
    <x v="0"/>
    <m/>
    <m/>
    <m/>
    <m/>
    <m/>
    <m/>
    <x v="0"/>
    <m/>
  </r>
  <r>
    <s v="Tesco"/>
    <s v="Tesco"/>
    <s v="Karthik/Tripti"/>
    <x v="4"/>
    <x v="0"/>
    <m/>
    <m/>
    <m/>
    <m/>
    <m/>
    <m/>
    <x v="0"/>
    <m/>
  </r>
  <r>
    <s v="Walmart C&amp;C"/>
    <s v="Walmart C&amp;C"/>
    <s v="Deepak"/>
    <x v="4"/>
    <x v="0"/>
    <m/>
    <m/>
    <m/>
    <m/>
    <m/>
    <m/>
    <x v="0"/>
    <m/>
  </r>
  <r>
    <s v="Hypercity"/>
    <s v="Hypercity"/>
    <s v="Vipin/Nitin"/>
    <x v="4"/>
    <x v="0"/>
    <m/>
    <m/>
    <m/>
    <m/>
    <m/>
    <m/>
    <x v="0"/>
    <m/>
  </r>
  <r>
    <s v="MAX-Hyper"/>
    <s v="MAX-Hyper"/>
    <s v="Deepak"/>
    <x v="4"/>
    <x v="0"/>
    <m/>
    <m/>
    <m/>
    <m/>
    <m/>
    <m/>
    <x v="0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Hyper"/>
    <s v="ABRL Hy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ABRL Super"/>
    <s v="ABRL Super"/>
    <s v="Karthik/Tripti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BRL"/>
    <s v="BRL"/>
    <s v="Vipin/Nitin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C&amp;C Trade"/>
    <s v="C&amp;C Trade"/>
    <s v="Deepak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D' Mart"/>
    <s v="D' Mart"/>
    <s v="Karthik/Tripti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FVRL"/>
    <s v="FVRL"/>
    <s v="Vipin/Nitin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MCC"/>
    <s v="MCC"/>
    <s v="Deepak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Relaince Retail"/>
    <s v="Relaince Retail"/>
    <s v="Vipin/Nitin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Spencers Direct"/>
    <s v="Spencers"/>
    <s v="Abhijeet Banarjee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Tesco"/>
    <s v="Tesco"/>
    <s v="Karthik/Tripti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Walmart C&amp;C"/>
    <s v="Walmart C&amp;C"/>
    <s v="Deepak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Hypercity"/>
    <s v="Hypercity"/>
    <s v="Vipin/Nitin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MAX-Hyper"/>
    <s v="MAX-Hyper"/>
    <s v="Deepak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Spencers Indirect"/>
    <s v="Spencers"/>
    <s v="Abhijeet Banarjee"/>
    <x v="5"/>
    <x v="0"/>
    <m/>
    <e v="#N/A"/>
    <m/>
    <m/>
    <m/>
    <e v="#N/A"/>
    <x v="1"/>
    <m/>
  </r>
  <r>
    <s v="ABRL Hyper"/>
    <s v="ABRL Hyper"/>
    <s v="Karthik/Tripti"/>
    <x v="6"/>
    <x v="0"/>
    <m/>
    <m/>
    <m/>
    <m/>
    <m/>
    <m/>
    <x v="0"/>
    <m/>
  </r>
  <r>
    <s v="ABRL Super"/>
    <s v="ABRL Super"/>
    <s v="Karthik/Tripti"/>
    <x v="6"/>
    <x v="0"/>
    <m/>
    <m/>
    <m/>
    <m/>
    <m/>
    <m/>
    <x v="0"/>
    <m/>
  </r>
  <r>
    <s v="BRL"/>
    <s v="BRL"/>
    <s v="Vipin/Nitin"/>
    <x v="6"/>
    <x v="0"/>
    <m/>
    <m/>
    <m/>
    <m/>
    <m/>
    <m/>
    <x v="0"/>
    <m/>
  </r>
  <r>
    <s v="C&amp;C Trade"/>
    <s v="C&amp;C Trade"/>
    <s v="Deepak"/>
    <x v="6"/>
    <x v="0"/>
    <m/>
    <m/>
    <m/>
    <m/>
    <m/>
    <m/>
    <x v="0"/>
    <m/>
  </r>
  <r>
    <s v="FVRL"/>
    <s v="FVRL"/>
    <s v="Vipin/Nitin"/>
    <x v="6"/>
    <x v="0"/>
    <m/>
    <m/>
    <m/>
    <m/>
    <m/>
    <m/>
    <x v="0"/>
    <m/>
  </r>
  <r>
    <s v="MCC"/>
    <s v="MCC"/>
    <s v="Deepak"/>
    <x v="6"/>
    <x v="0"/>
    <m/>
    <m/>
    <m/>
    <m/>
    <m/>
    <m/>
    <x v="0"/>
    <m/>
  </r>
  <r>
    <s v="Relaince Retail"/>
    <s v="Relaince Retail"/>
    <s v="Vipin/Nitin"/>
    <x v="6"/>
    <x v="0"/>
    <m/>
    <m/>
    <m/>
    <m/>
    <m/>
    <m/>
    <x v="0"/>
    <m/>
  </r>
  <r>
    <s v="Tesco"/>
    <s v="Tesco"/>
    <s v="Karthik/Tripti"/>
    <x v="6"/>
    <x v="0"/>
    <m/>
    <m/>
    <m/>
    <m/>
    <m/>
    <m/>
    <x v="0"/>
    <m/>
  </r>
  <r>
    <s v="Walmart C&amp;C"/>
    <s v="Walmart C&amp;C"/>
    <s v="Deepak"/>
    <x v="6"/>
    <x v="0"/>
    <m/>
    <m/>
    <m/>
    <m/>
    <m/>
    <m/>
    <x v="0"/>
    <m/>
  </r>
  <r>
    <s v="Spencers Direct"/>
    <s v="Spencers"/>
    <s v="Abhijeet Banarjee"/>
    <x v="6"/>
    <x v="0"/>
    <m/>
    <m/>
    <m/>
    <m/>
    <m/>
    <m/>
    <x v="0"/>
    <m/>
  </r>
  <r>
    <s v="Hypercity"/>
    <s v="Hypercity"/>
    <s v="Vipin/Nitin"/>
    <x v="6"/>
    <x v="0"/>
    <m/>
    <m/>
    <m/>
    <m/>
    <m/>
    <m/>
    <x v="0"/>
    <m/>
  </r>
  <r>
    <s v="MAX-Hyper"/>
    <s v="MAX-Hyper"/>
    <s v="Deepak"/>
    <x v="6"/>
    <x v="0"/>
    <m/>
    <m/>
    <m/>
    <m/>
    <m/>
    <m/>
    <x v="0"/>
    <m/>
  </r>
  <r>
    <s v="Spencers Indirect"/>
    <s v="Spencers"/>
    <s v="Abhijeet Banarjee"/>
    <x v="6"/>
    <x v="0"/>
    <m/>
    <m/>
    <m/>
    <m/>
    <m/>
    <m/>
    <x v="0"/>
    <m/>
  </r>
  <r>
    <s v="ABRL Hyper"/>
    <s v="ABRL Hyper"/>
    <s v="Karthik/Tripti"/>
    <x v="7"/>
    <x v="0"/>
    <m/>
    <m/>
    <m/>
    <m/>
    <m/>
    <m/>
    <x v="0"/>
    <m/>
  </r>
  <r>
    <s v="ABRL Super"/>
    <s v="ABRL Super"/>
    <s v="Karthik/Tripti"/>
    <x v="7"/>
    <x v="0"/>
    <m/>
    <m/>
    <m/>
    <m/>
    <m/>
    <m/>
    <x v="0"/>
    <m/>
  </r>
  <r>
    <s v="BRL"/>
    <s v="BRL"/>
    <s v="Vipin/Nitin"/>
    <x v="7"/>
    <x v="0"/>
    <m/>
    <m/>
    <m/>
    <m/>
    <m/>
    <m/>
    <x v="0"/>
    <m/>
  </r>
  <r>
    <s v="C&amp;C Trade"/>
    <s v="C&amp;C Trade"/>
    <s v="Deepak"/>
    <x v="7"/>
    <x v="0"/>
    <m/>
    <m/>
    <m/>
    <m/>
    <m/>
    <m/>
    <x v="0"/>
    <m/>
  </r>
  <r>
    <s v="FVRL"/>
    <s v="FVRL"/>
    <s v="Vipin/Nitin"/>
    <x v="7"/>
    <x v="0"/>
    <m/>
    <m/>
    <m/>
    <m/>
    <m/>
    <m/>
    <x v="0"/>
    <m/>
  </r>
  <r>
    <s v="MCC"/>
    <s v="MCC"/>
    <s v="Deepak"/>
    <x v="7"/>
    <x v="0"/>
    <m/>
    <m/>
    <m/>
    <m/>
    <m/>
    <m/>
    <x v="0"/>
    <m/>
  </r>
  <r>
    <s v="Relaince Retail"/>
    <s v="Relaince Retail"/>
    <s v="Vipin/Nitin"/>
    <x v="7"/>
    <x v="0"/>
    <m/>
    <m/>
    <m/>
    <m/>
    <m/>
    <m/>
    <x v="0"/>
    <m/>
  </r>
  <r>
    <s v="Tesco"/>
    <s v="Tesco"/>
    <s v="Karthik/Tripti"/>
    <x v="7"/>
    <x v="0"/>
    <m/>
    <m/>
    <m/>
    <m/>
    <m/>
    <m/>
    <x v="0"/>
    <m/>
  </r>
  <r>
    <s v="Walmart C&amp;C"/>
    <s v="Walmart C&amp;C"/>
    <s v="Deepak"/>
    <x v="7"/>
    <x v="0"/>
    <m/>
    <m/>
    <m/>
    <m/>
    <m/>
    <m/>
    <x v="0"/>
    <m/>
  </r>
  <r>
    <s v="Spencers Direct"/>
    <s v="Spencers"/>
    <s v="Abhijeet Banarjee"/>
    <x v="7"/>
    <x v="0"/>
    <m/>
    <m/>
    <m/>
    <m/>
    <m/>
    <m/>
    <x v="0"/>
    <m/>
  </r>
  <r>
    <s v="Hypercity"/>
    <s v="Hypercity"/>
    <s v="Vipin/Nitin"/>
    <x v="7"/>
    <x v="0"/>
    <m/>
    <m/>
    <m/>
    <m/>
    <m/>
    <m/>
    <x v="0"/>
    <m/>
  </r>
  <r>
    <s v="MAX-Hyper"/>
    <s v="MAX-Hyper"/>
    <s v="Deepak"/>
    <x v="7"/>
    <x v="0"/>
    <m/>
    <m/>
    <m/>
    <m/>
    <m/>
    <m/>
    <x v="0"/>
    <m/>
  </r>
  <r>
    <s v="Spencers Indirect"/>
    <s v="Spencers"/>
    <s v="Abhijeet Banarjee"/>
    <x v="7"/>
    <x v="0"/>
    <m/>
    <m/>
    <m/>
    <m/>
    <m/>
    <m/>
    <x v="0"/>
    <m/>
  </r>
  <r>
    <s v="ABRL Hyper"/>
    <s v="ABRL Hyper"/>
    <s v="Karthik/Tripti"/>
    <x v="8"/>
    <x v="0"/>
    <m/>
    <m/>
    <m/>
    <m/>
    <m/>
    <m/>
    <x v="0"/>
    <m/>
  </r>
  <r>
    <s v="ABRL Super"/>
    <s v="ABRL Super"/>
    <s v="Karthik/Tripti"/>
    <x v="8"/>
    <x v="0"/>
    <m/>
    <m/>
    <m/>
    <m/>
    <m/>
    <m/>
    <x v="0"/>
    <m/>
  </r>
  <r>
    <s v="BRL"/>
    <s v="BRL"/>
    <s v="Vipin/Nitin"/>
    <x v="8"/>
    <x v="0"/>
    <m/>
    <m/>
    <m/>
    <m/>
    <m/>
    <m/>
    <x v="0"/>
    <m/>
  </r>
  <r>
    <s v="C&amp;C Trade"/>
    <s v="C&amp;C Trade"/>
    <s v="Deepak"/>
    <x v="8"/>
    <x v="0"/>
    <m/>
    <m/>
    <m/>
    <m/>
    <m/>
    <m/>
    <x v="0"/>
    <m/>
  </r>
  <r>
    <s v="FVRL"/>
    <s v="FVRL"/>
    <s v="Vipin/Nitin"/>
    <x v="8"/>
    <x v="0"/>
    <m/>
    <m/>
    <m/>
    <m/>
    <m/>
    <m/>
    <x v="0"/>
    <m/>
  </r>
  <r>
    <s v="MCC"/>
    <s v="MCC"/>
    <s v="Deepak"/>
    <x v="8"/>
    <x v="0"/>
    <m/>
    <m/>
    <m/>
    <m/>
    <m/>
    <m/>
    <x v="0"/>
    <m/>
  </r>
  <r>
    <s v="Relaince Retail"/>
    <s v="Relaince Retail"/>
    <s v="Vipin/Nitin"/>
    <x v="8"/>
    <x v="0"/>
    <m/>
    <m/>
    <m/>
    <m/>
    <m/>
    <m/>
    <x v="0"/>
    <m/>
  </r>
  <r>
    <s v="Tesco"/>
    <s v="Tesco"/>
    <s v="Karthik/Tripti"/>
    <x v="8"/>
    <x v="0"/>
    <m/>
    <m/>
    <m/>
    <m/>
    <m/>
    <m/>
    <x v="0"/>
    <m/>
  </r>
  <r>
    <s v="Walmart C&amp;C"/>
    <s v="Walmart C&amp;C"/>
    <s v="Deepak"/>
    <x v="8"/>
    <x v="0"/>
    <m/>
    <m/>
    <m/>
    <m/>
    <m/>
    <m/>
    <x v="0"/>
    <m/>
  </r>
  <r>
    <s v="Spencers Direct"/>
    <s v="Spencers"/>
    <s v="Abhijeet Banarjee"/>
    <x v="8"/>
    <x v="0"/>
    <m/>
    <m/>
    <m/>
    <m/>
    <m/>
    <m/>
    <x v="0"/>
    <m/>
  </r>
  <r>
    <s v="Hypercity"/>
    <s v="Hypercity"/>
    <s v="Vipin/Nitin"/>
    <x v="8"/>
    <x v="0"/>
    <m/>
    <m/>
    <m/>
    <m/>
    <m/>
    <m/>
    <x v="0"/>
    <m/>
  </r>
  <r>
    <s v="MAX-Hyper"/>
    <s v="MAX-Hyper"/>
    <s v="Deepak"/>
    <x v="8"/>
    <x v="0"/>
    <m/>
    <m/>
    <m/>
    <m/>
    <m/>
    <m/>
    <x v="0"/>
    <m/>
  </r>
  <r>
    <s v="Spencers Indirect"/>
    <s v="Spencers"/>
    <s v="Abhijeet Banarjee"/>
    <x v="8"/>
    <x v="0"/>
    <m/>
    <m/>
    <m/>
    <m/>
    <m/>
    <m/>
    <x v="0"/>
    <m/>
  </r>
  <r>
    <s v="ABRL Hyper"/>
    <s v="ABRL Hyper"/>
    <s v="Karthik/Tripti"/>
    <x v="9"/>
    <x v="0"/>
    <m/>
    <m/>
    <m/>
    <m/>
    <m/>
    <m/>
    <x v="0"/>
    <m/>
  </r>
  <r>
    <s v="ABRL Super"/>
    <s v="ABRL Super"/>
    <s v="Karthik/Tripti"/>
    <x v="9"/>
    <x v="0"/>
    <m/>
    <m/>
    <m/>
    <m/>
    <m/>
    <m/>
    <x v="0"/>
    <m/>
  </r>
  <r>
    <s v="BRL"/>
    <s v="BRL"/>
    <s v="Vipin/Nitin"/>
    <x v="9"/>
    <x v="0"/>
    <m/>
    <m/>
    <m/>
    <m/>
    <m/>
    <m/>
    <x v="0"/>
    <m/>
  </r>
  <r>
    <s v="C&amp;C Trade"/>
    <s v="C&amp;C Trade"/>
    <s v="Deepak"/>
    <x v="9"/>
    <x v="0"/>
    <m/>
    <m/>
    <m/>
    <m/>
    <m/>
    <m/>
    <x v="0"/>
    <m/>
  </r>
  <r>
    <s v="FVRL"/>
    <s v="FVRL"/>
    <s v="Vipin/Nitin"/>
    <x v="9"/>
    <x v="0"/>
    <m/>
    <m/>
    <m/>
    <m/>
    <m/>
    <m/>
    <x v="0"/>
    <m/>
  </r>
  <r>
    <s v="MCC"/>
    <s v="MCC"/>
    <s v="Deepak"/>
    <x v="9"/>
    <x v="0"/>
    <m/>
    <m/>
    <m/>
    <m/>
    <m/>
    <m/>
    <x v="0"/>
    <m/>
  </r>
  <r>
    <s v="Relaince Retail"/>
    <s v="Relaince Retail"/>
    <s v="Vipin/Nitin"/>
    <x v="9"/>
    <x v="0"/>
    <m/>
    <m/>
    <m/>
    <m/>
    <m/>
    <m/>
    <x v="0"/>
    <m/>
  </r>
  <r>
    <s v="Tesco"/>
    <s v="Tesco"/>
    <s v="Karthik/Tripti"/>
    <x v="9"/>
    <x v="0"/>
    <m/>
    <m/>
    <m/>
    <m/>
    <m/>
    <m/>
    <x v="0"/>
    <m/>
  </r>
  <r>
    <s v="Walmart C&amp;C"/>
    <s v="Walmart C&amp;C"/>
    <s v="Deepak"/>
    <x v="9"/>
    <x v="0"/>
    <m/>
    <m/>
    <m/>
    <m/>
    <m/>
    <m/>
    <x v="0"/>
    <m/>
  </r>
  <r>
    <s v="Spencers Direct"/>
    <s v="Spencers"/>
    <s v="Abhijeet Banarjee"/>
    <x v="9"/>
    <x v="0"/>
    <m/>
    <m/>
    <m/>
    <m/>
    <m/>
    <m/>
    <x v="0"/>
    <m/>
  </r>
  <r>
    <s v="Hypercity"/>
    <s v="Hypercity"/>
    <s v="Vipin/Nitin"/>
    <x v="9"/>
    <x v="0"/>
    <m/>
    <m/>
    <m/>
    <m/>
    <m/>
    <m/>
    <x v="0"/>
    <m/>
  </r>
  <r>
    <s v="MAX-Hyper"/>
    <s v="MAX-Hyper"/>
    <s v="Deepak"/>
    <x v="9"/>
    <x v="0"/>
    <m/>
    <m/>
    <m/>
    <m/>
    <m/>
    <m/>
    <x v="0"/>
    <m/>
  </r>
  <r>
    <s v="Spencers Indirect"/>
    <s v="Spencers"/>
    <s v="Abhijeet Banarjee"/>
    <x v="9"/>
    <x v="0"/>
    <m/>
    <m/>
    <m/>
    <m/>
    <m/>
    <m/>
    <x v="0"/>
    <m/>
  </r>
  <r>
    <s v="ABRL Hyper"/>
    <s v="ABRL Hyper"/>
    <s v="Karthik/Tripti"/>
    <x v="10"/>
    <x v="0"/>
    <m/>
    <m/>
    <m/>
    <m/>
    <m/>
    <m/>
    <x v="0"/>
    <m/>
  </r>
  <r>
    <s v="ABRL Super"/>
    <s v="ABRL Super"/>
    <s v="Karthik/Tripti"/>
    <x v="10"/>
    <x v="0"/>
    <m/>
    <m/>
    <m/>
    <m/>
    <m/>
    <m/>
    <x v="0"/>
    <m/>
  </r>
  <r>
    <s v="BRL"/>
    <s v="BRL"/>
    <s v="Vipin/Nitin"/>
    <x v="10"/>
    <x v="0"/>
    <m/>
    <m/>
    <m/>
    <m/>
    <m/>
    <m/>
    <x v="0"/>
    <m/>
  </r>
  <r>
    <s v="C&amp;C Trade"/>
    <s v="C&amp;C Trade"/>
    <s v="Deepak"/>
    <x v="10"/>
    <x v="0"/>
    <m/>
    <m/>
    <m/>
    <m/>
    <m/>
    <m/>
    <x v="0"/>
    <m/>
  </r>
  <r>
    <s v="FVRL"/>
    <s v="FVRL"/>
    <s v="Vipin/Nitin"/>
    <x v="10"/>
    <x v="0"/>
    <m/>
    <m/>
    <m/>
    <m/>
    <m/>
    <m/>
    <x v="0"/>
    <m/>
  </r>
  <r>
    <s v="MCC"/>
    <s v="MCC"/>
    <s v="Deepak"/>
    <x v="10"/>
    <x v="0"/>
    <m/>
    <m/>
    <m/>
    <m/>
    <m/>
    <m/>
    <x v="0"/>
    <m/>
  </r>
  <r>
    <s v="Relaince Retail"/>
    <s v="Relaince Retail"/>
    <s v="Vipin/Nitin"/>
    <x v="10"/>
    <x v="0"/>
    <m/>
    <m/>
    <m/>
    <m/>
    <m/>
    <m/>
    <x v="0"/>
    <m/>
  </r>
  <r>
    <s v="Tesco"/>
    <s v="Tesco"/>
    <s v="Karthik/Tripti"/>
    <x v="10"/>
    <x v="0"/>
    <m/>
    <m/>
    <m/>
    <m/>
    <m/>
    <m/>
    <x v="0"/>
    <m/>
  </r>
  <r>
    <s v="Walmart C&amp;C"/>
    <s v="Walmart C&amp;C"/>
    <s v="Deepak"/>
    <x v="10"/>
    <x v="0"/>
    <m/>
    <m/>
    <m/>
    <m/>
    <m/>
    <m/>
    <x v="0"/>
    <m/>
  </r>
  <r>
    <s v="Spencers Direct"/>
    <s v="Spencers"/>
    <s v="Abhijeet Banarjee"/>
    <x v="10"/>
    <x v="0"/>
    <m/>
    <m/>
    <m/>
    <m/>
    <m/>
    <m/>
    <x v="0"/>
    <m/>
  </r>
  <r>
    <s v="Hypercity"/>
    <s v="Hypercity"/>
    <s v="Vipin/Nitin"/>
    <x v="10"/>
    <x v="0"/>
    <m/>
    <m/>
    <m/>
    <m/>
    <m/>
    <m/>
    <x v="0"/>
    <m/>
  </r>
  <r>
    <s v="MAX-Hyper"/>
    <s v="MAX-Hyper"/>
    <s v="Deepak"/>
    <x v="10"/>
    <x v="0"/>
    <m/>
    <m/>
    <m/>
    <m/>
    <m/>
    <m/>
    <x v="0"/>
    <m/>
  </r>
  <r>
    <s v="Spencers Indirect"/>
    <s v="Spencers"/>
    <s v="Abhijeet Banarjee"/>
    <x v="10"/>
    <x v="0"/>
    <m/>
    <m/>
    <m/>
    <m/>
    <m/>
    <m/>
    <x v="0"/>
    <m/>
  </r>
  <r>
    <s v="ABRL Hyper"/>
    <s v="ABRL Hyper"/>
    <s v="Karthik/Tripti"/>
    <x v="11"/>
    <x v="0"/>
    <m/>
    <m/>
    <m/>
    <m/>
    <m/>
    <m/>
    <x v="0"/>
    <m/>
  </r>
  <r>
    <s v="ABRL Super"/>
    <s v="ABRL Super"/>
    <s v="Karthik/Tripti"/>
    <x v="11"/>
    <x v="0"/>
    <m/>
    <m/>
    <m/>
    <m/>
    <m/>
    <m/>
    <x v="0"/>
    <m/>
  </r>
  <r>
    <s v="BRL"/>
    <s v="BRL"/>
    <s v="Vipin/Nitin"/>
    <x v="11"/>
    <x v="0"/>
    <m/>
    <m/>
    <m/>
    <m/>
    <m/>
    <m/>
    <x v="0"/>
    <m/>
  </r>
  <r>
    <s v="C&amp;C Trade"/>
    <s v="C&amp;C Trade"/>
    <s v="Deepak"/>
    <x v="11"/>
    <x v="0"/>
    <m/>
    <m/>
    <m/>
    <m/>
    <m/>
    <m/>
    <x v="0"/>
    <m/>
  </r>
  <r>
    <s v="FVRL"/>
    <s v="FVRL"/>
    <s v="Vipin/Nitin"/>
    <x v="11"/>
    <x v="0"/>
    <m/>
    <m/>
    <m/>
    <m/>
    <m/>
    <m/>
    <x v="0"/>
    <m/>
  </r>
  <r>
    <s v="MCC"/>
    <s v="MCC"/>
    <s v="Deepak"/>
    <x v="11"/>
    <x v="0"/>
    <m/>
    <m/>
    <m/>
    <m/>
    <m/>
    <m/>
    <x v="0"/>
    <m/>
  </r>
  <r>
    <s v="Relaince Retail"/>
    <s v="Relaince Retail"/>
    <s v="Vipin/Nitin"/>
    <x v="11"/>
    <x v="0"/>
    <m/>
    <m/>
    <m/>
    <m/>
    <m/>
    <m/>
    <x v="0"/>
    <m/>
  </r>
  <r>
    <s v="Tesco"/>
    <s v="Tesco"/>
    <s v="Karthik/Tripti"/>
    <x v="11"/>
    <x v="0"/>
    <m/>
    <m/>
    <m/>
    <m/>
    <m/>
    <m/>
    <x v="0"/>
    <m/>
  </r>
  <r>
    <s v="Walmart C&amp;C"/>
    <s v="Walmart C&amp;C"/>
    <s v="Deepak"/>
    <x v="11"/>
    <x v="0"/>
    <m/>
    <m/>
    <m/>
    <m/>
    <m/>
    <m/>
    <x v="0"/>
    <m/>
  </r>
  <r>
    <s v="Spencers Direct"/>
    <s v="Spencers"/>
    <s v="Abhijeet Banarjee"/>
    <x v="11"/>
    <x v="0"/>
    <m/>
    <m/>
    <m/>
    <m/>
    <m/>
    <m/>
    <x v="0"/>
    <m/>
  </r>
  <r>
    <s v="Hypercity"/>
    <s v="Hypercity"/>
    <s v="Vipin/Nitin"/>
    <x v="11"/>
    <x v="0"/>
    <m/>
    <m/>
    <m/>
    <m/>
    <m/>
    <m/>
    <x v="0"/>
    <m/>
  </r>
  <r>
    <s v="MAX-Hyper"/>
    <s v="MAX-Hyper"/>
    <s v="Deepak"/>
    <x v="11"/>
    <x v="0"/>
    <m/>
    <m/>
    <m/>
    <m/>
    <m/>
    <m/>
    <x v="0"/>
    <m/>
  </r>
  <r>
    <s v="Spencers Indirect"/>
    <s v="Spencers"/>
    <s v="Abhijeet Banarjee"/>
    <x v="11"/>
    <x v="0"/>
    <m/>
    <m/>
    <m/>
    <m/>
    <m/>
    <m/>
    <x v="0"/>
    <m/>
  </r>
  <r>
    <s v="ABRL Hyper"/>
    <s v="ABRL Hyper"/>
    <s v="Karthik/Tripti"/>
    <x v="12"/>
    <x v="0"/>
    <m/>
    <m/>
    <m/>
    <m/>
    <m/>
    <m/>
    <x v="0"/>
    <m/>
  </r>
  <r>
    <s v="ABRL Super"/>
    <s v="ABRL Super"/>
    <s v="Karthik/Tripti"/>
    <x v="12"/>
    <x v="0"/>
    <m/>
    <m/>
    <m/>
    <m/>
    <m/>
    <m/>
    <x v="0"/>
    <m/>
  </r>
  <r>
    <s v="BRL"/>
    <s v="BRL"/>
    <s v="Vipin/Nitin"/>
    <x v="12"/>
    <x v="0"/>
    <m/>
    <m/>
    <m/>
    <m/>
    <m/>
    <m/>
    <x v="0"/>
    <m/>
  </r>
  <r>
    <s v="C&amp;C Trade"/>
    <s v="C&amp;C Trade"/>
    <s v="Deepak"/>
    <x v="12"/>
    <x v="0"/>
    <m/>
    <m/>
    <m/>
    <m/>
    <m/>
    <m/>
    <x v="0"/>
    <m/>
  </r>
  <r>
    <s v="FVRL"/>
    <s v="FVRL"/>
    <s v="Vipin/Nitin"/>
    <x v="12"/>
    <x v="0"/>
    <m/>
    <m/>
    <m/>
    <m/>
    <m/>
    <m/>
    <x v="0"/>
    <m/>
  </r>
  <r>
    <s v="MCC"/>
    <s v="MCC"/>
    <s v="Deepak"/>
    <x v="12"/>
    <x v="0"/>
    <m/>
    <m/>
    <m/>
    <m/>
    <m/>
    <m/>
    <x v="0"/>
    <m/>
  </r>
  <r>
    <s v="Relaince Retail"/>
    <s v="Relaince Retail"/>
    <s v="Vipin/Nitin"/>
    <x v="12"/>
    <x v="0"/>
    <m/>
    <m/>
    <m/>
    <m/>
    <m/>
    <m/>
    <x v="0"/>
    <m/>
  </r>
  <r>
    <s v="Tesco"/>
    <s v="Tesco"/>
    <s v="Karthik/Tripti"/>
    <x v="12"/>
    <x v="0"/>
    <m/>
    <m/>
    <m/>
    <m/>
    <m/>
    <m/>
    <x v="0"/>
    <m/>
  </r>
  <r>
    <s v="Walmart C&amp;C"/>
    <s v="Walmart C&amp;C"/>
    <s v="Deepak"/>
    <x v="12"/>
    <x v="0"/>
    <m/>
    <m/>
    <m/>
    <m/>
    <m/>
    <m/>
    <x v="0"/>
    <m/>
  </r>
  <r>
    <s v="Spencers Direct"/>
    <s v="Spencers"/>
    <s v="Abhijeet Banarjee"/>
    <x v="12"/>
    <x v="0"/>
    <m/>
    <m/>
    <m/>
    <m/>
    <m/>
    <m/>
    <x v="0"/>
    <m/>
  </r>
  <r>
    <s v="Hypercity"/>
    <s v="Hypercity"/>
    <s v="Vipin/Nitin"/>
    <x v="12"/>
    <x v="0"/>
    <m/>
    <m/>
    <m/>
    <m/>
    <m/>
    <m/>
    <x v="0"/>
    <m/>
  </r>
  <r>
    <s v="MAX-Hyper"/>
    <s v="MAX-Hyper"/>
    <s v="Deepak"/>
    <x v="12"/>
    <x v="0"/>
    <m/>
    <m/>
    <m/>
    <m/>
    <m/>
    <m/>
    <x v="0"/>
    <m/>
  </r>
  <r>
    <s v="Spencers Indirect"/>
    <s v="Spencers"/>
    <s v="Abhijeet Banarjee"/>
    <x v="12"/>
    <x v="0"/>
    <m/>
    <m/>
    <m/>
    <m/>
    <m/>
    <m/>
    <x v="0"/>
    <m/>
  </r>
  <r>
    <s v="ABRL Hyper"/>
    <s v="ABRL Hyper"/>
    <s v="Karthik/Tripti"/>
    <x v="13"/>
    <x v="0"/>
    <m/>
    <m/>
    <m/>
    <m/>
    <m/>
    <m/>
    <x v="0"/>
    <m/>
  </r>
  <r>
    <s v="ABRL Super"/>
    <s v="ABRL Super"/>
    <s v="Karthik/Tripti"/>
    <x v="13"/>
    <x v="0"/>
    <m/>
    <m/>
    <m/>
    <m/>
    <m/>
    <m/>
    <x v="0"/>
    <m/>
  </r>
  <r>
    <s v="BRL"/>
    <s v="BRL"/>
    <s v="Vipin/Nitin"/>
    <x v="13"/>
    <x v="0"/>
    <m/>
    <m/>
    <m/>
    <m/>
    <m/>
    <m/>
    <x v="0"/>
    <m/>
  </r>
  <r>
    <s v="C&amp;C Trade"/>
    <s v="C&amp;C Trade"/>
    <s v="Deepak"/>
    <x v="13"/>
    <x v="0"/>
    <m/>
    <m/>
    <m/>
    <m/>
    <m/>
    <m/>
    <x v="0"/>
    <m/>
  </r>
  <r>
    <s v="FVRL"/>
    <s v="FVRL"/>
    <s v="Vipin/Nitin"/>
    <x v="13"/>
    <x v="0"/>
    <m/>
    <m/>
    <m/>
    <m/>
    <m/>
    <m/>
    <x v="0"/>
    <m/>
  </r>
  <r>
    <s v="MCC"/>
    <s v="MCC"/>
    <s v="Deepak"/>
    <x v="13"/>
    <x v="0"/>
    <m/>
    <m/>
    <m/>
    <m/>
    <m/>
    <m/>
    <x v="0"/>
    <m/>
  </r>
  <r>
    <s v="Relaince Retail"/>
    <s v="Relaince Retail"/>
    <s v="Vipin/Nitin"/>
    <x v="13"/>
    <x v="0"/>
    <m/>
    <m/>
    <m/>
    <m/>
    <m/>
    <m/>
    <x v="0"/>
    <m/>
  </r>
  <r>
    <s v="Tesco"/>
    <s v="Tesco"/>
    <s v="Karthik/Tripti"/>
    <x v="13"/>
    <x v="0"/>
    <m/>
    <m/>
    <m/>
    <m/>
    <m/>
    <m/>
    <x v="0"/>
    <m/>
  </r>
  <r>
    <s v="Walmart C&amp;C"/>
    <s v="Walmart C&amp;C"/>
    <s v="Deepak"/>
    <x v="13"/>
    <x v="0"/>
    <m/>
    <m/>
    <m/>
    <m/>
    <m/>
    <m/>
    <x v="0"/>
    <m/>
  </r>
  <r>
    <s v="Spencers Direct"/>
    <s v="Spencers"/>
    <s v="Abhijeet Banarjee"/>
    <x v="13"/>
    <x v="0"/>
    <m/>
    <m/>
    <m/>
    <m/>
    <m/>
    <m/>
    <x v="0"/>
    <m/>
  </r>
  <r>
    <s v="Hypercity"/>
    <s v="Hypercity"/>
    <s v="Vipin/Nitin"/>
    <x v="13"/>
    <x v="0"/>
    <m/>
    <m/>
    <m/>
    <m/>
    <m/>
    <m/>
    <x v="0"/>
    <m/>
  </r>
  <r>
    <s v="MAX-Hyper"/>
    <s v="MAX-Hyper"/>
    <s v="Deepak"/>
    <x v="13"/>
    <x v="0"/>
    <m/>
    <m/>
    <m/>
    <m/>
    <m/>
    <m/>
    <x v="0"/>
    <m/>
  </r>
  <r>
    <s v="Spencers Indirect"/>
    <s v="Spencers"/>
    <s v="Abhijeet Banarjee"/>
    <x v="13"/>
    <x v="0"/>
    <m/>
    <m/>
    <m/>
    <m/>
    <m/>
    <m/>
    <x v="0"/>
    <m/>
  </r>
  <r>
    <s v="ABRL Hyper"/>
    <s v="ABRL Hyper"/>
    <s v="Karthik/Tripti"/>
    <x v="14"/>
    <x v="0"/>
    <m/>
    <m/>
    <m/>
    <m/>
    <m/>
    <m/>
    <x v="0"/>
    <m/>
  </r>
  <r>
    <s v="ABRL Super"/>
    <s v="ABRL Super"/>
    <s v="Karthik/Tripti"/>
    <x v="14"/>
    <x v="0"/>
    <m/>
    <m/>
    <m/>
    <m/>
    <m/>
    <m/>
    <x v="0"/>
    <m/>
  </r>
  <r>
    <s v="BRL"/>
    <s v="BRL"/>
    <s v="Vipin/Nitin"/>
    <x v="14"/>
    <x v="0"/>
    <m/>
    <m/>
    <m/>
    <m/>
    <m/>
    <m/>
    <x v="0"/>
    <m/>
  </r>
  <r>
    <s v="C&amp;C Trade"/>
    <s v="C&amp;C Trade"/>
    <s v="Deepak"/>
    <x v="14"/>
    <x v="0"/>
    <m/>
    <m/>
    <m/>
    <m/>
    <m/>
    <m/>
    <x v="0"/>
    <m/>
  </r>
  <r>
    <s v="FVRL"/>
    <s v="FVRL"/>
    <s v="Vipin/Nitin"/>
    <x v="14"/>
    <x v="0"/>
    <m/>
    <m/>
    <m/>
    <m/>
    <m/>
    <m/>
    <x v="0"/>
    <m/>
  </r>
  <r>
    <s v="MCC"/>
    <s v="MCC"/>
    <s v="Deepak"/>
    <x v="14"/>
    <x v="0"/>
    <m/>
    <m/>
    <m/>
    <m/>
    <m/>
    <m/>
    <x v="0"/>
    <m/>
  </r>
  <r>
    <s v="Relaince Retail"/>
    <s v="Relaince Retail"/>
    <s v="Vipin/Nitin"/>
    <x v="14"/>
    <x v="0"/>
    <m/>
    <m/>
    <m/>
    <m/>
    <m/>
    <m/>
    <x v="0"/>
    <m/>
  </r>
  <r>
    <s v="Tesco"/>
    <s v="Tesco"/>
    <s v="Karthik/Tripti"/>
    <x v="14"/>
    <x v="0"/>
    <m/>
    <m/>
    <m/>
    <m/>
    <m/>
    <m/>
    <x v="0"/>
    <m/>
  </r>
  <r>
    <s v="Walmart C&amp;C"/>
    <s v="Walmart C&amp;C"/>
    <s v="Deepak"/>
    <x v="14"/>
    <x v="0"/>
    <m/>
    <m/>
    <m/>
    <m/>
    <m/>
    <m/>
    <x v="0"/>
    <m/>
  </r>
  <r>
    <s v="Spencers Direct"/>
    <s v="Spencers"/>
    <s v="Abhijeet Banarjee"/>
    <x v="14"/>
    <x v="0"/>
    <m/>
    <m/>
    <m/>
    <m/>
    <m/>
    <m/>
    <x v="0"/>
    <m/>
  </r>
  <r>
    <s v="Hypercity"/>
    <s v="Hypercity"/>
    <s v="Vipin/Nitin"/>
    <x v="14"/>
    <x v="0"/>
    <m/>
    <m/>
    <m/>
    <m/>
    <m/>
    <m/>
    <x v="0"/>
    <m/>
  </r>
  <r>
    <s v="MAX-Hyper"/>
    <s v="MAX-Hyper"/>
    <s v="Deepak"/>
    <x v="14"/>
    <x v="0"/>
    <m/>
    <m/>
    <m/>
    <m/>
    <m/>
    <m/>
    <x v="0"/>
    <m/>
  </r>
  <r>
    <s v="Spencers Indirect"/>
    <s v="Spencers"/>
    <s v="Abhijeet Banarjee"/>
    <x v="14"/>
    <x v="0"/>
    <m/>
    <m/>
    <m/>
    <m/>
    <m/>
    <m/>
    <x v="0"/>
    <m/>
  </r>
  <r>
    <s v="ABRL Hyper"/>
    <s v="ABRL Hyper"/>
    <s v="Karthik/Tripti"/>
    <x v="15"/>
    <x v="0"/>
    <m/>
    <m/>
    <m/>
    <m/>
    <m/>
    <m/>
    <x v="0"/>
    <m/>
  </r>
  <r>
    <s v="ABRL Super"/>
    <s v="ABRL Super"/>
    <s v="Karthik/Tripti"/>
    <x v="15"/>
    <x v="0"/>
    <m/>
    <m/>
    <m/>
    <m/>
    <m/>
    <m/>
    <x v="0"/>
    <m/>
  </r>
  <r>
    <s v="BRL"/>
    <s v="BRL"/>
    <s v="Vipin/Nitin"/>
    <x v="15"/>
    <x v="0"/>
    <m/>
    <m/>
    <m/>
    <m/>
    <m/>
    <m/>
    <x v="0"/>
    <m/>
  </r>
  <r>
    <s v="C&amp;C Trade"/>
    <s v="C&amp;C Trade"/>
    <s v="Deepak"/>
    <x v="15"/>
    <x v="0"/>
    <m/>
    <m/>
    <m/>
    <m/>
    <m/>
    <m/>
    <x v="0"/>
    <m/>
  </r>
  <r>
    <s v="FVRL"/>
    <s v="FVRL"/>
    <s v="Vipin/Nitin"/>
    <x v="15"/>
    <x v="0"/>
    <m/>
    <m/>
    <m/>
    <m/>
    <m/>
    <m/>
    <x v="0"/>
    <m/>
  </r>
  <r>
    <s v="MCC"/>
    <s v="MCC"/>
    <s v="Deepak"/>
    <x v="15"/>
    <x v="0"/>
    <m/>
    <m/>
    <m/>
    <m/>
    <m/>
    <m/>
    <x v="0"/>
    <m/>
  </r>
  <r>
    <s v="Relaince Retail"/>
    <s v="Relaince Retail"/>
    <s v="Vipin/Nitin"/>
    <x v="15"/>
    <x v="0"/>
    <m/>
    <m/>
    <m/>
    <m/>
    <m/>
    <m/>
    <x v="0"/>
    <m/>
  </r>
  <r>
    <s v="Tesco"/>
    <s v="Tesco"/>
    <s v="Karthik/Tripti"/>
    <x v="15"/>
    <x v="0"/>
    <m/>
    <m/>
    <m/>
    <m/>
    <m/>
    <m/>
    <x v="0"/>
    <m/>
  </r>
  <r>
    <s v="Walmart C&amp;C"/>
    <s v="Walmart C&amp;C"/>
    <s v="Deepak"/>
    <x v="15"/>
    <x v="0"/>
    <m/>
    <m/>
    <m/>
    <m/>
    <m/>
    <m/>
    <x v="0"/>
    <m/>
  </r>
  <r>
    <s v="Spencers Direct"/>
    <s v="Spencers"/>
    <s v="Abhijeet Banarjee"/>
    <x v="15"/>
    <x v="0"/>
    <m/>
    <m/>
    <m/>
    <m/>
    <m/>
    <m/>
    <x v="0"/>
    <m/>
  </r>
  <r>
    <s v="Hypercity"/>
    <s v="Hypercity"/>
    <s v="Vipin/Nitin"/>
    <x v="15"/>
    <x v="0"/>
    <m/>
    <m/>
    <m/>
    <m/>
    <m/>
    <m/>
    <x v="0"/>
    <m/>
  </r>
  <r>
    <s v="MAX-Hyper"/>
    <s v="MAX-Hyper"/>
    <s v="Deepak"/>
    <x v="15"/>
    <x v="0"/>
    <m/>
    <m/>
    <m/>
    <m/>
    <m/>
    <m/>
    <x v="0"/>
    <m/>
  </r>
  <r>
    <s v="Spencers Indirect"/>
    <s v="Spencers"/>
    <s v="Abhijeet Banarjee"/>
    <x v="15"/>
    <x v="0"/>
    <m/>
    <m/>
    <m/>
    <m/>
    <m/>
    <m/>
    <x v="0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C&amp;C Trade- Off Invoice"/>
    <s v="C&amp;C Trade- Off Invoice"/>
    <s v="Deepak"/>
    <x v="5"/>
    <x v="0"/>
    <m/>
    <e v="#N/A"/>
    <m/>
    <m/>
    <m/>
    <e v="#N/A"/>
    <x v="1"/>
    <m/>
  </r>
  <r>
    <s v="RIL CNC"/>
    <s v="RIL CNC"/>
    <s v="Deepak"/>
    <x v="6"/>
    <x v="0"/>
    <m/>
    <m/>
    <m/>
    <m/>
    <m/>
    <m/>
    <x v="0"/>
    <m/>
  </r>
  <r>
    <s v="RIL CNC"/>
    <s v="RIL CNC"/>
    <s v="Deepak"/>
    <x v="7"/>
    <x v="0"/>
    <m/>
    <m/>
    <m/>
    <m/>
    <m/>
    <m/>
    <x v="0"/>
    <m/>
  </r>
  <r>
    <s v="RIL CNC"/>
    <s v="RIL CNC"/>
    <s v="Deepak"/>
    <x v="8"/>
    <x v="0"/>
    <m/>
    <m/>
    <m/>
    <m/>
    <m/>
    <m/>
    <x v="0"/>
    <m/>
  </r>
  <r>
    <s v="RIL CNC"/>
    <s v="RIL CNC"/>
    <s v="Deepak"/>
    <x v="9"/>
    <x v="0"/>
    <m/>
    <m/>
    <m/>
    <m/>
    <m/>
    <m/>
    <x v="0"/>
    <m/>
  </r>
  <r>
    <s v="RIL CNC"/>
    <s v="RIL CNC"/>
    <s v="Deepak"/>
    <x v="10"/>
    <x v="0"/>
    <m/>
    <m/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gridDropZones="1" multipleFieldFilters="0">
  <location ref="A5:B8" firstHeaderRow="2" firstDataRow="2" firstDataCol="1" rowPageCount="2" colPageCount="1"/>
  <pivotFields count="13">
    <pivotField compact="0" outline="0" multipleItemSelectionAllowed="1" showAll="0"/>
    <pivotField compact="0" outline="0" showAll="0"/>
    <pivotField compact="0" outline="0" showAll="0"/>
    <pivotField axis="axisPage" compact="0" outline="0" multipleItemSelectionAllowed="1" showAll="0">
      <items count="19">
        <item x="0"/>
        <item x="1"/>
        <item x="2"/>
        <item x="3"/>
        <item x="4"/>
        <item x="5"/>
        <item h="1" m="1" x="17"/>
        <item h="1" m="1" x="16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compact="0" outline="0" showAll="0">
      <items count="3">
        <item m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Page" compact="0" outline="0" multipleItemSelectionAllowed="1" showAll="0" defaultSubtotal="0">
      <items count="4">
        <item h="1" m="1" x="2"/>
        <item x="1"/>
        <item x="0"/>
        <item h="1" m="1" x="3"/>
      </items>
    </pivotField>
    <pivotField compact="0" outline="0" showAll="0"/>
  </pivotFields>
  <rowFields count="1">
    <field x="4"/>
  </rowFields>
  <rowItems count="2">
    <i>
      <x v="1"/>
    </i>
    <i t="grand">
      <x/>
    </i>
  </rowItems>
  <colItems count="1">
    <i/>
  </colItems>
  <pageFields count="2">
    <pageField fld="3" hier="-1"/>
    <pageField fld="11" hier="-1"/>
  </pageFields>
  <dataFields count="1">
    <dataField name="Sum of Budget provisioned" fld="10" baseField="0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selection activeCell="B9" sqref="B9"/>
    </sheetView>
  </sheetViews>
  <sheetFormatPr defaultRowHeight="15" x14ac:dyDescent="0.25"/>
  <cols>
    <col min="1" max="1" width="19.85546875" bestFit="1" customWidth="1"/>
  </cols>
  <sheetData>
    <row r="2" spans="1:7" x14ac:dyDescent="0.25">
      <c r="A2" s="4" t="s">
        <v>82</v>
      </c>
      <c r="B2" s="4"/>
      <c r="C2" s="4" t="s">
        <v>42</v>
      </c>
      <c r="D2" s="4" t="s">
        <v>68</v>
      </c>
      <c r="E2" s="4" t="s">
        <v>81</v>
      </c>
      <c r="F2" s="4" t="s">
        <v>83</v>
      </c>
    </row>
    <row r="3" spans="1:7" x14ac:dyDescent="0.25">
      <c r="A3" s="62" t="s">
        <v>40</v>
      </c>
      <c r="B3" s="62" t="s">
        <v>65</v>
      </c>
      <c r="C3" s="62" t="s">
        <v>65</v>
      </c>
      <c r="D3" s="62" t="s">
        <v>65</v>
      </c>
      <c r="E3" s="62" t="s">
        <v>65</v>
      </c>
      <c r="F3" s="62" t="s">
        <v>65</v>
      </c>
    </row>
    <row r="4" spans="1:7" x14ac:dyDescent="0.25">
      <c r="A4" s="63" t="s">
        <v>43</v>
      </c>
      <c r="B4" s="64">
        <v>0</v>
      </c>
      <c r="C4" s="63">
        <v>0</v>
      </c>
      <c r="D4" s="63"/>
      <c r="E4" s="63"/>
      <c r="F4" s="64">
        <f t="shared" ref="F4:F8" si="0">SUM(B4:E4)</f>
        <v>0</v>
      </c>
    </row>
    <row r="5" spans="1:7" x14ac:dyDescent="0.25">
      <c r="A5" s="63" t="s">
        <v>44</v>
      </c>
      <c r="B5" s="64">
        <v>0</v>
      </c>
      <c r="C5" s="63">
        <v>0</v>
      </c>
      <c r="D5" s="63"/>
      <c r="E5" s="63"/>
      <c r="F5" s="64">
        <f t="shared" si="0"/>
        <v>0</v>
      </c>
    </row>
    <row r="6" spans="1:7" x14ac:dyDescent="0.25">
      <c r="A6" s="63" t="s">
        <v>45</v>
      </c>
      <c r="B6" s="64">
        <v>0</v>
      </c>
      <c r="C6" s="63">
        <v>6000</v>
      </c>
      <c r="D6" s="63"/>
      <c r="E6" s="63"/>
      <c r="F6" s="64">
        <f t="shared" si="0"/>
        <v>6000</v>
      </c>
    </row>
    <row r="7" spans="1:7" x14ac:dyDescent="0.25">
      <c r="A7" s="63" t="s">
        <v>46</v>
      </c>
      <c r="B7" s="64">
        <v>0</v>
      </c>
      <c r="C7" s="63">
        <v>0</v>
      </c>
      <c r="D7" s="63"/>
      <c r="E7" s="63"/>
      <c r="F7" s="64">
        <f t="shared" si="0"/>
        <v>0</v>
      </c>
    </row>
    <row r="8" spans="1:7" x14ac:dyDescent="0.25">
      <c r="A8" s="63" t="s">
        <v>47</v>
      </c>
      <c r="B8" s="64">
        <v>0</v>
      </c>
      <c r="C8" s="63">
        <v>11000</v>
      </c>
      <c r="D8" s="63"/>
      <c r="E8" s="63"/>
      <c r="F8" s="64">
        <f t="shared" si="0"/>
        <v>11000</v>
      </c>
    </row>
    <row r="9" spans="1:7" x14ac:dyDescent="0.25">
      <c r="A9" s="63" t="s">
        <v>41</v>
      </c>
      <c r="B9" s="64">
        <v>16329207.867377583</v>
      </c>
      <c r="C9" s="63">
        <v>567000.27905188524</v>
      </c>
      <c r="D9" s="63"/>
      <c r="E9" s="63"/>
      <c r="F9" s="64">
        <f>SUM(B9:E9)</f>
        <v>16896208.146429468</v>
      </c>
      <c r="G9" t="s">
        <v>61</v>
      </c>
    </row>
    <row r="10" spans="1:7" x14ac:dyDescent="0.25">
      <c r="A10" s="63" t="s">
        <v>60</v>
      </c>
      <c r="B10" s="64">
        <v>0</v>
      </c>
      <c r="C10" s="63"/>
      <c r="D10" s="63"/>
      <c r="E10" s="63"/>
      <c r="F10" s="64">
        <f t="shared" ref="F10:F21" si="1">SUM(B10:E10)</f>
        <v>0</v>
      </c>
    </row>
    <row r="11" spans="1:7" x14ac:dyDescent="0.25">
      <c r="A11" s="63" t="s">
        <v>48</v>
      </c>
      <c r="B11" s="64">
        <v>7500</v>
      </c>
      <c r="C11" s="63">
        <v>290000</v>
      </c>
      <c r="D11" s="63"/>
      <c r="E11" s="63"/>
      <c r="F11" s="64">
        <f t="shared" si="1"/>
        <v>297500</v>
      </c>
      <c r="G11" t="s">
        <v>61</v>
      </c>
    </row>
    <row r="12" spans="1:7" x14ac:dyDescent="0.25">
      <c r="A12" s="63" t="s">
        <v>49</v>
      </c>
      <c r="B12" s="64">
        <v>0</v>
      </c>
      <c r="C12" s="63">
        <v>0</v>
      </c>
      <c r="D12" s="63"/>
      <c r="E12" s="63"/>
      <c r="F12" s="64">
        <f t="shared" si="1"/>
        <v>0</v>
      </c>
      <c r="G12" t="s">
        <v>61</v>
      </c>
    </row>
    <row r="13" spans="1:7" x14ac:dyDescent="0.25">
      <c r="A13" s="63" t="s">
        <v>50</v>
      </c>
      <c r="B13" s="64">
        <v>0</v>
      </c>
      <c r="C13" s="63">
        <v>14400</v>
      </c>
      <c r="D13" s="63"/>
      <c r="E13" s="63"/>
      <c r="F13" s="64">
        <f t="shared" si="1"/>
        <v>14400</v>
      </c>
      <c r="G13" t="s">
        <v>61</v>
      </c>
    </row>
    <row r="14" spans="1:7" x14ac:dyDescent="0.25">
      <c r="A14" s="63" t="s">
        <v>51</v>
      </c>
      <c r="B14" s="64">
        <v>100000</v>
      </c>
      <c r="C14" s="63">
        <v>0</v>
      </c>
      <c r="D14" s="63"/>
      <c r="E14" s="63"/>
      <c r="F14" s="64">
        <f t="shared" si="1"/>
        <v>100000</v>
      </c>
      <c r="G14" t="s">
        <v>61</v>
      </c>
    </row>
    <row r="15" spans="1:7" x14ac:dyDescent="0.25">
      <c r="A15" s="63" t="s">
        <v>52</v>
      </c>
      <c r="B15" s="64">
        <v>0</v>
      </c>
      <c r="C15" s="63">
        <v>0</v>
      </c>
      <c r="D15" s="63"/>
      <c r="E15" s="63"/>
      <c r="F15" s="64">
        <f t="shared" si="1"/>
        <v>0</v>
      </c>
      <c r="G15" t="s">
        <v>61</v>
      </c>
    </row>
    <row r="16" spans="1:7" x14ac:dyDescent="0.25">
      <c r="A16" s="63" t="s">
        <v>53</v>
      </c>
      <c r="B16" s="64">
        <v>0</v>
      </c>
      <c r="C16" s="63">
        <v>0</v>
      </c>
      <c r="D16" s="63"/>
      <c r="E16" s="63"/>
      <c r="F16" s="64">
        <f t="shared" si="1"/>
        <v>0</v>
      </c>
    </row>
    <row r="17" spans="1:6" x14ac:dyDescent="0.25">
      <c r="A17" s="63" t="s">
        <v>57</v>
      </c>
      <c r="B17" s="64">
        <v>0</v>
      </c>
      <c r="C17" s="63">
        <v>0</v>
      </c>
      <c r="D17" s="63"/>
      <c r="E17" s="63"/>
      <c r="F17" s="64">
        <f t="shared" si="1"/>
        <v>0</v>
      </c>
    </row>
    <row r="18" spans="1:6" x14ac:dyDescent="0.25">
      <c r="A18" s="63" t="s">
        <v>56</v>
      </c>
      <c r="B18" s="64">
        <v>0</v>
      </c>
      <c r="C18" s="63">
        <v>0</v>
      </c>
      <c r="D18" s="63"/>
      <c r="E18" s="63"/>
      <c r="F18" s="64">
        <f t="shared" si="1"/>
        <v>0</v>
      </c>
    </row>
    <row r="19" spans="1:6" x14ac:dyDescent="0.25">
      <c r="A19" s="63" t="s">
        <v>55</v>
      </c>
      <c r="B19" s="64">
        <v>0</v>
      </c>
      <c r="C19" s="63">
        <v>0</v>
      </c>
      <c r="D19" s="63"/>
      <c r="E19" s="63"/>
      <c r="F19" s="64">
        <f t="shared" si="1"/>
        <v>0</v>
      </c>
    </row>
    <row r="20" spans="1:6" x14ac:dyDescent="0.25">
      <c r="A20" s="63" t="s">
        <v>54</v>
      </c>
      <c r="B20" s="64">
        <v>0</v>
      </c>
      <c r="C20" s="63">
        <v>81620</v>
      </c>
      <c r="D20" s="63"/>
      <c r="E20" s="63"/>
      <c r="F20" s="64">
        <f t="shared" si="1"/>
        <v>81620</v>
      </c>
    </row>
    <row r="21" spans="1:6" x14ac:dyDescent="0.25">
      <c r="A21" s="63" t="s">
        <v>68</v>
      </c>
      <c r="B21" s="64"/>
      <c r="C21" s="63"/>
      <c r="D21" s="63">
        <v>2124764</v>
      </c>
      <c r="E21" s="63">
        <v>5500000</v>
      </c>
      <c r="F21" s="64">
        <f t="shared" si="1"/>
        <v>7624764</v>
      </c>
    </row>
    <row r="22" spans="1:6" x14ac:dyDescent="0.25">
      <c r="A22" s="62" t="s">
        <v>63</v>
      </c>
      <c r="B22" s="65">
        <f>SUM(B4:B20)</f>
        <v>16436707.867377583</v>
      </c>
      <c r="C22" s="63">
        <f>SUM(C4:C21)</f>
        <v>970020.27905188524</v>
      </c>
      <c r="D22" s="63">
        <f t="shared" ref="D22:F22" si="2">SUM(D4:D21)</f>
        <v>2124764</v>
      </c>
      <c r="E22" s="63">
        <f t="shared" si="2"/>
        <v>5500000</v>
      </c>
      <c r="F22" s="63">
        <f t="shared" si="2"/>
        <v>25031492.146429468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opLeftCell="J1" zoomScale="85" zoomScaleNormal="85" workbookViewId="0">
      <selection activeCell="AD13" sqref="AD13"/>
    </sheetView>
  </sheetViews>
  <sheetFormatPr defaultRowHeight="15" x14ac:dyDescent="0.25"/>
  <cols>
    <col min="1" max="1" width="21.85546875" bestFit="1" customWidth="1"/>
    <col min="4" max="4" width="18.7109375" bestFit="1" customWidth="1"/>
    <col min="5" max="5" width="10.7109375" bestFit="1" customWidth="1"/>
    <col min="6" max="7" width="12.7109375" bestFit="1" customWidth="1"/>
    <col min="8" max="8" width="16" bestFit="1" customWidth="1"/>
    <col min="9" max="10" width="12.7109375" bestFit="1" customWidth="1"/>
    <col min="11" max="11" width="13.85546875" bestFit="1" customWidth="1"/>
    <col min="12" max="12" width="9.7109375" bestFit="1" customWidth="1"/>
    <col min="13" max="13" width="9.42578125" bestFit="1" customWidth="1"/>
    <col min="14" max="14" width="11.5703125" bestFit="1" customWidth="1"/>
    <col min="15" max="15" width="7.7109375" bestFit="1" customWidth="1"/>
    <col min="16" max="16" width="16" bestFit="1" customWidth="1"/>
    <col min="17" max="18" width="7.7109375" bestFit="1" customWidth="1"/>
    <col min="19" max="19" width="9.28515625" bestFit="1" customWidth="1"/>
    <col min="20" max="20" width="16.42578125" bestFit="1" customWidth="1"/>
    <col min="21" max="21" width="15" bestFit="1" customWidth="1"/>
  </cols>
  <sheetData>
    <row r="1" spans="1:21" ht="15.75" thickBot="1" x14ac:dyDescent="0.3">
      <c r="J1" s="4">
        <v>0</v>
      </c>
      <c r="M1" s="90" t="s">
        <v>87</v>
      </c>
      <c r="N1" s="90"/>
      <c r="O1" s="90"/>
      <c r="P1" s="90"/>
      <c r="Q1" s="90"/>
      <c r="R1" s="90"/>
      <c r="S1" s="90"/>
    </row>
    <row r="2" spans="1:21" x14ac:dyDescent="0.25">
      <c r="B2" s="40" t="s">
        <v>77</v>
      </c>
      <c r="C2" s="41" t="s">
        <v>73</v>
      </c>
      <c r="D2" s="42" t="s">
        <v>0</v>
      </c>
      <c r="E2" s="43" t="s">
        <v>66</v>
      </c>
      <c r="F2" s="43" t="s">
        <v>67</v>
      </c>
      <c r="G2" s="43" t="s">
        <v>68</v>
      </c>
      <c r="H2" s="43" t="s">
        <v>69</v>
      </c>
      <c r="I2" s="43" t="s">
        <v>70</v>
      </c>
      <c r="J2" s="43" t="s">
        <v>71</v>
      </c>
      <c r="K2" s="43" t="s">
        <v>72</v>
      </c>
      <c r="L2" s="60" t="s">
        <v>80</v>
      </c>
      <c r="M2" s="43" t="s">
        <v>66</v>
      </c>
      <c r="N2" s="43" t="s">
        <v>67</v>
      </c>
      <c r="O2" s="43" t="s">
        <v>68</v>
      </c>
      <c r="P2" s="43" t="s">
        <v>69</v>
      </c>
      <c r="Q2" s="43" t="s">
        <v>70</v>
      </c>
      <c r="R2" s="43" t="s">
        <v>71</v>
      </c>
      <c r="S2" s="44" t="s">
        <v>72</v>
      </c>
      <c r="T2" s="40" t="s">
        <v>84</v>
      </c>
      <c r="U2" s="41" t="s">
        <v>85</v>
      </c>
    </row>
    <row r="3" spans="1:21" x14ac:dyDescent="0.25">
      <c r="A3" t="str">
        <f>VLOOKUP(D3,[1]Sheet1!$A:$A,1,0)</f>
        <v>Aer</v>
      </c>
      <c r="B3" s="45">
        <v>201</v>
      </c>
      <c r="C3" s="55">
        <f>B3/$B$37</f>
        <v>6.7063196155665625E-2</v>
      </c>
      <c r="D3" s="7" t="s">
        <v>1</v>
      </c>
      <c r="E3" s="10"/>
      <c r="F3" s="59" t="e">
        <f>VLOOKUP(D3,Pivot!A:B,2,0)</f>
        <v>#N/A</v>
      </c>
      <c r="G3" s="10"/>
      <c r="H3" s="10"/>
      <c r="I3" s="10" t="e">
        <f>SUM(E3:H3)</f>
        <v>#N/A</v>
      </c>
      <c r="J3" s="10">
        <f>IFERROR($J$1*C3,0)</f>
        <v>0</v>
      </c>
      <c r="K3" s="10" t="e">
        <f>I3+J3</f>
        <v>#N/A</v>
      </c>
      <c r="L3" s="3"/>
      <c r="M3" s="12">
        <f>E3/100000</f>
        <v>0</v>
      </c>
      <c r="N3" s="12" t="e">
        <f>F3/100000</f>
        <v>#N/A</v>
      </c>
      <c r="O3" s="12">
        <f>G3/100000</f>
        <v>0</v>
      </c>
      <c r="P3" s="12">
        <f>H3/100000</f>
        <v>0</v>
      </c>
      <c r="Q3" s="13" t="e">
        <f>SUM(M3:P3)</f>
        <v>#N/A</v>
      </c>
      <c r="R3" s="14">
        <f t="shared" ref="R3:R31" si="0">J3/100000</f>
        <v>0</v>
      </c>
      <c r="S3" s="46" t="e">
        <f t="shared" ref="S3:S31" si="1">Q3+R3</f>
        <v>#N/A</v>
      </c>
      <c r="T3" s="72"/>
      <c r="U3" s="67"/>
    </row>
    <row r="4" spans="1:21" x14ac:dyDescent="0.25">
      <c r="A4" t="str">
        <f>VLOOKUP(D4,[1]Sheet1!$A:$A,1,0)</f>
        <v>Anoop Hair Oil</v>
      </c>
      <c r="B4" s="45">
        <v>0.3060042</v>
      </c>
      <c r="C4" s="55">
        <f t="shared" ref="C4:C31" si="2">B4/$B$37</f>
        <v>1.0209761039332106E-4</v>
      </c>
      <c r="D4" s="9" t="s">
        <v>2</v>
      </c>
      <c r="E4" s="15"/>
      <c r="F4" s="10" t="e">
        <f>VLOOKUP(D4,Pivot!A:B,2,0)</f>
        <v>#N/A</v>
      </c>
      <c r="G4" s="15"/>
      <c r="H4" s="15"/>
      <c r="I4" s="15" t="e">
        <f t="shared" ref="I4:I30" si="3">SUM(E4:H4)</f>
        <v>#N/A</v>
      </c>
      <c r="J4" s="10">
        <f>IFERROR($J$1*C4,0)</f>
        <v>0</v>
      </c>
      <c r="K4" s="15" t="e">
        <f t="shared" ref="K4:K30" si="4">I4+J4</f>
        <v>#N/A</v>
      </c>
      <c r="L4" s="3"/>
      <c r="M4" s="16">
        <f t="shared" ref="M4:P30" si="5">E4/100000</f>
        <v>0</v>
      </c>
      <c r="N4" s="16" t="e">
        <f t="shared" si="5"/>
        <v>#N/A</v>
      </c>
      <c r="O4" s="16">
        <f t="shared" si="5"/>
        <v>0</v>
      </c>
      <c r="P4" s="16">
        <f t="shared" si="5"/>
        <v>0</v>
      </c>
      <c r="Q4" s="17" t="e">
        <f>SUM(M4:P4)</f>
        <v>#N/A</v>
      </c>
      <c r="R4" s="16">
        <f t="shared" si="0"/>
        <v>0</v>
      </c>
      <c r="S4" s="46" t="e">
        <f t="shared" si="1"/>
        <v>#N/A</v>
      </c>
      <c r="T4" s="72"/>
      <c r="U4" s="67"/>
    </row>
    <row r="5" spans="1:21" x14ac:dyDescent="0.25">
      <c r="A5" t="str">
        <f>VLOOKUP(D5,[1]Sheet1!$A:$A,1,0)</f>
        <v>Cint Deo Stick</v>
      </c>
      <c r="B5" s="45">
        <v>9.0518861000000026</v>
      </c>
      <c r="C5" s="55">
        <f t="shared" si="2"/>
        <v>3.020141358721608E-3</v>
      </c>
      <c r="D5" s="9" t="s">
        <v>74</v>
      </c>
      <c r="E5" s="15"/>
      <c r="F5" s="10">
        <v>0</v>
      </c>
      <c r="G5" s="15"/>
      <c r="H5" s="15"/>
      <c r="I5" s="15"/>
      <c r="J5" s="10">
        <f t="shared" ref="J5:J29" si="6">IFERROR($J$1*C5,0)</f>
        <v>0</v>
      </c>
      <c r="K5" s="15"/>
      <c r="L5" s="3"/>
      <c r="M5" s="16">
        <f t="shared" ref="M5" si="7">E5/100000</f>
        <v>0</v>
      </c>
      <c r="N5" s="16">
        <f t="shared" ref="N5" si="8">F5/100000</f>
        <v>0</v>
      </c>
      <c r="O5" s="16">
        <f t="shared" ref="O5" si="9">G5/100000</f>
        <v>0</v>
      </c>
      <c r="P5" s="16">
        <f t="shared" ref="P5" si="10">H5/100000</f>
        <v>0</v>
      </c>
      <c r="Q5" s="17">
        <f>SUM(M5:P5)</f>
        <v>0</v>
      </c>
      <c r="R5" s="16">
        <f t="shared" si="0"/>
        <v>0</v>
      </c>
      <c r="S5" s="46">
        <f t="shared" si="1"/>
        <v>0</v>
      </c>
      <c r="T5" s="72"/>
      <c r="U5" s="67"/>
    </row>
    <row r="6" spans="1:21" x14ac:dyDescent="0.25">
      <c r="A6" t="str">
        <f>VLOOKUP(D6,[1]Sheet1!$A:$A,1,0)</f>
        <v>Cinthol Non-Lime</v>
      </c>
      <c r="B6" s="45">
        <v>166.29937200000029</v>
      </c>
      <c r="C6" s="55">
        <f t="shared" si="2"/>
        <v>5.5485409975124508E-2</v>
      </c>
      <c r="D6" s="7" t="s">
        <v>3</v>
      </c>
      <c r="E6" s="10"/>
      <c r="F6" s="10" t="e">
        <f>VLOOKUP(D6,Pivot!A:B,2,0)</f>
        <v>#N/A</v>
      </c>
      <c r="G6" s="10"/>
      <c r="H6" s="10"/>
      <c r="I6" s="10" t="e">
        <f t="shared" si="3"/>
        <v>#N/A</v>
      </c>
      <c r="J6" s="10">
        <f t="shared" si="6"/>
        <v>0</v>
      </c>
      <c r="K6" s="10" t="e">
        <f t="shared" si="4"/>
        <v>#N/A</v>
      </c>
      <c r="L6" s="3"/>
      <c r="M6" s="12">
        <f t="shared" si="5"/>
        <v>0</v>
      </c>
      <c r="N6" s="12" t="e">
        <f t="shared" si="5"/>
        <v>#N/A</v>
      </c>
      <c r="O6" s="12">
        <f t="shared" si="5"/>
        <v>0</v>
      </c>
      <c r="P6" s="12">
        <f t="shared" si="5"/>
        <v>0</v>
      </c>
      <c r="Q6" s="13" t="e">
        <f t="shared" ref="Q6:Q30" si="11">SUM(M6:P6)</f>
        <v>#N/A</v>
      </c>
      <c r="R6" s="14">
        <f t="shared" si="0"/>
        <v>0</v>
      </c>
      <c r="S6" s="46" t="e">
        <f t="shared" si="1"/>
        <v>#N/A</v>
      </c>
      <c r="T6" s="72"/>
      <c r="U6" s="67"/>
    </row>
    <row r="7" spans="1:21" x14ac:dyDescent="0.25">
      <c r="A7" t="str">
        <f>VLOOKUP(D7,[1]Sheet1!$A:$A,1,0)</f>
        <v>Cinthol Lime</v>
      </c>
      <c r="B7" s="45">
        <v>175.92616689999937</v>
      </c>
      <c r="C7" s="55">
        <f t="shared" si="2"/>
        <v>5.8697368356860825E-2</v>
      </c>
      <c r="D7" s="7" t="s">
        <v>4</v>
      </c>
      <c r="E7" s="10"/>
      <c r="F7" s="10" t="e">
        <f>VLOOKUP(D7,Pivot!A:B,2,0)</f>
        <v>#N/A</v>
      </c>
      <c r="G7" s="10"/>
      <c r="H7" s="10"/>
      <c r="I7" s="10" t="e">
        <f t="shared" si="3"/>
        <v>#N/A</v>
      </c>
      <c r="J7" s="10">
        <f t="shared" si="6"/>
        <v>0</v>
      </c>
      <c r="K7" s="10" t="e">
        <f t="shared" si="4"/>
        <v>#N/A</v>
      </c>
      <c r="L7" s="3"/>
      <c r="M7" s="12">
        <f t="shared" si="5"/>
        <v>0</v>
      </c>
      <c r="N7" s="12" t="e">
        <f t="shared" si="5"/>
        <v>#N/A</v>
      </c>
      <c r="O7" s="12">
        <f t="shared" si="5"/>
        <v>0</v>
      </c>
      <c r="P7" s="12">
        <f t="shared" si="5"/>
        <v>0</v>
      </c>
      <c r="Q7" s="13" t="e">
        <f t="shared" si="11"/>
        <v>#N/A</v>
      </c>
      <c r="R7" s="14">
        <f t="shared" si="0"/>
        <v>0</v>
      </c>
      <c r="S7" s="46" t="e">
        <f t="shared" si="1"/>
        <v>#N/A</v>
      </c>
      <c r="T7" s="72"/>
      <c r="U7" s="67"/>
    </row>
    <row r="8" spans="1:21" x14ac:dyDescent="0.25">
      <c r="A8" t="str">
        <f>VLOOKUP(D8,[1]Sheet1!$A:$A,1,0)</f>
        <v>Cinthol CSR</v>
      </c>
      <c r="B8" s="45">
        <v>125.09562050000021</v>
      </c>
      <c r="C8" s="55">
        <f t="shared" si="2"/>
        <v>4.1737871322419004E-2</v>
      </c>
      <c r="D8" s="7" t="s">
        <v>5</v>
      </c>
      <c r="E8" s="10"/>
      <c r="F8" s="10" t="e">
        <f>VLOOKUP(D8,Pivot!A:B,2,0)</f>
        <v>#N/A</v>
      </c>
      <c r="G8" s="10"/>
      <c r="H8" s="10"/>
      <c r="I8" s="10" t="e">
        <f t="shared" si="3"/>
        <v>#N/A</v>
      </c>
      <c r="J8" s="10">
        <f t="shared" si="6"/>
        <v>0</v>
      </c>
      <c r="K8" s="10" t="e">
        <f t="shared" si="4"/>
        <v>#N/A</v>
      </c>
      <c r="L8" s="3"/>
      <c r="M8" s="12">
        <f t="shared" si="5"/>
        <v>0</v>
      </c>
      <c r="N8" s="12" t="e">
        <f t="shared" si="5"/>
        <v>#N/A</v>
      </c>
      <c r="O8" s="12">
        <f t="shared" si="5"/>
        <v>0</v>
      </c>
      <c r="P8" s="12">
        <f t="shared" si="5"/>
        <v>0</v>
      </c>
      <c r="Q8" s="13" t="e">
        <f t="shared" si="11"/>
        <v>#N/A</v>
      </c>
      <c r="R8" s="14">
        <f t="shared" si="0"/>
        <v>0</v>
      </c>
      <c r="S8" s="46" t="e">
        <f t="shared" si="1"/>
        <v>#N/A</v>
      </c>
      <c r="T8" s="72"/>
      <c r="U8" s="67"/>
    </row>
    <row r="9" spans="1:21" x14ac:dyDescent="0.25">
      <c r="A9" t="str">
        <f>VLOOKUP(D9,[1]Sheet1!$A:$A,1,0)</f>
        <v>Cinthol Deo Spray</v>
      </c>
      <c r="B9" s="45">
        <v>23.461951199999987</v>
      </c>
      <c r="C9" s="55">
        <f t="shared" si="2"/>
        <v>7.8280270423893208E-3</v>
      </c>
      <c r="D9" s="7" t="s">
        <v>6</v>
      </c>
      <c r="E9" s="10"/>
      <c r="F9" s="10" t="e">
        <f>VLOOKUP(D9,Pivot!A:B,2,0)</f>
        <v>#N/A</v>
      </c>
      <c r="G9" s="10"/>
      <c r="H9" s="10"/>
      <c r="I9" s="10" t="e">
        <f t="shared" si="3"/>
        <v>#N/A</v>
      </c>
      <c r="J9" s="10">
        <f t="shared" si="6"/>
        <v>0</v>
      </c>
      <c r="K9" s="10" t="e">
        <f t="shared" si="4"/>
        <v>#N/A</v>
      </c>
      <c r="L9" s="3"/>
      <c r="M9" s="12">
        <f t="shared" si="5"/>
        <v>0</v>
      </c>
      <c r="N9" s="12" t="e">
        <f t="shared" si="5"/>
        <v>#N/A</v>
      </c>
      <c r="O9" s="12">
        <f t="shared" si="5"/>
        <v>0</v>
      </c>
      <c r="P9" s="12">
        <f t="shared" si="5"/>
        <v>0</v>
      </c>
      <c r="Q9" s="13" t="e">
        <f t="shared" si="11"/>
        <v>#N/A</v>
      </c>
      <c r="R9" s="14">
        <f t="shared" si="0"/>
        <v>0</v>
      </c>
      <c r="S9" s="46" t="e">
        <f t="shared" si="1"/>
        <v>#N/A</v>
      </c>
      <c r="T9" s="72"/>
      <c r="U9" s="67"/>
    </row>
    <row r="10" spans="1:21" x14ac:dyDescent="0.25">
      <c r="A10" t="str">
        <f>VLOOKUP(D10,[1]Sheet1!$A:$A,1,0)</f>
        <v>Cinthol Talc</v>
      </c>
      <c r="B10" s="45">
        <v>58.082358900000145</v>
      </c>
      <c r="C10" s="55">
        <f t="shared" si="2"/>
        <v>1.9379047900967564E-2</v>
      </c>
      <c r="D10" s="7" t="s">
        <v>7</v>
      </c>
      <c r="E10" s="10"/>
      <c r="F10" s="10" t="e">
        <f>VLOOKUP(D10,Pivot!A:B,2,0)</f>
        <v>#N/A</v>
      </c>
      <c r="G10" s="10"/>
      <c r="H10" s="10"/>
      <c r="I10" s="10" t="e">
        <f t="shared" si="3"/>
        <v>#N/A</v>
      </c>
      <c r="J10" s="10">
        <f t="shared" si="6"/>
        <v>0</v>
      </c>
      <c r="K10" s="10" t="e">
        <f t="shared" si="4"/>
        <v>#N/A</v>
      </c>
      <c r="L10" s="3"/>
      <c r="M10" s="12">
        <f t="shared" si="5"/>
        <v>0</v>
      </c>
      <c r="N10" s="12" t="e">
        <f t="shared" si="5"/>
        <v>#N/A</v>
      </c>
      <c r="O10" s="12">
        <f t="shared" si="5"/>
        <v>0</v>
      </c>
      <c r="P10" s="12">
        <f t="shared" si="5"/>
        <v>0</v>
      </c>
      <c r="Q10" s="13" t="e">
        <f t="shared" si="11"/>
        <v>#N/A</v>
      </c>
      <c r="R10" s="14">
        <f t="shared" si="0"/>
        <v>0</v>
      </c>
      <c r="S10" s="46" t="e">
        <f t="shared" si="1"/>
        <v>#N/A</v>
      </c>
      <c r="T10" s="72"/>
      <c r="U10" s="67"/>
    </row>
    <row r="11" spans="1:21" x14ac:dyDescent="0.25">
      <c r="A11" t="str">
        <f>VLOOKUP(D11,[1]Sheet1!$A:$A,1,0)</f>
        <v>Cinthol Shower Gel</v>
      </c>
      <c r="B11" s="45">
        <v>4.146970999999998</v>
      </c>
      <c r="C11" s="55">
        <f t="shared" si="2"/>
        <v>1.3836275105714262E-3</v>
      </c>
      <c r="D11" s="7" t="s">
        <v>8</v>
      </c>
      <c r="E11" s="10"/>
      <c r="F11" s="10" t="e">
        <f>VLOOKUP(D11,Pivot!A:B,2,0)</f>
        <v>#N/A</v>
      </c>
      <c r="G11" s="10"/>
      <c r="H11" s="10"/>
      <c r="I11" s="10" t="e">
        <f t="shared" si="3"/>
        <v>#N/A</v>
      </c>
      <c r="J11" s="10">
        <f t="shared" si="6"/>
        <v>0</v>
      </c>
      <c r="K11" s="10" t="e">
        <f t="shared" si="4"/>
        <v>#N/A</v>
      </c>
      <c r="L11" s="3"/>
      <c r="M11" s="12">
        <f t="shared" si="5"/>
        <v>0</v>
      </c>
      <c r="N11" s="12" t="e">
        <f t="shared" si="5"/>
        <v>#N/A</v>
      </c>
      <c r="O11" s="12">
        <f t="shared" si="5"/>
        <v>0</v>
      </c>
      <c r="P11" s="12">
        <f t="shared" si="5"/>
        <v>0</v>
      </c>
      <c r="Q11" s="13" t="e">
        <f t="shared" si="11"/>
        <v>#N/A</v>
      </c>
      <c r="R11" s="14">
        <f t="shared" si="0"/>
        <v>0</v>
      </c>
      <c r="S11" s="46" t="e">
        <f t="shared" si="1"/>
        <v>#N/A</v>
      </c>
      <c r="T11" s="72"/>
      <c r="U11" s="67"/>
    </row>
    <row r="12" spans="1:21" x14ac:dyDescent="0.25">
      <c r="A12" t="str">
        <f>VLOOKUP(D12,[1]Sheet1!$A:$A,1,0)</f>
        <v>Colorsoft</v>
      </c>
      <c r="B12" s="45">
        <v>3.828967200000001</v>
      </c>
      <c r="C12" s="55">
        <f t="shared" si="2"/>
        <v>1.2775262607323873E-3</v>
      </c>
      <c r="D12" s="7" t="s">
        <v>9</v>
      </c>
      <c r="E12" s="10"/>
      <c r="F12" s="10" t="e">
        <f>VLOOKUP(D12,Pivot!A:B,2,0)</f>
        <v>#N/A</v>
      </c>
      <c r="G12" s="10"/>
      <c r="H12" s="10"/>
      <c r="I12" s="10" t="e">
        <f t="shared" si="3"/>
        <v>#N/A</v>
      </c>
      <c r="J12" s="10">
        <f t="shared" si="6"/>
        <v>0</v>
      </c>
      <c r="K12" s="10" t="e">
        <f t="shared" si="4"/>
        <v>#N/A</v>
      </c>
      <c r="L12" s="3"/>
      <c r="M12" s="12">
        <f t="shared" si="5"/>
        <v>0</v>
      </c>
      <c r="N12" s="12" t="e">
        <f t="shared" si="5"/>
        <v>#N/A</v>
      </c>
      <c r="O12" s="12">
        <f t="shared" si="5"/>
        <v>0</v>
      </c>
      <c r="P12" s="12">
        <f t="shared" si="5"/>
        <v>0</v>
      </c>
      <c r="Q12" s="13" t="e">
        <f t="shared" si="11"/>
        <v>#N/A</v>
      </c>
      <c r="R12" s="14">
        <f t="shared" si="0"/>
        <v>0</v>
      </c>
      <c r="S12" s="46" t="e">
        <f t="shared" si="1"/>
        <v>#N/A</v>
      </c>
      <c r="T12" s="72"/>
      <c r="U12" s="67"/>
    </row>
    <row r="13" spans="1:21" x14ac:dyDescent="0.25">
      <c r="A13" t="str">
        <f>VLOOKUP(D13,[1]Sheet1!$A:$A,1,0)</f>
        <v>Crowning Glory</v>
      </c>
      <c r="B13" s="45">
        <v>0</v>
      </c>
      <c r="C13" s="55">
        <f t="shared" si="2"/>
        <v>0</v>
      </c>
      <c r="D13" s="7" t="s">
        <v>10</v>
      </c>
      <c r="E13" s="10"/>
      <c r="F13" s="10" t="e">
        <f>VLOOKUP(D13,Pivot!A:B,2,0)</f>
        <v>#N/A</v>
      </c>
      <c r="G13" s="10"/>
      <c r="H13" s="10"/>
      <c r="I13" s="10" t="e">
        <f t="shared" si="3"/>
        <v>#N/A</v>
      </c>
      <c r="J13" s="10">
        <f t="shared" si="6"/>
        <v>0</v>
      </c>
      <c r="K13" s="10" t="e">
        <f t="shared" si="4"/>
        <v>#N/A</v>
      </c>
      <c r="L13" s="3"/>
      <c r="M13" s="12">
        <f t="shared" si="5"/>
        <v>0</v>
      </c>
      <c r="N13" s="12" t="e">
        <f t="shared" si="5"/>
        <v>#N/A</v>
      </c>
      <c r="O13" s="12">
        <f t="shared" si="5"/>
        <v>0</v>
      </c>
      <c r="P13" s="12">
        <f t="shared" si="5"/>
        <v>0</v>
      </c>
      <c r="Q13" s="13" t="e">
        <f t="shared" si="11"/>
        <v>#N/A</v>
      </c>
      <c r="R13" s="12">
        <f t="shared" si="0"/>
        <v>0</v>
      </c>
      <c r="S13" s="46" t="e">
        <f t="shared" si="1"/>
        <v>#N/A</v>
      </c>
      <c r="T13" s="72"/>
      <c r="U13" s="67"/>
    </row>
    <row r="14" spans="1:21" x14ac:dyDescent="0.25">
      <c r="A14" t="str">
        <f>VLOOKUP(D14,[1]Sheet1!$A:$A,1,0)</f>
        <v>Dishwash</v>
      </c>
      <c r="B14" s="45">
        <v>0</v>
      </c>
      <c r="C14" s="55">
        <f t="shared" si="2"/>
        <v>0</v>
      </c>
      <c r="D14" s="9" t="s">
        <v>11</v>
      </c>
      <c r="E14" s="15"/>
      <c r="F14" s="10" t="e">
        <f>VLOOKUP(D14,Pivot!A:B,2,0)</f>
        <v>#N/A</v>
      </c>
      <c r="G14" s="15"/>
      <c r="H14" s="15"/>
      <c r="I14" s="15" t="e">
        <f t="shared" si="3"/>
        <v>#N/A</v>
      </c>
      <c r="J14" s="10">
        <f t="shared" si="6"/>
        <v>0</v>
      </c>
      <c r="K14" s="15" t="e">
        <f t="shared" si="4"/>
        <v>#N/A</v>
      </c>
      <c r="L14" s="3"/>
      <c r="M14" s="16">
        <f t="shared" si="5"/>
        <v>0</v>
      </c>
      <c r="N14" s="16" t="e">
        <f t="shared" si="5"/>
        <v>#N/A</v>
      </c>
      <c r="O14" s="16">
        <f t="shared" si="5"/>
        <v>0</v>
      </c>
      <c r="P14" s="16">
        <f t="shared" si="5"/>
        <v>0</v>
      </c>
      <c r="Q14" s="17" t="e">
        <f t="shared" si="11"/>
        <v>#N/A</v>
      </c>
      <c r="R14" s="16">
        <f t="shared" si="0"/>
        <v>0</v>
      </c>
      <c r="S14" s="47" t="e">
        <f t="shared" si="1"/>
        <v>#N/A</v>
      </c>
      <c r="T14" s="72"/>
      <c r="U14" s="67"/>
    </row>
    <row r="15" spans="1:21" x14ac:dyDescent="0.25">
      <c r="A15" t="str">
        <f>VLOOKUP(D15,[1]Sheet1!$A:$A,1,0)</f>
        <v>Expert Original</v>
      </c>
      <c r="B15" s="45">
        <v>6.3050627000000041</v>
      </c>
      <c r="C15" s="55">
        <f t="shared" si="2"/>
        <v>2.1036699334520946E-3</v>
      </c>
      <c r="D15" s="7" t="s">
        <v>12</v>
      </c>
      <c r="E15" s="10"/>
      <c r="F15" s="10" t="e">
        <f>VLOOKUP(D15,Pivot!A:B,2,0)</f>
        <v>#N/A</v>
      </c>
      <c r="G15" s="10"/>
      <c r="H15" s="10"/>
      <c r="I15" s="10" t="e">
        <f t="shared" si="3"/>
        <v>#N/A</v>
      </c>
      <c r="J15" s="10">
        <f t="shared" si="6"/>
        <v>0</v>
      </c>
      <c r="K15" s="10" t="e">
        <f t="shared" si="4"/>
        <v>#N/A</v>
      </c>
      <c r="L15" s="3"/>
      <c r="M15" s="12">
        <f t="shared" si="5"/>
        <v>0</v>
      </c>
      <c r="N15" s="12" t="e">
        <f t="shared" si="5"/>
        <v>#N/A</v>
      </c>
      <c r="O15" s="12">
        <f t="shared" si="5"/>
        <v>0</v>
      </c>
      <c r="P15" s="12">
        <f t="shared" si="5"/>
        <v>0</v>
      </c>
      <c r="Q15" s="13" t="e">
        <f t="shared" si="11"/>
        <v>#N/A</v>
      </c>
      <c r="R15" s="14">
        <f t="shared" si="0"/>
        <v>0</v>
      </c>
      <c r="S15" s="46" t="e">
        <f t="shared" si="1"/>
        <v>#N/A</v>
      </c>
      <c r="T15" s="72"/>
      <c r="U15" s="67"/>
    </row>
    <row r="16" spans="1:21" x14ac:dyDescent="0.25">
      <c r="A16" t="str">
        <f>VLOOKUP(D16,[1]Sheet1!$A:$A,1,0)</f>
        <v>Expert Crème</v>
      </c>
      <c r="B16" s="45">
        <v>88.511525300000301</v>
      </c>
      <c r="C16" s="55">
        <f t="shared" si="2"/>
        <v>2.9531670563338708E-2</v>
      </c>
      <c r="D16" s="7" t="s">
        <v>13</v>
      </c>
      <c r="E16" s="2"/>
      <c r="F16" s="10" t="e">
        <f>VLOOKUP(D16,Pivot!A:B,2,0)</f>
        <v>#N/A</v>
      </c>
      <c r="G16" s="10"/>
      <c r="H16" s="10"/>
      <c r="I16" s="10" t="e">
        <f t="shared" si="3"/>
        <v>#N/A</v>
      </c>
      <c r="J16" s="10">
        <f t="shared" si="6"/>
        <v>0</v>
      </c>
      <c r="K16" s="10" t="e">
        <f t="shared" si="4"/>
        <v>#N/A</v>
      </c>
      <c r="L16" s="3"/>
      <c r="M16" s="12">
        <f t="shared" si="5"/>
        <v>0</v>
      </c>
      <c r="N16" s="12" t="e">
        <f t="shared" si="5"/>
        <v>#N/A</v>
      </c>
      <c r="O16" s="12">
        <f t="shared" si="5"/>
        <v>0</v>
      </c>
      <c r="P16" s="12">
        <f t="shared" si="5"/>
        <v>0</v>
      </c>
      <c r="Q16" s="13" t="e">
        <f t="shared" si="11"/>
        <v>#N/A</v>
      </c>
      <c r="R16" s="14">
        <f t="shared" si="0"/>
        <v>0</v>
      </c>
      <c r="S16" s="46" t="e">
        <f t="shared" si="1"/>
        <v>#N/A</v>
      </c>
      <c r="T16" s="72"/>
      <c r="U16" s="67"/>
    </row>
    <row r="17" spans="1:21" x14ac:dyDescent="0.25">
      <c r="A17" t="str">
        <f>VLOOKUP(D17,[1]Sheet1!$A:$A,1,0)</f>
        <v>Ezee</v>
      </c>
      <c r="B17" s="45">
        <v>57.283694700000005</v>
      </c>
      <c r="C17" s="55">
        <f t="shared" si="2"/>
        <v>1.9112575393966984E-2</v>
      </c>
      <c r="D17" s="7" t="s">
        <v>14</v>
      </c>
      <c r="E17" s="10"/>
      <c r="F17" s="10" t="e">
        <f>VLOOKUP(D17,Pivot!A:B,2,0)</f>
        <v>#N/A</v>
      </c>
      <c r="G17" s="10"/>
      <c r="H17" s="10"/>
      <c r="I17" s="10" t="e">
        <f t="shared" si="3"/>
        <v>#N/A</v>
      </c>
      <c r="J17" s="10">
        <f t="shared" si="6"/>
        <v>0</v>
      </c>
      <c r="K17" s="10" t="e">
        <f t="shared" si="4"/>
        <v>#N/A</v>
      </c>
      <c r="L17" s="3"/>
      <c r="M17" s="12">
        <f t="shared" si="5"/>
        <v>0</v>
      </c>
      <c r="N17" s="12" t="e">
        <f t="shared" si="5"/>
        <v>#N/A</v>
      </c>
      <c r="O17" s="12">
        <f t="shared" si="5"/>
        <v>0</v>
      </c>
      <c r="P17" s="12">
        <f t="shared" si="5"/>
        <v>0</v>
      </c>
      <c r="Q17" s="13" t="e">
        <f t="shared" si="11"/>
        <v>#N/A</v>
      </c>
      <c r="R17" s="14">
        <f t="shared" si="0"/>
        <v>0</v>
      </c>
      <c r="S17" s="46" t="e">
        <f t="shared" si="1"/>
        <v>#N/A</v>
      </c>
      <c r="T17" s="72"/>
      <c r="U17" s="67"/>
    </row>
    <row r="18" spans="1:21" x14ac:dyDescent="0.25">
      <c r="A18" t="str">
        <f>VLOOKUP(D18,[1]Sheet1!$A:$A,1,0)</f>
        <v>Fairglow</v>
      </c>
      <c r="B18" s="45">
        <v>6.267097300000005</v>
      </c>
      <c r="C18" s="55">
        <f t="shared" si="2"/>
        <v>2.0910028634653867E-3</v>
      </c>
      <c r="D18" s="7" t="s">
        <v>15</v>
      </c>
      <c r="E18" s="10"/>
      <c r="F18" s="10" t="e">
        <f>VLOOKUP(D18,Pivot!A:B,2,0)</f>
        <v>#N/A</v>
      </c>
      <c r="G18" s="10"/>
      <c r="H18" s="10"/>
      <c r="I18" s="10" t="e">
        <f t="shared" si="3"/>
        <v>#N/A</v>
      </c>
      <c r="J18" s="10">
        <f t="shared" si="6"/>
        <v>0</v>
      </c>
      <c r="K18" s="10" t="e">
        <f t="shared" si="4"/>
        <v>#N/A</v>
      </c>
      <c r="L18" s="3"/>
      <c r="M18" s="12">
        <f t="shared" si="5"/>
        <v>0</v>
      </c>
      <c r="N18" s="12" t="e">
        <f t="shared" si="5"/>
        <v>#N/A</v>
      </c>
      <c r="O18" s="12">
        <f t="shared" si="5"/>
        <v>0</v>
      </c>
      <c r="P18" s="12">
        <f t="shared" si="5"/>
        <v>0</v>
      </c>
      <c r="Q18" s="13" t="e">
        <f t="shared" si="11"/>
        <v>#N/A</v>
      </c>
      <c r="R18" s="14">
        <f t="shared" si="0"/>
        <v>0</v>
      </c>
      <c r="S18" s="46" t="e">
        <f t="shared" si="1"/>
        <v>#N/A</v>
      </c>
      <c r="T18" s="72"/>
      <c r="U18" s="67"/>
    </row>
    <row r="19" spans="1:21" x14ac:dyDescent="0.25">
      <c r="A19" t="str">
        <f>VLOOKUP(D19,[1]Sheet1!$A:$A,1,0)</f>
        <v>Kali Mehendi</v>
      </c>
      <c r="B19" s="45">
        <v>0.1656685</v>
      </c>
      <c r="C19" s="55">
        <f t="shared" si="2"/>
        <v>5.5274920956790497E-5</v>
      </c>
      <c r="D19" s="7" t="s">
        <v>16</v>
      </c>
      <c r="E19" s="10"/>
      <c r="F19" s="10" t="e">
        <f>VLOOKUP(D19,Pivot!A:B,2,0)</f>
        <v>#N/A</v>
      </c>
      <c r="G19" s="10"/>
      <c r="H19" s="10"/>
      <c r="I19" s="10" t="e">
        <f t="shared" si="3"/>
        <v>#N/A</v>
      </c>
      <c r="J19" s="10">
        <f>IFERROR($J$1*C19,0)</f>
        <v>0</v>
      </c>
      <c r="K19" s="10" t="e">
        <f t="shared" si="4"/>
        <v>#N/A</v>
      </c>
      <c r="L19" s="3"/>
      <c r="M19" s="12">
        <f t="shared" si="5"/>
        <v>0</v>
      </c>
      <c r="N19" s="12" t="e">
        <f t="shared" si="5"/>
        <v>#N/A</v>
      </c>
      <c r="O19" s="12">
        <f t="shared" si="5"/>
        <v>0</v>
      </c>
      <c r="P19" s="12">
        <f t="shared" si="5"/>
        <v>0</v>
      </c>
      <c r="Q19" s="13" t="e">
        <f t="shared" si="11"/>
        <v>#N/A</v>
      </c>
      <c r="R19" s="12">
        <f t="shared" si="0"/>
        <v>0</v>
      </c>
      <c r="S19" s="46" t="e">
        <f t="shared" si="1"/>
        <v>#N/A</v>
      </c>
      <c r="T19" s="72"/>
      <c r="U19" s="67"/>
    </row>
    <row r="20" spans="1:21" x14ac:dyDescent="0.25">
      <c r="A20" t="str">
        <f>VLOOKUP(D20,[1]Sheet1!$A:$A,1,0)</f>
        <v>Kesh Kala</v>
      </c>
      <c r="B20" s="45">
        <v>1.7550999999999997E-2</v>
      </c>
      <c r="C20" s="55">
        <f t="shared" si="2"/>
        <v>5.8558515210352594E-6</v>
      </c>
      <c r="D20" s="7" t="s">
        <v>17</v>
      </c>
      <c r="E20" s="10"/>
      <c r="F20" s="10" t="e">
        <f>VLOOKUP(D20,Pivot!A:B,2,0)</f>
        <v>#N/A</v>
      </c>
      <c r="G20" s="10"/>
      <c r="H20" s="10"/>
      <c r="I20" s="10" t="e">
        <f t="shared" si="3"/>
        <v>#N/A</v>
      </c>
      <c r="J20" s="10">
        <f>IFERROR($J$1*C20,0)</f>
        <v>0</v>
      </c>
      <c r="K20" s="10" t="e">
        <f t="shared" si="4"/>
        <v>#N/A</v>
      </c>
      <c r="L20" s="3"/>
      <c r="M20" s="12">
        <f t="shared" si="5"/>
        <v>0</v>
      </c>
      <c r="N20" s="12" t="e">
        <f t="shared" si="5"/>
        <v>#N/A</v>
      </c>
      <c r="O20" s="12">
        <f t="shared" si="5"/>
        <v>0</v>
      </c>
      <c r="P20" s="12">
        <f t="shared" si="5"/>
        <v>0</v>
      </c>
      <c r="Q20" s="13" t="e">
        <f t="shared" si="11"/>
        <v>#N/A</v>
      </c>
      <c r="R20" s="12">
        <f t="shared" si="0"/>
        <v>0</v>
      </c>
      <c r="S20" s="46" t="e">
        <f t="shared" si="1"/>
        <v>#N/A</v>
      </c>
      <c r="T20" s="72"/>
      <c r="U20" s="67"/>
    </row>
    <row r="21" spans="1:21" x14ac:dyDescent="0.25">
      <c r="A21" t="str">
        <f>VLOOKUP(D21,[1]Sheet1!$A:$A,1,0)</f>
        <v>Godrej No.1 Soap</v>
      </c>
      <c r="B21" s="45">
        <v>279.03296730000079</v>
      </c>
      <c r="C21" s="55">
        <f t="shared" si="2"/>
        <v>9.3098719502176047E-2</v>
      </c>
      <c r="D21" s="7" t="s">
        <v>18</v>
      </c>
      <c r="E21" s="10"/>
      <c r="F21" s="10" t="e">
        <f>VLOOKUP(D21,Pivot!A:B,2,0)</f>
        <v>#N/A</v>
      </c>
      <c r="G21" s="10"/>
      <c r="H21" s="10"/>
      <c r="I21" s="10" t="e">
        <f t="shared" si="3"/>
        <v>#N/A</v>
      </c>
      <c r="J21" s="59">
        <f>IFERROR($J$1*C21,0)</f>
        <v>0</v>
      </c>
      <c r="K21" s="10" t="e">
        <f t="shared" si="4"/>
        <v>#N/A</v>
      </c>
      <c r="L21" s="3"/>
      <c r="M21" s="12">
        <f t="shared" si="5"/>
        <v>0</v>
      </c>
      <c r="N21" s="12" t="e">
        <f t="shared" si="5"/>
        <v>#N/A</v>
      </c>
      <c r="O21" s="12">
        <f t="shared" si="5"/>
        <v>0</v>
      </c>
      <c r="P21" s="12">
        <f t="shared" si="5"/>
        <v>0</v>
      </c>
      <c r="Q21" s="13" t="e">
        <f t="shared" si="11"/>
        <v>#N/A</v>
      </c>
      <c r="R21" s="14">
        <f t="shared" si="0"/>
        <v>0</v>
      </c>
      <c r="S21" s="46" t="e">
        <f t="shared" si="1"/>
        <v>#N/A</v>
      </c>
      <c r="T21" s="72"/>
      <c r="U21" s="67"/>
    </row>
    <row r="22" spans="1:21" x14ac:dyDescent="0.25">
      <c r="A22" t="str">
        <f>VLOOKUP(D22,[1]Sheet1!$A:$A,1,0)</f>
        <v>Nupur</v>
      </c>
      <c r="B22" s="45">
        <v>49.254318799999922</v>
      </c>
      <c r="C22" s="55">
        <f t="shared" si="2"/>
        <v>1.6433592254716835E-2</v>
      </c>
      <c r="D22" s="7" t="s">
        <v>19</v>
      </c>
      <c r="E22" s="10"/>
      <c r="F22" s="10" t="e">
        <f>VLOOKUP(D22,Pivot!A:B,2,0)</f>
        <v>#N/A</v>
      </c>
      <c r="G22" s="10"/>
      <c r="H22" s="10"/>
      <c r="I22" s="10" t="e">
        <f t="shared" si="3"/>
        <v>#N/A</v>
      </c>
      <c r="J22" s="10">
        <f t="shared" si="6"/>
        <v>0</v>
      </c>
      <c r="K22" s="10" t="e">
        <f t="shared" si="4"/>
        <v>#N/A</v>
      </c>
      <c r="L22" s="3"/>
      <c r="M22" s="12">
        <f t="shared" si="5"/>
        <v>0</v>
      </c>
      <c r="N22" s="12" t="e">
        <f t="shared" si="5"/>
        <v>#N/A</v>
      </c>
      <c r="O22" s="12">
        <f t="shared" si="5"/>
        <v>0</v>
      </c>
      <c r="P22" s="12">
        <f t="shared" si="5"/>
        <v>0</v>
      </c>
      <c r="Q22" s="13" t="e">
        <f t="shared" si="11"/>
        <v>#N/A</v>
      </c>
      <c r="R22" s="14">
        <f t="shared" si="0"/>
        <v>0</v>
      </c>
      <c r="S22" s="46" t="e">
        <f t="shared" si="1"/>
        <v>#N/A</v>
      </c>
      <c r="T22" s="72"/>
      <c r="U22" s="67"/>
    </row>
    <row r="23" spans="1:21" x14ac:dyDescent="0.25">
      <c r="A23" t="str">
        <f>VLOOKUP(D23,[1]Sheet1!$A:$A,1,0)</f>
        <v>Nupur Crème</v>
      </c>
      <c r="B23" s="45">
        <v>1.6376073000000022</v>
      </c>
      <c r="C23" s="55">
        <f t="shared" si="2"/>
        <v>5.4638397803905524E-4</v>
      </c>
      <c r="D23" s="7" t="s">
        <v>20</v>
      </c>
      <c r="E23" s="10"/>
      <c r="F23" s="10" t="e">
        <f>VLOOKUP(D23,Pivot!A:B,2,0)</f>
        <v>#N/A</v>
      </c>
      <c r="G23" s="10"/>
      <c r="H23" s="10"/>
      <c r="I23" s="10" t="e">
        <f>SUM(E23:H23)</f>
        <v>#N/A</v>
      </c>
      <c r="J23" s="10">
        <f t="shared" si="6"/>
        <v>0</v>
      </c>
      <c r="K23" s="10" t="e">
        <f>I23+J23</f>
        <v>#N/A</v>
      </c>
      <c r="L23" s="3"/>
      <c r="M23" s="12">
        <f>E23/100000</f>
        <v>0</v>
      </c>
      <c r="N23" s="12" t="e">
        <f>F23/100000</f>
        <v>#N/A</v>
      </c>
      <c r="O23" s="12">
        <f>G23/100000</f>
        <v>0</v>
      </c>
      <c r="P23" s="12">
        <f>H23/100000</f>
        <v>0</v>
      </c>
      <c r="Q23" s="13" t="e">
        <f t="shared" si="11"/>
        <v>#N/A</v>
      </c>
      <c r="R23" s="14">
        <f>J23/100000</f>
        <v>0</v>
      </c>
      <c r="S23" s="46" t="e">
        <f>Q23+R23</f>
        <v>#N/A</v>
      </c>
      <c r="T23" s="72"/>
      <c r="U23" s="67"/>
    </row>
    <row r="24" spans="1:21" x14ac:dyDescent="0.25">
      <c r="A24" t="str">
        <f>VLOOKUP(D24,[1]Sheet1!$A:$A,1,0)</f>
        <v>Protekt</v>
      </c>
      <c r="B24" s="45">
        <v>19.609637799999977</v>
      </c>
      <c r="C24" s="55">
        <f t="shared" si="2"/>
        <v>6.5427113747410634E-3</v>
      </c>
      <c r="D24" s="7" t="s">
        <v>21</v>
      </c>
      <c r="E24" s="10"/>
      <c r="F24" s="10" t="e">
        <f>VLOOKUP(D24,Pivot!A:B,2,0)</f>
        <v>#N/A</v>
      </c>
      <c r="G24" s="10"/>
      <c r="H24" s="10"/>
      <c r="I24" s="10" t="e">
        <f t="shared" si="3"/>
        <v>#N/A</v>
      </c>
      <c r="J24" s="10">
        <f t="shared" si="6"/>
        <v>0</v>
      </c>
      <c r="K24" s="10" t="e">
        <f t="shared" si="4"/>
        <v>#N/A</v>
      </c>
      <c r="L24" s="3"/>
      <c r="M24" s="12">
        <f t="shared" si="5"/>
        <v>0</v>
      </c>
      <c r="N24" s="12" t="e">
        <f t="shared" si="5"/>
        <v>#N/A</v>
      </c>
      <c r="O24" s="12">
        <f t="shared" si="5"/>
        <v>0</v>
      </c>
      <c r="P24" s="12">
        <f t="shared" si="5"/>
        <v>0</v>
      </c>
      <c r="Q24" s="13" t="e">
        <f t="shared" si="11"/>
        <v>#N/A</v>
      </c>
      <c r="R24" s="14">
        <f t="shared" si="0"/>
        <v>0</v>
      </c>
      <c r="S24" s="46" t="e">
        <f t="shared" si="1"/>
        <v>#N/A</v>
      </c>
      <c r="T24" s="72"/>
      <c r="U24" s="67"/>
    </row>
    <row r="25" spans="1:21" x14ac:dyDescent="0.25">
      <c r="A25" t="str">
        <f>VLOOKUP(D25,[1]Sheet1!$A:$A,1,0)</f>
        <v>Renew Crème</v>
      </c>
      <c r="B25" s="45">
        <v>0.34691759999999999</v>
      </c>
      <c r="C25" s="55">
        <f t="shared" si="2"/>
        <v>1.1574827392364549E-4</v>
      </c>
      <c r="D25" s="7" t="s">
        <v>22</v>
      </c>
      <c r="E25" s="10"/>
      <c r="F25" s="10" t="e">
        <f>VLOOKUP(D25,Pivot!A:B,2,0)</f>
        <v>#N/A</v>
      </c>
      <c r="G25" s="10"/>
      <c r="H25" s="10"/>
      <c r="I25" s="10" t="e">
        <f t="shared" si="3"/>
        <v>#N/A</v>
      </c>
      <c r="J25" s="10">
        <f>IFERROR($J$1*C25,0)</f>
        <v>0</v>
      </c>
      <c r="K25" s="10" t="e">
        <f t="shared" si="4"/>
        <v>#N/A</v>
      </c>
      <c r="L25" s="3"/>
      <c r="M25" s="12">
        <f t="shared" si="5"/>
        <v>0</v>
      </c>
      <c r="N25" s="12" t="e">
        <f t="shared" si="5"/>
        <v>#N/A</v>
      </c>
      <c r="O25" s="12">
        <f t="shared" si="5"/>
        <v>0</v>
      </c>
      <c r="P25" s="12">
        <f t="shared" si="5"/>
        <v>0</v>
      </c>
      <c r="Q25" s="13" t="e">
        <f t="shared" si="11"/>
        <v>#N/A</v>
      </c>
      <c r="R25" s="12">
        <f t="shared" si="0"/>
        <v>0</v>
      </c>
      <c r="S25" s="46" t="e">
        <f t="shared" si="1"/>
        <v>#N/A</v>
      </c>
      <c r="T25" s="72"/>
      <c r="U25" s="67"/>
    </row>
    <row r="26" spans="1:21" x14ac:dyDescent="0.25">
      <c r="A26" t="str">
        <f>VLOOKUP(D26,[1]Sheet1!$A:$A,1,0)</f>
        <v>Shaving Cream</v>
      </c>
      <c r="B26" s="45">
        <v>9.649285500000012</v>
      </c>
      <c r="C26" s="55">
        <f t="shared" si="2"/>
        <v>3.2194623196443823E-3</v>
      </c>
      <c r="D26" s="7" t="s">
        <v>23</v>
      </c>
      <c r="E26" s="10"/>
      <c r="F26" s="10" t="e">
        <f>VLOOKUP(D26,Pivot!A:B,2,0)</f>
        <v>#N/A</v>
      </c>
      <c r="G26" s="10"/>
      <c r="H26" s="10"/>
      <c r="I26" s="10" t="e">
        <f t="shared" si="3"/>
        <v>#N/A</v>
      </c>
      <c r="J26" s="10">
        <f t="shared" si="6"/>
        <v>0</v>
      </c>
      <c r="K26" s="10" t="e">
        <f t="shared" si="4"/>
        <v>#N/A</v>
      </c>
      <c r="L26" s="3"/>
      <c r="M26" s="12">
        <f t="shared" si="5"/>
        <v>0</v>
      </c>
      <c r="N26" s="12" t="e">
        <f t="shared" si="5"/>
        <v>#N/A</v>
      </c>
      <c r="O26" s="12">
        <f t="shared" si="5"/>
        <v>0</v>
      </c>
      <c r="P26" s="12">
        <f t="shared" si="5"/>
        <v>0</v>
      </c>
      <c r="Q26" s="13" t="e">
        <f t="shared" si="11"/>
        <v>#N/A</v>
      </c>
      <c r="R26" s="14">
        <f t="shared" si="0"/>
        <v>0</v>
      </c>
      <c r="S26" s="46" t="e">
        <f t="shared" si="1"/>
        <v>#N/A</v>
      </c>
      <c r="T26" s="72"/>
      <c r="U26" s="67"/>
    </row>
    <row r="27" spans="1:21" x14ac:dyDescent="0.25">
      <c r="A27" t="str">
        <f>VLOOKUP(D27,[1]Sheet1!$A:$A,1,0)</f>
        <v>Shikakai</v>
      </c>
      <c r="B27" s="45">
        <v>5.5370001999999969</v>
      </c>
      <c r="C27" s="55">
        <f t="shared" si="2"/>
        <v>1.8474076145599979E-3</v>
      </c>
      <c r="D27" s="7" t="s">
        <v>24</v>
      </c>
      <c r="E27" s="10"/>
      <c r="F27" s="10" t="e">
        <f>VLOOKUP(D27,Pivot!A:B,2,0)</f>
        <v>#N/A</v>
      </c>
      <c r="G27" s="10"/>
      <c r="H27" s="10"/>
      <c r="I27" s="10" t="e">
        <f t="shared" si="3"/>
        <v>#N/A</v>
      </c>
      <c r="J27" s="10">
        <f t="shared" si="6"/>
        <v>0</v>
      </c>
      <c r="K27" s="10" t="e">
        <f t="shared" si="4"/>
        <v>#N/A</v>
      </c>
      <c r="L27" s="3"/>
      <c r="M27" s="12">
        <f t="shared" si="5"/>
        <v>0</v>
      </c>
      <c r="N27" s="12" t="e">
        <f t="shared" si="5"/>
        <v>#N/A</v>
      </c>
      <c r="O27" s="12">
        <f t="shared" si="5"/>
        <v>0</v>
      </c>
      <c r="P27" s="12">
        <f t="shared" si="5"/>
        <v>0</v>
      </c>
      <c r="Q27" s="13" t="e">
        <f t="shared" si="11"/>
        <v>#N/A</v>
      </c>
      <c r="R27" s="12">
        <f t="shared" si="0"/>
        <v>0</v>
      </c>
      <c r="S27" s="46" t="e">
        <f t="shared" si="1"/>
        <v>#N/A</v>
      </c>
      <c r="T27" s="72"/>
      <c r="U27" s="67"/>
    </row>
    <row r="28" spans="1:21" x14ac:dyDescent="0.25">
      <c r="A28" t="str">
        <f>VLOOKUP(D28,[1]Sheet1!$A:$A,1,0)</f>
        <v>Snuggy</v>
      </c>
      <c r="B28" s="45">
        <v>0.18401389999999998</v>
      </c>
      <c r="C28" s="55">
        <f t="shared" si="2"/>
        <v>6.1395822244124558E-5</v>
      </c>
      <c r="D28" s="9" t="s">
        <v>25</v>
      </c>
      <c r="E28" s="15"/>
      <c r="F28" s="10" t="e">
        <f>VLOOKUP(D28,Pivot!A:B,2,0)</f>
        <v>#N/A</v>
      </c>
      <c r="G28" s="15"/>
      <c r="H28" s="15"/>
      <c r="I28" s="15" t="e">
        <f t="shared" si="3"/>
        <v>#N/A</v>
      </c>
      <c r="J28" s="10">
        <f>IFERROR($J$1*C28,0)</f>
        <v>0</v>
      </c>
      <c r="K28" s="15" t="e">
        <f t="shared" si="4"/>
        <v>#N/A</v>
      </c>
      <c r="L28" s="3"/>
      <c r="M28" s="16">
        <f t="shared" si="5"/>
        <v>0</v>
      </c>
      <c r="N28" s="16" t="e">
        <f t="shared" si="5"/>
        <v>#N/A</v>
      </c>
      <c r="O28" s="16">
        <f t="shared" si="5"/>
        <v>0</v>
      </c>
      <c r="P28" s="16">
        <f t="shared" si="5"/>
        <v>0</v>
      </c>
      <c r="Q28" s="17" t="e">
        <f t="shared" si="11"/>
        <v>#N/A</v>
      </c>
      <c r="R28" s="16">
        <f t="shared" si="0"/>
        <v>0</v>
      </c>
      <c r="S28" s="47" t="e">
        <f t="shared" si="1"/>
        <v>#N/A</v>
      </c>
      <c r="T28" s="72"/>
      <c r="U28" s="67"/>
    </row>
    <row r="29" spans="1:21" x14ac:dyDescent="0.25">
      <c r="A29" t="str">
        <f>VLOOKUP(D29,[1]Sheet1!$A:$A,1,0)</f>
        <v>Genteel</v>
      </c>
      <c r="B29" s="45">
        <v>41.809472200000073</v>
      </c>
      <c r="C29" s="55">
        <f t="shared" si="2"/>
        <v>1.3949635996584346E-2</v>
      </c>
      <c r="D29" s="7" t="s">
        <v>26</v>
      </c>
      <c r="E29" s="10"/>
      <c r="F29" s="10" t="e">
        <f>VLOOKUP(D29,Pivot!A:B,2,0)</f>
        <v>#N/A</v>
      </c>
      <c r="G29" s="10"/>
      <c r="H29" s="10"/>
      <c r="I29" s="10" t="e">
        <f t="shared" si="3"/>
        <v>#N/A</v>
      </c>
      <c r="J29" s="10">
        <f t="shared" si="6"/>
        <v>0</v>
      </c>
      <c r="K29" s="10" t="e">
        <f t="shared" si="4"/>
        <v>#N/A</v>
      </c>
      <c r="L29" s="3"/>
      <c r="M29" s="12">
        <f t="shared" si="5"/>
        <v>0</v>
      </c>
      <c r="N29" s="12" t="e">
        <f t="shared" si="5"/>
        <v>#N/A</v>
      </c>
      <c r="O29" s="12">
        <f t="shared" si="5"/>
        <v>0</v>
      </c>
      <c r="P29" s="12">
        <f t="shared" si="5"/>
        <v>0</v>
      </c>
      <c r="Q29" s="13" t="e">
        <f t="shared" si="11"/>
        <v>#N/A</v>
      </c>
      <c r="R29" s="14">
        <f t="shared" si="0"/>
        <v>0</v>
      </c>
      <c r="S29" s="46" t="e">
        <f t="shared" si="1"/>
        <v>#N/A</v>
      </c>
      <c r="T29" s="72"/>
      <c r="U29" s="67"/>
    </row>
    <row r="30" spans="1:21" x14ac:dyDescent="0.25">
      <c r="A30" t="str">
        <f>VLOOKUP(D30,[1]Sheet1!$A:$A,1,0)</f>
        <v>Godrej No.1 Facewash</v>
      </c>
      <c r="B30" s="45">
        <v>8.0000000000000002E-3</v>
      </c>
      <c r="C30" s="55">
        <f t="shared" si="2"/>
        <v>2.6691819365439056E-6</v>
      </c>
      <c r="D30" s="7" t="s">
        <v>27</v>
      </c>
      <c r="E30" s="10"/>
      <c r="F30" s="10" t="e">
        <f>VLOOKUP(D30,Pivot!A:B,2,0)</f>
        <v>#N/A</v>
      </c>
      <c r="G30" s="10"/>
      <c r="H30" s="10"/>
      <c r="I30" s="10" t="e">
        <f t="shared" si="3"/>
        <v>#N/A</v>
      </c>
      <c r="J30" s="10">
        <f>IFERROR($J$1*C30,0)</f>
        <v>0</v>
      </c>
      <c r="K30" s="10" t="e">
        <f t="shared" si="4"/>
        <v>#N/A</v>
      </c>
      <c r="L30" s="3"/>
      <c r="M30" s="12">
        <f t="shared" si="5"/>
        <v>0</v>
      </c>
      <c r="N30" s="12" t="e">
        <f t="shared" si="5"/>
        <v>#N/A</v>
      </c>
      <c r="O30" s="12">
        <f t="shared" si="5"/>
        <v>0</v>
      </c>
      <c r="P30" s="12">
        <f t="shared" si="5"/>
        <v>0</v>
      </c>
      <c r="Q30" s="13" t="e">
        <f t="shared" si="11"/>
        <v>#N/A</v>
      </c>
      <c r="R30" s="14">
        <f t="shared" si="0"/>
        <v>0</v>
      </c>
      <c r="S30" s="46" t="e">
        <f t="shared" si="1"/>
        <v>#N/A</v>
      </c>
      <c r="T30" s="72"/>
      <c r="U30" s="67"/>
    </row>
    <row r="31" spans="1:21" x14ac:dyDescent="0.25">
      <c r="A31" t="str">
        <f>VLOOKUP(D31,[1]Sheet1!$A:$A,1,0)</f>
        <v>B-Blunt</v>
      </c>
      <c r="B31" s="45">
        <v>10.092847399999986</v>
      </c>
      <c r="C31" s="55">
        <f t="shared" si="2"/>
        <v>3.3674557460467605E-3</v>
      </c>
      <c r="D31" s="7" t="s">
        <v>62</v>
      </c>
      <c r="E31" s="10"/>
      <c r="F31" s="10">
        <v>0</v>
      </c>
      <c r="G31" s="10"/>
      <c r="H31" s="10"/>
      <c r="I31" s="10"/>
      <c r="J31" s="10">
        <f>IFERROR($J$1*C31,0)</f>
        <v>0</v>
      </c>
      <c r="K31" s="10"/>
      <c r="L31" s="3"/>
      <c r="M31" s="12">
        <f t="shared" ref="M31" si="12">E31/100000</f>
        <v>0</v>
      </c>
      <c r="N31" s="12">
        <f t="shared" ref="N31" si="13">F31/100000</f>
        <v>0</v>
      </c>
      <c r="O31" s="12">
        <f t="shared" ref="O31" si="14">G31/100000</f>
        <v>0</v>
      </c>
      <c r="P31" s="12">
        <f t="shared" ref="P31" si="15">H31/100000</f>
        <v>0</v>
      </c>
      <c r="Q31" s="13">
        <f t="shared" ref="Q31" si="16">SUM(M31:P31)</f>
        <v>0</v>
      </c>
      <c r="R31" s="14">
        <f t="shared" si="0"/>
        <v>0</v>
      </c>
      <c r="S31" s="46">
        <f t="shared" si="1"/>
        <v>0</v>
      </c>
      <c r="T31" s="72"/>
      <c r="U31" s="67"/>
    </row>
    <row r="32" spans="1:21" ht="15.75" thickBot="1" x14ac:dyDescent="0.3">
      <c r="A32" t="e">
        <f>VLOOKUP(D32,[1]Sheet1!$A:$A,1,0)</f>
        <v>#N/A</v>
      </c>
      <c r="B32" s="48">
        <f>SUM(B3:B31)</f>
        <v>1342.9119655000013</v>
      </c>
      <c r="C32" s="56">
        <f>SUM(C3:C31)</f>
        <v>0.44805954508515927</v>
      </c>
      <c r="D32" s="49" t="s">
        <v>28</v>
      </c>
      <c r="E32" s="50">
        <f>SUM(E3:E31)</f>
        <v>0</v>
      </c>
      <c r="F32" s="50" t="e">
        <f t="shared" ref="F32:K32" si="17">SUM(F3:F31)</f>
        <v>#N/A</v>
      </c>
      <c r="G32" s="50">
        <f t="shared" si="17"/>
        <v>0</v>
      </c>
      <c r="H32" s="50">
        <f t="shared" si="17"/>
        <v>0</v>
      </c>
      <c r="I32" s="50" t="e">
        <f t="shared" si="17"/>
        <v>#N/A</v>
      </c>
      <c r="J32" s="50">
        <f t="shared" si="17"/>
        <v>0</v>
      </c>
      <c r="K32" s="50" t="e">
        <f t="shared" si="17"/>
        <v>#N/A</v>
      </c>
      <c r="L32" s="50">
        <f>SUM(L3:L31)</f>
        <v>0</v>
      </c>
      <c r="M32" s="51">
        <f t="shared" ref="M32:P32" si="18">SUM(M3:M31)</f>
        <v>0</v>
      </c>
      <c r="N32" s="51" t="e">
        <f t="shared" si="18"/>
        <v>#N/A</v>
      </c>
      <c r="O32" s="51">
        <f t="shared" si="18"/>
        <v>0</v>
      </c>
      <c r="P32" s="51">
        <f t="shared" si="18"/>
        <v>0</v>
      </c>
      <c r="Q32" s="51" t="e">
        <f>SUM(Q3:Q31)</f>
        <v>#N/A</v>
      </c>
      <c r="R32" s="51">
        <f>SUM(R3:R31)</f>
        <v>0</v>
      </c>
      <c r="S32" s="52" t="e">
        <f>SUM(S3:S31)</f>
        <v>#N/A</v>
      </c>
      <c r="T32" s="50">
        <f t="shared" ref="T32:U32" si="19">SUM(T3:T31)</f>
        <v>0</v>
      </c>
      <c r="U32" s="51">
        <f t="shared" si="19"/>
        <v>0</v>
      </c>
    </row>
    <row r="33" spans="1:22" ht="15.75" thickBot="1" x14ac:dyDescent="0.3">
      <c r="G33" s="58"/>
    </row>
    <row r="34" spans="1:22" x14ac:dyDescent="0.25">
      <c r="A34" t="str">
        <f>D34</f>
        <v>GoodKnight</v>
      </c>
      <c r="B34" s="26">
        <v>936.75381029999971</v>
      </c>
      <c r="C34" s="55">
        <f t="shared" ref="C34:C35" si="20">B34/$B$37</f>
        <v>0.31254579368017943</v>
      </c>
      <c r="D34" s="27" t="s">
        <v>75</v>
      </c>
      <c r="E34" s="28"/>
      <c r="F34" s="70" t="e">
        <f>VLOOKUP(D34,Pivot!A:B,2,0)</f>
        <v>#N/A</v>
      </c>
      <c r="G34" s="28"/>
      <c r="H34" s="28"/>
      <c r="I34" s="28" t="e">
        <f>SUM(E34:H34)</f>
        <v>#N/A</v>
      </c>
      <c r="J34" s="10">
        <f t="shared" ref="J34:J35" si="21">IFERROR($J$1*C34,0)</f>
        <v>0</v>
      </c>
      <c r="K34" s="28" t="e">
        <f>I34+J34</f>
        <v>#N/A</v>
      </c>
      <c r="L34" s="11"/>
      <c r="M34" s="29">
        <f t="shared" ref="M34:P35" si="22">E34/100000</f>
        <v>0</v>
      </c>
      <c r="N34" s="29" t="e">
        <f t="shared" si="22"/>
        <v>#N/A</v>
      </c>
      <c r="O34" s="29">
        <f t="shared" si="22"/>
        <v>0</v>
      </c>
      <c r="P34" s="29">
        <f t="shared" si="22"/>
        <v>0</v>
      </c>
      <c r="Q34" s="30" t="e">
        <f>SUM(M34:P34)</f>
        <v>#N/A</v>
      </c>
      <c r="R34" s="31">
        <f>J34/100000</f>
        <v>0</v>
      </c>
      <c r="S34" s="32" t="e">
        <f>Q34+R34</f>
        <v>#N/A</v>
      </c>
      <c r="T34" s="71"/>
      <c r="U34" s="68"/>
    </row>
    <row r="35" spans="1:22" ht="15.75" thickBot="1" x14ac:dyDescent="0.3">
      <c r="A35" t="str">
        <f>D35</f>
        <v>Hit</v>
      </c>
      <c r="B35" s="33">
        <v>717.50721209999722</v>
      </c>
      <c r="C35" s="55">
        <f t="shared" si="20"/>
        <v>0.23939466123466116</v>
      </c>
      <c r="D35" s="34" t="s">
        <v>76</v>
      </c>
      <c r="E35" s="35"/>
      <c r="F35" s="35" t="e">
        <f>VLOOKUP(D35,Pivot!A:B,2,0)</f>
        <v>#N/A</v>
      </c>
      <c r="G35" s="35"/>
      <c r="H35" s="35"/>
      <c r="I35" s="35" t="e">
        <f>SUM(E35:H35)</f>
        <v>#N/A</v>
      </c>
      <c r="J35" s="10">
        <f t="shared" si="21"/>
        <v>0</v>
      </c>
      <c r="K35" s="35" t="e">
        <f>I35+J35</f>
        <v>#N/A</v>
      </c>
      <c r="L35" s="11"/>
      <c r="M35" s="36">
        <f t="shared" si="22"/>
        <v>0</v>
      </c>
      <c r="N35" s="36" t="e">
        <f t="shared" si="22"/>
        <v>#N/A</v>
      </c>
      <c r="O35" s="36">
        <f t="shared" si="22"/>
        <v>0</v>
      </c>
      <c r="P35" s="36">
        <f t="shared" si="22"/>
        <v>0</v>
      </c>
      <c r="Q35" s="37" t="e">
        <f>SUM(M35:P35)</f>
        <v>#N/A</v>
      </c>
      <c r="R35" s="38">
        <f>J35/100000</f>
        <v>0</v>
      </c>
      <c r="S35" s="39" t="e">
        <f>Q35+R35</f>
        <v>#N/A</v>
      </c>
      <c r="T35" s="69"/>
      <c r="U35" s="69"/>
    </row>
    <row r="36" spans="1:22" x14ac:dyDescent="0.25">
      <c r="B36" s="54">
        <f>SUM(B34:B35)</f>
        <v>1654.2610223999968</v>
      </c>
      <c r="C36" s="57">
        <f>SUM(C34:C35)</f>
        <v>0.55194045491484056</v>
      </c>
      <c r="D36" s="23" t="s">
        <v>29</v>
      </c>
      <c r="E36" s="24">
        <f t="shared" ref="E36:K36" si="23">SUM(E34:E35)</f>
        <v>0</v>
      </c>
      <c r="F36" s="24" t="e">
        <f t="shared" si="23"/>
        <v>#N/A</v>
      </c>
      <c r="G36" s="24">
        <f t="shared" si="23"/>
        <v>0</v>
      </c>
      <c r="H36" s="24">
        <f t="shared" si="23"/>
        <v>0</v>
      </c>
      <c r="I36" s="24" t="e">
        <f t="shared" si="23"/>
        <v>#N/A</v>
      </c>
      <c r="J36" s="24">
        <f t="shared" si="23"/>
        <v>0</v>
      </c>
      <c r="K36" s="24" t="e">
        <f t="shared" si="23"/>
        <v>#N/A</v>
      </c>
      <c r="L36" s="24">
        <f t="shared" ref="L36" si="24">SUM(L34:L35)</f>
        <v>0</v>
      </c>
      <c r="M36" s="25">
        <f t="shared" ref="M36:U36" si="25">SUM(M34:M35)</f>
        <v>0</v>
      </c>
      <c r="N36" s="25" t="e">
        <f t="shared" si="25"/>
        <v>#N/A</v>
      </c>
      <c r="O36" s="25">
        <f t="shared" si="25"/>
        <v>0</v>
      </c>
      <c r="P36" s="25">
        <f t="shared" si="25"/>
        <v>0</v>
      </c>
      <c r="Q36" s="25" t="e">
        <f t="shared" si="25"/>
        <v>#N/A</v>
      </c>
      <c r="R36" s="25">
        <f t="shared" si="25"/>
        <v>0</v>
      </c>
      <c r="S36" s="25" t="e">
        <f t="shared" si="25"/>
        <v>#N/A</v>
      </c>
      <c r="T36" s="24">
        <f t="shared" si="25"/>
        <v>0</v>
      </c>
      <c r="U36" s="24">
        <f t="shared" si="25"/>
        <v>0</v>
      </c>
    </row>
    <row r="37" spans="1:22" x14ac:dyDescent="0.25">
      <c r="B37" s="22">
        <f>SUM(B36+B32)</f>
        <v>2997.1729878999981</v>
      </c>
      <c r="C37" s="1">
        <f>SUM(C36+C32)</f>
        <v>0.99999999999999978</v>
      </c>
      <c r="D37" s="6" t="s">
        <v>78</v>
      </c>
      <c r="E37" s="66">
        <f>SUM(E36+E32)</f>
        <v>0</v>
      </c>
      <c r="F37" s="66" t="e">
        <f t="shared" ref="F37:S37" si="26">SUM(F36+F32)</f>
        <v>#N/A</v>
      </c>
      <c r="G37" s="66">
        <f t="shared" si="26"/>
        <v>0</v>
      </c>
      <c r="H37" s="66">
        <f t="shared" si="26"/>
        <v>0</v>
      </c>
      <c r="I37" s="53" t="e">
        <f t="shared" si="26"/>
        <v>#N/A</v>
      </c>
      <c r="J37" s="66">
        <f t="shared" si="26"/>
        <v>0</v>
      </c>
      <c r="K37" s="53" t="e">
        <f t="shared" si="26"/>
        <v>#N/A</v>
      </c>
      <c r="L37" s="53">
        <f t="shared" ref="L37" si="27">SUM(L36+L32)</f>
        <v>0</v>
      </c>
      <c r="M37" s="53">
        <f t="shared" si="26"/>
        <v>0</v>
      </c>
      <c r="N37" s="53" t="e">
        <f t="shared" si="26"/>
        <v>#N/A</v>
      </c>
      <c r="O37" s="53">
        <f t="shared" si="26"/>
        <v>0</v>
      </c>
      <c r="P37" s="53">
        <f t="shared" si="26"/>
        <v>0</v>
      </c>
      <c r="Q37" s="53" t="e">
        <f t="shared" si="26"/>
        <v>#N/A</v>
      </c>
      <c r="R37" s="53">
        <f t="shared" si="26"/>
        <v>0</v>
      </c>
      <c r="S37" s="53" t="e">
        <f t="shared" si="26"/>
        <v>#N/A</v>
      </c>
      <c r="T37" s="53">
        <f t="shared" ref="T37:U37" si="28">SUM(T36+T32)</f>
        <v>0</v>
      </c>
      <c r="U37" s="53">
        <f t="shared" si="28"/>
        <v>0</v>
      </c>
      <c r="V37" s="73"/>
    </row>
    <row r="38" spans="1:22" x14ac:dyDescent="0.25">
      <c r="E38" t="s">
        <v>88</v>
      </c>
      <c r="F38" t="s">
        <v>88</v>
      </c>
      <c r="G38" s="58" t="s">
        <v>88</v>
      </c>
      <c r="H38" t="s">
        <v>88</v>
      </c>
      <c r="J38" s="58"/>
      <c r="K38" s="58"/>
    </row>
    <row r="39" spans="1:22" x14ac:dyDescent="0.25">
      <c r="D39" s="18" t="s">
        <v>30</v>
      </c>
      <c r="E39" s="20">
        <f>E34*70%</f>
        <v>0</v>
      </c>
      <c r="F39" s="20" t="e">
        <f>F34*70%</f>
        <v>#N/A</v>
      </c>
      <c r="G39" s="20">
        <f>G34*70%</f>
        <v>0</v>
      </c>
      <c r="H39" s="20">
        <f t="shared" ref="H39:U39" si="29">H34*70%</f>
        <v>0</v>
      </c>
      <c r="I39" s="20" t="e">
        <f t="shared" si="29"/>
        <v>#N/A</v>
      </c>
      <c r="J39" s="8">
        <f t="shared" si="29"/>
        <v>0</v>
      </c>
      <c r="K39" s="20" t="e">
        <f t="shared" si="29"/>
        <v>#N/A</v>
      </c>
      <c r="L39" s="20">
        <f t="shared" si="29"/>
        <v>0</v>
      </c>
      <c r="M39" s="20">
        <f t="shared" si="29"/>
        <v>0</v>
      </c>
      <c r="N39" s="20" t="e">
        <f t="shared" si="29"/>
        <v>#N/A</v>
      </c>
      <c r="O39" s="20">
        <f t="shared" si="29"/>
        <v>0</v>
      </c>
      <c r="P39" s="20">
        <f t="shared" si="29"/>
        <v>0</v>
      </c>
      <c r="Q39" s="20" t="e">
        <f t="shared" si="29"/>
        <v>#N/A</v>
      </c>
      <c r="R39" s="20">
        <f t="shared" si="29"/>
        <v>0</v>
      </c>
      <c r="S39" s="20" t="e">
        <f t="shared" si="29"/>
        <v>#N/A</v>
      </c>
      <c r="T39" s="20">
        <f t="shared" si="29"/>
        <v>0</v>
      </c>
      <c r="U39" s="8">
        <f t="shared" si="29"/>
        <v>0</v>
      </c>
    </row>
    <row r="40" spans="1:22" x14ac:dyDescent="0.25">
      <c r="D40" s="18" t="s">
        <v>31</v>
      </c>
      <c r="E40" s="8">
        <f>E34-E39</f>
        <v>0</v>
      </c>
      <c r="F40" s="8" t="e">
        <f>F34-F39</f>
        <v>#N/A</v>
      </c>
      <c r="G40" s="8">
        <f>G34-G39</f>
        <v>0</v>
      </c>
      <c r="H40" s="8">
        <f t="shared" ref="H40:U40" si="30">H34-H39</f>
        <v>0</v>
      </c>
      <c r="I40" s="8" t="e">
        <f t="shared" si="30"/>
        <v>#N/A</v>
      </c>
      <c r="J40" s="8">
        <f t="shared" si="30"/>
        <v>0</v>
      </c>
      <c r="K40" s="8" t="e">
        <f t="shared" si="30"/>
        <v>#N/A</v>
      </c>
      <c r="L40" s="8">
        <f t="shared" si="30"/>
        <v>0</v>
      </c>
      <c r="M40" s="8">
        <f t="shared" si="30"/>
        <v>0</v>
      </c>
      <c r="N40" s="8" t="e">
        <f t="shared" si="30"/>
        <v>#N/A</v>
      </c>
      <c r="O40" s="8">
        <f t="shared" si="30"/>
        <v>0</v>
      </c>
      <c r="P40" s="8">
        <f t="shared" si="30"/>
        <v>0</v>
      </c>
      <c r="Q40" s="8" t="e">
        <f t="shared" si="30"/>
        <v>#N/A</v>
      </c>
      <c r="R40" s="8">
        <f t="shared" si="30"/>
        <v>0</v>
      </c>
      <c r="S40" s="8" t="e">
        <f t="shared" si="30"/>
        <v>#N/A</v>
      </c>
      <c r="T40" s="8">
        <f t="shared" si="30"/>
        <v>0</v>
      </c>
      <c r="U40" s="8">
        <f t="shared" si="30"/>
        <v>0</v>
      </c>
    </row>
    <row r="41" spans="1:22" x14ac:dyDescent="0.25">
      <c r="D41" s="19" t="s">
        <v>32</v>
      </c>
      <c r="E41" s="21"/>
      <c r="F41" s="21"/>
      <c r="G41" s="21"/>
      <c r="H41" s="21"/>
      <c r="I41" s="21"/>
      <c r="J41" s="74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2" x14ac:dyDescent="0.25">
      <c r="D42" s="19" t="s">
        <v>33</v>
      </c>
      <c r="E42" s="21"/>
      <c r="F42" s="21"/>
      <c r="G42" s="21"/>
      <c r="H42" s="21"/>
      <c r="I42" s="21"/>
      <c r="J42" s="74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2" x14ac:dyDescent="0.25">
      <c r="D43" s="19" t="s">
        <v>34</v>
      </c>
      <c r="E43" s="21"/>
      <c r="F43" s="21"/>
      <c r="G43" s="21"/>
      <c r="H43" s="21"/>
      <c r="I43" s="21"/>
      <c r="J43" s="74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2" x14ac:dyDescent="0.25">
      <c r="D44" s="19" t="s">
        <v>35</v>
      </c>
      <c r="E44" s="21"/>
      <c r="F44" s="21"/>
      <c r="G44" s="21"/>
      <c r="H44" s="21"/>
      <c r="I44" s="21"/>
      <c r="J44" s="74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2" x14ac:dyDescent="0.25">
      <c r="D45" s="18" t="s">
        <v>36</v>
      </c>
      <c r="E45" s="20">
        <f>E35*15%</f>
        <v>0</v>
      </c>
      <c r="F45" s="20" t="e">
        <f t="shared" ref="F45:S45" si="31">F35*15%</f>
        <v>#N/A</v>
      </c>
      <c r="G45" s="20">
        <f t="shared" si="31"/>
        <v>0</v>
      </c>
      <c r="H45" s="20">
        <f t="shared" si="31"/>
        <v>0</v>
      </c>
      <c r="I45" s="20" t="e">
        <f t="shared" si="31"/>
        <v>#N/A</v>
      </c>
      <c r="J45" s="8">
        <f t="shared" si="31"/>
        <v>0</v>
      </c>
      <c r="K45" s="20" t="e">
        <f t="shared" si="31"/>
        <v>#N/A</v>
      </c>
      <c r="L45" s="20">
        <f t="shared" si="31"/>
        <v>0</v>
      </c>
      <c r="M45" s="20">
        <f t="shared" si="31"/>
        <v>0</v>
      </c>
      <c r="N45" s="20" t="e">
        <f t="shared" si="31"/>
        <v>#N/A</v>
      </c>
      <c r="O45" s="20">
        <f t="shared" si="31"/>
        <v>0</v>
      </c>
      <c r="P45" s="20">
        <f t="shared" si="31"/>
        <v>0</v>
      </c>
      <c r="Q45" s="20" t="e">
        <f t="shared" si="31"/>
        <v>#N/A</v>
      </c>
      <c r="R45" s="20">
        <f t="shared" si="31"/>
        <v>0</v>
      </c>
      <c r="S45" s="20" t="e">
        <f t="shared" si="31"/>
        <v>#N/A</v>
      </c>
      <c r="T45" s="20">
        <f t="shared" ref="T45:U45" si="32">T35*15%</f>
        <v>0</v>
      </c>
      <c r="U45" s="8">
        <f t="shared" si="32"/>
        <v>0</v>
      </c>
    </row>
    <row r="46" spans="1:22" x14ac:dyDescent="0.25">
      <c r="D46" s="18" t="s">
        <v>37</v>
      </c>
      <c r="E46" s="20">
        <f>E35*20%</f>
        <v>0</v>
      </c>
      <c r="F46" s="20" t="e">
        <f t="shared" ref="F46:S46" si="33">F35*20%</f>
        <v>#N/A</v>
      </c>
      <c r="G46" s="20">
        <f t="shared" si="33"/>
        <v>0</v>
      </c>
      <c r="H46" s="20">
        <f t="shared" si="33"/>
        <v>0</v>
      </c>
      <c r="I46" s="20" t="e">
        <f t="shared" si="33"/>
        <v>#N/A</v>
      </c>
      <c r="J46" s="8">
        <f t="shared" si="33"/>
        <v>0</v>
      </c>
      <c r="K46" s="20" t="e">
        <f t="shared" si="33"/>
        <v>#N/A</v>
      </c>
      <c r="L46" s="20">
        <f t="shared" si="33"/>
        <v>0</v>
      </c>
      <c r="M46" s="20">
        <f t="shared" si="33"/>
        <v>0</v>
      </c>
      <c r="N46" s="20" t="e">
        <f t="shared" si="33"/>
        <v>#N/A</v>
      </c>
      <c r="O46" s="20">
        <f t="shared" si="33"/>
        <v>0</v>
      </c>
      <c r="P46" s="20">
        <f t="shared" si="33"/>
        <v>0</v>
      </c>
      <c r="Q46" s="20" t="e">
        <f t="shared" si="33"/>
        <v>#N/A</v>
      </c>
      <c r="R46" s="20">
        <f t="shared" si="33"/>
        <v>0</v>
      </c>
      <c r="S46" s="20" t="e">
        <f t="shared" si="33"/>
        <v>#N/A</v>
      </c>
      <c r="T46" s="20">
        <f t="shared" ref="T46:U46" si="34">T35*20%</f>
        <v>0</v>
      </c>
      <c r="U46" s="8">
        <f t="shared" si="34"/>
        <v>0</v>
      </c>
    </row>
    <row r="47" spans="1:22" x14ac:dyDescent="0.25">
      <c r="D47" s="18" t="s">
        <v>38</v>
      </c>
      <c r="E47" s="8">
        <f>E35-E45-E46-E48</f>
        <v>0</v>
      </c>
      <c r="F47" s="8" t="e">
        <f t="shared" ref="F47:S47" si="35">F35-F45-F46-F48</f>
        <v>#N/A</v>
      </c>
      <c r="G47" s="8">
        <f t="shared" si="35"/>
        <v>0</v>
      </c>
      <c r="H47" s="8">
        <f t="shared" si="35"/>
        <v>0</v>
      </c>
      <c r="I47" s="8" t="e">
        <f t="shared" si="35"/>
        <v>#N/A</v>
      </c>
      <c r="J47" s="8">
        <f t="shared" si="35"/>
        <v>0</v>
      </c>
      <c r="K47" s="8" t="e">
        <f t="shared" si="35"/>
        <v>#N/A</v>
      </c>
      <c r="L47" s="8">
        <f t="shared" si="35"/>
        <v>0</v>
      </c>
      <c r="M47" s="8">
        <f t="shared" si="35"/>
        <v>0</v>
      </c>
      <c r="N47" s="8" t="e">
        <f t="shared" si="35"/>
        <v>#N/A</v>
      </c>
      <c r="O47" s="8">
        <f t="shared" si="35"/>
        <v>0</v>
      </c>
      <c r="P47" s="8">
        <f t="shared" si="35"/>
        <v>0</v>
      </c>
      <c r="Q47" s="8" t="e">
        <f t="shared" si="35"/>
        <v>#N/A</v>
      </c>
      <c r="R47" s="8">
        <f t="shared" si="35"/>
        <v>0</v>
      </c>
      <c r="S47" s="8" t="e">
        <f t="shared" si="35"/>
        <v>#N/A</v>
      </c>
      <c r="T47" s="8">
        <f t="shared" ref="T47" si="36">T35-T45-T46-T48</f>
        <v>0</v>
      </c>
      <c r="U47" s="8">
        <f t="shared" ref="U47" si="37">U35-U45-U46-U48</f>
        <v>0</v>
      </c>
    </row>
    <row r="48" spans="1:22" x14ac:dyDescent="0.25">
      <c r="D48" s="18" t="s">
        <v>39</v>
      </c>
      <c r="E48" s="20">
        <f>E35*40%</f>
        <v>0</v>
      </c>
      <c r="F48" s="20" t="e">
        <f t="shared" ref="F48:S48" si="38">F35*40%</f>
        <v>#N/A</v>
      </c>
      <c r="G48" s="20">
        <f t="shared" si="38"/>
        <v>0</v>
      </c>
      <c r="H48" s="20">
        <f t="shared" si="38"/>
        <v>0</v>
      </c>
      <c r="I48" s="20" t="e">
        <f t="shared" si="38"/>
        <v>#N/A</v>
      </c>
      <c r="J48" s="8">
        <f t="shared" si="38"/>
        <v>0</v>
      </c>
      <c r="K48" s="20" t="e">
        <f t="shared" si="38"/>
        <v>#N/A</v>
      </c>
      <c r="L48" s="20">
        <f t="shared" si="38"/>
        <v>0</v>
      </c>
      <c r="M48" s="20">
        <f t="shared" si="38"/>
        <v>0</v>
      </c>
      <c r="N48" s="20" t="e">
        <f t="shared" si="38"/>
        <v>#N/A</v>
      </c>
      <c r="O48" s="20">
        <f t="shared" si="38"/>
        <v>0</v>
      </c>
      <c r="P48" s="20">
        <f t="shared" si="38"/>
        <v>0</v>
      </c>
      <c r="Q48" s="20" t="e">
        <f t="shared" si="38"/>
        <v>#N/A</v>
      </c>
      <c r="R48" s="20">
        <f t="shared" si="38"/>
        <v>0</v>
      </c>
      <c r="S48" s="20" t="e">
        <f t="shared" si="38"/>
        <v>#N/A</v>
      </c>
      <c r="T48" s="20">
        <f t="shared" ref="T48:U48" si="39">T35*40%</f>
        <v>0</v>
      </c>
      <c r="U48" s="8">
        <f t="shared" si="39"/>
        <v>0</v>
      </c>
    </row>
  </sheetData>
  <mergeCells count="1">
    <mergeCell ref="M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AD13" sqref="AD13"/>
    </sheetView>
  </sheetViews>
  <sheetFormatPr defaultRowHeight="15" x14ac:dyDescent="0.25"/>
  <cols>
    <col min="1" max="1" width="25.28515625" bestFit="1" customWidth="1"/>
    <col min="2" max="2" width="7.140625" customWidth="1"/>
    <col min="3" max="3" width="11" customWidth="1"/>
    <col min="4" max="4" width="6" customWidth="1"/>
    <col min="5" max="5" width="10.28515625" customWidth="1"/>
    <col min="6" max="6" width="21.5703125" customWidth="1"/>
    <col min="7" max="8" width="8" customWidth="1"/>
    <col min="9" max="9" width="9.42578125" customWidth="1"/>
    <col min="10" max="10" width="11.28515625" customWidth="1"/>
    <col min="11" max="11" width="8" customWidth="1"/>
    <col min="12" max="12" width="14.28515625" customWidth="1"/>
    <col min="13" max="13" width="14.85546875" customWidth="1"/>
    <col min="14" max="14" width="16.42578125" customWidth="1"/>
    <col min="15" max="15" width="6" customWidth="1"/>
    <col min="16" max="16" width="13.140625" customWidth="1"/>
    <col min="17" max="17" width="11.28515625" customWidth="1"/>
    <col min="18" max="18" width="11.28515625" bestFit="1" customWidth="1"/>
  </cols>
  <sheetData>
    <row r="1" spans="1:11" x14ac:dyDescent="0.25">
      <c r="J1" t="s">
        <v>42</v>
      </c>
      <c r="K1" s="58">
        <v>970020</v>
      </c>
    </row>
    <row r="2" spans="1:11" x14ac:dyDescent="0.25">
      <c r="A2" s="5" t="s">
        <v>40</v>
      </c>
      <c r="B2" t="s">
        <v>86</v>
      </c>
      <c r="J2" t="s">
        <v>68</v>
      </c>
      <c r="K2" s="58">
        <v>2124764</v>
      </c>
    </row>
    <row r="3" spans="1:11" x14ac:dyDescent="0.25">
      <c r="A3" s="5" t="s">
        <v>79</v>
      </c>
      <c r="B3" t="s">
        <v>86</v>
      </c>
      <c r="J3" t="s">
        <v>81</v>
      </c>
      <c r="K3" s="58">
        <v>5500000</v>
      </c>
    </row>
    <row r="4" spans="1:11" x14ac:dyDescent="0.25">
      <c r="K4" s="61">
        <v>252.31491867377582</v>
      </c>
    </row>
    <row r="5" spans="1:11" x14ac:dyDescent="0.25">
      <c r="A5" s="5" t="s">
        <v>64</v>
      </c>
    </row>
    <row r="6" spans="1:11" x14ac:dyDescent="0.25">
      <c r="A6" s="5" t="s">
        <v>58</v>
      </c>
      <c r="B6" t="s">
        <v>65</v>
      </c>
    </row>
    <row r="7" spans="1:11" x14ac:dyDescent="0.25">
      <c r="A7" t="s">
        <v>89</v>
      </c>
      <c r="B7" s="58" t="e">
        <v>#N/A</v>
      </c>
    </row>
    <row r="8" spans="1:11" x14ac:dyDescent="0.25">
      <c r="A8" t="s">
        <v>63</v>
      </c>
      <c r="B8" s="58" t="e">
        <v>#N/A</v>
      </c>
    </row>
    <row r="38" spans="1:2" x14ac:dyDescent="0.25">
      <c r="A38" t="s">
        <v>42</v>
      </c>
      <c r="B38" s="58">
        <v>403419.73308180628</v>
      </c>
    </row>
    <row r="39" spans="1:2" x14ac:dyDescent="0.25">
      <c r="A39" t="s">
        <v>68</v>
      </c>
      <c r="B39" s="58">
        <v>6582689</v>
      </c>
    </row>
    <row r="40" spans="1:2" x14ac:dyDescent="0.25">
      <c r="A40" t="s">
        <v>81</v>
      </c>
      <c r="B40" s="58">
        <v>5861000</v>
      </c>
    </row>
    <row r="41" spans="1:2" x14ac:dyDescent="0.25">
      <c r="B41" s="61">
        <f>SUM(B37:B40)/100000</f>
        <v>128.47108733081805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tabSelected="1" topLeftCell="F1" zoomScale="91" zoomScaleNormal="91" workbookViewId="0">
      <selection activeCell="O8" sqref="O8"/>
    </sheetView>
  </sheetViews>
  <sheetFormatPr defaultRowHeight="15" x14ac:dyDescent="0.25"/>
  <cols>
    <col min="1" max="2" width="15.7109375" style="76" bestFit="1" customWidth="1"/>
    <col min="3" max="3" width="45.42578125" style="76" bestFit="1" customWidth="1"/>
    <col min="4" max="4" width="26.140625" style="76" bestFit="1" customWidth="1"/>
    <col min="5" max="5" width="26.140625" style="76" customWidth="1"/>
    <col min="6" max="6" width="17.5703125" style="76" bestFit="1" customWidth="1"/>
    <col min="7" max="7" width="46.28515625" style="76" bestFit="1" customWidth="1"/>
    <col min="8" max="8" width="5" style="76" bestFit="1" customWidth="1"/>
    <col min="9" max="9" width="10.42578125" style="76" bestFit="1" customWidth="1"/>
    <col min="10" max="10" width="15.7109375" style="76" bestFit="1" customWidth="1"/>
    <col min="11" max="14" width="15.7109375" style="76" customWidth="1"/>
    <col min="15" max="15" width="14.5703125" style="76" bestFit="1" customWidth="1"/>
    <col min="16" max="16" width="26.140625" style="80" bestFit="1" customWidth="1"/>
    <col min="17" max="18" width="26.140625" style="80" customWidth="1"/>
    <col min="19" max="19" width="5.42578125" style="76" bestFit="1" customWidth="1"/>
    <col min="20" max="20" width="34.5703125" style="76" bestFit="1" customWidth="1"/>
    <col min="21" max="21" width="20.140625" style="76" bestFit="1" customWidth="1"/>
    <col min="22" max="22" width="9.140625" style="76"/>
    <col min="23" max="23" width="1.42578125" style="76" bestFit="1" customWidth="1"/>
    <col min="24" max="16384" width="9.140625" style="76"/>
  </cols>
  <sheetData>
    <row r="1" spans="1:21" x14ac:dyDescent="0.25">
      <c r="A1" s="81" t="s">
        <v>91</v>
      </c>
      <c r="B1" s="81" t="s">
        <v>95</v>
      </c>
      <c r="C1" s="81" t="s">
        <v>92</v>
      </c>
      <c r="D1" s="81" t="s">
        <v>93</v>
      </c>
      <c r="E1" s="81" t="s">
        <v>254</v>
      </c>
      <c r="F1" s="81" t="s">
        <v>94</v>
      </c>
      <c r="G1" s="81" t="s">
        <v>96</v>
      </c>
      <c r="H1" s="81" t="s">
        <v>59</v>
      </c>
      <c r="I1" s="81" t="s">
        <v>97</v>
      </c>
      <c r="J1" s="81" t="s">
        <v>98</v>
      </c>
      <c r="K1" s="81" t="s">
        <v>285</v>
      </c>
      <c r="L1" s="81" t="s">
        <v>289</v>
      </c>
      <c r="M1" s="81" t="s">
        <v>290</v>
      </c>
      <c r="N1" t="s">
        <v>293</v>
      </c>
      <c r="O1" s="81" t="s">
        <v>99</v>
      </c>
      <c r="P1" s="82" t="s">
        <v>100</v>
      </c>
      <c r="Q1" t="s">
        <v>294</v>
      </c>
      <c r="R1" t="s">
        <v>295</v>
      </c>
      <c r="S1" s="81" t="s">
        <v>101</v>
      </c>
      <c r="T1" s="81" t="s">
        <v>102</v>
      </c>
      <c r="U1" s="81" t="s">
        <v>103</v>
      </c>
    </row>
    <row r="2" spans="1:21" x14ac:dyDescent="0.25">
      <c r="A2" s="77">
        <v>8901023005824</v>
      </c>
      <c r="B2" s="77">
        <v>8901023005824</v>
      </c>
      <c r="C2" s="78" t="s">
        <v>104</v>
      </c>
      <c r="D2" s="75" t="str">
        <f>C2</f>
        <v>Ezee NGR 1kg +1kg Refill Pack</v>
      </c>
      <c r="E2" s="75" t="s">
        <v>255</v>
      </c>
      <c r="F2" s="75"/>
      <c r="G2" s="78" t="s">
        <v>105</v>
      </c>
      <c r="H2" s="75">
        <v>320</v>
      </c>
      <c r="I2" s="75">
        <v>6</v>
      </c>
      <c r="J2" s="77">
        <v>8901023005824</v>
      </c>
      <c r="K2" t="s">
        <v>286</v>
      </c>
      <c r="L2" t="s">
        <v>14</v>
      </c>
      <c r="M2" t="s">
        <v>292</v>
      </c>
      <c r="N2" t="s">
        <v>302</v>
      </c>
      <c r="O2" s="78" t="s">
        <v>301</v>
      </c>
      <c r="P2" s="79">
        <v>0.09</v>
      </c>
      <c r="Q2" t="s">
        <v>298</v>
      </c>
      <c r="R2" t="s">
        <v>300</v>
      </c>
      <c r="S2" s="75">
        <v>14.5</v>
      </c>
      <c r="T2" s="75" t="s">
        <v>106</v>
      </c>
      <c r="U2" s="75" t="s">
        <v>107</v>
      </c>
    </row>
    <row r="3" spans="1:21" x14ac:dyDescent="0.25">
      <c r="A3" s="77">
        <v>8901023009969</v>
      </c>
      <c r="B3" s="77">
        <v>8901023009969</v>
      </c>
      <c r="C3" s="78" t="s">
        <v>108</v>
      </c>
      <c r="D3" s="75" t="str">
        <f t="shared" ref="D3:D66" si="0">C3</f>
        <v>Ezee NGR 1Kgbot+2x1kg Refill Pack</v>
      </c>
      <c r="E3" s="75" t="s">
        <v>256</v>
      </c>
      <c r="F3" s="75"/>
      <c r="G3" s="78" t="s">
        <v>109</v>
      </c>
      <c r="H3" s="75">
        <v>460</v>
      </c>
      <c r="I3" s="75">
        <v>4</v>
      </c>
      <c r="J3" s="77">
        <v>8901023009969</v>
      </c>
      <c r="K3" t="s">
        <v>286</v>
      </c>
      <c r="L3" t="s">
        <v>14</v>
      </c>
      <c r="M3" t="s">
        <v>292</v>
      </c>
      <c r="N3" t="s">
        <v>302</v>
      </c>
      <c r="O3" s="78" t="s">
        <v>301</v>
      </c>
      <c r="P3" s="79">
        <v>0.09</v>
      </c>
      <c r="Q3" t="s">
        <v>298</v>
      </c>
      <c r="R3" t="s">
        <v>300</v>
      </c>
      <c r="S3" s="75">
        <v>14.5</v>
      </c>
      <c r="T3" s="75" t="s">
        <v>106</v>
      </c>
      <c r="U3" s="75" t="s">
        <v>107</v>
      </c>
    </row>
    <row r="4" spans="1:21" x14ac:dyDescent="0.25">
      <c r="A4" s="77" t="s">
        <v>335</v>
      </c>
      <c r="B4" s="77" t="s">
        <v>335</v>
      </c>
      <c r="C4" s="78" t="s">
        <v>110</v>
      </c>
      <c r="D4" s="75" t="str">
        <f t="shared" si="0"/>
        <v>EZEE 1Kg+1Kg Pack</v>
      </c>
      <c r="E4" s="75" t="s">
        <v>255</v>
      </c>
      <c r="F4" s="75"/>
      <c r="G4" s="78" t="s">
        <v>111</v>
      </c>
      <c r="H4" s="75">
        <v>330</v>
      </c>
      <c r="I4" s="75">
        <v>6</v>
      </c>
      <c r="J4" s="77" t="s">
        <v>335</v>
      </c>
      <c r="K4" t="s">
        <v>286</v>
      </c>
      <c r="L4" t="s">
        <v>14</v>
      </c>
      <c r="M4" t="s">
        <v>292</v>
      </c>
      <c r="N4" t="s">
        <v>302</v>
      </c>
      <c r="O4" s="78" t="s">
        <v>301</v>
      </c>
      <c r="P4" s="79">
        <v>0.09</v>
      </c>
      <c r="Q4" t="s">
        <v>298</v>
      </c>
      <c r="R4" t="s">
        <v>300</v>
      </c>
      <c r="S4" s="75">
        <v>14.5</v>
      </c>
      <c r="T4" s="75" t="s">
        <v>106</v>
      </c>
      <c r="U4" s="75" t="s">
        <v>107</v>
      </c>
    </row>
    <row r="5" spans="1:21" x14ac:dyDescent="0.25">
      <c r="A5" s="77">
        <v>8901023006456</v>
      </c>
      <c r="B5" s="77">
        <v>8901023006456</v>
      </c>
      <c r="C5" s="78" t="s">
        <v>112</v>
      </c>
      <c r="D5" s="75" t="str">
        <f t="shared" si="0"/>
        <v>Ezee NGR 1Kg+500g Refill Pack</v>
      </c>
      <c r="E5" s="75" t="s">
        <v>257</v>
      </c>
      <c r="F5" s="75"/>
      <c r="G5" s="78" t="s">
        <v>113</v>
      </c>
      <c r="H5" s="75">
        <v>245</v>
      </c>
      <c r="I5" s="75">
        <v>8</v>
      </c>
      <c r="J5" s="77">
        <v>8901023006456</v>
      </c>
      <c r="K5" t="s">
        <v>286</v>
      </c>
      <c r="L5" t="s">
        <v>14</v>
      </c>
      <c r="M5" t="s">
        <v>292</v>
      </c>
      <c r="N5" t="s">
        <v>302</v>
      </c>
      <c r="O5" s="78" t="s">
        <v>301</v>
      </c>
      <c r="P5" s="79">
        <v>0.09</v>
      </c>
      <c r="Q5" t="s">
        <v>298</v>
      </c>
      <c r="R5" t="s">
        <v>300</v>
      </c>
      <c r="S5" s="75">
        <v>14.5</v>
      </c>
      <c r="T5" s="75" t="s">
        <v>106</v>
      </c>
      <c r="U5" s="75" t="s">
        <v>107</v>
      </c>
    </row>
    <row r="6" spans="1:21" x14ac:dyDescent="0.25">
      <c r="A6" s="77">
        <v>8901023009976</v>
      </c>
      <c r="B6" s="77">
        <v>8901023009976</v>
      </c>
      <c r="C6" s="78" t="s">
        <v>114</v>
      </c>
      <c r="D6" s="75" t="str">
        <f t="shared" si="0"/>
        <v>Ezee1 KGX2+Ezee200gf Pack</v>
      </c>
      <c r="E6" s="75" t="s">
        <v>258</v>
      </c>
      <c r="F6" s="75"/>
      <c r="G6" s="78" t="s">
        <v>115</v>
      </c>
      <c r="H6" s="75">
        <v>350</v>
      </c>
      <c r="I6" s="75">
        <v>6</v>
      </c>
      <c r="J6" s="77">
        <v>8901023009976</v>
      </c>
      <c r="K6" t="s">
        <v>286</v>
      </c>
      <c r="L6" t="s">
        <v>14</v>
      </c>
      <c r="M6" t="s">
        <v>292</v>
      </c>
      <c r="N6" t="s">
        <v>302</v>
      </c>
      <c r="O6" s="78" t="s">
        <v>333</v>
      </c>
      <c r="P6" s="79">
        <v>0.09</v>
      </c>
      <c r="Q6" t="s">
        <v>298</v>
      </c>
      <c r="R6" t="s">
        <v>300</v>
      </c>
      <c r="S6" s="75">
        <v>14.5</v>
      </c>
      <c r="T6" s="75" t="s">
        <v>106</v>
      </c>
      <c r="U6" s="75" t="s">
        <v>107</v>
      </c>
    </row>
    <row r="7" spans="1:21" x14ac:dyDescent="0.25">
      <c r="A7" s="77" t="s">
        <v>334</v>
      </c>
      <c r="B7" s="77" t="s">
        <v>334</v>
      </c>
      <c r="C7" s="78" t="s">
        <v>116</v>
      </c>
      <c r="D7" s="75" t="str">
        <f t="shared" si="0"/>
        <v>EZEE NGR 1KG  12 BOTTLE</v>
      </c>
      <c r="E7" s="75" t="s">
        <v>260</v>
      </c>
      <c r="F7" s="75"/>
      <c r="G7" s="78" t="s">
        <v>117</v>
      </c>
      <c r="H7" s="75">
        <v>175</v>
      </c>
      <c r="I7" s="75">
        <v>12</v>
      </c>
      <c r="J7" s="77" t="s">
        <v>334</v>
      </c>
      <c r="K7" t="s">
        <v>286</v>
      </c>
      <c r="L7" t="s">
        <v>14</v>
      </c>
      <c r="M7" t="s">
        <v>292</v>
      </c>
      <c r="N7" t="s">
        <v>302</v>
      </c>
      <c r="O7" s="78" t="s">
        <v>336</v>
      </c>
      <c r="P7" s="79">
        <v>0.09</v>
      </c>
      <c r="Q7" t="s">
        <v>298</v>
      </c>
      <c r="R7" t="s">
        <v>300</v>
      </c>
      <c r="S7" s="75">
        <v>14.5</v>
      </c>
      <c r="T7" s="75" t="s">
        <v>106</v>
      </c>
      <c r="U7" s="75" t="s">
        <v>107</v>
      </c>
    </row>
    <row r="8" spans="1:21" x14ac:dyDescent="0.25">
      <c r="A8" s="77">
        <v>8901023005817</v>
      </c>
      <c r="B8" s="77">
        <v>8901023005817</v>
      </c>
      <c r="C8" s="78" t="s">
        <v>118</v>
      </c>
      <c r="D8" s="75" t="str">
        <f t="shared" si="0"/>
        <v>EZEE NGR 500gm 24 BOTTLE</v>
      </c>
      <c r="E8" s="75" t="s">
        <v>259</v>
      </c>
      <c r="F8" s="75" t="s">
        <v>261</v>
      </c>
      <c r="G8" s="78" t="s">
        <v>119</v>
      </c>
      <c r="H8" s="75">
        <v>90</v>
      </c>
      <c r="I8" s="75">
        <v>24</v>
      </c>
      <c r="J8" s="77">
        <v>8901023005817</v>
      </c>
      <c r="K8" t="s">
        <v>286</v>
      </c>
      <c r="L8" t="s">
        <v>14</v>
      </c>
      <c r="M8" t="s">
        <v>292</v>
      </c>
      <c r="N8" t="s">
        <v>302</v>
      </c>
      <c r="O8" s="78" t="s">
        <v>337</v>
      </c>
      <c r="P8" s="79">
        <v>0.09</v>
      </c>
      <c r="Q8" t="s">
        <v>298</v>
      </c>
      <c r="R8" t="s">
        <v>300</v>
      </c>
      <c r="S8" s="75">
        <v>14.5</v>
      </c>
      <c r="T8" s="75" t="s">
        <v>106</v>
      </c>
      <c r="U8" s="75" t="s">
        <v>107</v>
      </c>
    </row>
    <row r="9" spans="1:21" s="95" customFormat="1" x14ac:dyDescent="0.25">
      <c r="A9" s="94">
        <v>8901023010309</v>
      </c>
      <c r="B9" s="94">
        <v>8901023010309</v>
      </c>
      <c r="C9" s="92" t="s">
        <v>120</v>
      </c>
      <c r="D9" s="93" t="str">
        <f t="shared" si="0"/>
        <v>ExpCreme 8SingleNBlk SB30/-Rs.</v>
      </c>
      <c r="E9" s="93"/>
      <c r="F9" s="93"/>
      <c r="G9" s="92" t="s">
        <v>121</v>
      </c>
      <c r="H9" s="93">
        <v>30</v>
      </c>
      <c r="I9" s="93">
        <v>192</v>
      </c>
      <c r="J9" s="94">
        <v>8901023010309</v>
      </c>
      <c r="K9" s="94"/>
      <c r="L9" s="94"/>
      <c r="M9" s="94"/>
      <c r="N9" s="94"/>
      <c r="O9" s="92"/>
      <c r="P9" s="91">
        <v>0.12</v>
      </c>
      <c r="Q9" s="91"/>
      <c r="R9" s="91"/>
      <c r="S9" s="93">
        <v>14.5</v>
      </c>
      <c r="T9" s="93" t="s">
        <v>106</v>
      </c>
      <c r="U9" s="93" t="s">
        <v>107</v>
      </c>
    </row>
    <row r="10" spans="1:21" s="95" customFormat="1" x14ac:dyDescent="0.25">
      <c r="A10" s="94">
        <v>8901023010323</v>
      </c>
      <c r="B10" s="94">
        <v>8901023010323</v>
      </c>
      <c r="C10" s="92" t="s">
        <v>122</v>
      </c>
      <c r="D10" s="93" t="str">
        <f t="shared" si="0"/>
        <v>ExpCreme 8SingleDBrn SB30/-Rs.</v>
      </c>
      <c r="E10" s="93"/>
      <c r="F10" s="93"/>
      <c r="G10" s="92" t="s">
        <v>123</v>
      </c>
      <c r="H10" s="93">
        <v>30</v>
      </c>
      <c r="I10" s="93">
        <v>192</v>
      </c>
      <c r="J10" s="94">
        <v>8901023010323</v>
      </c>
      <c r="K10" s="94"/>
      <c r="L10" s="94"/>
      <c r="M10" s="94"/>
      <c r="N10" s="94"/>
      <c r="O10" s="92"/>
      <c r="P10" s="91">
        <v>0.12</v>
      </c>
      <c r="Q10" s="91"/>
      <c r="R10" s="91"/>
      <c r="S10" s="93">
        <v>14.5</v>
      </c>
      <c r="T10" s="93" t="s">
        <v>106</v>
      </c>
      <c r="U10" s="93" t="s">
        <v>107</v>
      </c>
    </row>
    <row r="11" spans="1:21" s="95" customFormat="1" x14ac:dyDescent="0.25">
      <c r="A11" s="94">
        <v>8901023010316</v>
      </c>
      <c r="B11" s="94">
        <v>8901023010316</v>
      </c>
      <c r="C11" s="92" t="s">
        <v>124</v>
      </c>
      <c r="D11" s="93" t="str">
        <f t="shared" si="0"/>
        <v>ExpCreme 8SingleBBrn SB30/-Rs.</v>
      </c>
      <c r="E11" s="93"/>
      <c r="F11" s="93"/>
      <c r="G11" s="92" t="s">
        <v>125</v>
      </c>
      <c r="H11" s="93">
        <v>30</v>
      </c>
      <c r="I11" s="93">
        <v>192</v>
      </c>
      <c r="J11" s="94">
        <v>8901023010316</v>
      </c>
      <c r="K11" s="94"/>
      <c r="L11" s="94"/>
      <c r="M11" s="94"/>
      <c r="N11" s="94"/>
      <c r="O11" s="92"/>
      <c r="P11" s="91">
        <v>0.12</v>
      </c>
      <c r="Q11" s="91"/>
      <c r="R11" s="91"/>
      <c r="S11" s="93">
        <v>14.5</v>
      </c>
      <c r="T11" s="93" t="s">
        <v>106</v>
      </c>
      <c r="U11" s="93" t="s">
        <v>107</v>
      </c>
    </row>
    <row r="12" spans="1:21" s="95" customFormat="1" x14ac:dyDescent="0.25">
      <c r="A12" s="94">
        <v>8901023010330</v>
      </c>
      <c r="B12" s="94">
        <v>8901023010330</v>
      </c>
      <c r="C12" s="92" t="s">
        <v>126</v>
      </c>
      <c r="D12" s="93" t="str">
        <f t="shared" si="0"/>
        <v>ExpCreme 8SingleNBrn SB30/-Rs.</v>
      </c>
      <c r="E12" s="93"/>
      <c r="F12" s="93"/>
      <c r="G12" s="92" t="s">
        <v>127</v>
      </c>
      <c r="H12" s="93">
        <v>30</v>
      </c>
      <c r="I12" s="93">
        <v>192</v>
      </c>
      <c r="J12" s="94">
        <v>8901023010330</v>
      </c>
      <c r="K12" s="94"/>
      <c r="L12" s="94"/>
      <c r="M12" s="94"/>
      <c r="N12" s="94"/>
      <c r="O12" s="92"/>
      <c r="P12" s="91">
        <v>0.12</v>
      </c>
      <c r="Q12" s="91"/>
      <c r="R12" s="91"/>
      <c r="S12" s="93">
        <v>14.5</v>
      </c>
      <c r="T12" s="93" t="s">
        <v>106</v>
      </c>
      <c r="U12" s="93" t="s">
        <v>107</v>
      </c>
    </row>
    <row r="13" spans="1:21" s="95" customFormat="1" x14ac:dyDescent="0.25">
      <c r="A13" s="94">
        <v>8901023010347</v>
      </c>
      <c r="B13" s="94">
        <v>8901023010347</v>
      </c>
      <c r="C13" s="92" t="s">
        <v>128</v>
      </c>
      <c r="D13" s="93" t="str">
        <f t="shared" si="0"/>
        <v>ExpCreme 8Single Burg SB 30/-Rs.</v>
      </c>
      <c r="E13" s="93"/>
      <c r="F13" s="93"/>
      <c r="G13" s="92" t="s">
        <v>129</v>
      </c>
      <c r="H13" s="93">
        <v>30</v>
      </c>
      <c r="I13" s="93">
        <v>192</v>
      </c>
      <c r="J13" s="94">
        <v>8901023010347</v>
      </c>
      <c r="K13" s="94"/>
      <c r="L13" s="94"/>
      <c r="M13" s="94"/>
      <c r="N13" s="94"/>
      <c r="O13" s="92"/>
      <c r="P13" s="91">
        <v>0.12</v>
      </c>
      <c r="Q13" s="91"/>
      <c r="R13" s="91"/>
      <c r="S13" s="93">
        <v>14.5</v>
      </c>
      <c r="T13" s="93" t="s">
        <v>106</v>
      </c>
      <c r="U13" s="93" t="s">
        <v>107</v>
      </c>
    </row>
    <row r="14" spans="1:21" s="95" customFormat="1" x14ac:dyDescent="0.25">
      <c r="A14" s="94">
        <v>8901023014581</v>
      </c>
      <c r="B14" s="94">
        <v>8901023014581</v>
      </c>
      <c r="C14" s="92" t="s">
        <v>130</v>
      </c>
      <c r="D14" s="93" t="str">
        <f t="shared" si="0"/>
        <v>ExpCrm50ML MultiApplPk Natural Black</v>
      </c>
      <c r="E14" s="93"/>
      <c r="F14" s="93"/>
      <c r="G14" s="92" t="s">
        <v>131</v>
      </c>
      <c r="H14" s="93">
        <v>120</v>
      </c>
      <c r="I14" s="93">
        <v>36</v>
      </c>
      <c r="J14" s="94">
        <v>8901023014581</v>
      </c>
      <c r="K14" s="94"/>
      <c r="L14" s="94"/>
      <c r="M14" s="94"/>
      <c r="N14" s="94"/>
      <c r="O14" s="92"/>
      <c r="P14" s="91">
        <v>0.12</v>
      </c>
      <c r="Q14" s="91"/>
      <c r="R14" s="91"/>
      <c r="S14" s="93">
        <v>14.5</v>
      </c>
      <c r="T14" s="93" t="s">
        <v>106</v>
      </c>
      <c r="U14" s="93" t="s">
        <v>107</v>
      </c>
    </row>
    <row r="15" spans="1:21" s="95" customFormat="1" x14ac:dyDescent="0.25">
      <c r="A15" s="94">
        <v>8901023014611</v>
      </c>
      <c r="B15" s="94">
        <v>8901023014611</v>
      </c>
      <c r="C15" s="92" t="s">
        <v>132</v>
      </c>
      <c r="D15" s="93" t="str">
        <f t="shared" si="0"/>
        <v>ExpCrm50ML MultiApplPk Dark Brown</v>
      </c>
      <c r="E15" s="93"/>
      <c r="F15" s="93"/>
      <c r="G15" s="92" t="s">
        <v>133</v>
      </c>
      <c r="H15" s="93">
        <v>120</v>
      </c>
      <c r="I15" s="93">
        <v>36</v>
      </c>
      <c r="J15" s="94">
        <v>8901023014611</v>
      </c>
      <c r="K15" s="94"/>
      <c r="L15" s="94"/>
      <c r="M15" s="94"/>
      <c r="N15" s="94"/>
      <c r="O15" s="92"/>
      <c r="P15" s="91">
        <v>0.12</v>
      </c>
      <c r="Q15" s="91"/>
      <c r="R15" s="91"/>
      <c r="S15" s="93">
        <v>14.5</v>
      </c>
      <c r="T15" s="93" t="s">
        <v>106</v>
      </c>
      <c r="U15" s="93" t="s">
        <v>107</v>
      </c>
    </row>
    <row r="16" spans="1:21" s="95" customFormat="1" x14ac:dyDescent="0.25">
      <c r="A16" s="94">
        <v>8901023014628</v>
      </c>
      <c r="B16" s="94">
        <v>8901023014628</v>
      </c>
      <c r="C16" s="92" t="s">
        <v>134</v>
      </c>
      <c r="D16" s="93" t="str">
        <f t="shared" si="0"/>
        <v>ExpCrm50ML MultiApplPk Black Brown</v>
      </c>
      <c r="E16" s="93"/>
      <c r="F16" s="93"/>
      <c r="G16" s="92" t="s">
        <v>135</v>
      </c>
      <c r="H16" s="93">
        <v>120</v>
      </c>
      <c r="I16" s="93">
        <v>36</v>
      </c>
      <c r="J16" s="94">
        <v>8901023014628</v>
      </c>
      <c r="K16" s="94"/>
      <c r="L16" s="94"/>
      <c r="M16" s="94"/>
      <c r="N16" s="94"/>
      <c r="O16" s="92"/>
      <c r="P16" s="91">
        <v>0.12</v>
      </c>
      <c r="Q16" s="91"/>
      <c r="R16" s="91"/>
      <c r="S16" s="93">
        <v>14.5</v>
      </c>
      <c r="T16" s="93" t="s">
        <v>106</v>
      </c>
      <c r="U16" s="93" t="s">
        <v>107</v>
      </c>
    </row>
    <row r="17" spans="1:21" s="95" customFormat="1" x14ac:dyDescent="0.25">
      <c r="A17" s="94">
        <v>8901023014598</v>
      </c>
      <c r="B17" s="94">
        <v>8901023014598</v>
      </c>
      <c r="C17" s="92" t="s">
        <v>136</v>
      </c>
      <c r="D17" s="93" t="str">
        <f t="shared" si="0"/>
        <v>ExpCrm50ML MultiApplPk Natural Brown</v>
      </c>
      <c r="E17" s="93"/>
      <c r="F17" s="93"/>
      <c r="G17" s="92" t="s">
        <v>137</v>
      </c>
      <c r="H17" s="93">
        <v>120</v>
      </c>
      <c r="I17" s="93">
        <v>36</v>
      </c>
      <c r="J17" s="94">
        <v>8901023014598</v>
      </c>
      <c r="K17" s="94"/>
      <c r="L17" s="94"/>
      <c r="M17" s="94"/>
      <c r="N17" s="94"/>
      <c r="O17" s="92"/>
      <c r="P17" s="91">
        <v>0.12</v>
      </c>
      <c r="Q17" s="91"/>
      <c r="R17" s="91"/>
      <c r="S17" s="93">
        <v>14.5</v>
      </c>
      <c r="T17" s="93" t="s">
        <v>106</v>
      </c>
      <c r="U17" s="93" t="s">
        <v>107</v>
      </c>
    </row>
    <row r="18" spans="1:21" s="95" customFormat="1" x14ac:dyDescent="0.25">
      <c r="A18" s="94">
        <v>8901023014604</v>
      </c>
      <c r="B18" s="94">
        <v>8901023014604</v>
      </c>
      <c r="C18" s="92" t="s">
        <v>138</v>
      </c>
      <c r="D18" s="93" t="str">
        <f t="shared" si="0"/>
        <v>ExpCrm50ML MultiApplPk Burgandy</v>
      </c>
      <c r="E18" s="93"/>
      <c r="F18" s="93"/>
      <c r="G18" s="92" t="s">
        <v>139</v>
      </c>
      <c r="H18" s="93">
        <v>120</v>
      </c>
      <c r="I18" s="93">
        <v>36</v>
      </c>
      <c r="J18" s="94">
        <v>8901023014604</v>
      </c>
      <c r="K18" s="94"/>
      <c r="L18" s="94"/>
      <c r="M18" s="94"/>
      <c r="N18" s="94"/>
      <c r="O18" s="92"/>
      <c r="P18" s="91">
        <v>0.12</v>
      </c>
      <c r="Q18" s="91"/>
      <c r="R18" s="91"/>
      <c r="S18" s="93">
        <v>14.5</v>
      </c>
      <c r="T18" s="93" t="s">
        <v>106</v>
      </c>
      <c r="U18" s="93" t="s">
        <v>107</v>
      </c>
    </row>
    <row r="19" spans="1:21" x14ac:dyDescent="0.25">
      <c r="A19" s="77">
        <v>8901023007675</v>
      </c>
      <c r="B19" s="77">
        <v>8901023007675</v>
      </c>
      <c r="C19" s="78" t="s">
        <v>140</v>
      </c>
      <c r="D19" s="75" t="str">
        <f t="shared" si="0"/>
        <v>Nupur Heena 140g Pack</v>
      </c>
      <c r="E19" s="75" t="s">
        <v>262</v>
      </c>
      <c r="F19" s="75"/>
      <c r="G19" s="78" t="s">
        <v>141</v>
      </c>
      <c r="H19" s="75">
        <v>55</v>
      </c>
      <c r="I19" s="75">
        <v>72</v>
      </c>
      <c r="J19" s="77">
        <v>8901023007675</v>
      </c>
      <c r="K19" t="s">
        <v>288</v>
      </c>
      <c r="L19" t="s">
        <v>19</v>
      </c>
      <c r="M19" t="s">
        <v>291</v>
      </c>
      <c r="N19" t="s">
        <v>303</v>
      </c>
      <c r="O19" s="78" t="s">
        <v>332</v>
      </c>
      <c r="P19" s="79">
        <v>0.22</v>
      </c>
      <c r="Q19" t="s">
        <v>296</v>
      </c>
      <c r="R19" t="s">
        <v>297</v>
      </c>
      <c r="S19" s="75">
        <v>14.5</v>
      </c>
      <c r="T19" s="75" t="s">
        <v>106</v>
      </c>
      <c r="U19" s="75" t="s">
        <v>107</v>
      </c>
    </row>
    <row r="20" spans="1:21" x14ac:dyDescent="0.25">
      <c r="A20" s="77">
        <v>8901023006821</v>
      </c>
      <c r="B20" s="77">
        <v>8901023006821</v>
      </c>
      <c r="C20" s="78" t="s">
        <v>142</v>
      </c>
      <c r="D20" s="75" t="str">
        <f t="shared" si="0"/>
        <v>Nupur Heena 500g Pack</v>
      </c>
      <c r="E20" s="75" t="s">
        <v>259</v>
      </c>
      <c r="F20" s="75" t="s">
        <v>261</v>
      </c>
      <c r="G20" s="78" t="s">
        <v>143</v>
      </c>
      <c r="H20" s="75">
        <v>165</v>
      </c>
      <c r="I20" s="75">
        <v>24</v>
      </c>
      <c r="J20" s="77">
        <v>8901023006821</v>
      </c>
      <c r="K20" t="s">
        <v>288</v>
      </c>
      <c r="L20" t="s">
        <v>19</v>
      </c>
      <c r="M20" t="s">
        <v>291</v>
      </c>
      <c r="N20" t="s">
        <v>303</v>
      </c>
      <c r="O20" s="78" t="s">
        <v>332</v>
      </c>
      <c r="P20" s="79">
        <v>0.22</v>
      </c>
      <c r="Q20" t="s">
        <v>296</v>
      </c>
      <c r="R20" t="s">
        <v>297</v>
      </c>
      <c r="S20" s="75">
        <v>14.5</v>
      </c>
      <c r="T20" s="75" t="s">
        <v>106</v>
      </c>
      <c r="U20" s="75" t="s">
        <v>107</v>
      </c>
    </row>
    <row r="21" spans="1:21" x14ac:dyDescent="0.25">
      <c r="A21" s="77">
        <v>8901023011634</v>
      </c>
      <c r="B21" s="77">
        <v>8901023011634</v>
      </c>
      <c r="C21" s="78" t="s">
        <v>144</v>
      </c>
      <c r="D21" s="75" t="str">
        <f t="shared" si="0"/>
        <v>Protekt Handwash Blue 300ml</v>
      </c>
      <c r="E21" s="75" t="s">
        <v>263</v>
      </c>
      <c r="F21" s="75"/>
      <c r="G21" s="78" t="s">
        <v>145</v>
      </c>
      <c r="H21" s="75">
        <v>89</v>
      </c>
      <c r="I21" s="75">
        <v>24</v>
      </c>
      <c r="J21" s="77">
        <v>8901023011634</v>
      </c>
      <c r="K21" t="s">
        <v>286</v>
      </c>
      <c r="L21" t="s">
        <v>21</v>
      </c>
      <c r="M21" t="s">
        <v>292</v>
      </c>
      <c r="N21" t="s">
        <v>304</v>
      </c>
      <c r="O21" s="78" t="s">
        <v>330</v>
      </c>
      <c r="P21" s="79">
        <v>0.25</v>
      </c>
      <c r="Q21" t="s">
        <v>298</v>
      </c>
      <c r="R21" t="s">
        <v>300</v>
      </c>
      <c r="S21" s="75">
        <v>14.5</v>
      </c>
      <c r="T21" s="75" t="s">
        <v>106</v>
      </c>
      <c r="U21" s="75" t="s">
        <v>107</v>
      </c>
    </row>
    <row r="22" spans="1:21" x14ac:dyDescent="0.25">
      <c r="A22" s="77">
        <v>8901023011641</v>
      </c>
      <c r="B22" s="77">
        <v>8901023011641</v>
      </c>
      <c r="C22" s="78" t="s">
        <v>146</v>
      </c>
      <c r="D22" s="75" t="str">
        <f t="shared" si="0"/>
        <v>Protekt Handwash Green 300ml</v>
      </c>
      <c r="E22" s="75" t="s">
        <v>263</v>
      </c>
      <c r="F22" s="75"/>
      <c r="G22" s="78" t="s">
        <v>147</v>
      </c>
      <c r="H22" s="75">
        <v>89</v>
      </c>
      <c r="I22" s="75">
        <v>24</v>
      </c>
      <c r="J22" s="77">
        <v>8901023011641</v>
      </c>
      <c r="K22" t="s">
        <v>286</v>
      </c>
      <c r="L22" t="s">
        <v>21</v>
      </c>
      <c r="M22" t="s">
        <v>292</v>
      </c>
      <c r="N22" t="s">
        <v>304</v>
      </c>
      <c r="O22" s="78" t="s">
        <v>328</v>
      </c>
      <c r="P22" s="79">
        <v>0.25</v>
      </c>
      <c r="Q22" t="s">
        <v>298</v>
      </c>
      <c r="R22" t="s">
        <v>300</v>
      </c>
      <c r="S22" s="75">
        <v>14.5</v>
      </c>
      <c r="T22" s="75" t="s">
        <v>106</v>
      </c>
      <c r="U22" s="75" t="s">
        <v>107</v>
      </c>
    </row>
    <row r="23" spans="1:21" x14ac:dyDescent="0.25">
      <c r="A23" s="77">
        <v>8901023011658</v>
      </c>
      <c r="B23" s="77">
        <v>8901023011658</v>
      </c>
      <c r="C23" s="78" t="s">
        <v>148</v>
      </c>
      <c r="D23" s="75" t="str">
        <f t="shared" si="0"/>
        <v>Protekt Foamer HndWsh250ml</v>
      </c>
      <c r="E23" s="75" t="s">
        <v>264</v>
      </c>
      <c r="F23" s="75"/>
      <c r="G23" s="78" t="s">
        <v>149</v>
      </c>
      <c r="H23" s="75">
        <v>119</v>
      </c>
      <c r="I23" s="75">
        <v>24</v>
      </c>
      <c r="J23" s="77">
        <v>8901023011658</v>
      </c>
      <c r="K23" t="s">
        <v>286</v>
      </c>
      <c r="L23" t="s">
        <v>21</v>
      </c>
      <c r="M23" t="s">
        <v>292</v>
      </c>
      <c r="N23" t="s">
        <v>304</v>
      </c>
      <c r="O23" s="78" t="s">
        <v>329</v>
      </c>
      <c r="P23" s="79">
        <v>0.25</v>
      </c>
      <c r="Q23" t="s">
        <v>298</v>
      </c>
      <c r="R23" t="s">
        <v>300</v>
      </c>
      <c r="S23" s="75">
        <v>14.5</v>
      </c>
      <c r="T23" s="75" t="s">
        <v>106</v>
      </c>
      <c r="U23" s="75" t="s">
        <v>107</v>
      </c>
    </row>
    <row r="24" spans="1:21" x14ac:dyDescent="0.25">
      <c r="A24" s="77">
        <v>8901023014222</v>
      </c>
      <c r="B24" s="77">
        <v>8901023014222</v>
      </c>
      <c r="C24" s="78" t="s">
        <v>150</v>
      </c>
      <c r="D24" s="75" t="str">
        <f t="shared" si="0"/>
        <v>Protekt Refill HWBlue900ml</v>
      </c>
      <c r="E24" s="75" t="s">
        <v>265</v>
      </c>
      <c r="F24" s="75"/>
      <c r="G24" s="78" t="s">
        <v>151</v>
      </c>
      <c r="H24" s="75">
        <v>170</v>
      </c>
      <c r="I24" s="75">
        <v>12</v>
      </c>
      <c r="J24" s="77">
        <v>8901023014222</v>
      </c>
      <c r="K24" t="s">
        <v>286</v>
      </c>
      <c r="L24" t="s">
        <v>21</v>
      </c>
      <c r="M24" t="s">
        <v>292</v>
      </c>
      <c r="N24" t="s">
        <v>304</v>
      </c>
      <c r="O24" s="78" t="s">
        <v>331</v>
      </c>
      <c r="P24" s="79">
        <v>0.25</v>
      </c>
      <c r="Q24" t="s">
        <v>298</v>
      </c>
      <c r="R24" t="s">
        <v>300</v>
      </c>
      <c r="S24" s="75">
        <v>14.5</v>
      </c>
      <c r="T24" s="75" t="s">
        <v>106</v>
      </c>
      <c r="U24" s="75" t="s">
        <v>107</v>
      </c>
    </row>
    <row r="25" spans="1:21" x14ac:dyDescent="0.25">
      <c r="A25" s="77">
        <v>8901023014345</v>
      </c>
      <c r="B25" s="77">
        <v>8901023014345</v>
      </c>
      <c r="C25" s="78" t="s">
        <v>152</v>
      </c>
      <c r="D25" s="75" t="str">
        <f t="shared" si="0"/>
        <v>Protekt Refill Pouch HWGreen</v>
      </c>
      <c r="E25" s="75" t="s">
        <v>267</v>
      </c>
      <c r="F25" s="75"/>
      <c r="G25" s="78" t="s">
        <v>153</v>
      </c>
      <c r="H25" s="75">
        <v>49</v>
      </c>
      <c r="I25" s="75">
        <v>24</v>
      </c>
      <c r="J25" s="77">
        <v>8901023014345</v>
      </c>
      <c r="K25" t="s">
        <v>286</v>
      </c>
      <c r="L25" t="s">
        <v>21</v>
      </c>
      <c r="M25" t="s">
        <v>292</v>
      </c>
      <c r="N25" t="s">
        <v>304</v>
      </c>
      <c r="O25" s="78" t="s">
        <v>327</v>
      </c>
      <c r="P25" s="79">
        <v>0.25</v>
      </c>
      <c r="Q25" t="s">
        <v>298</v>
      </c>
      <c r="R25" t="s">
        <v>300</v>
      </c>
      <c r="S25" s="75">
        <v>14.5</v>
      </c>
      <c r="T25" s="75" t="s">
        <v>106</v>
      </c>
      <c r="U25" s="75" t="s">
        <v>107</v>
      </c>
    </row>
    <row r="26" spans="1:21" x14ac:dyDescent="0.25">
      <c r="A26" s="77">
        <v>8901023014239</v>
      </c>
      <c r="B26" s="77">
        <v>8901023014239</v>
      </c>
      <c r="C26" s="78" t="s">
        <v>154</v>
      </c>
      <c r="D26" s="75" t="str">
        <f t="shared" si="0"/>
        <v xml:space="preserve">ProtektRefill HWGrn900ml </v>
      </c>
      <c r="E26" s="75" t="s">
        <v>265</v>
      </c>
      <c r="F26" s="75" t="s">
        <v>261</v>
      </c>
      <c r="G26" s="78" t="s">
        <v>155</v>
      </c>
      <c r="H26" s="75">
        <v>170</v>
      </c>
      <c r="I26" s="75">
        <v>12</v>
      </c>
      <c r="J26" s="77">
        <v>8901023014239</v>
      </c>
      <c r="K26" t="s">
        <v>286</v>
      </c>
      <c r="L26" t="s">
        <v>21</v>
      </c>
      <c r="M26" t="s">
        <v>292</v>
      </c>
      <c r="N26" t="s">
        <v>304</v>
      </c>
      <c r="O26" s="78" t="s">
        <v>327</v>
      </c>
      <c r="P26" s="79">
        <v>0.25</v>
      </c>
      <c r="Q26" t="s">
        <v>298</v>
      </c>
      <c r="R26" t="s">
        <v>300</v>
      </c>
      <c r="S26" s="75">
        <v>14.5</v>
      </c>
      <c r="T26" s="75" t="s">
        <v>106</v>
      </c>
      <c r="U26" s="75" t="s">
        <v>107</v>
      </c>
    </row>
    <row r="27" spans="1:21" s="95" customFormat="1" x14ac:dyDescent="0.25">
      <c r="A27" s="94">
        <v>8901023011672</v>
      </c>
      <c r="B27" s="94">
        <v>8901023011672</v>
      </c>
      <c r="C27" s="92" t="s">
        <v>156</v>
      </c>
      <c r="D27" s="93" t="str">
        <f t="shared" si="0"/>
        <v>PROTEKT BUZZOFFMOSQREPLNT30ML</v>
      </c>
      <c r="E27" s="93" t="s">
        <v>266</v>
      </c>
      <c r="F27" s="93"/>
      <c r="G27" s="92" t="s">
        <v>157</v>
      </c>
      <c r="H27" s="93">
        <v>45</v>
      </c>
      <c r="I27" s="93">
        <v>72</v>
      </c>
      <c r="J27" s="94">
        <v>8901023011672</v>
      </c>
      <c r="K27" s="4" t="s">
        <v>286</v>
      </c>
      <c r="L27" s="4" t="s">
        <v>21</v>
      </c>
      <c r="M27" s="4" t="s">
        <v>292</v>
      </c>
      <c r="N27" s="4" t="s">
        <v>304</v>
      </c>
      <c r="O27" s="92"/>
      <c r="P27" s="91">
        <v>0.25</v>
      </c>
      <c r="Q27" s="4" t="s">
        <v>298</v>
      </c>
      <c r="R27" s="4" t="s">
        <v>300</v>
      </c>
      <c r="S27" s="93">
        <v>14.5</v>
      </c>
      <c r="T27" s="93" t="s">
        <v>106</v>
      </c>
      <c r="U27" s="93" t="s">
        <v>107</v>
      </c>
    </row>
    <row r="28" spans="1:21" s="95" customFormat="1" x14ac:dyDescent="0.25">
      <c r="A28" s="94">
        <v>8901023011672</v>
      </c>
      <c r="B28" s="94">
        <v>8901023011672</v>
      </c>
      <c r="C28" s="92" t="s">
        <v>158</v>
      </c>
      <c r="D28" s="93" t="str">
        <f t="shared" si="0"/>
        <v>Protekt HndSantzr Spry-30ml</v>
      </c>
      <c r="E28" s="93" t="s">
        <v>266</v>
      </c>
      <c r="F28" s="93"/>
      <c r="G28" s="92" t="s">
        <v>159</v>
      </c>
      <c r="H28" s="93">
        <v>50</v>
      </c>
      <c r="I28" s="93">
        <v>72</v>
      </c>
      <c r="J28" s="94">
        <v>8901023011672</v>
      </c>
      <c r="K28" s="4" t="s">
        <v>286</v>
      </c>
      <c r="L28" s="4" t="s">
        <v>21</v>
      </c>
      <c r="M28" s="4" t="s">
        <v>292</v>
      </c>
      <c r="N28" s="4" t="s">
        <v>304</v>
      </c>
      <c r="O28" s="92"/>
      <c r="P28" s="96">
        <v>0.25</v>
      </c>
      <c r="Q28" s="4" t="s">
        <v>298</v>
      </c>
      <c r="R28" s="4" t="s">
        <v>300</v>
      </c>
      <c r="S28" s="93">
        <v>14.5</v>
      </c>
      <c r="T28" s="93" t="s">
        <v>106</v>
      </c>
      <c r="U28" s="93" t="s">
        <v>107</v>
      </c>
    </row>
    <row r="29" spans="1:21" s="95" customFormat="1" x14ac:dyDescent="0.25">
      <c r="A29" s="94">
        <v>8901023011276</v>
      </c>
      <c r="B29" s="94">
        <v>8901023011276</v>
      </c>
      <c r="C29" s="92" t="s">
        <v>160</v>
      </c>
      <c r="D29" s="93" t="str">
        <f t="shared" si="0"/>
        <v>Good KnightADVFAS CARD Pouch</v>
      </c>
      <c r="E29" s="93" t="s">
        <v>273</v>
      </c>
      <c r="F29" s="93"/>
      <c r="G29" s="92" t="s">
        <v>161</v>
      </c>
      <c r="H29" s="93">
        <v>10</v>
      </c>
      <c r="I29" s="93">
        <v>480</v>
      </c>
      <c r="J29" s="94">
        <v>8901023011276</v>
      </c>
      <c r="K29" s="94"/>
      <c r="L29" s="94"/>
      <c r="M29" s="94"/>
      <c r="N29" s="94"/>
      <c r="O29" s="92" t="s">
        <v>90</v>
      </c>
      <c r="P29" s="91">
        <v>0.1</v>
      </c>
      <c r="Q29" s="91"/>
      <c r="R29" s="91"/>
      <c r="S29" s="93">
        <v>14.5</v>
      </c>
      <c r="T29" s="93" t="s">
        <v>106</v>
      </c>
      <c r="U29" s="93" t="s">
        <v>107</v>
      </c>
    </row>
    <row r="30" spans="1:21" s="95" customFormat="1" x14ac:dyDescent="0.25">
      <c r="A30" s="94">
        <v>8901023010002</v>
      </c>
      <c r="B30" s="94">
        <v>8901023010002</v>
      </c>
      <c r="C30" s="92" t="s">
        <v>162</v>
      </c>
      <c r="D30" s="93" t="str">
        <f t="shared" si="0"/>
        <v>HIT ANTI ROACH GEL</v>
      </c>
      <c r="E30" s="93" t="s">
        <v>274</v>
      </c>
      <c r="F30" s="93"/>
      <c r="G30" s="92" t="s">
        <v>163</v>
      </c>
      <c r="H30" s="93">
        <v>150</v>
      </c>
      <c r="I30" s="93">
        <v>24</v>
      </c>
      <c r="J30" s="94">
        <v>8901023010002</v>
      </c>
      <c r="K30" s="94"/>
      <c r="L30" s="94"/>
      <c r="M30" s="94"/>
      <c r="N30" s="94"/>
      <c r="O30" s="92"/>
      <c r="P30" s="91">
        <v>0.1</v>
      </c>
      <c r="Q30" s="91"/>
      <c r="R30" s="91"/>
      <c r="S30" s="93">
        <v>5.5</v>
      </c>
      <c r="T30" s="93" t="s">
        <v>106</v>
      </c>
      <c r="U30" s="93" t="s">
        <v>107</v>
      </c>
    </row>
    <row r="31" spans="1:21" s="95" customFormat="1" x14ac:dyDescent="0.25">
      <c r="A31" s="94">
        <v>8901023011719</v>
      </c>
      <c r="B31" s="94">
        <v>8901023011719</v>
      </c>
      <c r="C31" s="92" t="s">
        <v>164</v>
      </c>
      <c r="D31" s="93" t="str">
        <f t="shared" si="0"/>
        <v>Good Knight XPRESS CARTRIDGE</v>
      </c>
      <c r="E31" s="93" t="s">
        <v>269</v>
      </c>
      <c r="F31" s="93"/>
      <c r="G31" s="92" t="s">
        <v>165</v>
      </c>
      <c r="H31" s="93">
        <v>69</v>
      </c>
      <c r="I31" s="93">
        <v>120</v>
      </c>
      <c r="J31" s="94">
        <v>8901023011719</v>
      </c>
      <c r="K31" s="94"/>
      <c r="L31" s="94"/>
      <c r="M31" s="94"/>
      <c r="N31" s="94"/>
      <c r="O31" s="92"/>
      <c r="P31" s="91">
        <v>0.1</v>
      </c>
      <c r="Q31" s="91"/>
      <c r="R31" s="91"/>
      <c r="S31" s="93">
        <v>14.5</v>
      </c>
      <c r="T31" s="93" t="s">
        <v>106</v>
      </c>
      <c r="U31" s="93" t="s">
        <v>107</v>
      </c>
    </row>
    <row r="32" spans="1:21" s="95" customFormat="1" x14ac:dyDescent="0.25">
      <c r="A32" s="94">
        <v>8901157001242</v>
      </c>
      <c r="B32" s="94">
        <v>8901157001242</v>
      </c>
      <c r="C32" s="92" t="s">
        <v>166</v>
      </c>
      <c r="D32" s="93" t="str">
        <f t="shared" si="0"/>
        <v>Good Knight ACTV+ JUMBO CATRIDGE</v>
      </c>
      <c r="E32" s="93" t="s">
        <v>270</v>
      </c>
      <c r="F32" s="93"/>
      <c r="G32" s="92" t="s">
        <v>167</v>
      </c>
      <c r="H32" s="93">
        <v>75</v>
      </c>
      <c r="I32" s="93">
        <v>120</v>
      </c>
      <c r="J32" s="94">
        <v>8901157001242</v>
      </c>
      <c r="K32" s="94"/>
      <c r="L32" s="94"/>
      <c r="M32" s="94"/>
      <c r="N32" s="94"/>
      <c r="O32" s="92"/>
      <c r="P32" s="91">
        <v>0.1</v>
      </c>
      <c r="Q32" s="91"/>
      <c r="R32" s="91"/>
      <c r="S32" s="93">
        <v>14.5</v>
      </c>
      <c r="T32" s="93" t="s">
        <v>106</v>
      </c>
      <c r="U32" s="93" t="s">
        <v>107</v>
      </c>
    </row>
    <row r="33" spans="1:23" s="95" customFormat="1" x14ac:dyDescent="0.25">
      <c r="A33" s="94">
        <v>8901157001143</v>
      </c>
      <c r="B33" s="94">
        <v>8901157001143</v>
      </c>
      <c r="C33" s="92" t="s">
        <v>168</v>
      </c>
      <c r="D33" s="93" t="str">
        <f t="shared" si="0"/>
        <v>Good Knight ACTIV+ CATRIDGE</v>
      </c>
      <c r="E33" s="93" t="s">
        <v>275</v>
      </c>
      <c r="F33" s="93"/>
      <c r="G33" s="92" t="s">
        <v>169</v>
      </c>
      <c r="H33" s="93">
        <v>69</v>
      </c>
      <c r="I33" s="93">
        <v>120</v>
      </c>
      <c r="J33" s="94">
        <v>8901157001143</v>
      </c>
      <c r="K33" s="94"/>
      <c r="L33" s="94"/>
      <c r="M33" s="94"/>
      <c r="N33" s="94"/>
      <c r="O33" s="92"/>
      <c r="P33" s="91">
        <v>0.1</v>
      </c>
      <c r="Q33" s="91"/>
      <c r="R33" s="91"/>
      <c r="S33" s="93">
        <v>14.5</v>
      </c>
      <c r="T33" s="93" t="s">
        <v>106</v>
      </c>
      <c r="U33" s="93" t="s">
        <v>107</v>
      </c>
    </row>
    <row r="34" spans="1:23" s="95" customFormat="1" x14ac:dyDescent="0.25">
      <c r="A34" s="94">
        <v>8901157021028</v>
      </c>
      <c r="B34" s="94">
        <v>8901157021028</v>
      </c>
      <c r="C34" s="92" t="s">
        <v>170</v>
      </c>
      <c r="D34" s="93" t="str">
        <f t="shared" si="0"/>
        <v>Good Knight ACTIV + TWIN PACK</v>
      </c>
      <c r="E34" s="93" t="s">
        <v>276</v>
      </c>
      <c r="F34" s="93"/>
      <c r="G34" s="92" t="s">
        <v>171</v>
      </c>
      <c r="H34" s="93">
        <v>128</v>
      </c>
      <c r="I34" s="93">
        <v>120</v>
      </c>
      <c r="J34" s="94">
        <v>8901157021028</v>
      </c>
      <c r="K34" s="94"/>
      <c r="L34" s="94"/>
      <c r="M34" s="94"/>
      <c r="N34" s="94"/>
      <c r="O34" s="92"/>
      <c r="P34" s="91">
        <v>0.1</v>
      </c>
      <c r="Q34" s="91"/>
      <c r="R34" s="91"/>
      <c r="S34" s="93">
        <v>14.5</v>
      </c>
      <c r="T34" s="93" t="s">
        <v>106</v>
      </c>
      <c r="U34" s="93" t="s">
        <v>107</v>
      </c>
    </row>
    <row r="35" spans="1:23" s="95" customFormat="1" x14ac:dyDescent="0.25">
      <c r="A35" s="94">
        <v>8901157001150</v>
      </c>
      <c r="B35" s="94">
        <v>8901157001150</v>
      </c>
      <c r="C35" s="92" t="s">
        <v>172</v>
      </c>
      <c r="D35" s="93" t="str">
        <f t="shared" si="0"/>
        <v>Good Knight SILVER Refill 45NIGHTS</v>
      </c>
      <c r="E35" s="93" t="s">
        <v>275</v>
      </c>
      <c r="F35" s="93"/>
      <c r="G35" s="92" t="s">
        <v>173</v>
      </c>
      <c r="H35" s="93">
        <v>63</v>
      </c>
      <c r="I35" s="93">
        <v>120</v>
      </c>
      <c r="J35" s="94">
        <v>8901157001150</v>
      </c>
      <c r="K35" s="94"/>
      <c r="L35" s="94"/>
      <c r="M35" s="94"/>
      <c r="N35" s="94"/>
      <c r="O35" s="92"/>
      <c r="P35" s="91">
        <v>0.1</v>
      </c>
      <c r="Q35" s="91"/>
      <c r="R35" s="91"/>
      <c r="S35" s="93">
        <v>14.5</v>
      </c>
      <c r="T35" s="93" t="s">
        <v>106</v>
      </c>
      <c r="U35" s="93" t="s">
        <v>107</v>
      </c>
    </row>
    <row r="36" spans="1:23" s="95" customFormat="1" x14ac:dyDescent="0.25">
      <c r="A36" s="94">
        <v>8901157001167</v>
      </c>
      <c r="B36" s="94">
        <v>8901157001167</v>
      </c>
      <c r="C36" s="92" t="s">
        <v>174</v>
      </c>
      <c r="D36" s="93" t="str">
        <f t="shared" si="0"/>
        <v>Good Knight SILVER REFILL 60 NIGHTS</v>
      </c>
      <c r="E36" s="93" t="s">
        <v>277</v>
      </c>
      <c r="F36" s="93"/>
      <c r="G36" s="92" t="s">
        <v>175</v>
      </c>
      <c r="H36" s="93">
        <v>72</v>
      </c>
      <c r="I36" s="93">
        <v>120</v>
      </c>
      <c r="J36" s="94">
        <v>8901157001167</v>
      </c>
      <c r="K36" s="94"/>
      <c r="L36" s="94"/>
      <c r="M36" s="94"/>
      <c r="N36" s="94"/>
      <c r="O36" s="92"/>
      <c r="P36" s="91">
        <v>0.1</v>
      </c>
      <c r="Q36" s="91"/>
      <c r="R36" s="91"/>
      <c r="S36" s="93">
        <v>14.5</v>
      </c>
      <c r="T36" s="93" t="s">
        <v>106</v>
      </c>
      <c r="U36" s="93" t="s">
        <v>107</v>
      </c>
    </row>
    <row r="37" spans="1:23" s="95" customFormat="1" x14ac:dyDescent="0.25">
      <c r="A37" s="94">
        <v>8901157025071</v>
      </c>
      <c r="B37" s="94">
        <v>8901157025071</v>
      </c>
      <c r="C37" s="92" t="s">
        <v>176</v>
      </c>
      <c r="D37" s="93" t="str">
        <f t="shared" si="0"/>
        <v>HIT CIK 200ML</v>
      </c>
      <c r="E37" s="93" t="s">
        <v>271</v>
      </c>
      <c r="F37" s="93"/>
      <c r="G37" s="92" t="s">
        <v>177</v>
      </c>
      <c r="H37" s="93">
        <v>89</v>
      </c>
      <c r="I37" s="93">
        <v>60</v>
      </c>
      <c r="J37" s="94">
        <v>8901157025071</v>
      </c>
      <c r="K37" s="94"/>
      <c r="L37" s="94"/>
      <c r="M37" s="94"/>
      <c r="N37" s="94"/>
      <c r="O37" s="92"/>
      <c r="P37" s="91">
        <v>0.1</v>
      </c>
      <c r="Q37" s="91"/>
      <c r="R37" s="91"/>
      <c r="S37" s="93">
        <v>5.5</v>
      </c>
      <c r="T37" s="93" t="s">
        <v>106</v>
      </c>
      <c r="U37" s="93" t="s">
        <v>107</v>
      </c>
    </row>
    <row r="38" spans="1:23" s="95" customFormat="1" x14ac:dyDescent="0.25">
      <c r="A38" s="94">
        <v>8901157025200</v>
      </c>
      <c r="B38" s="94">
        <v>8901157025200</v>
      </c>
      <c r="C38" s="92" t="s">
        <v>178</v>
      </c>
      <c r="D38" s="93" t="str">
        <f t="shared" si="0"/>
        <v xml:space="preserve">HIT CIK 400ML </v>
      </c>
      <c r="E38" s="93" t="s">
        <v>272</v>
      </c>
      <c r="F38" s="93"/>
      <c r="G38" s="92" t="s">
        <v>179</v>
      </c>
      <c r="H38" s="93">
        <v>165</v>
      </c>
      <c r="I38" s="93">
        <v>36</v>
      </c>
      <c r="J38" s="94">
        <v>8901157025200</v>
      </c>
      <c r="K38" s="94"/>
      <c r="L38" s="94"/>
      <c r="M38" s="94"/>
      <c r="N38" s="94"/>
      <c r="O38" s="92"/>
      <c r="P38" s="91">
        <v>0.1</v>
      </c>
      <c r="Q38" s="91"/>
      <c r="R38" s="91"/>
      <c r="S38" s="93">
        <v>5.5</v>
      </c>
      <c r="T38" s="93" t="s">
        <v>106</v>
      </c>
      <c r="U38" s="93" t="s">
        <v>107</v>
      </c>
    </row>
    <row r="39" spans="1:23" s="95" customFormat="1" x14ac:dyDescent="0.25">
      <c r="A39" s="94">
        <v>8901157025194</v>
      </c>
      <c r="B39" s="94">
        <v>8901157025194</v>
      </c>
      <c r="C39" s="92" t="s">
        <v>180</v>
      </c>
      <c r="D39" s="93" t="str">
        <f t="shared" si="0"/>
        <v>HIT CIK 625ML</v>
      </c>
      <c r="E39" s="93" t="s">
        <v>268</v>
      </c>
      <c r="F39" s="93"/>
      <c r="G39" s="92" t="s">
        <v>181</v>
      </c>
      <c r="H39" s="93">
        <v>240</v>
      </c>
      <c r="I39" s="93">
        <v>25</v>
      </c>
      <c r="J39" s="94">
        <v>8901157025194</v>
      </c>
      <c r="K39" s="94"/>
      <c r="L39" s="94"/>
      <c r="M39" s="94"/>
      <c r="N39" s="94"/>
      <c r="O39" s="92"/>
      <c r="P39" s="91">
        <v>0.1</v>
      </c>
      <c r="Q39" s="91"/>
      <c r="R39" s="91"/>
      <c r="S39" s="93">
        <v>5.5</v>
      </c>
      <c r="T39" s="93" t="s">
        <v>106</v>
      </c>
      <c r="U39" s="93" t="s">
        <v>107</v>
      </c>
    </row>
    <row r="40" spans="1:23" s="95" customFormat="1" x14ac:dyDescent="0.25">
      <c r="A40" s="94">
        <v>8901157025057</v>
      </c>
      <c r="B40" s="94">
        <v>8901157025057</v>
      </c>
      <c r="C40" s="92" t="s">
        <v>182</v>
      </c>
      <c r="D40" s="93" t="str">
        <f t="shared" si="0"/>
        <v>HIT CIK 320ML</v>
      </c>
      <c r="E40" s="93" t="s">
        <v>278</v>
      </c>
      <c r="F40" s="93"/>
      <c r="G40" s="92" t="s">
        <v>183</v>
      </c>
      <c r="H40" s="93">
        <v>50</v>
      </c>
      <c r="I40" s="93">
        <v>50</v>
      </c>
      <c r="J40" s="94">
        <v>8901157025057</v>
      </c>
      <c r="K40" s="94"/>
      <c r="L40" s="94"/>
      <c r="M40" s="94"/>
      <c r="N40" s="94"/>
      <c r="O40" s="92"/>
      <c r="P40" s="91">
        <v>0.1</v>
      </c>
      <c r="Q40" s="91"/>
      <c r="R40" s="91"/>
      <c r="S40" s="93">
        <v>5.5</v>
      </c>
      <c r="T40" s="93" t="s">
        <v>106</v>
      </c>
      <c r="U40" s="93" t="s">
        <v>107</v>
      </c>
    </row>
    <row r="41" spans="1:23" s="95" customFormat="1" x14ac:dyDescent="0.25">
      <c r="A41" s="94">
        <v>8901157025033</v>
      </c>
      <c r="B41" s="94">
        <v>8901157025033</v>
      </c>
      <c r="C41" s="92" t="s">
        <v>184</v>
      </c>
      <c r="D41" s="93" t="str">
        <f t="shared" si="0"/>
        <v>HIT FIK 200ML</v>
      </c>
      <c r="E41" s="93" t="s">
        <v>271</v>
      </c>
      <c r="F41" s="93"/>
      <c r="G41" s="92" t="s">
        <v>185</v>
      </c>
      <c r="H41" s="93">
        <v>89</v>
      </c>
      <c r="I41" s="93">
        <v>60</v>
      </c>
      <c r="J41" s="94">
        <v>8901157025033</v>
      </c>
      <c r="K41" s="94"/>
      <c r="L41" s="94"/>
      <c r="M41" s="94"/>
      <c r="N41" s="94"/>
      <c r="O41" s="92"/>
      <c r="P41" s="91">
        <v>0.1</v>
      </c>
      <c r="Q41" s="91"/>
      <c r="R41" s="91"/>
      <c r="S41" s="93">
        <v>5.5</v>
      </c>
      <c r="T41" s="93" t="s">
        <v>106</v>
      </c>
      <c r="U41" s="93" t="s">
        <v>107</v>
      </c>
    </row>
    <row r="42" spans="1:23" s="95" customFormat="1" x14ac:dyDescent="0.25">
      <c r="A42" s="94">
        <v>8901157025217</v>
      </c>
      <c r="B42" s="94">
        <v>8901157025217</v>
      </c>
      <c r="C42" s="92" t="s">
        <v>186</v>
      </c>
      <c r="D42" s="93" t="str">
        <f t="shared" si="0"/>
        <v>HIT FIK 400ML</v>
      </c>
      <c r="E42" s="93" t="s">
        <v>272</v>
      </c>
      <c r="F42" s="93"/>
      <c r="G42" s="92" t="s">
        <v>187</v>
      </c>
      <c r="H42" s="93">
        <v>165</v>
      </c>
      <c r="I42" s="93">
        <v>36</v>
      </c>
      <c r="J42" s="94">
        <v>8901157025217</v>
      </c>
      <c r="K42" s="94"/>
      <c r="L42" s="94"/>
      <c r="M42" s="94"/>
      <c r="N42" s="94"/>
      <c r="O42" s="92"/>
      <c r="P42" s="91">
        <v>0.1</v>
      </c>
      <c r="Q42" s="91"/>
      <c r="R42" s="91"/>
      <c r="S42" s="93">
        <v>5.5</v>
      </c>
      <c r="T42" s="93" t="s">
        <v>106</v>
      </c>
      <c r="U42" s="93" t="s">
        <v>107</v>
      </c>
    </row>
    <row r="43" spans="1:23" s="95" customFormat="1" x14ac:dyDescent="0.25">
      <c r="A43" s="94">
        <v>8901157025170</v>
      </c>
      <c r="B43" s="94">
        <v>8901157025170</v>
      </c>
      <c r="C43" s="92" t="s">
        <v>188</v>
      </c>
      <c r="D43" s="93" t="str">
        <f t="shared" si="0"/>
        <v>HIT FIK 625ML</v>
      </c>
      <c r="E43" s="93" t="s">
        <v>268</v>
      </c>
      <c r="F43" s="93"/>
      <c r="G43" s="92" t="s">
        <v>189</v>
      </c>
      <c r="H43" s="93">
        <v>240</v>
      </c>
      <c r="I43" s="93">
        <v>25</v>
      </c>
      <c r="J43" s="94">
        <v>8901157025170</v>
      </c>
      <c r="K43" s="94"/>
      <c r="L43" s="94"/>
      <c r="M43" s="94"/>
      <c r="N43" s="94"/>
      <c r="O43" s="92"/>
      <c r="P43" s="91">
        <v>0.1</v>
      </c>
      <c r="Q43" s="91"/>
      <c r="R43" s="91"/>
      <c r="S43" s="93">
        <v>5.5</v>
      </c>
      <c r="T43" s="93" t="s">
        <v>106</v>
      </c>
      <c r="U43" s="93" t="s">
        <v>107</v>
      </c>
    </row>
    <row r="44" spans="1:23" s="95" customFormat="1" x14ac:dyDescent="0.25">
      <c r="A44" s="94">
        <v>8901023014284</v>
      </c>
      <c r="B44" s="94">
        <v>8901023014284</v>
      </c>
      <c r="C44" s="92" t="s">
        <v>190</v>
      </c>
      <c r="D44" s="93" t="str">
        <f t="shared" si="0"/>
        <v>HIT FIK Lime F 200ML</v>
      </c>
      <c r="E44" s="93" t="s">
        <v>271</v>
      </c>
      <c r="F44" s="93"/>
      <c r="G44" s="92" t="s">
        <v>191</v>
      </c>
      <c r="H44" s="93">
        <v>89</v>
      </c>
      <c r="I44" s="93">
        <v>60</v>
      </c>
      <c r="J44" s="94">
        <v>8901023014284</v>
      </c>
      <c r="K44" s="94"/>
      <c r="L44" s="94"/>
      <c r="M44" s="94"/>
      <c r="N44" s="94"/>
      <c r="O44" s="92"/>
      <c r="P44" s="91">
        <v>0.1</v>
      </c>
      <c r="Q44" s="91"/>
      <c r="R44" s="91"/>
      <c r="S44" s="93">
        <v>5.5</v>
      </c>
      <c r="T44" s="93" t="s">
        <v>106</v>
      </c>
      <c r="U44" s="93" t="s">
        <v>107</v>
      </c>
    </row>
    <row r="45" spans="1:23" s="95" customFormat="1" x14ac:dyDescent="0.25">
      <c r="A45" s="94">
        <v>8901023014291</v>
      </c>
      <c r="B45" s="94">
        <v>8901023014291</v>
      </c>
      <c r="C45" s="92" t="s">
        <v>192</v>
      </c>
      <c r="D45" s="93" t="str">
        <f t="shared" si="0"/>
        <v>HIT FIK Lime F 400ML</v>
      </c>
      <c r="E45" s="93" t="s">
        <v>272</v>
      </c>
      <c r="F45" s="93"/>
      <c r="G45" s="92" t="s">
        <v>193</v>
      </c>
      <c r="H45" s="93">
        <v>165</v>
      </c>
      <c r="I45" s="93">
        <v>36</v>
      </c>
      <c r="J45" s="94">
        <v>8901023014291</v>
      </c>
      <c r="K45" s="94"/>
      <c r="L45" s="94"/>
      <c r="M45" s="94"/>
      <c r="N45" s="94"/>
      <c r="O45" s="92"/>
      <c r="P45" s="91">
        <v>0.1</v>
      </c>
      <c r="Q45" s="91"/>
      <c r="R45" s="91"/>
      <c r="S45" s="93">
        <v>5.5</v>
      </c>
      <c r="T45" s="93" t="s">
        <v>106</v>
      </c>
      <c r="U45" s="93" t="s">
        <v>107</v>
      </c>
    </row>
    <row r="46" spans="1:23" s="95" customFormat="1" x14ac:dyDescent="0.25">
      <c r="A46" s="94">
        <v>8901023014321</v>
      </c>
      <c r="B46" s="94">
        <v>8901023014321</v>
      </c>
      <c r="C46" s="92" t="s">
        <v>194</v>
      </c>
      <c r="D46" s="93" t="str">
        <f t="shared" si="0"/>
        <v>HIT FIK Lime F 625ML</v>
      </c>
      <c r="E46" s="93" t="s">
        <v>268</v>
      </c>
      <c r="F46" s="93"/>
      <c r="G46" s="92" t="s">
        <v>195</v>
      </c>
      <c r="H46" s="93">
        <v>240</v>
      </c>
      <c r="I46" s="93">
        <v>25</v>
      </c>
      <c r="J46" s="94">
        <v>8901023014321</v>
      </c>
      <c r="K46" s="94"/>
      <c r="L46" s="94"/>
      <c r="M46" s="94"/>
      <c r="N46" s="94"/>
      <c r="O46" s="92"/>
      <c r="P46" s="91">
        <v>0.1</v>
      </c>
      <c r="Q46" s="91"/>
      <c r="R46" s="91"/>
      <c r="S46" s="93">
        <v>5.5</v>
      </c>
      <c r="T46" s="93" t="s">
        <v>106</v>
      </c>
      <c r="U46" s="93" t="s">
        <v>107</v>
      </c>
    </row>
    <row r="47" spans="1:23" s="95" customFormat="1" x14ac:dyDescent="0.25">
      <c r="A47" s="94">
        <v>8901157001136</v>
      </c>
      <c r="B47" s="94">
        <v>8901157001136</v>
      </c>
      <c r="C47" s="92" t="s">
        <v>196</v>
      </c>
      <c r="D47" s="93" t="str">
        <f t="shared" si="0"/>
        <v xml:space="preserve">Good Knight ACTIVE+ COMBI PACK 72/-Rs. </v>
      </c>
      <c r="E47" s="93" t="s">
        <v>279</v>
      </c>
      <c r="F47" s="93"/>
      <c r="G47" s="92" t="s">
        <v>197</v>
      </c>
      <c r="H47" s="93">
        <v>72</v>
      </c>
      <c r="I47" s="93">
        <v>48</v>
      </c>
      <c r="J47" s="94">
        <v>8901157001136</v>
      </c>
      <c r="K47" s="94"/>
      <c r="L47" s="94"/>
      <c r="M47" s="94"/>
      <c r="N47" s="94"/>
      <c r="O47" s="92"/>
      <c r="P47" s="91">
        <v>0.1</v>
      </c>
      <c r="Q47" s="91"/>
      <c r="R47" s="91"/>
      <c r="S47" s="93">
        <v>14.5</v>
      </c>
      <c r="T47" s="93" t="s">
        <v>106</v>
      </c>
      <c r="U47" s="93" t="s">
        <v>107</v>
      </c>
    </row>
    <row r="48" spans="1:23" s="95" customFormat="1" x14ac:dyDescent="0.25">
      <c r="A48" s="94">
        <v>8901023011726</v>
      </c>
      <c r="B48" s="94">
        <v>8901023011726</v>
      </c>
      <c r="C48" s="92" t="s">
        <v>198</v>
      </c>
      <c r="D48" s="93" t="str">
        <f t="shared" si="0"/>
        <v>Good Knight XPRESS COMBI PACK 81/- Rs.</v>
      </c>
      <c r="E48" s="93" t="s">
        <v>280</v>
      </c>
      <c r="F48" s="93"/>
      <c r="G48" s="92" t="s">
        <v>199</v>
      </c>
      <c r="H48" s="93">
        <v>81</v>
      </c>
      <c r="I48" s="93">
        <v>48</v>
      </c>
      <c r="J48" s="94">
        <v>8901023011726</v>
      </c>
      <c r="K48" s="94"/>
      <c r="L48" s="94"/>
      <c r="M48" s="94"/>
      <c r="N48" s="94"/>
      <c r="O48" s="92"/>
      <c r="P48" s="91">
        <v>0.1</v>
      </c>
      <c r="Q48" s="91"/>
      <c r="R48" s="91"/>
      <c r="S48" s="93">
        <v>14.5</v>
      </c>
      <c r="T48" s="93" t="s">
        <v>106</v>
      </c>
      <c r="U48" s="93" t="s">
        <v>107</v>
      </c>
      <c r="W48" s="95" t="s">
        <v>90</v>
      </c>
    </row>
    <row r="49" spans="1:21" x14ac:dyDescent="0.25">
      <c r="A49" s="77">
        <v>8901157045024</v>
      </c>
      <c r="B49" s="77">
        <v>8901157045024</v>
      </c>
      <c r="C49" s="78" t="s">
        <v>200</v>
      </c>
      <c r="D49" s="75" t="str">
        <f t="shared" si="0"/>
        <v>AER click gel cool surf blue</v>
      </c>
      <c r="E49" s="75" t="s">
        <v>282</v>
      </c>
      <c r="F49" s="75"/>
      <c r="G49" s="78" t="s">
        <v>201</v>
      </c>
      <c r="H49" s="75">
        <v>265</v>
      </c>
      <c r="I49" s="75">
        <v>18</v>
      </c>
      <c r="J49" s="77">
        <v>8901157045024</v>
      </c>
      <c r="K49" t="s">
        <v>287</v>
      </c>
      <c r="L49" t="s">
        <v>1</v>
      </c>
      <c r="M49" t="s">
        <v>292</v>
      </c>
      <c r="N49" t="s">
        <v>305</v>
      </c>
      <c r="O49" s="77" t="s">
        <v>326</v>
      </c>
      <c r="P49" s="79">
        <v>0.18</v>
      </c>
      <c r="Q49" t="s">
        <v>298</v>
      </c>
      <c r="R49" t="s">
        <v>299</v>
      </c>
      <c r="S49" s="75">
        <v>14.5</v>
      </c>
      <c r="T49" s="75" t="s">
        <v>106</v>
      </c>
      <c r="U49" s="75" t="s">
        <v>107</v>
      </c>
    </row>
    <row r="50" spans="1:21" x14ac:dyDescent="0.25">
      <c r="A50" s="77">
        <v>8901023013621</v>
      </c>
      <c r="B50" s="77">
        <v>8901023013621</v>
      </c>
      <c r="C50" s="78" t="s">
        <v>202</v>
      </c>
      <c r="D50" s="75" t="str">
        <f t="shared" si="0"/>
        <v>Aer clikgel Bright Tangy Delight</v>
      </c>
      <c r="E50" s="75" t="s">
        <v>282</v>
      </c>
      <c r="F50" s="75"/>
      <c r="G50" s="78" t="s">
        <v>203</v>
      </c>
      <c r="H50" s="75">
        <v>265</v>
      </c>
      <c r="I50" s="75">
        <v>18</v>
      </c>
      <c r="J50" s="77">
        <v>8901023013621</v>
      </c>
      <c r="K50" t="s">
        <v>287</v>
      </c>
      <c r="L50" t="s">
        <v>1</v>
      </c>
      <c r="M50" t="s">
        <v>292</v>
      </c>
      <c r="N50" t="s">
        <v>305</v>
      </c>
      <c r="O50" s="77" t="s">
        <v>325</v>
      </c>
      <c r="P50" s="79">
        <v>0.18</v>
      </c>
      <c r="Q50" t="s">
        <v>298</v>
      </c>
      <c r="R50" t="s">
        <v>299</v>
      </c>
      <c r="S50" s="75">
        <v>14.5</v>
      </c>
      <c r="T50" s="75" t="s">
        <v>106</v>
      </c>
      <c r="U50" s="75" t="s">
        <v>107</v>
      </c>
    </row>
    <row r="51" spans="1:21" x14ac:dyDescent="0.25">
      <c r="A51" s="77">
        <v>8901157045017</v>
      </c>
      <c r="B51" s="77">
        <v>8901157045017</v>
      </c>
      <c r="C51" s="78" t="s">
        <v>204</v>
      </c>
      <c r="D51" s="75" t="str">
        <f t="shared" si="0"/>
        <v>AER clik gel fresh lush gren</v>
      </c>
      <c r="E51" s="75" t="s">
        <v>282</v>
      </c>
      <c r="F51" s="75"/>
      <c r="G51" s="78" t="s">
        <v>205</v>
      </c>
      <c r="H51" s="75">
        <v>265</v>
      </c>
      <c r="I51" s="75">
        <v>18</v>
      </c>
      <c r="J51" s="77">
        <v>8901157045017</v>
      </c>
      <c r="K51" t="s">
        <v>287</v>
      </c>
      <c r="L51" t="s">
        <v>1</v>
      </c>
      <c r="M51" t="s">
        <v>292</v>
      </c>
      <c r="N51" t="s">
        <v>305</v>
      </c>
      <c r="O51" s="77" t="s">
        <v>324</v>
      </c>
      <c r="P51" s="79">
        <v>0.18</v>
      </c>
      <c r="Q51" t="s">
        <v>298</v>
      </c>
      <c r="R51" t="s">
        <v>299</v>
      </c>
      <c r="S51" s="75">
        <v>14.5</v>
      </c>
      <c r="T51" s="75" t="s">
        <v>106</v>
      </c>
      <c r="U51" s="75" t="s">
        <v>107</v>
      </c>
    </row>
    <row r="52" spans="1:21" x14ac:dyDescent="0.25">
      <c r="A52" s="77">
        <v>890115704500</v>
      </c>
      <c r="B52" s="77">
        <v>890115704500</v>
      </c>
      <c r="C52" s="78" t="s">
        <v>206</v>
      </c>
      <c r="D52" s="75" t="str">
        <f t="shared" si="0"/>
        <v>AER click gel petal crush pink</v>
      </c>
      <c r="E52" s="75" t="s">
        <v>282</v>
      </c>
      <c r="F52" s="75"/>
      <c r="G52" s="78" t="s">
        <v>207</v>
      </c>
      <c r="H52" s="75">
        <v>265</v>
      </c>
      <c r="I52" s="75">
        <v>18</v>
      </c>
      <c r="J52" s="77">
        <v>890115704500</v>
      </c>
      <c r="K52" t="s">
        <v>287</v>
      </c>
      <c r="L52" t="s">
        <v>1</v>
      </c>
      <c r="M52" t="s">
        <v>292</v>
      </c>
      <c r="N52" t="s">
        <v>305</v>
      </c>
      <c r="O52" s="77" t="s">
        <v>323</v>
      </c>
      <c r="P52" s="79">
        <v>0.18</v>
      </c>
      <c r="Q52" t="s">
        <v>298</v>
      </c>
      <c r="R52" t="s">
        <v>299</v>
      </c>
      <c r="S52" s="75">
        <v>14.5</v>
      </c>
      <c r="T52" s="75" t="s">
        <v>106</v>
      </c>
      <c r="U52" s="75" t="s">
        <v>107</v>
      </c>
    </row>
    <row r="53" spans="1:21" x14ac:dyDescent="0.25">
      <c r="A53" s="77">
        <v>8901157045130</v>
      </c>
      <c r="B53" s="77">
        <v>8901157045130</v>
      </c>
      <c r="C53" s="78" t="s">
        <v>208</v>
      </c>
      <c r="D53" s="75" t="str">
        <f t="shared" si="0"/>
        <v>AER click gel musk after smoke</v>
      </c>
      <c r="E53" s="75" t="s">
        <v>282</v>
      </c>
      <c r="F53" s="75"/>
      <c r="G53" s="78" t="s">
        <v>209</v>
      </c>
      <c r="H53" s="75">
        <v>265</v>
      </c>
      <c r="I53" s="75">
        <v>18</v>
      </c>
      <c r="J53" s="77">
        <v>8901157045130</v>
      </c>
      <c r="K53" t="s">
        <v>287</v>
      </c>
      <c r="L53" t="s">
        <v>1</v>
      </c>
      <c r="M53" t="s">
        <v>292</v>
      </c>
      <c r="N53" t="s">
        <v>305</v>
      </c>
      <c r="O53" s="77" t="s">
        <v>322</v>
      </c>
      <c r="P53" s="79">
        <v>0.18</v>
      </c>
      <c r="Q53" t="s">
        <v>298</v>
      </c>
      <c r="R53" t="s">
        <v>299</v>
      </c>
      <c r="S53" s="75">
        <v>14.5</v>
      </c>
      <c r="T53" s="75" t="s">
        <v>106</v>
      </c>
      <c r="U53" s="75" t="s">
        <v>107</v>
      </c>
    </row>
    <row r="54" spans="1:21" s="95" customFormat="1" x14ac:dyDescent="0.25">
      <c r="A54" s="94">
        <v>8901023014505</v>
      </c>
      <c r="B54" s="94">
        <v>8901023014505</v>
      </c>
      <c r="C54" s="92" t="s">
        <v>210</v>
      </c>
      <c r="D54" s="93" t="str">
        <f t="shared" si="0"/>
        <v>AER POCKET Bright Tangy Delight</v>
      </c>
      <c r="E54" s="93" t="s">
        <v>281</v>
      </c>
      <c r="F54" s="93"/>
      <c r="G54" s="92" t="s">
        <v>211</v>
      </c>
      <c r="H54" s="93">
        <v>49</v>
      </c>
      <c r="I54" s="93">
        <v>108</v>
      </c>
      <c r="J54" s="94">
        <v>8901023014505</v>
      </c>
      <c r="K54" s="94"/>
      <c r="L54" s="94"/>
      <c r="M54" s="94"/>
      <c r="N54" s="94"/>
      <c r="O54" s="92"/>
      <c r="P54" s="91">
        <v>0.1</v>
      </c>
      <c r="Q54" s="91"/>
      <c r="R54" s="91"/>
      <c r="S54" s="93">
        <v>14.5</v>
      </c>
      <c r="T54" s="93" t="s">
        <v>106</v>
      </c>
      <c r="U54" s="93" t="s">
        <v>107</v>
      </c>
    </row>
    <row r="55" spans="1:21" s="95" customFormat="1" x14ac:dyDescent="0.25">
      <c r="A55" s="94">
        <v>8901023014529</v>
      </c>
      <c r="B55" s="94">
        <v>8901023014529</v>
      </c>
      <c r="C55" s="92" t="s">
        <v>212</v>
      </c>
      <c r="D55" s="93" t="str">
        <f t="shared" si="0"/>
        <v>AER POCKET Morningmist Meadows</v>
      </c>
      <c r="E55" s="93" t="s">
        <v>281</v>
      </c>
      <c r="F55" s="93"/>
      <c r="G55" s="92" t="s">
        <v>213</v>
      </c>
      <c r="H55" s="93">
        <v>49</v>
      </c>
      <c r="I55" s="93">
        <v>108</v>
      </c>
      <c r="J55" s="94">
        <v>8901023014529</v>
      </c>
      <c r="K55" s="94"/>
      <c r="L55" s="94"/>
      <c r="M55" s="94"/>
      <c r="N55" s="94"/>
      <c r="O55" s="92"/>
      <c r="P55" s="91">
        <v>0.1</v>
      </c>
      <c r="Q55" s="91"/>
      <c r="R55" s="91"/>
      <c r="S55" s="93">
        <v>14.5</v>
      </c>
      <c r="T55" s="93" t="s">
        <v>106</v>
      </c>
      <c r="U55" s="93" t="s">
        <v>107</v>
      </c>
    </row>
    <row r="56" spans="1:21" s="95" customFormat="1" x14ac:dyDescent="0.25">
      <c r="A56" s="94"/>
      <c r="B56" s="94"/>
      <c r="C56" s="92" t="s">
        <v>246</v>
      </c>
      <c r="D56" s="93" t="str">
        <f t="shared" si="0"/>
        <v>AER POCKET VOILET VALLEY  P108M49MT</v>
      </c>
      <c r="E56" s="93" t="s">
        <v>281</v>
      </c>
      <c r="F56" s="93" t="s">
        <v>90</v>
      </c>
      <c r="G56" s="92" t="s">
        <v>246</v>
      </c>
      <c r="H56" s="93">
        <v>49</v>
      </c>
      <c r="I56" s="93">
        <v>108</v>
      </c>
      <c r="J56" s="94"/>
      <c r="K56" s="94"/>
      <c r="L56" s="94"/>
      <c r="M56" s="94"/>
      <c r="N56" s="94"/>
      <c r="O56" s="92" t="s">
        <v>90</v>
      </c>
      <c r="P56" s="91">
        <v>0.1</v>
      </c>
      <c r="Q56" s="91"/>
      <c r="R56" s="91"/>
      <c r="S56" s="93">
        <v>14.5</v>
      </c>
      <c r="T56" s="93" t="s">
        <v>106</v>
      </c>
      <c r="U56" s="93" t="s">
        <v>107</v>
      </c>
    </row>
    <row r="57" spans="1:21" x14ac:dyDescent="0.25">
      <c r="A57" s="77">
        <v>8901157045055</v>
      </c>
      <c r="B57" s="77">
        <v>8901157045055</v>
      </c>
      <c r="C57" s="78" t="s">
        <v>214</v>
      </c>
      <c r="D57" s="75" t="str">
        <f t="shared" si="0"/>
        <v>Aer Click Gel Refill Cool Surf blue</v>
      </c>
      <c r="E57" s="75" t="s">
        <v>283</v>
      </c>
      <c r="F57" s="75"/>
      <c r="G57" s="78" t="s">
        <v>215</v>
      </c>
      <c r="H57" s="75">
        <v>175</v>
      </c>
      <c r="I57" s="75">
        <v>18</v>
      </c>
      <c r="J57" s="77">
        <v>8901157045055</v>
      </c>
      <c r="K57" t="s">
        <v>287</v>
      </c>
      <c r="L57" t="s">
        <v>1</v>
      </c>
      <c r="M57" t="s">
        <v>292</v>
      </c>
      <c r="N57" t="s">
        <v>305</v>
      </c>
      <c r="O57" s="77" t="s">
        <v>321</v>
      </c>
      <c r="P57" s="79">
        <v>0.18</v>
      </c>
      <c r="Q57" t="s">
        <v>298</v>
      </c>
      <c r="R57" t="s">
        <v>299</v>
      </c>
      <c r="S57" s="75">
        <v>14.5</v>
      </c>
      <c r="T57" s="75" t="s">
        <v>106</v>
      </c>
      <c r="U57" s="75" t="s">
        <v>107</v>
      </c>
    </row>
    <row r="58" spans="1:21" x14ac:dyDescent="0.25">
      <c r="A58" s="77">
        <v>8901023013690</v>
      </c>
      <c r="B58" s="77">
        <v>8901023013690</v>
      </c>
      <c r="C58" s="78" t="s">
        <v>216</v>
      </c>
      <c r="D58" s="75" t="str">
        <f t="shared" si="0"/>
        <v>Aer Click Gel Refill Bright Tangy Delight</v>
      </c>
      <c r="E58" s="75" t="s">
        <v>283</v>
      </c>
      <c r="F58" s="75"/>
      <c r="G58" s="78" t="s">
        <v>217</v>
      </c>
      <c r="H58" s="75">
        <v>175</v>
      </c>
      <c r="I58" s="75">
        <v>18</v>
      </c>
      <c r="J58" s="77">
        <v>8901023013690</v>
      </c>
      <c r="K58" t="s">
        <v>287</v>
      </c>
      <c r="L58" t="s">
        <v>1</v>
      </c>
      <c r="M58" t="s">
        <v>292</v>
      </c>
      <c r="N58" t="s">
        <v>305</v>
      </c>
      <c r="O58" s="77" t="s">
        <v>320</v>
      </c>
      <c r="P58" s="79">
        <v>0.18</v>
      </c>
      <c r="Q58" t="s">
        <v>298</v>
      </c>
      <c r="R58" t="s">
        <v>299</v>
      </c>
      <c r="S58" s="75">
        <v>14.5</v>
      </c>
      <c r="T58" s="75" t="s">
        <v>106</v>
      </c>
      <c r="U58" s="75" t="s">
        <v>107</v>
      </c>
    </row>
    <row r="59" spans="1:21" x14ac:dyDescent="0.25">
      <c r="A59" s="77">
        <v>8901157045048</v>
      </c>
      <c r="B59" s="77">
        <v>8901157045048</v>
      </c>
      <c r="C59" s="78" t="s">
        <v>218</v>
      </c>
      <c r="D59" s="75" t="str">
        <f t="shared" si="0"/>
        <v>Aer Clickgel Refill Frsh Lush Green</v>
      </c>
      <c r="E59" s="75" t="s">
        <v>283</v>
      </c>
      <c r="F59" s="75"/>
      <c r="G59" s="78" t="s">
        <v>219</v>
      </c>
      <c r="H59" s="75">
        <v>175</v>
      </c>
      <c r="I59" s="75">
        <v>18</v>
      </c>
      <c r="J59" s="77">
        <v>8901157045048</v>
      </c>
      <c r="K59" t="s">
        <v>287</v>
      </c>
      <c r="L59" t="s">
        <v>1</v>
      </c>
      <c r="M59" t="s">
        <v>292</v>
      </c>
      <c r="N59" t="s">
        <v>305</v>
      </c>
      <c r="O59" s="77" t="s">
        <v>319</v>
      </c>
      <c r="P59" s="79">
        <v>0.18</v>
      </c>
      <c r="Q59" t="s">
        <v>298</v>
      </c>
      <c r="R59" t="s">
        <v>299</v>
      </c>
      <c r="S59" s="75">
        <v>14.5</v>
      </c>
      <c r="T59" s="75" t="s">
        <v>106</v>
      </c>
      <c r="U59" s="75" t="s">
        <v>107</v>
      </c>
    </row>
    <row r="60" spans="1:21" x14ac:dyDescent="0.25">
      <c r="A60" s="77">
        <v>8901157045031</v>
      </c>
      <c r="B60" s="77">
        <v>8901157045031</v>
      </c>
      <c r="C60" s="78" t="s">
        <v>220</v>
      </c>
      <c r="D60" s="75" t="str">
        <f t="shared" si="0"/>
        <v>Aer ClickGel Refill Petal Crush</v>
      </c>
      <c r="E60" s="75" t="s">
        <v>283</v>
      </c>
      <c r="F60" s="75"/>
      <c r="G60" s="78" t="s">
        <v>221</v>
      </c>
      <c r="H60" s="75">
        <v>175</v>
      </c>
      <c r="I60" s="75">
        <v>18</v>
      </c>
      <c r="J60" s="77">
        <v>8901157045031</v>
      </c>
      <c r="K60" t="s">
        <v>287</v>
      </c>
      <c r="L60" t="s">
        <v>1</v>
      </c>
      <c r="M60" t="s">
        <v>292</v>
      </c>
      <c r="N60" t="s">
        <v>305</v>
      </c>
      <c r="O60" s="77" t="s">
        <v>318</v>
      </c>
      <c r="P60" s="79">
        <v>0.18</v>
      </c>
      <c r="Q60" t="s">
        <v>298</v>
      </c>
      <c r="R60" t="s">
        <v>299</v>
      </c>
      <c r="S60" s="75">
        <v>14.5</v>
      </c>
      <c r="T60" s="75" t="s">
        <v>106</v>
      </c>
      <c r="U60" s="75" t="s">
        <v>107</v>
      </c>
    </row>
    <row r="61" spans="1:21" x14ac:dyDescent="0.25">
      <c r="A61" s="77">
        <v>8901157045154</v>
      </c>
      <c r="B61" s="77">
        <v>8901157045154</v>
      </c>
      <c r="C61" s="78" t="s">
        <v>222</v>
      </c>
      <c r="D61" s="75" t="str">
        <f t="shared" si="0"/>
        <v>Aer ClickGel Refill Msk After Smoke</v>
      </c>
      <c r="E61" s="75" t="s">
        <v>283</v>
      </c>
      <c r="F61" s="75"/>
      <c r="G61" s="78" t="s">
        <v>223</v>
      </c>
      <c r="H61" s="75">
        <v>175</v>
      </c>
      <c r="I61" s="75">
        <v>18</v>
      </c>
      <c r="J61" s="77">
        <v>8901157045154</v>
      </c>
      <c r="K61" t="s">
        <v>287</v>
      </c>
      <c r="L61" t="s">
        <v>1</v>
      </c>
      <c r="M61" t="s">
        <v>292</v>
      </c>
      <c r="N61" t="s">
        <v>305</v>
      </c>
      <c r="O61" s="77" t="s">
        <v>317</v>
      </c>
      <c r="P61" s="79">
        <v>0.18</v>
      </c>
      <c r="Q61" t="s">
        <v>298</v>
      </c>
      <c r="R61" t="s">
        <v>299</v>
      </c>
      <c r="S61" s="75">
        <v>14.5</v>
      </c>
      <c r="T61" s="75" t="s">
        <v>106</v>
      </c>
      <c r="U61" s="75" t="s">
        <v>107</v>
      </c>
    </row>
    <row r="62" spans="1:21" x14ac:dyDescent="0.25">
      <c r="A62" s="77">
        <v>8901157045116</v>
      </c>
      <c r="B62" s="77">
        <v>8901157045116</v>
      </c>
      <c r="C62" s="78" t="s">
        <v>224</v>
      </c>
      <c r="D62" s="75" t="str">
        <f t="shared" si="0"/>
        <v>AER SPRAY COOL SURF BLUE</v>
      </c>
      <c r="E62" s="75" t="s">
        <v>263</v>
      </c>
      <c r="F62" s="75"/>
      <c r="G62" s="78" t="s">
        <v>225</v>
      </c>
      <c r="H62" s="75">
        <v>140</v>
      </c>
      <c r="I62" s="75">
        <v>24</v>
      </c>
      <c r="J62" s="77">
        <v>8901157045116</v>
      </c>
      <c r="K62" t="s">
        <v>287</v>
      </c>
      <c r="L62" t="s">
        <v>1</v>
      </c>
      <c r="M62" t="s">
        <v>292</v>
      </c>
      <c r="N62" t="s">
        <v>305</v>
      </c>
      <c r="O62" s="77" t="s">
        <v>316</v>
      </c>
      <c r="P62" s="79">
        <v>0.2</v>
      </c>
      <c r="Q62" t="s">
        <v>298</v>
      </c>
      <c r="R62" t="s">
        <v>299</v>
      </c>
      <c r="S62" s="75">
        <v>14.5</v>
      </c>
      <c r="T62" s="75" t="s">
        <v>106</v>
      </c>
      <c r="U62" s="75" t="s">
        <v>107</v>
      </c>
    </row>
    <row r="63" spans="1:21" x14ac:dyDescent="0.25">
      <c r="A63" s="77">
        <v>8901157045109</v>
      </c>
      <c r="B63" s="77">
        <v>8901157045109</v>
      </c>
      <c r="C63" s="78" t="s">
        <v>226</v>
      </c>
      <c r="D63" s="75" t="str">
        <f t="shared" si="0"/>
        <v>AER SPRAY FRESH LUSH GREEN</v>
      </c>
      <c r="E63" s="75" t="s">
        <v>263</v>
      </c>
      <c r="F63" s="75"/>
      <c r="G63" s="78" t="s">
        <v>227</v>
      </c>
      <c r="H63" s="75">
        <v>140</v>
      </c>
      <c r="I63" s="75">
        <v>24</v>
      </c>
      <c r="J63" s="77">
        <v>8901157045109</v>
      </c>
      <c r="K63" t="s">
        <v>287</v>
      </c>
      <c r="L63" t="s">
        <v>1</v>
      </c>
      <c r="M63" t="s">
        <v>292</v>
      </c>
      <c r="N63" t="s">
        <v>305</v>
      </c>
      <c r="O63" s="77" t="s">
        <v>315</v>
      </c>
      <c r="P63" s="79">
        <v>0.2</v>
      </c>
      <c r="Q63" t="s">
        <v>298</v>
      </c>
      <c r="R63" t="s">
        <v>299</v>
      </c>
      <c r="S63" s="75">
        <v>14.5</v>
      </c>
      <c r="T63" s="75" t="s">
        <v>106</v>
      </c>
      <c r="U63" s="75" t="s">
        <v>107</v>
      </c>
    </row>
    <row r="64" spans="1:21" x14ac:dyDescent="0.25">
      <c r="A64" s="77">
        <v>8901023012877</v>
      </c>
      <c r="B64" s="77">
        <v>8901023012877</v>
      </c>
      <c r="C64" s="78" t="s">
        <v>228</v>
      </c>
      <c r="D64" s="75" t="str">
        <f t="shared" si="0"/>
        <v>AER SPRY MORNG MISTY MEADOWS</v>
      </c>
      <c r="E64" s="75" t="s">
        <v>263</v>
      </c>
      <c r="F64" s="75"/>
      <c r="G64" s="78" t="s">
        <v>229</v>
      </c>
      <c r="H64" s="75">
        <v>140</v>
      </c>
      <c r="I64" s="75">
        <v>24</v>
      </c>
      <c r="J64" s="77">
        <v>8901023012877</v>
      </c>
      <c r="K64" t="s">
        <v>287</v>
      </c>
      <c r="L64" t="s">
        <v>1</v>
      </c>
      <c r="M64" t="s">
        <v>292</v>
      </c>
      <c r="N64" t="s">
        <v>305</v>
      </c>
      <c r="O64" s="77" t="s">
        <v>314</v>
      </c>
      <c r="P64" s="79">
        <v>0.2</v>
      </c>
      <c r="Q64" t="s">
        <v>298</v>
      </c>
      <c r="R64" t="s">
        <v>299</v>
      </c>
      <c r="S64" s="75">
        <v>14.5</v>
      </c>
      <c r="T64" s="75" t="s">
        <v>106</v>
      </c>
      <c r="U64" s="75" t="s">
        <v>107</v>
      </c>
    </row>
    <row r="65" spans="1:21" x14ac:dyDescent="0.25">
      <c r="A65" s="77">
        <v>8901157045093</v>
      </c>
      <c r="B65" s="77">
        <v>8901157045093</v>
      </c>
      <c r="C65" s="78" t="s">
        <v>230</v>
      </c>
      <c r="D65" s="75" t="str">
        <f t="shared" si="0"/>
        <v>AER SPRAY PETAL CRUSH PINK</v>
      </c>
      <c r="E65" s="75" t="s">
        <v>263</v>
      </c>
      <c r="F65" s="75"/>
      <c r="G65" s="78" t="s">
        <v>231</v>
      </c>
      <c r="H65" s="75">
        <v>140</v>
      </c>
      <c r="I65" s="75">
        <v>24</v>
      </c>
      <c r="J65" s="77">
        <v>8901157045093</v>
      </c>
      <c r="K65" t="s">
        <v>287</v>
      </c>
      <c r="L65" t="s">
        <v>1</v>
      </c>
      <c r="M65" t="s">
        <v>292</v>
      </c>
      <c r="N65" t="s">
        <v>305</v>
      </c>
      <c r="O65" s="77" t="s">
        <v>313</v>
      </c>
      <c r="P65" s="79">
        <v>0.2</v>
      </c>
      <c r="Q65" t="s">
        <v>298</v>
      </c>
      <c r="R65" t="s">
        <v>299</v>
      </c>
      <c r="S65" s="75">
        <v>14.5</v>
      </c>
      <c r="T65" s="75" t="s">
        <v>106</v>
      </c>
      <c r="U65" s="75" t="s">
        <v>107</v>
      </c>
    </row>
    <row r="66" spans="1:21" x14ac:dyDescent="0.25">
      <c r="A66" s="77">
        <v>8901157045147</v>
      </c>
      <c r="B66" s="77">
        <v>8901157045147</v>
      </c>
      <c r="C66" s="78" t="s">
        <v>232</v>
      </c>
      <c r="D66" s="75" t="str">
        <f t="shared" si="0"/>
        <v>AER SPRAY MUSK AFTER SMOKE</v>
      </c>
      <c r="E66" s="75" t="s">
        <v>263</v>
      </c>
      <c r="F66" s="75"/>
      <c r="G66" s="78" t="s">
        <v>233</v>
      </c>
      <c r="H66" s="75">
        <v>140</v>
      </c>
      <c r="I66" s="75">
        <v>24</v>
      </c>
      <c r="J66" s="77">
        <v>8901157045147</v>
      </c>
      <c r="K66" t="s">
        <v>287</v>
      </c>
      <c r="L66" t="s">
        <v>1</v>
      </c>
      <c r="M66" t="s">
        <v>292</v>
      </c>
      <c r="N66" t="s">
        <v>305</v>
      </c>
      <c r="O66" s="77" t="s">
        <v>312</v>
      </c>
      <c r="P66" s="79">
        <v>0.2</v>
      </c>
      <c r="Q66" t="s">
        <v>298</v>
      </c>
      <c r="R66" t="s">
        <v>299</v>
      </c>
      <c r="S66" s="75">
        <v>14.5</v>
      </c>
      <c r="T66" s="75" t="s">
        <v>106</v>
      </c>
      <c r="U66" s="75" t="s">
        <v>107</v>
      </c>
    </row>
    <row r="67" spans="1:21" x14ac:dyDescent="0.25">
      <c r="A67" s="77">
        <v>8901023012884</v>
      </c>
      <c r="B67" s="77">
        <v>8901023012884</v>
      </c>
      <c r="C67" s="78" t="s">
        <v>234</v>
      </c>
      <c r="D67" s="75" t="str">
        <f t="shared" ref="D67:D72" si="1">C67</f>
        <v>AER SPRAY VIOLET VALLEYBLOOM</v>
      </c>
      <c r="E67" s="75" t="s">
        <v>263</v>
      </c>
      <c r="F67" s="75"/>
      <c r="G67" s="78" t="s">
        <v>235</v>
      </c>
      <c r="H67" s="75">
        <v>140</v>
      </c>
      <c r="I67" s="75">
        <v>24</v>
      </c>
      <c r="J67" s="77">
        <v>8901023012884</v>
      </c>
      <c r="K67" t="s">
        <v>287</v>
      </c>
      <c r="L67" t="s">
        <v>1</v>
      </c>
      <c r="M67" t="s">
        <v>292</v>
      </c>
      <c r="N67" t="s">
        <v>305</v>
      </c>
      <c r="O67" s="77" t="s">
        <v>311</v>
      </c>
      <c r="P67" s="79">
        <v>0.2</v>
      </c>
      <c r="Q67" t="s">
        <v>298</v>
      </c>
      <c r="R67" t="s">
        <v>299</v>
      </c>
      <c r="S67" s="75">
        <v>14.5</v>
      </c>
      <c r="T67" s="75" t="s">
        <v>106</v>
      </c>
      <c r="U67" s="75" t="s">
        <v>107</v>
      </c>
    </row>
    <row r="68" spans="1:21" x14ac:dyDescent="0.25">
      <c r="A68" s="77">
        <v>8901157045086</v>
      </c>
      <c r="B68" s="77">
        <v>8901157045086</v>
      </c>
      <c r="C68" s="78" t="s">
        <v>236</v>
      </c>
      <c r="D68" s="75" t="str">
        <f t="shared" si="1"/>
        <v>AER TWIST GEL COOL SURF BLUE</v>
      </c>
      <c r="E68" s="75" t="s">
        <v>284</v>
      </c>
      <c r="F68" s="75"/>
      <c r="G68" s="78" t="s">
        <v>237</v>
      </c>
      <c r="H68" s="75">
        <v>349</v>
      </c>
      <c r="I68" s="75">
        <v>12</v>
      </c>
      <c r="J68" s="77">
        <v>8901157045086</v>
      </c>
      <c r="K68" t="s">
        <v>287</v>
      </c>
      <c r="L68" t="s">
        <v>1</v>
      </c>
      <c r="M68" t="s">
        <v>292</v>
      </c>
      <c r="N68" t="s">
        <v>305</v>
      </c>
      <c r="O68" s="77" t="s">
        <v>310</v>
      </c>
      <c r="P68" s="79">
        <v>0.18</v>
      </c>
      <c r="Q68" t="s">
        <v>298</v>
      </c>
      <c r="R68" t="s">
        <v>299</v>
      </c>
      <c r="S68" s="75">
        <v>14.5</v>
      </c>
      <c r="T68" s="75" t="s">
        <v>106</v>
      </c>
      <c r="U68" s="75" t="s">
        <v>107</v>
      </c>
    </row>
    <row r="69" spans="1:21" x14ac:dyDescent="0.25">
      <c r="A69" s="77">
        <v>8901023013638</v>
      </c>
      <c r="B69" s="77">
        <v>8901023013638</v>
      </c>
      <c r="C69" s="78" t="s">
        <v>238</v>
      </c>
      <c r="D69" s="75" t="str">
        <f t="shared" si="1"/>
        <v>AER TWIST BRIGHT TANGY DELIGHT</v>
      </c>
      <c r="E69" s="75" t="s">
        <v>284</v>
      </c>
      <c r="F69" s="75"/>
      <c r="G69" s="78" t="s">
        <v>239</v>
      </c>
      <c r="H69" s="75">
        <v>349</v>
      </c>
      <c r="I69" s="75">
        <v>12</v>
      </c>
      <c r="J69" s="77">
        <v>8901023013638</v>
      </c>
      <c r="K69" t="s">
        <v>287</v>
      </c>
      <c r="L69" t="s">
        <v>1</v>
      </c>
      <c r="M69" t="s">
        <v>292</v>
      </c>
      <c r="N69" t="s">
        <v>305</v>
      </c>
      <c r="O69" s="77" t="s">
        <v>309</v>
      </c>
      <c r="P69" s="79">
        <v>0.18</v>
      </c>
      <c r="Q69" t="s">
        <v>298</v>
      </c>
      <c r="R69" t="s">
        <v>299</v>
      </c>
      <c r="S69" s="75">
        <v>14.5</v>
      </c>
      <c r="T69" s="75" t="s">
        <v>106</v>
      </c>
      <c r="U69" s="75" t="s">
        <v>107</v>
      </c>
    </row>
    <row r="70" spans="1:21" x14ac:dyDescent="0.25">
      <c r="A70" s="77">
        <v>8901157045079</v>
      </c>
      <c r="B70" s="77">
        <v>8901157045079</v>
      </c>
      <c r="C70" s="78" t="s">
        <v>240</v>
      </c>
      <c r="D70" s="75" t="str">
        <f t="shared" si="1"/>
        <v>AER TWST GEL FRESH LUSH GREEN</v>
      </c>
      <c r="E70" s="75" t="s">
        <v>284</v>
      </c>
      <c r="F70" s="75"/>
      <c r="G70" s="78" t="s">
        <v>241</v>
      </c>
      <c r="H70" s="75">
        <v>349</v>
      </c>
      <c r="I70" s="75">
        <v>12</v>
      </c>
      <c r="J70" s="77">
        <v>8901157045079</v>
      </c>
      <c r="K70" t="s">
        <v>287</v>
      </c>
      <c r="L70" t="s">
        <v>1</v>
      </c>
      <c r="M70" t="s">
        <v>292</v>
      </c>
      <c r="N70" t="s">
        <v>305</v>
      </c>
      <c r="O70" s="77" t="s">
        <v>308</v>
      </c>
      <c r="P70" s="79">
        <v>0.18</v>
      </c>
      <c r="Q70" t="s">
        <v>298</v>
      </c>
      <c r="R70" t="s">
        <v>299</v>
      </c>
      <c r="S70" s="75">
        <v>14.5</v>
      </c>
      <c r="T70" s="75" t="s">
        <v>106</v>
      </c>
      <c r="U70" s="75" t="s">
        <v>107</v>
      </c>
    </row>
    <row r="71" spans="1:21" x14ac:dyDescent="0.25">
      <c r="A71" s="77">
        <v>8901157045062</v>
      </c>
      <c r="B71" s="77">
        <v>8901157045062</v>
      </c>
      <c r="C71" s="78" t="s">
        <v>242</v>
      </c>
      <c r="D71" s="75" t="str">
        <f t="shared" si="1"/>
        <v>AER TWIST GEL PetalCrush Pink</v>
      </c>
      <c r="E71" s="75" t="s">
        <v>284</v>
      </c>
      <c r="F71" s="75"/>
      <c r="G71" s="78" t="s">
        <v>243</v>
      </c>
      <c r="H71" s="75">
        <v>349</v>
      </c>
      <c r="I71" s="75">
        <v>12</v>
      </c>
      <c r="J71" s="77">
        <v>8901157045062</v>
      </c>
      <c r="K71" t="s">
        <v>287</v>
      </c>
      <c r="L71" t="s">
        <v>1</v>
      </c>
      <c r="M71" t="s">
        <v>292</v>
      </c>
      <c r="N71" t="s">
        <v>305</v>
      </c>
      <c r="O71" s="77" t="s">
        <v>307</v>
      </c>
      <c r="P71" s="79">
        <v>0.18</v>
      </c>
      <c r="Q71" t="s">
        <v>298</v>
      </c>
      <c r="R71" t="s">
        <v>299</v>
      </c>
      <c r="S71" s="75">
        <v>14.5</v>
      </c>
      <c r="T71" s="75" t="s">
        <v>106</v>
      </c>
      <c r="U71" s="75" t="s">
        <v>107</v>
      </c>
    </row>
    <row r="72" spans="1:21" x14ac:dyDescent="0.25">
      <c r="A72" s="77">
        <v>8901157045161</v>
      </c>
      <c r="B72" s="77">
        <v>8901157045161</v>
      </c>
      <c r="C72" s="78" t="s">
        <v>244</v>
      </c>
      <c r="D72" s="75" t="str">
        <f t="shared" si="1"/>
        <v>AER TWIST GEL MUSK After Smoke</v>
      </c>
      <c r="E72" s="75" t="s">
        <v>284</v>
      </c>
      <c r="F72" s="75"/>
      <c r="G72" s="78" t="s">
        <v>245</v>
      </c>
      <c r="H72" s="75">
        <v>349</v>
      </c>
      <c r="I72" s="75">
        <v>12</v>
      </c>
      <c r="J72" s="77">
        <v>8901157045161</v>
      </c>
      <c r="K72" t="s">
        <v>287</v>
      </c>
      <c r="L72" t="s">
        <v>1</v>
      </c>
      <c r="M72" t="s">
        <v>292</v>
      </c>
      <c r="N72" t="s">
        <v>305</v>
      </c>
      <c r="O72" s="77" t="s">
        <v>306</v>
      </c>
      <c r="P72" s="79">
        <v>0.18</v>
      </c>
      <c r="Q72" t="s">
        <v>298</v>
      </c>
      <c r="R72" t="s">
        <v>299</v>
      </c>
      <c r="S72" s="75">
        <v>14.5</v>
      </c>
      <c r="T72" s="75" t="s">
        <v>106</v>
      </c>
      <c r="U72" s="75" t="s">
        <v>107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A1:C4"/>
    </sheetView>
  </sheetViews>
  <sheetFormatPr defaultRowHeight="15" x14ac:dyDescent="0.25"/>
  <cols>
    <col min="1" max="1" width="11.85546875" bestFit="1" customWidth="1"/>
    <col min="2" max="2" width="38.42578125" bestFit="1" customWidth="1"/>
    <col min="3" max="3" width="9.5703125" bestFit="1" customWidth="1"/>
    <col min="4" max="4" width="20.140625" bestFit="1" customWidth="1"/>
    <col min="5" max="5" width="5" bestFit="1" customWidth="1"/>
  </cols>
  <sheetData>
    <row r="1" spans="1:5" ht="15.75" thickBot="1" x14ac:dyDescent="0.3">
      <c r="A1" s="83" t="s">
        <v>247</v>
      </c>
      <c r="B1" s="84" t="s">
        <v>248</v>
      </c>
      <c r="C1" s="85" t="s">
        <v>249</v>
      </c>
      <c r="D1" s="85" t="s">
        <v>250</v>
      </c>
      <c r="E1" s="86" t="s">
        <v>59</v>
      </c>
    </row>
    <row r="2" spans="1:5" ht="15.75" thickBot="1" x14ac:dyDescent="0.3">
      <c r="A2" s="87">
        <v>147249</v>
      </c>
      <c r="B2" s="88" t="s">
        <v>251</v>
      </c>
      <c r="C2" s="89">
        <v>108</v>
      </c>
      <c r="D2" s="89">
        <v>324</v>
      </c>
      <c r="E2" s="89">
        <v>49</v>
      </c>
    </row>
    <row r="3" spans="1:5" ht="15.75" thickBot="1" x14ac:dyDescent="0.3">
      <c r="A3" s="87">
        <v>147250</v>
      </c>
      <c r="B3" s="88" t="s">
        <v>252</v>
      </c>
      <c r="C3" s="89">
        <v>108</v>
      </c>
      <c r="D3" s="89">
        <v>324</v>
      </c>
      <c r="E3" s="89">
        <v>49</v>
      </c>
    </row>
    <row r="4" spans="1:5" ht="15.75" thickBot="1" x14ac:dyDescent="0.3">
      <c r="A4" s="87">
        <v>147251</v>
      </c>
      <c r="B4" s="88" t="s">
        <v>253</v>
      </c>
      <c r="C4" s="89">
        <v>108</v>
      </c>
      <c r="D4" s="89">
        <v>324</v>
      </c>
      <c r="E4" s="89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Sheet</vt:lpstr>
      <vt:lpstr>Final Format</vt:lpstr>
      <vt:lpstr>Pivot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Shukla</dc:creator>
  <cp:lastModifiedBy>Ashish Mital</cp:lastModifiedBy>
  <cp:lastPrinted>2016-02-02T12:21:35Z</cp:lastPrinted>
  <dcterms:created xsi:type="dcterms:W3CDTF">2016-02-02T12:04:16Z</dcterms:created>
  <dcterms:modified xsi:type="dcterms:W3CDTF">2016-06-28T01:31:50Z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Format For Provision Marc 2016 V-1.00.xlsx</vt:lpwstr>
  </property>
</Properties>
</file>