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SoftwareEngineering 2019\"/>
    </mc:Choice>
  </mc:AlternateContent>
  <xr:revisionPtr revIDLastSave="0" documentId="13_ncr:1_{69CEB73B-8950-4881-8C94-29DC3189EFBD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Graphics" sheetId="1" r:id="rId1"/>
    <sheet name="Sheet1" sheetId="2" r:id="rId2"/>
    <sheet name="Sheet2" sheetId="3" r:id="rId3"/>
  </sheets>
  <definedNames>
    <definedName name="Range04Dates">#REF!</definedName>
    <definedName name="Range06">#REF!</definedName>
    <definedName name="Range07">#REF!</definedName>
    <definedName name="Range08">#REF!</definedName>
    <definedName name="Range09">#REF!</definedName>
    <definedName name="Range10">#REF!</definedName>
    <definedName name="Range12">#REF!</definedName>
    <definedName name="Range13">#REF!</definedName>
    <definedName name="Range14">#REF!</definedName>
    <definedName name="Range15">#REF!</definedName>
    <definedName name="Range16">#REF!</definedName>
    <definedName name="Range18">#REF!</definedName>
    <definedName name="Range19">#REF!</definedName>
    <definedName name="Range20">#REF!</definedName>
    <definedName name="Range21">#REF!</definedName>
    <definedName name="Range22">#REF!</definedName>
    <definedName name="Range24">#REF!</definedName>
    <definedName name="Range25">#REF!</definedName>
    <definedName name="Range26">#REF!</definedName>
    <definedName name="Range27">#REF!</definedName>
    <definedName name="Range28">#REF!</definedName>
    <definedName name="Range30">#REF!</definedName>
    <definedName name="Range31">#REF!</definedName>
    <definedName name="Range32">#REF!</definedName>
    <definedName name="Range33">#REF!</definedName>
    <definedName name="Range34">#REF!</definedName>
    <definedName name="Range36">#REF!</definedName>
    <definedName name="Range37">#REF!</definedName>
    <definedName name="Range38">#REF!</definedName>
    <definedName name="Range39">#REF!</definedName>
    <definedName name="Range40">#REF!</definedName>
    <definedName name="Range42">#REF!</definedName>
    <definedName name="Range43">#REF!</definedName>
    <definedName name="Range44">#REF!</definedName>
    <definedName name="Range45">#REF!</definedName>
    <definedName name="Range46">#REF!</definedName>
    <definedName name="Range47">#REF!</definedName>
    <definedName name="Range49">#REF!</definedName>
    <definedName name="Range50">#REF!</definedName>
    <definedName name="Range51">#REF!</definedName>
    <definedName name="Range52">#REF!</definedName>
    <definedName name="Range53">#REF!</definedName>
    <definedName name="Range54">#REF!</definedName>
    <definedName name="Range55">#REF!</definedName>
    <definedName name="Range57">#REF!</definedName>
    <definedName name="Range58">#REF!</definedName>
    <definedName name="Range59">#REF!</definedName>
    <definedName name="Range60">#REF!</definedName>
    <definedName name="Range61">#REF!</definedName>
    <definedName name="Range62">#REF!</definedName>
    <definedName name="Range63">#REF!</definedName>
    <definedName name="Range65">#REF!</definedName>
    <definedName name="Range66">#REF!</definedName>
    <definedName name="Range68">#REF!</definedName>
    <definedName name="Range69">#REF!</definedName>
    <definedName name="Range70">#REF!</definedName>
    <definedName name="Range71">#REF!</definedName>
    <definedName name="Range73">#REF!</definedName>
    <definedName name="Range74">#REF!</definedName>
    <definedName name="Range75">#REF!</definedName>
    <definedName name="Range78">#REF!</definedName>
    <definedName name="Range81">#REF!</definedName>
    <definedName name="Range82">#REF!</definedName>
    <definedName name="Range84">#REF!</definedName>
    <definedName name="Range86">#REF!</definedName>
    <definedName name="Range87">#REF!</definedName>
    <definedName name="Range88">#REF!</definedName>
    <definedName name="Range90">#REF!</definedName>
    <definedName name="Range91">#REF!</definedName>
    <definedName name="Range92">#REF!</definedName>
    <definedName name="Range94">#REF!</definedName>
    <definedName name="Range95">#REF!</definedName>
    <definedName name="Range9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2" l="1"/>
  <c r="M22" i="2" l="1"/>
  <c r="L13" i="2" l="1"/>
  <c r="L16" i="2" s="1"/>
  <c r="H13" i="2"/>
  <c r="I13" i="2" s="1"/>
  <c r="J4" i="2"/>
  <c r="K4" i="2" s="1"/>
  <c r="L4" i="2" s="1"/>
  <c r="M4" i="2" s="1"/>
  <c r="N4" i="2" s="1"/>
  <c r="O4" i="2" s="1"/>
  <c r="P4" i="2" s="1"/>
  <c r="Q4" i="2" s="1"/>
  <c r="R4" i="2" s="1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R22" i="2"/>
  <c r="Q22" i="2"/>
  <c r="P22" i="2"/>
  <c r="O22" i="2"/>
  <c r="L22" i="2"/>
  <c r="K22" i="2"/>
  <c r="J22" i="2"/>
  <c r="I22" i="2"/>
  <c r="H22" i="2"/>
  <c r="G22" i="2"/>
  <c r="F22" i="2"/>
  <c r="E22" i="2"/>
  <c r="D22" i="2"/>
  <c r="G13" i="2"/>
  <c r="G16" i="2" s="1"/>
  <c r="F13" i="2"/>
  <c r="F16" i="2" s="1"/>
  <c r="E13" i="2"/>
  <c r="E16" i="2" s="1"/>
  <c r="D13" i="2"/>
  <c r="D16" i="2" s="1"/>
  <c r="C13" i="2"/>
  <c r="C16" i="2" s="1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C11" i="2" s="1"/>
  <c r="D11" i="2" s="1"/>
  <c r="E11" i="2" s="1"/>
  <c r="F11" i="2" s="1"/>
  <c r="G11" i="2" s="1"/>
  <c r="H11" i="2" s="1"/>
  <c r="I11" i="2" s="1"/>
  <c r="J11" i="2" s="1"/>
  <c r="K11" i="2" s="1"/>
  <c r="E5" i="2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D5" i="2"/>
  <c r="D4" i="2"/>
  <c r="E4" i="2" s="1"/>
  <c r="F4" i="2" s="1"/>
  <c r="G4" i="2" s="1"/>
  <c r="H4" i="2" s="1"/>
  <c r="I4" i="2" s="1"/>
  <c r="N2" i="1"/>
  <c r="M2" i="1"/>
  <c r="K2" i="1"/>
  <c r="G2" i="1"/>
  <c r="F2" i="1"/>
  <c r="C2" i="1"/>
  <c r="K1" i="1"/>
  <c r="I1" i="1"/>
  <c r="G1" i="1"/>
  <c r="E1" i="1"/>
  <c r="C1" i="1"/>
  <c r="L11" i="2" l="1"/>
  <c r="M11" i="2" s="1"/>
  <c r="N11" i="2" s="1"/>
  <c r="O11" i="2" s="1"/>
  <c r="P11" i="2" s="1"/>
  <c r="Q11" i="2" s="1"/>
  <c r="R11" i="2" s="1"/>
  <c r="M13" i="2"/>
  <c r="N13" i="2" s="1"/>
  <c r="O13" i="2" s="1"/>
  <c r="P13" i="2" s="1"/>
  <c r="Q13" i="2" s="1"/>
  <c r="J13" i="2"/>
  <c r="I16" i="2"/>
  <c r="H16" i="2"/>
  <c r="K13" i="2"/>
  <c r="K16" i="2" s="1"/>
  <c r="J16" i="2"/>
  <c r="M16" i="2" l="1"/>
  <c r="Q16" i="2"/>
  <c r="R13" i="2"/>
  <c r="R16" i="2" s="1"/>
  <c r="N16" i="2"/>
  <c r="O16" i="2" l="1"/>
  <c r="P16" i="2"/>
</calcChain>
</file>

<file path=xl/sharedStrings.xml><?xml version="1.0" encoding="utf-8"?>
<sst xmlns="http://schemas.openxmlformats.org/spreadsheetml/2006/main" count="46" uniqueCount="37">
  <si>
    <t>Project Name:</t>
  </si>
  <si>
    <t>Start metric date:</t>
  </si>
  <si>
    <t>Latest metric date:</t>
  </si>
  <si>
    <t>Selected period:</t>
  </si>
  <si>
    <t>-</t>
  </si>
  <si>
    <t>Project Name: GN Tech Corp</t>
  </si>
  <si>
    <t>Project Manager: Gennady Evodiev</t>
  </si>
  <si>
    <t>Test Lead: Nicolas Sulca</t>
  </si>
  <si>
    <t>Report Date</t>
  </si>
  <si>
    <t>Project week number</t>
  </si>
  <si>
    <t>Team efforts (work-hours)</t>
  </si>
  <si>
    <t>c</t>
  </si>
  <si>
    <t>Total weekly efforts</t>
  </si>
  <si>
    <t xml:space="preserve">   Management &amp; support</t>
  </si>
  <si>
    <t>Development efforts</t>
  </si>
  <si>
    <t>Testing efforts</t>
  </si>
  <si>
    <t>Total efforts SUM</t>
  </si>
  <si>
    <t>Lines of code</t>
  </si>
  <si>
    <t>LOC total</t>
  </si>
  <si>
    <t>Product</t>
  </si>
  <si>
    <t>Unit Tests</t>
  </si>
  <si>
    <t>Defects/(LOC/1000)</t>
  </si>
  <si>
    <t>Bugs (numbers)</t>
  </si>
  <si>
    <t>Total Bugs</t>
  </si>
  <si>
    <t>Opened Bugs</t>
  </si>
  <si>
    <t>Closed Bugs</t>
  </si>
  <si>
    <t>Weekly bug dynamics (numbers)</t>
  </si>
  <si>
    <t>Weekly created</t>
  </si>
  <si>
    <t>n/a</t>
  </si>
  <si>
    <t>Weekly closed</t>
  </si>
  <si>
    <t>Test cases (numbers)</t>
  </si>
  <si>
    <t xml:space="preserve">Planned </t>
  </si>
  <si>
    <t>Total (written)</t>
  </si>
  <si>
    <t xml:space="preserve">Weekly attempted </t>
  </si>
  <si>
    <t xml:space="preserve">Weekly passed </t>
  </si>
  <si>
    <t>Planned - Total</t>
  </si>
  <si>
    <t>Weekly Attempted/Total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</si>
</sst>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9]d\ mmm\ yy"/>
    <numFmt numFmtId="165" formatCode="0.0"/>
  </numFmts>
  <fonts count="5" x14ac:knownFonts="1">
    <font>
      <sz val="9"/>
      <color rgb="FF000000"/>
      <name val="Arial"/>
    </font>
    <font>
      <b/>
      <sz val="9"/>
      <name val="Arial"/>
    </font>
    <font>
      <sz val="9"/>
      <name val="Arial"/>
    </font>
    <font>
      <b/>
      <sz val="8"/>
      <name val="Verdana"/>
    </font>
    <font>
      <b/>
      <sz val="9"/>
      <color rgb="FF000080"/>
      <name val="Arial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BD4B4"/>
        <bgColor rgb="FFFBD4B4"/>
      </patternFill>
    </fill>
    <fill>
      <patternFill patternType="solid">
        <fgColor rgb="FFD6E3BC"/>
        <bgColor rgb="FFD6E3BC"/>
      </patternFill>
    </fill>
    <fill>
      <patternFill patternType="solid">
        <fgColor rgb="FFDBE5F1"/>
        <bgColor rgb="FFDBE5F1"/>
      </patternFill>
    </fill>
    <fill>
      <patternFill patternType="solid">
        <fgColor rgb="FFE5DFEC"/>
        <bgColor rgb="FFE5DFE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5" xfId="0" applyFont="1" applyBorder="1" applyAlignment="1"/>
    <xf numFmtId="0" fontId="2" fillId="0" borderId="6" xfId="0" applyFont="1" applyBorder="1" applyAlignment="1"/>
    <xf numFmtId="14" fontId="1" fillId="0" borderId="6" xfId="0" applyNumberFormat="1" applyFont="1" applyBorder="1" applyAlignment="1">
      <alignment horizontal="left"/>
    </xf>
    <xf numFmtId="0" fontId="1" fillId="0" borderId="7" xfId="0" applyFont="1" applyBorder="1" applyAlignment="1"/>
    <xf numFmtId="0" fontId="2" fillId="0" borderId="5" xfId="0" applyFont="1" applyBorder="1" applyAlignment="1"/>
    <xf numFmtId="14" fontId="1" fillId="0" borderId="6" xfId="0" applyNumberFormat="1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/>
    <xf numFmtId="1" fontId="1" fillId="0" borderId="0" xfId="0" applyNumberFormat="1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/>
    <xf numFmtId="0" fontId="1" fillId="0" borderId="8" xfId="0" applyFont="1" applyBorder="1" applyAlignment="1"/>
    <xf numFmtId="164" fontId="1" fillId="0" borderId="8" xfId="0" applyNumberFormat="1" applyFont="1" applyBorder="1" applyAlignment="1"/>
    <xf numFmtId="0" fontId="3" fillId="0" borderId="0" xfId="0" applyFont="1" applyAlignment="1"/>
    <xf numFmtId="0" fontId="1" fillId="0" borderId="9" xfId="0" applyFont="1" applyBorder="1" applyAlignment="1"/>
    <xf numFmtId="1" fontId="2" fillId="0" borderId="0" xfId="0" applyNumberFormat="1" applyFont="1" applyAlignment="1"/>
    <xf numFmtId="0" fontId="4" fillId="0" borderId="10" xfId="0" applyFont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1" fillId="3" borderId="11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right"/>
    </xf>
    <xf numFmtId="0" fontId="2" fillId="3" borderId="11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right"/>
    </xf>
    <xf numFmtId="0" fontId="4" fillId="0" borderId="6" xfId="0" applyFont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right"/>
    </xf>
    <xf numFmtId="0" fontId="2" fillId="4" borderId="11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right"/>
    </xf>
    <xf numFmtId="165" fontId="2" fillId="4" borderId="11" xfId="0" applyNumberFormat="1" applyFont="1" applyFill="1" applyBorder="1" applyAlignment="1">
      <alignment horizontal="right"/>
    </xf>
    <xf numFmtId="0" fontId="1" fillId="5" borderId="11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right"/>
    </xf>
    <xf numFmtId="0" fontId="1" fillId="5" borderId="11" xfId="0" applyFont="1" applyFill="1" applyBorder="1" applyAlignment="1">
      <alignment horizontal="right"/>
    </xf>
    <xf numFmtId="0" fontId="2" fillId="5" borderId="11" xfId="0" applyFont="1" applyFill="1" applyBorder="1" applyAlignment="1">
      <alignment horizontal="left"/>
    </xf>
    <xf numFmtId="0" fontId="2" fillId="5" borderId="11" xfId="0" applyFont="1" applyFill="1" applyBorder="1" applyAlignment="1">
      <alignment horizontal="right"/>
    </xf>
    <xf numFmtId="0" fontId="2" fillId="5" borderId="11" xfId="0" applyFont="1" applyFill="1" applyBorder="1" applyAlignment="1">
      <alignment horizontal="right"/>
    </xf>
    <xf numFmtId="0" fontId="1" fillId="6" borderId="11" xfId="0" applyFont="1" applyFill="1" applyBorder="1" applyAlignment="1"/>
    <xf numFmtId="0" fontId="2" fillId="6" borderId="11" xfId="0" applyFont="1" applyFill="1" applyBorder="1" applyAlignment="1">
      <alignment horizontal="right"/>
    </xf>
    <xf numFmtId="0" fontId="2" fillId="6" borderId="11" xfId="0" applyFont="1" applyFill="1" applyBorder="1" applyAlignment="1">
      <alignment horizontal="right"/>
    </xf>
    <xf numFmtId="0" fontId="2" fillId="6" borderId="11" xfId="0" applyFont="1" applyFill="1" applyBorder="1" applyAlignment="1">
      <alignment horizontal="left"/>
    </xf>
    <xf numFmtId="0" fontId="2" fillId="6" borderId="12" xfId="0" applyFont="1" applyFill="1" applyBorder="1" applyAlignment="1">
      <alignment horizontal="left"/>
    </xf>
    <xf numFmtId="0" fontId="2" fillId="6" borderId="12" xfId="0" applyFont="1" applyFill="1" applyBorder="1" applyAlignment="1">
      <alignment horizontal="right"/>
    </xf>
    <xf numFmtId="9" fontId="2" fillId="6" borderId="12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n-US"/>
              <a:t>Efforts and LOCs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LOC total</c:v>
                </c:pt>
              </c:strCache>
            </c:strRef>
          </c:tx>
          <c:spPr>
            <a:ln w="28575" cmpd="sng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Sheet1!$C$13:$J$13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105</c:v>
                </c:pt>
                <c:pt idx="5">
                  <c:v>194</c:v>
                </c:pt>
                <c:pt idx="6">
                  <c:v>456</c:v>
                </c:pt>
                <c:pt idx="7">
                  <c:v>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E-49A9-B083-411BBFF66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417542"/>
        <c:axId val="412103799"/>
      </c:lineChart>
      <c:lineChart>
        <c:grouping val="standard"/>
        <c:varyColors val="0"/>
        <c:ser>
          <c:idx val="1"/>
          <c:order val="1"/>
          <c:tx>
            <c:strRef>
              <c:f>Sheet1!$B$11</c:f>
              <c:strCache>
                <c:ptCount val="1"/>
                <c:pt idx="0">
                  <c:v>Total efforts SUM</c:v>
                </c:pt>
              </c:strCache>
            </c:strRef>
          </c:tx>
          <c:spPr>
            <a:ln w="28575" cmpd="sng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Sheet1!$C$11:$J$11</c:f>
              <c:numCache>
                <c:formatCode>General</c:formatCode>
                <c:ptCount val="8"/>
                <c:pt idx="0">
                  <c:v>18</c:v>
                </c:pt>
                <c:pt idx="1">
                  <c:v>33</c:v>
                </c:pt>
                <c:pt idx="2">
                  <c:v>49</c:v>
                </c:pt>
                <c:pt idx="3">
                  <c:v>64</c:v>
                </c:pt>
                <c:pt idx="4">
                  <c:v>79</c:v>
                </c:pt>
                <c:pt idx="5">
                  <c:v>89</c:v>
                </c:pt>
                <c:pt idx="6">
                  <c:v>101</c:v>
                </c:pt>
                <c:pt idx="7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8E-49A9-B083-411BBFF66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640562"/>
        <c:axId val="1999177940"/>
      </c:lineChart>
      <c:dateAx>
        <c:axId val="1972417542"/>
        <c:scaling>
          <c:orientation val="minMax"/>
        </c:scaling>
        <c:delete val="0"/>
        <c:axPos val="b"/>
        <c:numFmt formatCode="[$-419]d\ mmm\ 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412103799"/>
        <c:crosses val="autoZero"/>
        <c:auto val="1"/>
        <c:lblOffset val="100"/>
        <c:baseTimeUnit val="days"/>
      </c:dateAx>
      <c:valAx>
        <c:axId val="41210379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72417542"/>
        <c:crosses val="autoZero"/>
        <c:crossBetween val="between"/>
      </c:valAx>
      <c:dateAx>
        <c:axId val="1067640562"/>
        <c:scaling>
          <c:orientation val="minMax"/>
        </c:scaling>
        <c:delete val="1"/>
        <c:axPos val="b"/>
        <c:numFmt formatCode="[$-419]d\ mmm\ yy" sourceLinked="1"/>
        <c:majorTickMark val="cross"/>
        <c:minorTickMark val="cross"/>
        <c:tickLblPos val="nextTo"/>
        <c:crossAx val="1999177940"/>
        <c:crosses val="autoZero"/>
        <c:auto val="1"/>
        <c:lblOffset val="100"/>
        <c:baseTimeUnit val="days"/>
      </c:dateAx>
      <c:valAx>
        <c:axId val="199917794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67640562"/>
        <c:crosses val="max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n-US"/>
              <a:t>WeeklyTesting Efforts and Bug  Dynamics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tx>
            <c:strRef>
              <c:f>Sheet1!$B$22</c:f>
              <c:strCache>
                <c:ptCount val="1"/>
                <c:pt idx="0">
                  <c:v>Weekly created</c:v>
                </c:pt>
              </c:strCache>
            </c:strRef>
          </c:tx>
          <c:spPr>
            <a:solidFill>
              <a:srgbClr val="993366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Sheet1!$C$22:$J$22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8F1-4496-A90E-2465042A7384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Weekly closed</c:v>
                </c:pt>
              </c:strCache>
            </c:strRef>
          </c:tx>
          <c:spPr>
            <a:solidFill>
              <a:srgbClr val="969696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Sheet1!$C$23:$J$23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8F1-4496-A90E-2465042A7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258785"/>
        <c:axId val="1332365883"/>
      </c:barChart>
      <c:barChart>
        <c:barDir val="col"/>
        <c:grouping val="clustered"/>
        <c:varyColors val="1"/>
        <c:ser>
          <c:idx val="0"/>
          <c:order val="0"/>
          <c:tx>
            <c:strRef>
              <c:f>Sheet1!$B$10</c:f>
              <c:strCache>
                <c:ptCount val="1"/>
                <c:pt idx="0">
                  <c:v>Testing efforts</c:v>
                </c:pt>
              </c:strCache>
            </c:strRef>
          </c:tx>
          <c:spPr>
            <a:solidFill>
              <a:srgbClr val="666699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Sheet1!$C$10:$J$10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48F1-4496-A90E-2465042A7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551619"/>
        <c:axId val="1951932139"/>
      </c:barChart>
      <c:dateAx>
        <c:axId val="715258785"/>
        <c:scaling>
          <c:orientation val="minMax"/>
        </c:scaling>
        <c:delete val="0"/>
        <c:axPos val="b"/>
        <c:numFmt formatCode="[$-419]d\ mmm\ 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332365883"/>
        <c:crosses val="autoZero"/>
        <c:auto val="1"/>
        <c:lblOffset val="100"/>
        <c:baseTimeUnit val="days"/>
      </c:dateAx>
      <c:valAx>
        <c:axId val="133236588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15258785"/>
        <c:crosses val="autoZero"/>
        <c:crossBetween val="between"/>
      </c:valAx>
      <c:dateAx>
        <c:axId val="2081551619"/>
        <c:scaling>
          <c:orientation val="minMax"/>
        </c:scaling>
        <c:delete val="1"/>
        <c:axPos val="b"/>
        <c:numFmt formatCode="[$-419]d\ mmm\ yy" sourceLinked="1"/>
        <c:majorTickMark val="cross"/>
        <c:minorTickMark val="cross"/>
        <c:tickLblPos val="nextTo"/>
        <c:crossAx val="1951932139"/>
        <c:crosses val="autoZero"/>
        <c:auto val="1"/>
        <c:lblOffset val="100"/>
        <c:baseTimeUnit val="days"/>
      </c:dateAx>
      <c:valAx>
        <c:axId val="195193213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81551619"/>
        <c:crosses val="max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n-US"/>
              <a:t>LOCS and Defect Density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tx>
            <c:strRef>
              <c:f>Sheet1!$B$13</c:f>
              <c:strCache>
                <c:ptCount val="1"/>
                <c:pt idx="0">
                  <c:v>LOC total</c:v>
                </c:pt>
              </c:strCache>
            </c:strRef>
          </c:tx>
          <c:spPr>
            <a:solidFill>
              <a:srgbClr val="666699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Sheet1!$C$13:$J$13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105</c:v>
                </c:pt>
                <c:pt idx="5">
                  <c:v>194</c:v>
                </c:pt>
                <c:pt idx="6">
                  <c:v>456</c:v>
                </c:pt>
                <c:pt idx="7">
                  <c:v>1031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D72-4838-8767-F209FACE3F7F}"/>
            </c:ext>
          </c:extLst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Product</c:v>
                </c:pt>
              </c:strCache>
            </c:strRef>
          </c:tx>
          <c:spPr>
            <a:solidFill>
              <a:srgbClr val="993366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Sheet1!$C$14:$J$14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75</c:v>
                </c:pt>
                <c:pt idx="6">
                  <c:v>236</c:v>
                </c:pt>
                <c:pt idx="7">
                  <c:v>363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DD72-4838-8767-F209FACE3F7F}"/>
            </c:ext>
          </c:extLst>
        </c:ser>
        <c:ser>
          <c:idx val="3"/>
          <c:order val="3"/>
          <c:tx>
            <c:strRef>
              <c:f>Sheet1!$B$15</c:f>
              <c:strCache>
                <c:ptCount val="1"/>
                <c:pt idx="0">
                  <c:v>Unit Tests</c:v>
                </c:pt>
              </c:strCache>
            </c:strRef>
          </c:tx>
          <c:spPr>
            <a:solidFill>
              <a:srgbClr val="969696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Sheet1!$C$15:$J$15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14</c:v>
                </c:pt>
                <c:pt idx="6">
                  <c:v>26</c:v>
                </c:pt>
                <c:pt idx="7">
                  <c:v>212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DD72-4838-8767-F209FACE3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722314"/>
        <c:axId val="1108866088"/>
      </c:barChart>
      <c:barChart>
        <c:barDir val="col"/>
        <c:grouping val="clustered"/>
        <c:varyColors val="1"/>
        <c:ser>
          <c:idx val="0"/>
          <c:order val="0"/>
          <c:tx>
            <c:strRef>
              <c:f>Sheet1!$B$16</c:f>
              <c:strCache>
                <c:ptCount val="1"/>
                <c:pt idx="0">
                  <c:v>Defects/(LOC/1000)</c:v>
                </c:pt>
              </c:strCache>
            </c:strRef>
          </c:tx>
          <c:spPr>
            <a:solidFill>
              <a:srgbClr val="666699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Sheet1!$C$16:$J$16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38.095238095238095</c:v>
                </c:pt>
                <c:pt idx="5">
                  <c:v>30.927835051546392</c:v>
                </c:pt>
                <c:pt idx="6">
                  <c:v>15.350877192982455</c:v>
                </c:pt>
                <c:pt idx="7">
                  <c:v>8.7293889427740066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DD72-4838-8767-F209FACE3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250647"/>
        <c:axId val="1749699887"/>
      </c:barChart>
      <c:dateAx>
        <c:axId val="1967722314"/>
        <c:scaling>
          <c:orientation val="minMax"/>
        </c:scaling>
        <c:delete val="0"/>
        <c:axPos val="b"/>
        <c:numFmt formatCode="[$-419]d\ mmm\ 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108866088"/>
        <c:crosses val="autoZero"/>
        <c:auto val="1"/>
        <c:lblOffset val="100"/>
        <c:baseTimeUnit val="days"/>
      </c:dateAx>
      <c:valAx>
        <c:axId val="110886608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67722314"/>
        <c:crosses val="autoZero"/>
        <c:crossBetween val="between"/>
      </c:valAx>
      <c:dateAx>
        <c:axId val="1283250647"/>
        <c:scaling>
          <c:orientation val="minMax"/>
        </c:scaling>
        <c:delete val="1"/>
        <c:axPos val="b"/>
        <c:numFmt formatCode="[$-419]d\ mmm\ yy" sourceLinked="1"/>
        <c:majorTickMark val="cross"/>
        <c:minorTickMark val="cross"/>
        <c:tickLblPos val="nextTo"/>
        <c:crossAx val="1749699887"/>
        <c:crosses val="autoZero"/>
        <c:auto val="1"/>
        <c:lblOffset val="100"/>
        <c:baseTimeUnit val="days"/>
      </c:dateAx>
      <c:valAx>
        <c:axId val="174969988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83250647"/>
        <c:crosses val="max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n-US"/>
              <a:t>Bugs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Sheet1!$B$19</c:f>
              <c:strCache>
                <c:ptCount val="1"/>
                <c:pt idx="0">
                  <c:v>Opened Bugs</c:v>
                </c:pt>
              </c:strCache>
            </c:strRef>
          </c:tx>
          <c:spPr>
            <a:solidFill>
              <a:srgbClr val="993366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Sheet1!$C$19:$J$19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A94-4704-A09E-1267243FB60C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Total Bugs</c:v>
                </c:pt>
              </c:strCache>
            </c:strRef>
          </c:tx>
          <c:spPr>
            <a:solidFill>
              <a:srgbClr val="666699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Sheet1!$C$18:$J$18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A94-4704-A09E-1267243FB60C}"/>
            </c:ext>
          </c:extLst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Closed Bugs</c:v>
                </c:pt>
              </c:strCache>
            </c:strRef>
          </c:tx>
          <c:spPr>
            <a:solidFill>
              <a:srgbClr val="969696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Sheet1!$C$20:$J$20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A94-4704-A09E-1267243FB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97898"/>
        <c:axId val="323212312"/>
      </c:barChart>
      <c:dateAx>
        <c:axId val="89497898"/>
        <c:scaling>
          <c:orientation val="minMax"/>
        </c:scaling>
        <c:delete val="0"/>
        <c:axPos val="b"/>
        <c:numFmt formatCode="[$-419]d\ mmm\ 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323212312"/>
        <c:crosses val="autoZero"/>
        <c:auto val="1"/>
        <c:lblOffset val="100"/>
        <c:baseTimeUnit val="days"/>
      </c:dateAx>
      <c:valAx>
        <c:axId val="32321231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949789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</a:defRPr>
            </a:pPr>
            <a:r>
              <a:rPr lang="en-US"/>
              <a:t>Test cases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Sheet1!$B$25</c:f>
              <c:strCache>
                <c:ptCount val="1"/>
                <c:pt idx="0">
                  <c:v>Planned </c:v>
                </c:pt>
              </c:strCache>
            </c:strRef>
          </c:tx>
          <c:spPr>
            <a:solidFill>
              <a:srgbClr val="666699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Sheet1!$C$25:$J$25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202-40AC-B0C9-8E9F83109489}"/>
            </c:ext>
          </c:extLst>
        </c:ser>
        <c:ser>
          <c:idx val="1"/>
          <c:order val="1"/>
          <c:tx>
            <c:strRef>
              <c:f>Sheet1!$B$26</c:f>
              <c:strCache>
                <c:ptCount val="1"/>
                <c:pt idx="0">
                  <c:v>Total (written)</c:v>
                </c:pt>
              </c:strCache>
            </c:strRef>
          </c:tx>
          <c:spPr>
            <a:solidFill>
              <a:srgbClr val="993366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Sheet1!$C$26:$J$26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202-40AC-B0C9-8E9F83109489}"/>
            </c:ext>
          </c:extLst>
        </c:ser>
        <c:ser>
          <c:idx val="2"/>
          <c:order val="2"/>
          <c:tx>
            <c:strRef>
              <c:f>Sheet1!$B$27</c:f>
              <c:strCache>
                <c:ptCount val="1"/>
                <c:pt idx="0">
                  <c:v>Weekly attempted </c:v>
                </c:pt>
              </c:strCache>
            </c:strRef>
          </c:tx>
          <c:spPr>
            <a:solidFill>
              <a:srgbClr val="969696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Sheet1!$C$27:$J$27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202-40AC-B0C9-8E9F83109489}"/>
            </c:ext>
          </c:extLst>
        </c:ser>
        <c:ser>
          <c:idx val="3"/>
          <c:order val="3"/>
          <c:tx>
            <c:strRef>
              <c:f>Sheet1!$B$28</c:f>
              <c:strCache>
                <c:ptCount val="1"/>
                <c:pt idx="0">
                  <c:v>Weekly passed </c:v>
                </c:pt>
              </c:strCache>
            </c:strRef>
          </c:tx>
          <c:spPr>
            <a:solidFill>
              <a:srgbClr val="666699"/>
            </a:solidFill>
          </c:spPr>
          <c:invertIfNegative val="1"/>
          <c:cat>
            <c:numRef>
              <c:f>Sheet1!$C$4:$J$4</c:f>
              <c:numCache>
                <c:formatCode>[$-419]d\ mmm\ yy</c:formatCode>
                <c:ptCount val="8"/>
                <c:pt idx="0">
                  <c:v>43521</c:v>
                </c:pt>
                <c:pt idx="1">
                  <c:v>43528</c:v>
                </c:pt>
                <c:pt idx="2">
                  <c:v>43535</c:v>
                </c:pt>
                <c:pt idx="3">
                  <c:v>43542</c:v>
                </c:pt>
                <c:pt idx="4">
                  <c:v>43549</c:v>
                </c:pt>
                <c:pt idx="5">
                  <c:v>43556</c:v>
                </c:pt>
                <c:pt idx="6">
                  <c:v>43563</c:v>
                </c:pt>
                <c:pt idx="7">
                  <c:v>43570</c:v>
                </c:pt>
              </c:numCache>
            </c:numRef>
          </c:cat>
          <c:val>
            <c:numRef>
              <c:f>Sheet1!$C$28:$J$28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7</c:v>
                </c:pt>
                <c:pt idx="7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6202-40AC-B0C9-8E9F83109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624691"/>
        <c:axId val="896379554"/>
      </c:barChart>
      <c:dateAx>
        <c:axId val="442624691"/>
        <c:scaling>
          <c:orientation val="minMax"/>
        </c:scaling>
        <c:delete val="0"/>
        <c:axPos val="b"/>
        <c:numFmt formatCode="[$-419]d\ mmm\ yy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896379554"/>
        <c:crosses val="autoZero"/>
        <c:auto val="1"/>
        <c:lblOffset val="100"/>
        <c:baseTimeUnit val="days"/>
      </c:dateAx>
      <c:valAx>
        <c:axId val="89637955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42624691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31</xdr:row>
      <xdr:rowOff>9525</xdr:rowOff>
    </xdr:from>
    <xdr:ext cx="5000625" cy="2743200"/>
    <xdr:graphicFrame macro="">
      <xdr:nvGraphicFramePr>
        <xdr:cNvPr id="2" name="Chart 1" descr="Chart 0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371475</xdr:colOff>
      <xdr:row>31</xdr:row>
      <xdr:rowOff>9525</xdr:rowOff>
    </xdr:from>
    <xdr:ext cx="4705350" cy="2743200"/>
    <xdr:graphicFrame macro="">
      <xdr:nvGraphicFramePr>
        <xdr:cNvPr id="3" name="Chart 2" descr="Chart 1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66675</xdr:colOff>
      <xdr:row>50</xdr:row>
      <xdr:rowOff>57150</xdr:rowOff>
    </xdr:from>
    <xdr:ext cx="5105400" cy="2819400"/>
    <xdr:graphicFrame macro="">
      <xdr:nvGraphicFramePr>
        <xdr:cNvPr id="4" name="Chart 3" descr="Chart 2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361950</xdr:colOff>
      <xdr:row>50</xdr:row>
      <xdr:rowOff>38100</xdr:rowOff>
    </xdr:from>
    <xdr:ext cx="4676775" cy="2819400"/>
    <xdr:graphicFrame macro="">
      <xdr:nvGraphicFramePr>
        <xdr:cNvPr id="5" name="Chart 4" descr="Chart 3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361950</xdr:colOff>
      <xdr:row>69</xdr:row>
      <xdr:rowOff>114300</xdr:rowOff>
    </xdr:from>
    <xdr:ext cx="4667250" cy="2828925"/>
    <xdr:graphicFrame macro="">
      <xdr:nvGraphicFramePr>
        <xdr:cNvPr id="6" name="Chart 5" descr="Chart 4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showGridLines="0" workbookViewId="0"/>
  </sheetViews>
  <sheetFormatPr defaultColWidth="14.42578125" defaultRowHeight="15" customHeight="1" x14ac:dyDescent="0.2"/>
  <cols>
    <col min="1" max="2" width="8" customWidth="1"/>
    <col min="3" max="3" width="10.5703125" customWidth="1"/>
    <col min="4" max="4" width="8" customWidth="1"/>
    <col min="5" max="6" width="9.85546875" customWidth="1"/>
    <col min="7" max="7" width="10" customWidth="1"/>
    <col min="8" max="8" width="8.7109375" customWidth="1"/>
    <col min="9" max="9" width="8" customWidth="1"/>
    <col min="10" max="10" width="8.85546875" customWidth="1"/>
    <col min="11" max="11" width="9.85546875" customWidth="1"/>
    <col min="12" max="12" width="8.5703125" customWidth="1"/>
    <col min="13" max="13" width="10.140625" customWidth="1"/>
    <col min="14" max="26" width="8" customWidth="1"/>
  </cols>
  <sheetData>
    <row r="1" spans="1:16" ht="12" customHeight="1" x14ac:dyDescent="0.2">
      <c r="A1" s="1" t="s">
        <v>0</v>
      </c>
      <c r="B1" s="2"/>
      <c r="C1" s="3" t="e">
        <f t="shared" ref="C1:C2" si="0">#REF!</f>
        <v>#REF!</v>
      </c>
      <c r="D1" s="4"/>
      <c r="E1" s="3" t="e">
        <f>#REF!</f>
        <v>#REF!</v>
      </c>
      <c r="F1" s="3"/>
      <c r="G1" s="3" t="e">
        <f>#REF!</f>
        <v>#REF!</v>
      </c>
      <c r="H1" s="3"/>
      <c r="I1" s="3" t="e">
        <f>#REF!</f>
        <v>#REF!</v>
      </c>
      <c r="J1" s="4"/>
      <c r="K1" s="3" t="e">
        <f>#REF!</f>
        <v>#REF!</v>
      </c>
      <c r="L1" s="4"/>
      <c r="M1" s="4"/>
      <c r="N1" s="4"/>
      <c r="O1" s="5"/>
    </row>
    <row r="2" spans="1:16" ht="12" customHeight="1" x14ac:dyDescent="0.2">
      <c r="A2" s="6" t="s">
        <v>1</v>
      </c>
      <c r="B2" s="7"/>
      <c r="C2" s="8" t="e">
        <f t="shared" si="0"/>
        <v>#REF!</v>
      </c>
      <c r="D2" s="6" t="s">
        <v>2</v>
      </c>
      <c r="E2" s="7"/>
      <c r="F2" s="8" t="e">
        <f ca="1">OFFSET(#REF!,0,#REF!-1,1,1)</f>
        <v>#REF!</v>
      </c>
      <c r="G2" s="7" t="e">
        <f>"("&amp;#REF!&amp;" weeks)"</f>
        <v>#REF!</v>
      </c>
      <c r="H2" s="6"/>
      <c r="I2" s="9" t="s">
        <v>3</v>
      </c>
      <c r="J2" s="10"/>
      <c r="K2" s="11" t="e">
        <f ca="1">OFFSET(#REF!,0,#REF!,1,1)</f>
        <v>#REF!</v>
      </c>
      <c r="L2" s="12" t="s">
        <v>4</v>
      </c>
      <c r="M2" s="8" t="e">
        <f ca="1">OFFSET(#REF!,0,#REF!+#REF!-1,1,1)</f>
        <v>#REF!</v>
      </c>
      <c r="N2" s="7" t="e">
        <f>"("&amp;#REF!&amp;" weeks)"</f>
        <v>#REF!</v>
      </c>
      <c r="O2" s="13"/>
      <c r="P2" s="14"/>
    </row>
    <row r="3" spans="1:16" ht="12" customHeight="1" x14ac:dyDescent="0.2"/>
    <row r="4" spans="1:16" ht="12" customHeight="1" x14ac:dyDescent="0.2"/>
    <row r="5" spans="1:16" ht="12" customHeight="1" x14ac:dyDescent="0.2"/>
    <row r="6" spans="1:16" ht="12" customHeight="1" x14ac:dyDescent="0.2"/>
    <row r="7" spans="1:16" ht="12" customHeight="1" x14ac:dyDescent="0.2"/>
    <row r="8" spans="1:16" ht="12" customHeight="1" x14ac:dyDescent="0.2"/>
    <row r="9" spans="1:16" ht="12" customHeight="1" x14ac:dyDescent="0.2"/>
    <row r="10" spans="1:16" ht="12" customHeight="1" x14ac:dyDescent="0.2"/>
    <row r="11" spans="1:16" ht="12" customHeight="1" x14ac:dyDescent="0.2"/>
    <row r="12" spans="1:16" ht="12" customHeight="1" x14ac:dyDescent="0.2"/>
    <row r="13" spans="1:16" ht="12" customHeight="1" x14ac:dyDescent="0.2"/>
    <row r="14" spans="1:16" ht="12" customHeight="1" x14ac:dyDescent="0.2"/>
    <row r="15" spans="1:16" ht="12" customHeight="1" x14ac:dyDescent="0.2"/>
    <row r="16" spans="1: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orientation="landscape"/>
  <headerFooter>
    <oddHeader>&amp;LProduct metrics&amp;RProcess version 2.6</oddHeader>
    <oddFooter>&amp;LExigen Services confidential&amp;RPage 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tabSelected="1" topLeftCell="A13" workbookViewId="0">
      <selection activeCell="M37" sqref="M37"/>
    </sheetView>
  </sheetViews>
  <sheetFormatPr defaultColWidth="14.42578125" defaultRowHeight="15" customHeight="1" x14ac:dyDescent="0.2"/>
  <cols>
    <col min="1" max="1" width="3.28515625" customWidth="1"/>
    <col min="2" max="2" width="38.7109375" customWidth="1"/>
    <col min="3" max="3" width="11.7109375" customWidth="1"/>
    <col min="4" max="4" width="11" customWidth="1"/>
    <col min="5" max="6" width="11.140625" customWidth="1"/>
    <col min="7" max="7" width="12.140625" customWidth="1"/>
    <col min="8" max="8" width="12" customWidth="1"/>
    <col min="9" max="9" width="8" customWidth="1"/>
    <col min="10" max="10" width="14.85546875" customWidth="1"/>
    <col min="11" max="11" width="13" customWidth="1"/>
    <col min="12" max="12" width="12.85546875" customWidth="1"/>
    <col min="13" max="14" width="13.5703125" customWidth="1"/>
    <col min="15" max="15" width="12.85546875" customWidth="1"/>
    <col min="16" max="16" width="15" customWidth="1"/>
    <col min="17" max="17" width="8" customWidth="1"/>
    <col min="18" max="18" width="15.7109375" customWidth="1"/>
    <col min="19" max="26" width="8" customWidth="1"/>
  </cols>
  <sheetData>
    <row r="1" spans="1:18" ht="12" customHeight="1" x14ac:dyDescent="0.2">
      <c r="A1" s="15"/>
      <c r="B1" s="16" t="s">
        <v>5</v>
      </c>
      <c r="C1" s="15"/>
      <c r="D1" s="15"/>
      <c r="E1" s="15"/>
      <c r="F1" s="15"/>
      <c r="G1" s="15"/>
      <c r="H1" s="15"/>
    </row>
    <row r="2" spans="1:18" ht="12" customHeight="1" x14ac:dyDescent="0.2">
      <c r="A2" s="15"/>
      <c r="B2" s="16" t="s">
        <v>6</v>
      </c>
      <c r="C2" s="15"/>
      <c r="D2" s="15"/>
      <c r="E2" s="15"/>
      <c r="F2" s="15"/>
      <c r="G2" s="15"/>
      <c r="H2" s="15"/>
    </row>
    <row r="3" spans="1:18" ht="12.75" customHeight="1" x14ac:dyDescent="0.2">
      <c r="A3" s="15"/>
      <c r="B3" s="16" t="s">
        <v>7</v>
      </c>
      <c r="C3" s="15"/>
      <c r="D3" s="15"/>
      <c r="E3" s="15"/>
      <c r="F3" s="15"/>
      <c r="G3" s="15"/>
      <c r="H3" s="15"/>
    </row>
    <row r="4" spans="1:18" ht="13.5" customHeight="1" x14ac:dyDescent="0.2">
      <c r="A4" s="15"/>
      <c r="B4" s="17" t="s">
        <v>8</v>
      </c>
      <c r="C4" s="18">
        <v>43521</v>
      </c>
      <c r="D4" s="18">
        <f t="shared" ref="D4:R4" si="0">C4+7</f>
        <v>43528</v>
      </c>
      <c r="E4" s="18">
        <f t="shared" si="0"/>
        <v>43535</v>
      </c>
      <c r="F4" s="18">
        <f t="shared" si="0"/>
        <v>43542</v>
      </c>
      <c r="G4" s="18">
        <f t="shared" si="0"/>
        <v>43549</v>
      </c>
      <c r="H4" s="18">
        <f t="shared" si="0"/>
        <v>43556</v>
      </c>
      <c r="I4" s="18">
        <f t="shared" si="0"/>
        <v>43563</v>
      </c>
      <c r="J4" s="18">
        <f t="shared" si="0"/>
        <v>43570</v>
      </c>
      <c r="K4" s="18">
        <f t="shared" si="0"/>
        <v>43577</v>
      </c>
      <c r="L4" s="18">
        <f t="shared" si="0"/>
        <v>43584</v>
      </c>
      <c r="M4" s="18">
        <f t="shared" si="0"/>
        <v>43591</v>
      </c>
      <c r="N4" s="18">
        <f t="shared" si="0"/>
        <v>43598</v>
      </c>
      <c r="O4" s="18">
        <f t="shared" si="0"/>
        <v>43605</v>
      </c>
      <c r="P4" s="18">
        <f t="shared" si="0"/>
        <v>43612</v>
      </c>
      <c r="Q4" s="18">
        <f t="shared" si="0"/>
        <v>43619</v>
      </c>
      <c r="R4" s="18">
        <f t="shared" si="0"/>
        <v>43626</v>
      </c>
    </row>
    <row r="5" spans="1:18" ht="12.75" customHeight="1" x14ac:dyDescent="0.2">
      <c r="A5" s="19"/>
      <c r="B5" s="20" t="s">
        <v>9</v>
      </c>
      <c r="C5" s="21">
        <v>1</v>
      </c>
      <c r="D5" s="21">
        <f t="shared" ref="D5:R5" si="1">C5+1</f>
        <v>2</v>
      </c>
      <c r="E5" s="21">
        <f t="shared" si="1"/>
        <v>3</v>
      </c>
      <c r="F5" s="21">
        <f t="shared" si="1"/>
        <v>4</v>
      </c>
      <c r="G5" s="21">
        <f t="shared" si="1"/>
        <v>5</v>
      </c>
      <c r="H5" s="21">
        <f t="shared" si="1"/>
        <v>6</v>
      </c>
      <c r="I5" s="21">
        <f t="shared" si="1"/>
        <v>7</v>
      </c>
      <c r="J5" s="21">
        <f t="shared" si="1"/>
        <v>8</v>
      </c>
      <c r="K5" s="21">
        <f t="shared" si="1"/>
        <v>9</v>
      </c>
      <c r="L5" s="21">
        <f t="shared" si="1"/>
        <v>10</v>
      </c>
      <c r="M5" s="21">
        <f t="shared" si="1"/>
        <v>11</v>
      </c>
      <c r="N5" s="21">
        <f t="shared" si="1"/>
        <v>12</v>
      </c>
      <c r="O5" s="21">
        <f t="shared" si="1"/>
        <v>13</v>
      </c>
      <c r="P5" s="21">
        <f t="shared" si="1"/>
        <v>14</v>
      </c>
      <c r="Q5" s="21">
        <f t="shared" si="1"/>
        <v>15</v>
      </c>
      <c r="R5" s="21">
        <f t="shared" si="1"/>
        <v>16</v>
      </c>
    </row>
    <row r="6" spans="1:18" ht="12" customHeight="1" x14ac:dyDescent="0.2">
      <c r="A6" s="15"/>
      <c r="B6" s="22" t="s">
        <v>10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</row>
    <row r="7" spans="1:18" ht="12" customHeight="1" x14ac:dyDescent="0.2">
      <c r="A7" s="15" t="s">
        <v>11</v>
      </c>
      <c r="B7" s="24" t="s">
        <v>12</v>
      </c>
      <c r="C7" s="25">
        <f t="shared" ref="C7:R7" si="2">C8+C9+C10</f>
        <v>18</v>
      </c>
      <c r="D7" s="25">
        <f t="shared" si="2"/>
        <v>15</v>
      </c>
      <c r="E7" s="25">
        <f t="shared" si="2"/>
        <v>16</v>
      </c>
      <c r="F7" s="25">
        <f t="shared" si="2"/>
        <v>15</v>
      </c>
      <c r="G7" s="25">
        <f t="shared" si="2"/>
        <v>15</v>
      </c>
      <c r="H7" s="25">
        <f t="shared" si="2"/>
        <v>10</v>
      </c>
      <c r="I7" s="25">
        <f t="shared" si="2"/>
        <v>12</v>
      </c>
      <c r="J7" s="25">
        <f t="shared" si="2"/>
        <v>16</v>
      </c>
      <c r="K7" s="25">
        <f t="shared" si="2"/>
        <v>13</v>
      </c>
      <c r="L7" s="25">
        <f t="shared" si="2"/>
        <v>13</v>
      </c>
      <c r="M7" s="25">
        <f t="shared" si="2"/>
        <v>0</v>
      </c>
      <c r="N7" s="25">
        <f t="shared" si="2"/>
        <v>16</v>
      </c>
      <c r="O7" s="25">
        <f t="shared" si="2"/>
        <v>0</v>
      </c>
      <c r="P7" s="25">
        <f t="shared" si="2"/>
        <v>0</v>
      </c>
      <c r="Q7" s="25">
        <f t="shared" si="2"/>
        <v>0</v>
      </c>
      <c r="R7" s="25">
        <f t="shared" si="2"/>
        <v>0</v>
      </c>
    </row>
    <row r="8" spans="1:18" ht="12" customHeight="1" x14ac:dyDescent="0.2">
      <c r="A8" s="15"/>
      <c r="B8" s="26" t="s">
        <v>13</v>
      </c>
      <c r="C8" s="25">
        <v>4</v>
      </c>
      <c r="D8" s="25">
        <v>5</v>
      </c>
      <c r="E8" s="25">
        <v>4</v>
      </c>
      <c r="F8" s="25">
        <v>7</v>
      </c>
      <c r="G8" s="25">
        <v>4</v>
      </c>
      <c r="H8" s="27">
        <v>2</v>
      </c>
      <c r="I8" s="27">
        <v>3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</row>
    <row r="9" spans="1:18" ht="12" customHeight="1" x14ac:dyDescent="0.2">
      <c r="A9" s="15"/>
      <c r="B9" s="26" t="s">
        <v>14</v>
      </c>
      <c r="C9" s="25">
        <v>10</v>
      </c>
      <c r="D9" s="25">
        <v>8</v>
      </c>
      <c r="E9" s="25">
        <v>9</v>
      </c>
      <c r="F9" s="25">
        <v>6</v>
      </c>
      <c r="G9" s="25">
        <v>8</v>
      </c>
      <c r="H9" s="27">
        <v>6</v>
      </c>
      <c r="I9" s="27">
        <v>7</v>
      </c>
      <c r="J9" s="27">
        <v>13</v>
      </c>
      <c r="K9" s="25">
        <v>12</v>
      </c>
      <c r="L9" s="25">
        <v>12</v>
      </c>
      <c r="M9" s="25">
        <v>0</v>
      </c>
      <c r="N9" s="25">
        <v>15</v>
      </c>
      <c r="O9" s="25">
        <v>0</v>
      </c>
      <c r="P9" s="25">
        <v>0</v>
      </c>
      <c r="Q9" s="25">
        <v>0</v>
      </c>
      <c r="R9" s="25">
        <v>0</v>
      </c>
    </row>
    <row r="10" spans="1:18" ht="12" customHeight="1" x14ac:dyDescent="0.2">
      <c r="A10" s="15"/>
      <c r="B10" s="26" t="s">
        <v>15</v>
      </c>
      <c r="C10" s="25">
        <v>4</v>
      </c>
      <c r="D10" s="25">
        <v>2</v>
      </c>
      <c r="E10" s="25">
        <v>3</v>
      </c>
      <c r="F10" s="25">
        <v>2</v>
      </c>
      <c r="G10" s="25">
        <v>3</v>
      </c>
      <c r="H10" s="27">
        <v>2</v>
      </c>
      <c r="I10" s="27">
        <v>2</v>
      </c>
      <c r="J10" s="27">
        <v>3</v>
      </c>
      <c r="K10" s="25">
        <v>1</v>
      </c>
      <c r="L10" s="25">
        <v>1</v>
      </c>
      <c r="M10" s="25">
        <v>0</v>
      </c>
      <c r="N10" s="25">
        <v>1</v>
      </c>
      <c r="O10" s="25">
        <v>0</v>
      </c>
      <c r="P10" s="25">
        <v>0</v>
      </c>
      <c r="Q10" s="25">
        <v>0</v>
      </c>
      <c r="R10" s="25">
        <v>0</v>
      </c>
    </row>
    <row r="11" spans="1:18" ht="12" customHeight="1" x14ac:dyDescent="0.2">
      <c r="A11" s="15" t="s">
        <v>11</v>
      </c>
      <c r="B11" s="24" t="s">
        <v>16</v>
      </c>
      <c r="C11" s="25">
        <f>C7</f>
        <v>18</v>
      </c>
      <c r="D11" s="25">
        <f t="shared" ref="D11:R11" si="3">C11+D7</f>
        <v>33</v>
      </c>
      <c r="E11" s="25">
        <f t="shared" si="3"/>
        <v>49</v>
      </c>
      <c r="F11" s="25">
        <f t="shared" si="3"/>
        <v>64</v>
      </c>
      <c r="G11" s="25">
        <f t="shared" si="3"/>
        <v>79</v>
      </c>
      <c r="H11" s="25">
        <f t="shared" si="3"/>
        <v>89</v>
      </c>
      <c r="I11" s="25">
        <f t="shared" si="3"/>
        <v>101</v>
      </c>
      <c r="J11" s="25">
        <f t="shared" si="3"/>
        <v>117</v>
      </c>
      <c r="K11" s="25">
        <f t="shared" si="3"/>
        <v>130</v>
      </c>
      <c r="L11" s="25">
        <f t="shared" si="3"/>
        <v>143</v>
      </c>
      <c r="M11" s="25">
        <f t="shared" si="3"/>
        <v>143</v>
      </c>
      <c r="N11" s="25">
        <f t="shared" si="3"/>
        <v>159</v>
      </c>
      <c r="O11" s="25">
        <f t="shared" si="3"/>
        <v>159</v>
      </c>
      <c r="P11" s="25">
        <f t="shared" si="3"/>
        <v>159</v>
      </c>
      <c r="Q11" s="25">
        <f t="shared" si="3"/>
        <v>159</v>
      </c>
      <c r="R11" s="25">
        <f t="shared" si="3"/>
        <v>159</v>
      </c>
    </row>
    <row r="12" spans="1:18" ht="12" customHeight="1" x14ac:dyDescent="0.2">
      <c r="A12" s="15"/>
      <c r="B12" s="28" t="s">
        <v>17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</row>
    <row r="13" spans="1:18" ht="12" customHeight="1" x14ac:dyDescent="0.2">
      <c r="A13" s="15" t="s">
        <v>11</v>
      </c>
      <c r="B13" s="29" t="s">
        <v>18</v>
      </c>
      <c r="C13" s="30">
        <f t="shared" ref="C13:G13" si="4">C14+C15</f>
        <v>0</v>
      </c>
      <c r="D13" s="30">
        <f t="shared" si="4"/>
        <v>0</v>
      </c>
      <c r="E13" s="30">
        <f t="shared" si="4"/>
        <v>0</v>
      </c>
      <c r="F13" s="30">
        <f t="shared" si="4"/>
        <v>0</v>
      </c>
      <c r="G13" s="30">
        <f t="shared" si="4"/>
        <v>105</v>
      </c>
      <c r="H13" s="30">
        <f t="shared" ref="H13:R13" si="5">H14+H15+G13</f>
        <v>194</v>
      </c>
      <c r="I13" s="30">
        <f t="shared" si="5"/>
        <v>456</v>
      </c>
      <c r="J13" s="30">
        <f t="shared" si="5"/>
        <v>1031</v>
      </c>
      <c r="K13" s="30">
        <f t="shared" si="5"/>
        <v>1410</v>
      </c>
      <c r="L13" s="30">
        <f t="shared" si="5"/>
        <v>1991</v>
      </c>
      <c r="M13" s="30">
        <f t="shared" si="5"/>
        <v>1991</v>
      </c>
      <c r="N13" s="30">
        <f t="shared" si="5"/>
        <v>2968</v>
      </c>
      <c r="O13" s="30">
        <f t="shared" si="5"/>
        <v>2968</v>
      </c>
      <c r="P13" s="30">
        <f t="shared" si="5"/>
        <v>2968</v>
      </c>
      <c r="Q13" s="30">
        <f t="shared" si="5"/>
        <v>2968</v>
      </c>
      <c r="R13" s="30">
        <f t="shared" si="5"/>
        <v>2968</v>
      </c>
    </row>
    <row r="14" spans="1:18" ht="12" customHeight="1" x14ac:dyDescent="0.2">
      <c r="A14" s="15"/>
      <c r="B14" s="31" t="s">
        <v>19</v>
      </c>
      <c r="C14" s="32">
        <v>0</v>
      </c>
      <c r="D14" s="32">
        <v>0</v>
      </c>
      <c r="E14" s="32">
        <v>0</v>
      </c>
      <c r="F14" s="32">
        <v>0</v>
      </c>
      <c r="G14" s="32">
        <v>100</v>
      </c>
      <c r="H14" s="32">
        <v>75</v>
      </c>
      <c r="I14" s="32">
        <v>236</v>
      </c>
      <c r="J14" s="32">
        <v>363</v>
      </c>
      <c r="K14" s="32">
        <v>351</v>
      </c>
      <c r="L14" s="32">
        <v>563</v>
      </c>
      <c r="M14" s="32">
        <v>0</v>
      </c>
      <c r="N14" s="32">
        <v>977</v>
      </c>
      <c r="O14" s="32">
        <v>0</v>
      </c>
      <c r="P14" s="32">
        <v>0</v>
      </c>
      <c r="Q14" s="32">
        <v>0</v>
      </c>
      <c r="R14" s="32">
        <v>0</v>
      </c>
    </row>
    <row r="15" spans="1:18" ht="12" customHeight="1" x14ac:dyDescent="0.2">
      <c r="A15" s="15"/>
      <c r="B15" s="31" t="s">
        <v>20</v>
      </c>
      <c r="C15" s="30">
        <v>0</v>
      </c>
      <c r="D15" s="32">
        <v>0</v>
      </c>
      <c r="E15" s="32">
        <v>0</v>
      </c>
      <c r="F15" s="32">
        <v>0</v>
      </c>
      <c r="G15" s="32">
        <v>5</v>
      </c>
      <c r="H15" s="32">
        <v>14</v>
      </c>
      <c r="I15" s="32">
        <v>26</v>
      </c>
      <c r="J15" s="32">
        <v>212</v>
      </c>
      <c r="K15" s="32">
        <v>28</v>
      </c>
      <c r="L15" s="32">
        <v>18</v>
      </c>
      <c r="M15" s="32">
        <v>0</v>
      </c>
      <c r="N15" s="32">
        <v>0</v>
      </c>
      <c r="O15" s="32">
        <v>0</v>
      </c>
      <c r="P15" s="32">
        <v>0</v>
      </c>
      <c r="Q15" s="32">
        <v>0</v>
      </c>
      <c r="R15" s="32">
        <v>0</v>
      </c>
    </row>
    <row r="16" spans="1:18" ht="12" customHeight="1" x14ac:dyDescent="0.2">
      <c r="A16" s="15" t="s">
        <v>11</v>
      </c>
      <c r="B16" s="29" t="s">
        <v>21</v>
      </c>
      <c r="C16" s="33" t="e">
        <f t="shared" ref="C16:R16" si="6">C18/(C13/1000)</f>
        <v>#DIV/0!</v>
      </c>
      <c r="D16" s="33" t="e">
        <f t="shared" si="6"/>
        <v>#DIV/0!</v>
      </c>
      <c r="E16" s="33" t="e">
        <f t="shared" si="6"/>
        <v>#DIV/0!</v>
      </c>
      <c r="F16" s="33" t="e">
        <f t="shared" si="6"/>
        <v>#DIV/0!</v>
      </c>
      <c r="G16" s="33">
        <f t="shared" si="6"/>
        <v>38.095238095238095</v>
      </c>
      <c r="H16" s="33">
        <f t="shared" si="6"/>
        <v>30.927835051546392</v>
      </c>
      <c r="I16" s="33">
        <f t="shared" si="6"/>
        <v>15.350877192982455</v>
      </c>
      <c r="J16" s="33">
        <f t="shared" si="6"/>
        <v>8.7293889427740066</v>
      </c>
      <c r="K16" s="33">
        <f t="shared" si="6"/>
        <v>8.5106382978723403</v>
      </c>
      <c r="L16" s="33">
        <f t="shared" si="6"/>
        <v>7.0316423907584129</v>
      </c>
      <c r="M16" s="33">
        <f t="shared" si="6"/>
        <v>7.0316423907584129</v>
      </c>
      <c r="N16" s="33">
        <f t="shared" si="6"/>
        <v>6.7385444743935308</v>
      </c>
      <c r="O16" s="33">
        <f t="shared" si="6"/>
        <v>6.7385444743935308</v>
      </c>
      <c r="P16" s="33">
        <f t="shared" si="6"/>
        <v>6.7385444743935308</v>
      </c>
      <c r="Q16" s="33">
        <f t="shared" si="6"/>
        <v>6.7385444743935308</v>
      </c>
      <c r="R16" s="33">
        <f t="shared" si="6"/>
        <v>6.7385444743935308</v>
      </c>
    </row>
    <row r="17" spans="1:18" ht="12" customHeight="1" x14ac:dyDescent="0.2">
      <c r="A17" s="15"/>
      <c r="B17" s="28" t="s">
        <v>22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18" ht="12" customHeight="1" x14ac:dyDescent="0.2">
      <c r="A18" s="15"/>
      <c r="B18" s="34" t="s">
        <v>23</v>
      </c>
      <c r="C18" s="35">
        <v>0</v>
      </c>
      <c r="D18" s="35">
        <v>0</v>
      </c>
      <c r="E18" s="35">
        <v>0</v>
      </c>
      <c r="F18" s="35">
        <v>2</v>
      </c>
      <c r="G18" s="35">
        <v>4</v>
      </c>
      <c r="H18" s="36">
        <v>6</v>
      </c>
      <c r="I18" s="36">
        <v>7</v>
      </c>
      <c r="J18" s="36">
        <v>9</v>
      </c>
      <c r="K18" s="36">
        <v>12</v>
      </c>
      <c r="L18" s="36">
        <v>14</v>
      </c>
      <c r="M18" s="36">
        <v>14</v>
      </c>
      <c r="N18" s="36">
        <v>20</v>
      </c>
      <c r="O18" s="36">
        <v>20</v>
      </c>
      <c r="P18" s="36">
        <v>20</v>
      </c>
      <c r="Q18" s="36">
        <v>20</v>
      </c>
      <c r="R18" s="36">
        <v>20</v>
      </c>
    </row>
    <row r="19" spans="1:18" ht="12" customHeight="1" x14ac:dyDescent="0.2">
      <c r="A19" s="15"/>
      <c r="B19" s="37" t="s">
        <v>24</v>
      </c>
      <c r="C19" s="35">
        <v>0</v>
      </c>
      <c r="D19" s="35">
        <v>0</v>
      </c>
      <c r="E19" s="35">
        <v>0</v>
      </c>
      <c r="F19" s="38">
        <v>2</v>
      </c>
      <c r="G19" s="38">
        <v>2</v>
      </c>
      <c r="H19" s="38">
        <v>2</v>
      </c>
      <c r="I19" s="39">
        <v>1</v>
      </c>
      <c r="J19" s="39">
        <v>2</v>
      </c>
      <c r="K19" s="39">
        <v>3</v>
      </c>
      <c r="L19" s="39">
        <v>2</v>
      </c>
      <c r="M19" s="39">
        <v>2</v>
      </c>
      <c r="N19" s="39">
        <v>6</v>
      </c>
      <c r="O19" s="39">
        <v>6</v>
      </c>
      <c r="P19" s="39">
        <v>6</v>
      </c>
      <c r="Q19" s="39">
        <v>6</v>
      </c>
      <c r="R19" s="39">
        <v>6</v>
      </c>
    </row>
    <row r="20" spans="1:18" ht="12" customHeight="1" x14ac:dyDescent="0.2">
      <c r="A20" s="15" t="s">
        <v>11</v>
      </c>
      <c r="B20" s="37" t="s">
        <v>25</v>
      </c>
      <c r="C20" s="35">
        <v>0</v>
      </c>
      <c r="D20" s="35">
        <v>0</v>
      </c>
      <c r="E20" s="35">
        <v>0</v>
      </c>
      <c r="F20" s="38">
        <v>2</v>
      </c>
      <c r="G20" s="38">
        <v>3</v>
      </c>
      <c r="H20" s="39">
        <v>6</v>
      </c>
      <c r="I20" s="39">
        <v>6</v>
      </c>
      <c r="J20" s="39">
        <v>9</v>
      </c>
      <c r="K20" s="39">
        <v>12</v>
      </c>
      <c r="L20" s="39">
        <v>14</v>
      </c>
      <c r="M20" s="39">
        <v>14</v>
      </c>
      <c r="N20" s="39">
        <v>14</v>
      </c>
      <c r="O20" s="39">
        <v>14</v>
      </c>
      <c r="P20" s="39">
        <v>14</v>
      </c>
      <c r="Q20" s="39">
        <v>14</v>
      </c>
      <c r="R20" s="39">
        <v>14</v>
      </c>
    </row>
    <row r="21" spans="1:18" ht="12" customHeight="1" x14ac:dyDescent="0.2">
      <c r="A21" s="15"/>
      <c r="B21" s="28" t="s">
        <v>26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18" ht="12" customHeight="1" x14ac:dyDescent="0.2">
      <c r="A22" s="15" t="s">
        <v>11</v>
      </c>
      <c r="B22" s="37" t="s">
        <v>27</v>
      </c>
      <c r="C22" s="38" t="s">
        <v>28</v>
      </c>
      <c r="D22" s="38">
        <f t="shared" ref="D22:R22" si="7">D18-C18</f>
        <v>0</v>
      </c>
      <c r="E22" s="38">
        <f t="shared" si="7"/>
        <v>0</v>
      </c>
      <c r="F22" s="38">
        <f t="shared" si="7"/>
        <v>2</v>
      </c>
      <c r="G22" s="38">
        <f t="shared" si="7"/>
        <v>2</v>
      </c>
      <c r="H22" s="38">
        <f t="shared" si="7"/>
        <v>2</v>
      </c>
      <c r="I22" s="38">
        <f t="shared" si="7"/>
        <v>1</v>
      </c>
      <c r="J22" s="38">
        <f t="shared" si="7"/>
        <v>2</v>
      </c>
      <c r="K22" s="38">
        <f t="shared" si="7"/>
        <v>3</v>
      </c>
      <c r="L22" s="38">
        <f t="shared" si="7"/>
        <v>2</v>
      </c>
      <c r="M22" s="38">
        <f>M18-L18</f>
        <v>0</v>
      </c>
      <c r="N22" s="38">
        <f>N18-M18</f>
        <v>6</v>
      </c>
      <c r="O22" s="38">
        <f t="shared" si="7"/>
        <v>0</v>
      </c>
      <c r="P22" s="38">
        <f t="shared" si="7"/>
        <v>0</v>
      </c>
      <c r="Q22" s="38">
        <f t="shared" si="7"/>
        <v>0</v>
      </c>
      <c r="R22" s="38">
        <f t="shared" si="7"/>
        <v>0</v>
      </c>
    </row>
    <row r="23" spans="1:18" ht="12" customHeight="1" x14ac:dyDescent="0.2">
      <c r="A23" s="15" t="s">
        <v>11</v>
      </c>
      <c r="B23" s="37" t="s">
        <v>29</v>
      </c>
      <c r="C23" s="38" t="s">
        <v>28</v>
      </c>
      <c r="D23" s="38">
        <f t="shared" ref="D23:R23" si="8">D20-C20</f>
        <v>0</v>
      </c>
      <c r="E23" s="38">
        <f t="shared" si="8"/>
        <v>0</v>
      </c>
      <c r="F23" s="38">
        <f t="shared" si="8"/>
        <v>2</v>
      </c>
      <c r="G23" s="38">
        <f t="shared" si="8"/>
        <v>1</v>
      </c>
      <c r="H23" s="38">
        <f t="shared" si="8"/>
        <v>3</v>
      </c>
      <c r="I23" s="38">
        <f t="shared" si="8"/>
        <v>0</v>
      </c>
      <c r="J23" s="38">
        <f t="shared" si="8"/>
        <v>3</v>
      </c>
      <c r="K23" s="38">
        <f t="shared" si="8"/>
        <v>3</v>
      </c>
      <c r="L23" s="38">
        <f t="shared" si="8"/>
        <v>2</v>
      </c>
      <c r="M23" s="38">
        <f t="shared" si="8"/>
        <v>0</v>
      </c>
      <c r="N23" s="38">
        <f t="shared" si="8"/>
        <v>0</v>
      </c>
      <c r="O23" s="38">
        <f t="shared" si="8"/>
        <v>0</v>
      </c>
      <c r="P23" s="38">
        <f t="shared" si="8"/>
        <v>0</v>
      </c>
      <c r="Q23" s="38">
        <f t="shared" si="8"/>
        <v>0</v>
      </c>
      <c r="R23" s="38">
        <f t="shared" si="8"/>
        <v>0</v>
      </c>
    </row>
    <row r="24" spans="1:18" ht="12" customHeight="1" x14ac:dyDescent="0.2">
      <c r="A24" s="15"/>
      <c r="B24" s="28" t="s">
        <v>30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</row>
    <row r="25" spans="1:18" ht="12" customHeight="1" x14ac:dyDescent="0.2">
      <c r="A25" s="15"/>
      <c r="B25" s="40" t="s">
        <v>31</v>
      </c>
      <c r="C25" s="41">
        <v>0</v>
      </c>
      <c r="D25" s="41">
        <v>0</v>
      </c>
      <c r="E25" s="41">
        <v>2</v>
      </c>
      <c r="F25" s="41">
        <v>2</v>
      </c>
      <c r="G25" s="41">
        <v>3</v>
      </c>
      <c r="H25" s="42">
        <v>5</v>
      </c>
      <c r="I25" s="42">
        <v>8</v>
      </c>
      <c r="J25" s="42">
        <v>10</v>
      </c>
      <c r="K25" s="41">
        <v>6</v>
      </c>
      <c r="L25" s="41">
        <v>4</v>
      </c>
      <c r="M25" s="41">
        <v>1</v>
      </c>
      <c r="N25" s="41">
        <v>6</v>
      </c>
      <c r="O25" s="42">
        <v>6</v>
      </c>
      <c r="P25" s="42">
        <v>6</v>
      </c>
      <c r="Q25" s="42">
        <v>6</v>
      </c>
      <c r="R25" s="42">
        <v>6</v>
      </c>
    </row>
    <row r="26" spans="1:18" ht="12" customHeight="1" x14ac:dyDescent="0.2">
      <c r="A26" s="15"/>
      <c r="B26" s="40" t="s">
        <v>32</v>
      </c>
      <c r="C26" s="41">
        <v>0</v>
      </c>
      <c r="D26" s="41">
        <v>0</v>
      </c>
      <c r="E26" s="41">
        <v>2</v>
      </c>
      <c r="F26" s="41">
        <v>2</v>
      </c>
      <c r="G26" s="41">
        <v>3</v>
      </c>
      <c r="H26" s="42">
        <v>5</v>
      </c>
      <c r="I26" s="42">
        <v>8</v>
      </c>
      <c r="J26" s="42">
        <v>10</v>
      </c>
      <c r="K26" s="41">
        <v>6</v>
      </c>
      <c r="L26" s="41">
        <v>4</v>
      </c>
      <c r="M26" s="41">
        <v>1</v>
      </c>
      <c r="N26" s="41">
        <v>6</v>
      </c>
      <c r="O26" s="42">
        <v>6</v>
      </c>
      <c r="P26" s="42">
        <v>6</v>
      </c>
      <c r="Q26" s="42">
        <v>6</v>
      </c>
      <c r="R26" s="42">
        <v>6</v>
      </c>
    </row>
    <row r="27" spans="1:18" ht="12" customHeight="1" x14ac:dyDescent="0.2">
      <c r="A27" s="15"/>
      <c r="B27" s="43" t="s">
        <v>33</v>
      </c>
      <c r="C27" s="41">
        <v>0</v>
      </c>
      <c r="D27" s="41">
        <v>0</v>
      </c>
      <c r="E27" s="41">
        <v>2</v>
      </c>
      <c r="F27" s="41">
        <v>2</v>
      </c>
      <c r="G27" s="41">
        <v>2</v>
      </c>
      <c r="H27" s="42">
        <v>5</v>
      </c>
      <c r="I27" s="42">
        <v>8</v>
      </c>
      <c r="J27" s="42">
        <v>15</v>
      </c>
      <c r="K27" s="41">
        <v>4</v>
      </c>
      <c r="L27" s="41">
        <v>4</v>
      </c>
      <c r="M27" s="41">
        <v>0</v>
      </c>
      <c r="N27" s="41">
        <v>1</v>
      </c>
      <c r="O27" s="42">
        <v>6</v>
      </c>
      <c r="P27" s="42">
        <v>6</v>
      </c>
      <c r="Q27" s="42">
        <v>6</v>
      </c>
      <c r="R27" s="42">
        <v>6</v>
      </c>
    </row>
    <row r="28" spans="1:18" ht="12" customHeight="1" x14ac:dyDescent="0.2">
      <c r="A28" s="15"/>
      <c r="B28" s="43" t="s">
        <v>34</v>
      </c>
      <c r="C28" s="41">
        <v>0</v>
      </c>
      <c r="D28" s="41">
        <v>0</v>
      </c>
      <c r="E28" s="41">
        <v>1</v>
      </c>
      <c r="F28" s="41">
        <v>2</v>
      </c>
      <c r="G28" s="41">
        <v>1</v>
      </c>
      <c r="H28" s="42">
        <v>5</v>
      </c>
      <c r="I28" s="42">
        <v>7</v>
      </c>
      <c r="J28" s="42">
        <v>14</v>
      </c>
      <c r="K28" s="41">
        <v>4</v>
      </c>
      <c r="L28" s="41">
        <v>4</v>
      </c>
      <c r="M28" s="41">
        <v>0</v>
      </c>
      <c r="N28" s="41">
        <v>0</v>
      </c>
      <c r="O28" s="42">
        <v>0</v>
      </c>
      <c r="P28" s="42">
        <v>0</v>
      </c>
      <c r="Q28" s="42">
        <v>0</v>
      </c>
      <c r="R28" s="42">
        <v>0</v>
      </c>
    </row>
    <row r="29" spans="1:18" ht="12" customHeight="1" x14ac:dyDescent="0.2">
      <c r="A29" s="15" t="s">
        <v>11</v>
      </c>
      <c r="B29" s="44" t="s">
        <v>35</v>
      </c>
      <c r="C29" s="45">
        <f t="shared" ref="C29:R29" si="9">C25-C26</f>
        <v>0</v>
      </c>
      <c r="D29" s="45">
        <f t="shared" si="9"/>
        <v>0</v>
      </c>
      <c r="E29" s="45">
        <f t="shared" si="9"/>
        <v>0</v>
      </c>
      <c r="F29" s="45">
        <f t="shared" si="9"/>
        <v>0</v>
      </c>
      <c r="G29" s="45">
        <f t="shared" si="9"/>
        <v>0</v>
      </c>
      <c r="H29" s="45">
        <f t="shared" si="9"/>
        <v>0</v>
      </c>
      <c r="I29" s="45">
        <f t="shared" si="9"/>
        <v>0</v>
      </c>
      <c r="J29" s="45">
        <f t="shared" si="9"/>
        <v>0</v>
      </c>
      <c r="K29" s="45">
        <f t="shared" si="9"/>
        <v>0</v>
      </c>
      <c r="L29" s="45">
        <f t="shared" si="9"/>
        <v>0</v>
      </c>
      <c r="M29" s="45">
        <f t="shared" si="9"/>
        <v>0</v>
      </c>
      <c r="N29" s="45">
        <f t="shared" si="9"/>
        <v>0</v>
      </c>
      <c r="O29" s="45">
        <f t="shared" si="9"/>
        <v>0</v>
      </c>
      <c r="P29" s="45">
        <f t="shared" si="9"/>
        <v>0</v>
      </c>
      <c r="Q29" s="45">
        <f t="shared" si="9"/>
        <v>0</v>
      </c>
      <c r="R29" s="45">
        <f t="shared" si="9"/>
        <v>0</v>
      </c>
    </row>
    <row r="30" spans="1:18" ht="12" customHeight="1" x14ac:dyDescent="0.2">
      <c r="A30" s="15" t="s">
        <v>11</v>
      </c>
      <c r="B30" s="44" t="s">
        <v>36</v>
      </c>
      <c r="C30" s="46" t="e">
        <f t="shared" ref="C30:R30" si="10">C27/C26</f>
        <v>#DIV/0!</v>
      </c>
      <c r="D30" s="46" t="e">
        <f t="shared" si="10"/>
        <v>#DIV/0!</v>
      </c>
      <c r="E30" s="46">
        <f t="shared" si="10"/>
        <v>1</v>
      </c>
      <c r="F30" s="46">
        <f t="shared" si="10"/>
        <v>1</v>
      </c>
      <c r="G30" s="46">
        <f t="shared" si="10"/>
        <v>0.66666666666666663</v>
      </c>
      <c r="H30" s="46">
        <f t="shared" si="10"/>
        <v>1</v>
      </c>
      <c r="I30" s="46">
        <f t="shared" si="10"/>
        <v>1</v>
      </c>
      <c r="J30" s="46">
        <f t="shared" si="10"/>
        <v>1.5</v>
      </c>
      <c r="K30" s="46">
        <f t="shared" si="10"/>
        <v>0.66666666666666663</v>
      </c>
      <c r="L30" s="46">
        <f t="shared" si="10"/>
        <v>1</v>
      </c>
      <c r="M30" s="46">
        <f t="shared" si="10"/>
        <v>0</v>
      </c>
      <c r="N30" s="46">
        <f t="shared" si="10"/>
        <v>0.16666666666666666</v>
      </c>
      <c r="O30" s="46">
        <f t="shared" si="10"/>
        <v>1</v>
      </c>
      <c r="P30" s="46">
        <f t="shared" si="10"/>
        <v>1</v>
      </c>
      <c r="Q30" s="46">
        <f t="shared" si="10"/>
        <v>1</v>
      </c>
      <c r="R30" s="46">
        <f t="shared" si="10"/>
        <v>1</v>
      </c>
    </row>
    <row r="31" spans="1:18" ht="12" customHeight="1" x14ac:dyDescent="0.2"/>
    <row r="32" spans="1:18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2578125" defaultRowHeight="15" customHeight="1" x14ac:dyDescent="0.2"/>
  <cols>
    <col min="1" max="26" width="8" customWidth="1"/>
  </cols>
  <sheetData>
    <row r="1" ht="12" customHeight="1" x14ac:dyDescent="0.2"/>
    <row r="2" ht="12" customHeight="1" x14ac:dyDescent="0.2"/>
    <row r="3" ht="12" customHeight="1" x14ac:dyDescent="0.2"/>
    <row r="4" ht="12" customHeight="1" x14ac:dyDescent="0.2"/>
    <row r="5" ht="12" customHeight="1" x14ac:dyDescent="0.2"/>
    <row r="6" ht="12" customHeight="1" x14ac:dyDescent="0.2"/>
    <row r="7" ht="12" customHeight="1" x14ac:dyDescent="0.2"/>
    <row r="8" ht="12" customHeight="1" x14ac:dyDescent="0.2"/>
    <row r="9" ht="12" customHeight="1" x14ac:dyDescent="0.2"/>
    <row r="10" ht="12" customHeight="1" x14ac:dyDescent="0.2"/>
    <row r="11" ht="12" customHeight="1" x14ac:dyDescent="0.2"/>
    <row r="12" ht="12" customHeight="1" x14ac:dyDescent="0.2"/>
    <row r="13" ht="12" customHeight="1" x14ac:dyDescent="0.2"/>
    <row r="14" ht="12" customHeight="1" x14ac:dyDescent="0.2"/>
    <row r="15" ht="12" customHeight="1" x14ac:dyDescent="0.2"/>
    <row r="16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Graphics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Gennady Evtodiev</cp:lastModifiedBy>
  <dcterms:modified xsi:type="dcterms:W3CDTF">2019-05-12T19:22:33Z</dcterms:modified>
</cp:coreProperties>
</file>