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\Documents\Grad-School\Research\DKD-Simulations\glomeruluscrosssection\"/>
    </mc:Choice>
  </mc:AlternateContent>
  <bookViews>
    <workbookView xWindow="0" yWindow="0" windowWidth="237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4" i="1" l="1"/>
  <c r="B15" i="1" s="1"/>
  <c r="B16" i="1" s="1"/>
  <c r="B17" i="1" s="1"/>
  <c r="B11" i="1"/>
  <c r="B4" i="1"/>
  <c r="B6" i="1" s="1"/>
  <c r="B28" i="1" l="1"/>
  <c r="B12" i="1"/>
  <c r="B19" i="1" s="1"/>
  <c r="B26" i="1" l="1"/>
</calcChain>
</file>

<file path=xl/sharedStrings.xml><?xml version="1.0" encoding="utf-8"?>
<sst xmlns="http://schemas.openxmlformats.org/spreadsheetml/2006/main" count="50" uniqueCount="40">
  <si>
    <t>cm</t>
  </si>
  <si>
    <t>cm^2</t>
  </si>
  <si>
    <t>km</t>
  </si>
  <si>
    <t>total capillary length</t>
  </si>
  <si>
    <t>total capillary surface area</t>
  </si>
  <si>
    <t>capillary diameter</t>
  </si>
  <si>
    <t>capillary area</t>
  </si>
  <si>
    <t>podocyte cell volume</t>
  </si>
  <si>
    <t>cm^3</t>
  </si>
  <si>
    <t>podocyte cell area</t>
  </si>
  <si>
    <t>glomerular tuft volume</t>
  </si>
  <si>
    <t>podocyte cell radius</t>
  </si>
  <si>
    <t>assuming a sphereical cell</t>
  </si>
  <si>
    <t>assuming a sphereical tuft</t>
  </si>
  <si>
    <t>um^3</t>
  </si>
  <si>
    <t>CC3D values</t>
  </si>
  <si>
    <t>Cell Volume</t>
  </si>
  <si>
    <t>basis</t>
  </si>
  <si>
    <t>basis- really a cross sectional area (2d sim)</t>
  </si>
  <si>
    <t>Capillary Volume</t>
  </si>
  <si>
    <t>glomerular tuft radius</t>
  </si>
  <si>
    <t>glomerular tuft area</t>
  </si>
  <si>
    <t>Cell width</t>
  </si>
  <si>
    <t>Glomerulus Diameter</t>
  </si>
  <si>
    <t>from Bohle</t>
  </si>
  <si>
    <t>from Kikuchi</t>
  </si>
  <si>
    <t>From Grgic</t>
  </si>
  <si>
    <t>Podocytes</t>
  </si>
  <si>
    <t>cell body area</t>
  </si>
  <si>
    <t>um^2</t>
  </si>
  <si>
    <t>primary FP width</t>
  </si>
  <si>
    <t>um</t>
  </si>
  <si>
    <t>secondary FP width</t>
  </si>
  <si>
    <t>tertiary FP length</t>
  </si>
  <si>
    <t>tertiary FP width</t>
  </si>
  <si>
    <t>glomerular podocyte slit diaphragm</t>
  </si>
  <si>
    <t>From Ruotsalainen</t>
  </si>
  <si>
    <t>slit diaphram width</t>
  </si>
  <si>
    <t>Angstrom</t>
  </si>
  <si>
    <t>10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</si>
</sst>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0" workbookViewId="0">
      <selection activeCell="B5" sqref="B5"/>
    </sheetView>
  </sheetViews>
  <sheetFormatPr defaultRowHeight="15" x14ac:dyDescent="0.25"/>
  <cols>
    <col min="1" max="1" width="24.5703125" bestFit="1" customWidth="1"/>
    <col min="2" max="2" width="12" bestFit="1" customWidth="1"/>
    <col min="3" max="3" width="39.140625" bestFit="1" customWidth="1"/>
    <col min="8" max="8" width="18.42578125" bestFit="1" customWidth="1"/>
  </cols>
  <sheetData>
    <row r="1" spans="1:11" x14ac:dyDescent="0.25">
      <c r="A1" t="s">
        <v>3</v>
      </c>
      <c r="B1">
        <v>19</v>
      </c>
      <c r="C1" t="s">
        <v>2</v>
      </c>
      <c r="D1" t="s">
        <v>24</v>
      </c>
      <c r="H1" t="s">
        <v>27</v>
      </c>
      <c r="K1" t="s">
        <v>26</v>
      </c>
    </row>
    <row r="2" spans="1:11" x14ac:dyDescent="0.25">
      <c r="A2" t="s">
        <v>4</v>
      </c>
      <c r="B2">
        <v>6000</v>
      </c>
      <c r="C2" t="s">
        <v>1</v>
      </c>
      <c r="D2" t="s">
        <v>24</v>
      </c>
      <c r="H2" t="s">
        <v>28</v>
      </c>
      <c r="I2">
        <v>52.2</v>
      </c>
      <c r="J2" t="s">
        <v>29</v>
      </c>
    </row>
    <row r="3" spans="1:11" x14ac:dyDescent="0.25">
      <c r="H3" t="s">
        <v>30</v>
      </c>
      <c r="I3">
        <v>0.93</v>
      </c>
      <c r="J3" t="s">
        <v>31</v>
      </c>
    </row>
    <row r="4" spans="1:11" x14ac:dyDescent="0.25">
      <c r="A4" t="s">
        <v>5</v>
      </c>
      <c r="B4">
        <f>B2/(B1*100000)/PI()</f>
        <v>1.0051891142646022E-3</v>
      </c>
      <c r="C4" t="s">
        <v>0</v>
      </c>
      <c r="H4" t="s">
        <v>32</v>
      </c>
      <c r="I4">
        <v>0.5</v>
      </c>
      <c r="J4" t="s">
        <v>31</v>
      </c>
    </row>
    <row r="5" spans="1:11" x14ac:dyDescent="0.25">
      <c r="A5" t="s">
        <v>5</v>
      </c>
      <c r="B5" t="s">
        <v>39</v>
      </c>
      <c r="H5" t="s">
        <v>33</v>
      </c>
      <c r="I5">
        <v>1.79</v>
      </c>
      <c r="J5" t="s">
        <v>31</v>
      </c>
    </row>
    <row r="6" spans="1:11" x14ac:dyDescent="0.25">
      <c r="A6" t="s">
        <v>6</v>
      </c>
      <c r="B6">
        <f>B4^2 * PI() /4</f>
        <v>7.9357035336679135E-7</v>
      </c>
      <c r="C6" t="s">
        <v>8</v>
      </c>
      <c r="H6" t="s">
        <v>34</v>
      </c>
      <c r="I6">
        <v>0.28999999999999998</v>
      </c>
      <c r="J6" t="s">
        <v>31</v>
      </c>
    </row>
    <row r="9" spans="1:11" x14ac:dyDescent="0.25">
      <c r="A9" t="s">
        <v>7</v>
      </c>
      <c r="B9">
        <v>2000</v>
      </c>
      <c r="C9" t="s">
        <v>14</v>
      </c>
      <c r="D9" t="s">
        <v>25</v>
      </c>
      <c r="H9" t="s">
        <v>35</v>
      </c>
      <c r="K9" t="s">
        <v>36</v>
      </c>
    </row>
    <row r="10" spans="1:11" x14ac:dyDescent="0.25">
      <c r="B10">
        <f>B9/10000^3</f>
        <v>2.0000000000000001E-9</v>
      </c>
      <c r="C10" t="s">
        <v>8</v>
      </c>
      <c r="H10" t="s">
        <v>37</v>
      </c>
      <c r="I10">
        <v>390</v>
      </c>
      <c r="J10" t="s">
        <v>38</v>
      </c>
    </row>
    <row r="11" spans="1:11" x14ac:dyDescent="0.25">
      <c r="A11" t="s">
        <v>11</v>
      </c>
      <c r="B11">
        <f>B10^(1/3) / PI() /4 * 3</f>
        <v>3.0078399449444935E-4</v>
      </c>
      <c r="D11" t="s">
        <v>12</v>
      </c>
      <c r="I11">
        <v>3.9E-2</v>
      </c>
      <c r="J11" t="s">
        <v>31</v>
      </c>
    </row>
    <row r="12" spans="1:11" x14ac:dyDescent="0.25">
      <c r="A12" t="s">
        <v>9</v>
      </c>
      <c r="B12">
        <f>PI() * B11^2</f>
        <v>2.8422306460126526E-7</v>
      </c>
    </row>
    <row r="14" spans="1:11" x14ac:dyDescent="0.25">
      <c r="A14" t="s">
        <v>10</v>
      </c>
      <c r="B14">
        <f>2.4 * 10^6</f>
        <v>2400000</v>
      </c>
      <c r="C14" t="s">
        <v>14</v>
      </c>
      <c r="D14" t="s">
        <v>25</v>
      </c>
    </row>
    <row r="15" spans="1:11" x14ac:dyDescent="0.25">
      <c r="B15">
        <f>B14/10000^3</f>
        <v>2.3999999999999999E-6</v>
      </c>
      <c r="C15" t="s">
        <v>8</v>
      </c>
    </row>
    <row r="16" spans="1:11" x14ac:dyDescent="0.25">
      <c r="A16" t="s">
        <v>20</v>
      </c>
      <c r="B16">
        <f>B15^(1/3) / PI() /4 * 3</f>
        <v>3.1963068922250212E-3</v>
      </c>
      <c r="D16" t="s">
        <v>13</v>
      </c>
    </row>
    <row r="17" spans="1:3" x14ac:dyDescent="0.25">
      <c r="A17" t="s">
        <v>21</v>
      </c>
      <c r="B17">
        <f>PI() * B16^2</f>
        <v>3.2095697283452525E-5</v>
      </c>
    </row>
    <row r="19" spans="1:3" x14ac:dyDescent="0.25">
      <c r="B19">
        <f>B6/B12</f>
        <v>2.7920688086312988</v>
      </c>
    </row>
    <row r="21" spans="1:3" x14ac:dyDescent="0.25">
      <c r="A21" t="s">
        <v>15</v>
      </c>
    </row>
    <row r="23" spans="1:3" x14ac:dyDescent="0.25">
      <c r="A23" t="s">
        <v>16</v>
      </c>
      <c r="B23">
        <v>25</v>
      </c>
      <c r="C23" t="s">
        <v>18</v>
      </c>
    </row>
    <row r="24" spans="1:3" x14ac:dyDescent="0.25">
      <c r="A24" t="s">
        <v>22</v>
      </c>
      <c r="B24">
        <v>5</v>
      </c>
      <c r="C24" t="s">
        <v>17</v>
      </c>
    </row>
    <row r="26" spans="1:3" x14ac:dyDescent="0.25">
      <c r="A26" t="s">
        <v>19</v>
      </c>
      <c r="B26">
        <f>B23*B6/B12</f>
        <v>69.801720215782467</v>
      </c>
    </row>
    <row r="28" spans="1:3" x14ac:dyDescent="0.25">
      <c r="A28" t="s">
        <v>23</v>
      </c>
      <c r="B28">
        <f>B24 *(B11+B16)/B11</f>
        <v>58.132928459130589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2018-01-31T14:38:04Z</dcterms:created>
  <dcterms:modified xsi:type="dcterms:W3CDTF">2018-03-08T17:55:49Z</dcterms:modified>
</cp:coreProperties>
</file>