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700"/>
  </bookViews>
  <sheets>
    <sheet name="1-SUMMARY WEEKLY STATS" sheetId="2" r:id="rId1"/>
    <sheet name="3-Trends by Site" sheetId="3" r:id="rId2"/>
    <sheet name="2-Weekly Dashboard " sheetId="1" r:id="rId3"/>
    <sheet name="5-MONTHLY CONFIRMED STATISTICS " sheetId="5" state="hidden" r:id="rId4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<sst xmlns="http://schemas.openxmlformats.org/spreadsheetml/2006/main" count="1206" uniqueCount="218">
  <si>
    <t>ZAZIC COP 24 CUMULATIVE STATISTICS: PERIOD 01 OCT 2024- 30 SEPT 2025</t>
  </si>
  <si>
    <t>MC Numbers - starting October 2023</t>
  </si>
  <si>
    <t>MC RATES</t>
  </si>
  <si>
    <t xml:space="preserve">MC ADVERSE EVENTS </t>
  </si>
  <si>
    <t>AE</t>
  </si>
  <si>
    <t>RATES*</t>
  </si>
  <si>
    <t>PROGRESS TO TARGET (COP 23)</t>
  </si>
  <si>
    <t>Surgical</t>
  </si>
  <si>
    <t>ShangRing</t>
  </si>
  <si>
    <t>Procedure Type</t>
  </si>
  <si>
    <t>Procedure</t>
  </si>
  <si>
    <t>Location</t>
  </si>
  <si>
    <t>Static Site #</t>
  </si>
  <si>
    <t>Outreach #</t>
  </si>
  <si>
    <t xml:space="preserve">Cumulative Total </t>
  </si>
  <si>
    <t>Static</t>
  </si>
  <si>
    <t>Outreach</t>
  </si>
  <si>
    <t>Moderate</t>
  </si>
  <si>
    <t>Severe</t>
  </si>
  <si>
    <t>Moderate &amp; Severe</t>
  </si>
  <si>
    <t>Sept 30  Target</t>
  </si>
  <si>
    <t xml:space="preserve"> Balance for Sept 30 Target</t>
  </si>
  <si>
    <t>%  Sept 30 Target</t>
  </si>
  <si>
    <t>* More accurate figures provided by monthly statistics possibly because  wide time range of occurrence of some AEs from the time of surgery affects the timing of the reporting.</t>
  </si>
  <si>
    <t>DISTRICT</t>
  </si>
  <si>
    <t>FACILITY</t>
  </si>
  <si>
    <t>TOTAL</t>
  </si>
  <si>
    <t>Oct 1- Oct 6, 2024</t>
  </si>
  <si>
    <t>Oct 7  - Oct 13, 2024</t>
  </si>
  <si>
    <t>Oct 14 - Oct 20, 2024</t>
  </si>
  <si>
    <t>Oct 21 - Oct 27, 2024</t>
  </si>
  <si>
    <t>Oct 28- Nov 3, 2024</t>
  </si>
  <si>
    <t>Nov 4 - Nov 10, 2024</t>
  </si>
  <si>
    <t>Nov 11 - Nov 17, 2024</t>
  </si>
  <si>
    <t>Nov 18 - Nov 24, 2024</t>
  </si>
  <si>
    <t>Nov 25 - Dec 1, 2024</t>
  </si>
  <si>
    <t>Dec 2 - Dec 8, 2024</t>
  </si>
  <si>
    <t>Dec 9 -15  Dec, 2024</t>
  </si>
  <si>
    <t>Dec 16 - Dec 22, 2024</t>
  </si>
  <si>
    <t>Dec 23 - Dec 29, 2024</t>
  </si>
  <si>
    <t>Dec 30-  - Jan 5, 2025</t>
  </si>
  <si>
    <t>Jan 6- Jan 12, 2025</t>
  </si>
  <si>
    <t>Jan 13 - Jan 19, 2025</t>
  </si>
  <si>
    <t>Jan 20 - Jan  26, 2025</t>
  </si>
  <si>
    <t>Jan 27 - Feb 2, 2025</t>
  </si>
  <si>
    <t>Feb 3 - Feb  9, 2025</t>
  </si>
  <si>
    <t>Feb 10 - Feb 16, 2025</t>
  </si>
  <si>
    <t>Feb 17 - Feb 23, 2025</t>
  </si>
  <si>
    <t>Feb 24- March 2, 2025</t>
  </si>
  <si>
    <t>March 3- March 9, 2025</t>
  </si>
  <si>
    <t>March 10 - March 16, 2025</t>
  </si>
  <si>
    <t>March 17 - March 23, 2025</t>
  </si>
  <si>
    <t>March 24 - March 30, 2025</t>
  </si>
  <si>
    <t>March 31 - April 6, 2025</t>
  </si>
  <si>
    <t>April 7 - April 13, 2025</t>
  </si>
  <si>
    <t>April 14 - April 20, 2025</t>
  </si>
  <si>
    <t>April 21- April 27, 2025</t>
  </si>
  <si>
    <t>Apr 28- May 4, 2025</t>
  </si>
  <si>
    <t>May 5 -May 11 ,2025</t>
  </si>
  <si>
    <t>May 12 - May 18, 2025</t>
  </si>
  <si>
    <t>May 19  - May25 , 2025</t>
  </si>
  <si>
    <t>May 26 - June 1 , 2025</t>
  </si>
  <si>
    <t>June 2 - June 8 , 2025</t>
  </si>
  <si>
    <t>June 10  - june 16, 2024</t>
  </si>
  <si>
    <t>June 17 - June 23, 2024</t>
  </si>
  <si>
    <t>June 24 - June 30 , 2024</t>
  </si>
  <si>
    <t>July 1 - july 7, 2024</t>
  </si>
  <si>
    <t>july 8 -July 14, 2024</t>
  </si>
  <si>
    <t>July 15 - July 21, 2024</t>
  </si>
  <si>
    <t>July 22- July  28, 2024</t>
  </si>
  <si>
    <t>July 29- Aug 4, 2024</t>
  </si>
  <si>
    <t>Aug 5 - Aug 11, 2024</t>
  </si>
  <si>
    <t>Aug 30 - Sept 05, 2021</t>
  </si>
  <si>
    <t>Sept  06- Sept 12, 2019</t>
  </si>
  <si>
    <t>Sept 13 - Sept 19, 2021</t>
  </si>
  <si>
    <t>Target Up To Sep 2024</t>
  </si>
  <si>
    <t>Outputs To Date</t>
  </si>
  <si>
    <t>Balance Up To Sep 2024</t>
  </si>
  <si>
    <t>% Achieved To Date</t>
  </si>
  <si>
    <t>ALL ZAZIC</t>
  </si>
  <si>
    <t>AE %</t>
  </si>
  <si>
    <t>ZICHIRE</t>
  </si>
  <si>
    <t>CHITUNGWIZA</t>
  </si>
  <si>
    <t>City Med</t>
  </si>
  <si>
    <t>Zengeza Clin</t>
  </si>
  <si>
    <t>Seke South</t>
  </si>
  <si>
    <t>Seke North</t>
  </si>
  <si>
    <t>Chitungwiza Hosp</t>
  </si>
  <si>
    <t>CHEGUTU</t>
  </si>
  <si>
    <t>Chegutu Dist</t>
  </si>
  <si>
    <t>Norton</t>
  </si>
  <si>
    <t>GURUVE</t>
  </si>
  <si>
    <t>Guruve Dist</t>
  </si>
  <si>
    <t>Bepura</t>
  </si>
  <si>
    <t>GOROMONZI</t>
  </si>
  <si>
    <t>Makumbe</t>
  </si>
  <si>
    <t>Kowoyo</t>
  </si>
  <si>
    <t>Ruwa</t>
  </si>
  <si>
    <t>MATOBO</t>
  </si>
  <si>
    <t>Tshelanyemba</t>
  </si>
  <si>
    <t>St Josephs</t>
  </si>
  <si>
    <t>Maphisa</t>
  </si>
  <si>
    <t>SANYATI</t>
  </si>
  <si>
    <t>Kadoma</t>
  </si>
  <si>
    <t>Sanyati Hosp</t>
  </si>
  <si>
    <t>Rimuka</t>
  </si>
  <si>
    <t>Chakari</t>
  </si>
  <si>
    <t>MHONDORO</t>
  </si>
  <si>
    <t>Donain</t>
  </si>
  <si>
    <t>St Michaels</t>
  </si>
  <si>
    <t>Turf</t>
  </si>
  <si>
    <t>ZACH</t>
  </si>
  <si>
    <t>GOKWE SOUTH</t>
  </si>
  <si>
    <t>Kana</t>
  </si>
  <si>
    <t>Sesame Clinic</t>
  </si>
  <si>
    <t xml:space="preserve">Sai </t>
  </si>
  <si>
    <t>Tongwe</t>
  </si>
  <si>
    <t>Gokwe Dist</t>
  </si>
  <si>
    <t>LUPANE</t>
  </si>
  <si>
    <t>St Luke's</t>
  </si>
  <si>
    <t>St Pauls</t>
  </si>
  <si>
    <t>MBERENGWA</t>
  </si>
  <si>
    <t>Musume</t>
  </si>
  <si>
    <t>Masase</t>
  </si>
  <si>
    <t>Mberengwa</t>
  </si>
  <si>
    <t>Mnene</t>
  </si>
  <si>
    <t>MARONDERA</t>
  </si>
  <si>
    <t>Marondera Hosp</t>
  </si>
  <si>
    <t>Igava</t>
  </si>
  <si>
    <t>Mahusekwa Hosp</t>
  </si>
  <si>
    <t>HURUNGWE</t>
  </si>
  <si>
    <t>Karoi Dist Hosp</t>
  </si>
  <si>
    <t>Mwami</t>
  </si>
  <si>
    <t>Hurungwe Rural Hosp</t>
  </si>
  <si>
    <t>Tengwe</t>
  </si>
  <si>
    <t>Chidamoyo Hosp</t>
  </si>
  <si>
    <t>MBIRE</t>
  </si>
  <si>
    <t>Chitsungo</t>
  </si>
  <si>
    <t>Mahuwe</t>
  </si>
  <si>
    <t>ZAKA</t>
  </si>
  <si>
    <t>Ndanga Hosp</t>
  </si>
  <si>
    <t>Bota</t>
  </si>
  <si>
    <t>Musiso Hosp</t>
  </si>
  <si>
    <t>Oct 1 - Oct 6, 2024</t>
  </si>
  <si>
    <t>Dec 9 -15 Dec, 2024</t>
  </si>
  <si>
    <t>Dec 30-  Jan 5, 2025</t>
  </si>
  <si>
    <t>Jan 6 - Jan 12, 2025</t>
  </si>
  <si>
    <t>March 3 - March 9, 2025</t>
  </si>
  <si>
    <t>March 31- April 6, 2025</t>
  </si>
  <si>
    <t>April 28,2025</t>
  </si>
  <si>
    <t xml:space="preserve"> - May 4 , 2025</t>
  </si>
  <si>
    <t>May 12- May 18, 2025</t>
  </si>
  <si>
    <t xml:space="preserve"> </t>
  </si>
  <si>
    <t>June 2 - June 8, 2025</t>
  </si>
  <si>
    <t>June 9  - June 15, 2025</t>
  </si>
  <si>
    <t>June 16 - June 22, 2025</t>
  </si>
  <si>
    <t>June 23 - June 29 , 2025</t>
  </si>
  <si>
    <t>June 30 - July 6, 2025</t>
  </si>
  <si>
    <t>July 7 -July 13, 2025</t>
  </si>
  <si>
    <t>July 14 - July 20, 2025</t>
  </si>
  <si>
    <t>July 21- July  27, 2025</t>
  </si>
  <si>
    <t>July 28- Aug 3, 2025</t>
  </si>
  <si>
    <t>Aug 4 - Aug 10, 2025</t>
  </si>
  <si>
    <t>ANNUAL TOTALS (Oct 1 - Sept 30)</t>
  </si>
  <si>
    <t># MCs</t>
  </si>
  <si>
    <t>Adverse Events</t>
  </si>
  <si>
    <t>SURGICAL</t>
  </si>
  <si>
    <t>CUMMULATIVE STATS</t>
  </si>
  <si>
    <t>WEEKLY TOTAL</t>
  </si>
  <si>
    <t>% AE</t>
  </si>
  <si>
    <t>Total Surgical</t>
  </si>
  <si>
    <t>Total ShangRing</t>
  </si>
  <si>
    <t>Total Static</t>
  </si>
  <si>
    <t>Total Outreach</t>
  </si>
  <si>
    <t>ANNUAL TOTAL</t>
  </si>
  <si>
    <t>ZAZIC OVERALL</t>
  </si>
  <si>
    <t>BY DISTRICT</t>
  </si>
  <si>
    <t>Sai Clinic</t>
  </si>
  <si>
    <t>Mwami Clinic</t>
  </si>
  <si>
    <t>St Pauls Mission</t>
  </si>
  <si>
    <t>Mahusekwa</t>
  </si>
  <si>
    <t>Mahuwe Clinic</t>
  </si>
  <si>
    <t>Kadoma Hosp</t>
  </si>
  <si>
    <t>``</t>
  </si>
  <si>
    <t xml:space="preserve">*STATISTICS TO BE UPDATED MONTHLY FROM </t>
  </si>
  <si>
    <t>SIGNED SITE RETURNS (by mid of following month)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</si>
  <si>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</si>
  <si>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</si>
  <si>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</si>
  <si>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</si>
  <si>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</si>
  <si>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</si>
  <si>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</si>
  <si>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</si>
  <si>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</si>
  <si>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</si>
  <si>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</si>
  <si>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</si>
  <si>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MONTHLY TOTAL</t>
  </si>
  <si>
    <t>TOTAL BY AGECAT</t>
  </si>
  <si>
    <t>CUMULATIVE TOTALS</t>
  </si>
  <si>
    <t>10 - 14 yrs  old</t>
  </si>
  <si>
    <t>15 - 19 yrs  old</t>
  </si>
  <si>
    <t>20 - 24 yrs  old</t>
  </si>
  <si>
    <t>25 - 29 yrs  old</t>
  </si>
  <si>
    <t>30 - 34 yrs old</t>
  </si>
  <si>
    <t>35 - 39 yrs old</t>
  </si>
  <si>
    <t>40 - 44 yrs</t>
  </si>
  <si>
    <t>45-49 yrs old</t>
  </si>
  <si>
    <t>&gt; 50 yrs  old</t>
  </si>
  <si>
    <t>20 - 14 yrs  old</t>
  </si>
  <si>
    <t>30 - 49 yrs  old</t>
  </si>
  <si>
    <t>Karoi</t>
  </si>
  <si>
    <t>Chidamoyo</t>
  </si>
  <si>
    <t>ST Pauls</t>
  </si>
  <si>
    <t>Marondera</t>
  </si>
  <si>
    <t>Mberengwa Dist</t>
  </si>
  <si>
    <t>Kadoma City Clinics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</si>
</sst>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-* #,##0.00_-;\-* #,##0.00_-;_-* &quot;-&quot;??_-;_-@_-"/>
    <numFmt numFmtId="178" formatCode="0.0%"/>
    <numFmt numFmtId="179" formatCode="_(* #,##0_);_(* \(#,##0\);_(* &quot;-&quot;??_);_(@_)"/>
  </numFmts>
  <fonts count="47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4"/>
      <color rgb="FF002060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i/>
      <u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b/>
      <sz val="13"/>
      <color rgb="FF002060"/>
      <name val="Calibri"/>
      <charset val="134"/>
      <scheme val="minor"/>
    </font>
    <font>
      <i/>
      <sz val="11"/>
      <color rgb="FF002060"/>
      <name val="Calibri"/>
      <charset val="134"/>
      <scheme val="minor"/>
    </font>
    <font>
      <i/>
      <sz val="12"/>
      <color rgb="FF002060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i/>
      <sz val="11"/>
      <name val="Calibri"/>
      <charset val="134"/>
      <scheme val="minor"/>
    </font>
    <font>
      <sz val="15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2"/>
      <name val="Calibri"/>
      <charset val="134"/>
      <scheme val="minor"/>
    </font>
    <font>
      <sz val="7"/>
      <color theme="1"/>
      <name val="Times New Roman"/>
      <charset val="134"/>
    </font>
    <font>
      <b/>
      <sz val="11"/>
      <name val="Calibri"/>
      <charset val="134"/>
      <scheme val="minor"/>
    </font>
    <font>
      <i/>
      <sz val="9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D2FE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7F47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9FCE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D8ECF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1FFE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09AE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7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5" borderId="71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72" applyNumberFormat="0" applyFill="0" applyAlignment="0" applyProtection="0">
      <alignment vertical="center"/>
    </xf>
    <xf numFmtId="0" fontId="34" fillId="0" borderId="72" applyNumberFormat="0" applyFill="0" applyAlignment="0" applyProtection="0">
      <alignment vertical="center"/>
    </xf>
    <xf numFmtId="0" fontId="35" fillId="0" borderId="7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45" borderId="74" applyNumberFormat="0" applyAlignment="0" applyProtection="0">
      <alignment vertical="center"/>
    </xf>
    <xf numFmtId="0" fontId="37" fillId="46" borderId="75" applyNumberFormat="0" applyAlignment="0" applyProtection="0">
      <alignment vertical="center"/>
    </xf>
    <xf numFmtId="0" fontId="38" fillId="46" borderId="74" applyNumberFormat="0" applyAlignment="0" applyProtection="0">
      <alignment vertical="center"/>
    </xf>
    <xf numFmtId="0" fontId="39" fillId="47" borderId="76" applyNumberFormat="0" applyAlignment="0" applyProtection="0">
      <alignment vertical="center"/>
    </xf>
    <xf numFmtId="0" fontId="40" fillId="0" borderId="77" applyNumberFormat="0" applyFill="0" applyAlignment="0" applyProtection="0">
      <alignment vertical="center"/>
    </xf>
    <xf numFmtId="0" fontId="41" fillId="0" borderId="78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6" fillId="56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6" fillId="59" borderId="0" applyNumberFormat="0" applyBorder="0" applyAlignment="0" applyProtection="0">
      <alignment vertical="center"/>
    </xf>
    <xf numFmtId="0" fontId="45" fillId="60" borderId="0" applyNumberFormat="0" applyBorder="0" applyAlignment="0" applyProtection="0">
      <alignment vertical="center"/>
    </xf>
    <xf numFmtId="0" fontId="45" fillId="61" borderId="0" applyNumberFormat="0" applyBorder="0" applyAlignment="0" applyProtection="0">
      <alignment vertical="center"/>
    </xf>
    <xf numFmtId="0" fontId="46" fillId="6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5" fillId="63" borderId="0" applyNumberFormat="0" applyBorder="0" applyAlignment="0" applyProtection="0">
      <alignment vertical="center"/>
    </xf>
    <xf numFmtId="0" fontId="45" fillId="6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5" fillId="66" borderId="0" applyNumberFormat="0" applyBorder="0" applyAlignment="0" applyProtection="0">
      <alignment vertical="center"/>
    </xf>
    <xf numFmtId="0" fontId="45" fillId="67" borderId="0" applyNumberFormat="0" applyBorder="0" applyAlignment="0" applyProtection="0">
      <alignment vertical="center"/>
    </xf>
    <xf numFmtId="0" fontId="46" fillId="68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5" fillId="6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</cellStyleXfs>
  <cellXfs count="47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41" fontId="0" fillId="0" borderId="0" xfId="0" applyNumberFormat="1"/>
    <xf numFmtId="0" fontId="1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7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1" xfId="0" applyFont="1" applyFill="1" applyBorder="1" applyAlignment="1">
      <alignment horizontal="center" wrapText="1"/>
    </xf>
    <xf numFmtId="0" fontId="2" fillId="6" borderId="4" xfId="0" applyFont="1" applyFill="1" applyBorder="1"/>
    <xf numFmtId="0" fontId="2" fillId="6" borderId="5" xfId="0" applyFont="1" applyFill="1" applyBorder="1"/>
    <xf numFmtId="0" fontId="1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17" fontId="0" fillId="0" borderId="6" xfId="0" applyNumberFormat="1" applyBorder="1" applyAlignment="1">
      <alignment wrapText="1"/>
    </xf>
    <xf numFmtId="17" fontId="0" fillId="0" borderId="7" xfId="0" applyNumberFormat="1" applyBorder="1" applyAlignment="1">
      <alignment wrapText="1"/>
    </xf>
    <xf numFmtId="0" fontId="1" fillId="7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41" fontId="5" fillId="3" borderId="1" xfId="0" applyNumberFormat="1" applyFont="1" applyFill="1" applyBorder="1" applyAlignment="1">
      <alignment horizontal="right" wrapText="1"/>
    </xf>
    <xf numFmtId="41" fontId="1" fillId="5" borderId="8" xfId="0" applyNumberFormat="1" applyFont="1" applyFill="1" applyBorder="1" applyAlignment="1">
      <alignment horizontal="center" wrapText="1"/>
    </xf>
    <xf numFmtId="41" fontId="2" fillId="8" borderId="9" xfId="0" applyNumberFormat="1" applyFont="1" applyFill="1" applyBorder="1" applyAlignment="1">
      <alignment wrapText="1"/>
    </xf>
    <xf numFmtId="0" fontId="6" fillId="0" borderId="0" xfId="0" applyFont="1"/>
    <xf numFmtId="0" fontId="7" fillId="0" borderId="0" xfId="0" applyFont="1"/>
    <xf numFmtId="41" fontId="7" fillId="0" borderId="0" xfId="0" applyNumberFormat="1" applyFont="1" applyAlignment="1">
      <alignment horizontal="right"/>
    </xf>
    <xf numFmtId="41" fontId="8" fillId="9" borderId="8" xfId="0" applyNumberFormat="1" applyFont="1" applyFill="1" applyBorder="1"/>
    <xf numFmtId="41" fontId="0" fillId="0" borderId="9" xfId="0" applyNumberFormat="1" applyBorder="1"/>
    <xf numFmtId="41" fontId="0" fillId="0" borderId="10" xfId="0" applyNumberFormat="1" applyBorder="1"/>
    <xf numFmtId="0" fontId="9" fillId="7" borderId="11" xfId="0" applyFont="1" applyFill="1" applyBorder="1"/>
    <xf numFmtId="0" fontId="10" fillId="7" borderId="12" xfId="0" applyFont="1" applyFill="1" applyBorder="1"/>
    <xf numFmtId="41" fontId="11" fillId="4" borderId="11" xfId="0" applyNumberFormat="1" applyFont="1" applyFill="1" applyBorder="1" applyAlignment="1">
      <alignment horizontal="right"/>
    </xf>
    <xf numFmtId="0" fontId="12" fillId="0" borderId="13" xfId="0" applyFont="1" applyBorder="1"/>
    <xf numFmtId="0" fontId="12" fillId="0" borderId="0" xfId="0" applyFont="1"/>
    <xf numFmtId="0" fontId="13" fillId="10" borderId="13" xfId="0" applyFont="1" applyFill="1" applyBorder="1" applyAlignment="1">
      <alignment horizontal="right"/>
    </xf>
    <xf numFmtId="41" fontId="14" fillId="9" borderId="14" xfId="0" applyNumberFormat="1" applyFont="1" applyFill="1" applyBorder="1"/>
    <xf numFmtId="41" fontId="3" fillId="0" borderId="15" xfId="0" applyNumberFormat="1" applyFont="1" applyBorder="1"/>
    <xf numFmtId="41" fontId="3" fillId="0" borderId="16" xfId="0" applyNumberFormat="1" applyFont="1" applyBorder="1"/>
    <xf numFmtId="0" fontId="12" fillId="0" borderId="4" xfId="0" applyFont="1" applyBorder="1"/>
    <xf numFmtId="0" fontId="12" fillId="0" borderId="5" xfId="0" applyFont="1" applyBorder="1"/>
    <xf numFmtId="0" fontId="13" fillId="10" borderId="4" xfId="0" applyFont="1" applyFill="1" applyBorder="1" applyAlignment="1">
      <alignment horizontal="right"/>
    </xf>
    <xf numFmtId="0" fontId="11" fillId="4" borderId="11" xfId="0" applyFont="1" applyFill="1" applyBorder="1" applyAlignment="1">
      <alignment horizontal="right"/>
    </xf>
    <xf numFmtId="41" fontId="9" fillId="5" borderId="14" xfId="0" applyNumberFormat="1" applyFont="1" applyFill="1" applyBorder="1"/>
    <xf numFmtId="41" fontId="2" fillId="11" borderId="15" xfId="0" applyNumberFormat="1" applyFont="1" applyFill="1" applyBorder="1"/>
    <xf numFmtId="41" fontId="3" fillId="0" borderId="17" xfId="0" applyNumberFormat="1" applyFont="1" applyBorder="1"/>
    <xf numFmtId="0" fontId="9" fillId="7" borderId="13" xfId="0" applyFont="1" applyFill="1" applyBorder="1"/>
    <xf numFmtId="41" fontId="3" fillId="0" borderId="18" xfId="0" applyNumberFormat="1" applyFont="1" applyBorder="1"/>
    <xf numFmtId="41" fontId="3" fillId="0" borderId="19" xfId="0" applyNumberFormat="1" applyFont="1" applyBorder="1"/>
    <xf numFmtId="0" fontId="3" fillId="0" borderId="13" xfId="0" applyFont="1" applyBorder="1"/>
    <xf numFmtId="41" fontId="3" fillId="12" borderId="16" xfId="0" applyNumberFormat="1" applyFont="1" applyFill="1" applyBorder="1"/>
    <xf numFmtId="41" fontId="9" fillId="5" borderId="16" xfId="0" applyNumberFormat="1" applyFont="1" applyFill="1" applyBorder="1"/>
    <xf numFmtId="0" fontId="4" fillId="4" borderId="20" xfId="0" applyFont="1" applyFill="1" applyBorder="1" applyAlignment="1">
      <alignment horizontal="center"/>
    </xf>
    <xf numFmtId="0" fontId="2" fillId="6" borderId="21" xfId="0" applyFont="1" applyFill="1" applyBorder="1"/>
    <xf numFmtId="17" fontId="0" fillId="0" borderId="22" xfId="0" applyNumberFormat="1" applyBorder="1" applyAlignment="1">
      <alignment wrapText="1"/>
    </xf>
    <xf numFmtId="17" fontId="0" fillId="0" borderId="23" xfId="0" applyNumberFormat="1" applyBorder="1" applyAlignment="1">
      <alignment wrapText="1"/>
    </xf>
    <xf numFmtId="0" fontId="1" fillId="5" borderId="8" xfId="0" applyFont="1" applyFill="1" applyBorder="1" applyAlignment="1">
      <alignment horizontal="center" wrapText="1"/>
    </xf>
    <xf numFmtId="0" fontId="2" fillId="8" borderId="24" xfId="0" applyFont="1" applyFill="1" applyBorder="1" applyAlignment="1">
      <alignment wrapText="1"/>
    </xf>
    <xf numFmtId="41" fontId="0" fillId="0" borderId="25" xfId="0" applyNumberFormat="1" applyBorder="1"/>
    <xf numFmtId="41" fontId="8" fillId="9" borderId="26" xfId="0" applyNumberFormat="1" applyFont="1" applyFill="1" applyBorder="1"/>
    <xf numFmtId="41" fontId="0" fillId="0" borderId="27" xfId="0" applyNumberFormat="1" applyBorder="1"/>
    <xf numFmtId="41" fontId="0" fillId="0" borderId="28" xfId="0" applyNumberFormat="1" applyBorder="1"/>
    <xf numFmtId="41" fontId="3" fillId="0" borderId="29" xfId="0" applyNumberFormat="1" applyFont="1" applyBorder="1"/>
    <xf numFmtId="41" fontId="2" fillId="11" borderId="17" xfId="0" applyNumberFormat="1" applyFont="1" applyFill="1" applyBorder="1"/>
    <xf numFmtId="41" fontId="2" fillId="11" borderId="16" xfId="0" applyNumberFormat="1" applyFont="1" applyFill="1" applyBorder="1"/>
    <xf numFmtId="41" fontId="3" fillId="0" borderId="30" xfId="0" applyNumberFormat="1" applyFont="1" applyBorder="1"/>
    <xf numFmtId="41" fontId="3" fillId="0" borderId="31" xfId="0" applyNumberFormat="1" applyFont="1" applyBorder="1"/>
    <xf numFmtId="41" fontId="8" fillId="5" borderId="14" xfId="0" applyNumberFormat="1" applyFont="1" applyFill="1" applyBorder="1"/>
    <xf numFmtId="41" fontId="11" fillId="4" borderId="16" xfId="0" applyNumberFormat="1" applyFont="1" applyFill="1" applyBorder="1" applyAlignment="1">
      <alignment horizontal="right"/>
    </xf>
    <xf numFmtId="41" fontId="9" fillId="5" borderId="32" xfId="0" applyNumberFormat="1" applyFont="1" applyFill="1" applyBorder="1"/>
    <xf numFmtId="17" fontId="0" fillId="0" borderId="33" xfId="0" applyNumberFormat="1" applyBorder="1" applyAlignment="1">
      <alignment wrapText="1"/>
    </xf>
    <xf numFmtId="41" fontId="0" fillId="0" borderId="34" xfId="0" applyNumberFormat="1" applyBorder="1"/>
    <xf numFmtId="41" fontId="2" fillId="11" borderId="31" xfId="0" applyNumberFormat="1" applyFont="1" applyFill="1" applyBorder="1"/>
    <xf numFmtId="41" fontId="14" fillId="9" borderId="30" xfId="0" applyNumberFormat="1" applyFont="1" applyFill="1" applyBorder="1"/>
    <xf numFmtId="41" fontId="15" fillId="12" borderId="16" xfId="0" applyNumberFormat="1" applyFont="1" applyFill="1" applyBorder="1"/>
    <xf numFmtId="41" fontId="15" fillId="12" borderId="31" xfId="0" applyNumberFormat="1" applyFont="1" applyFill="1" applyBorder="1"/>
    <xf numFmtId="41" fontId="3" fillId="12" borderId="31" xfId="0" applyNumberFormat="1" applyFont="1" applyFill="1" applyBorder="1"/>
    <xf numFmtId="41" fontId="2" fillId="8" borderId="24" xfId="0" applyNumberFormat="1" applyFont="1" applyFill="1" applyBorder="1" applyAlignment="1">
      <alignment wrapText="1"/>
    </xf>
    <xf numFmtId="0" fontId="2" fillId="8" borderId="10" xfId="0" applyFont="1" applyFill="1" applyBorder="1" applyAlignment="1">
      <alignment wrapText="1"/>
    </xf>
    <xf numFmtId="0" fontId="2" fillId="8" borderId="35" xfId="0" applyFont="1" applyFill="1" applyBorder="1" applyAlignment="1">
      <alignment wrapText="1"/>
    </xf>
    <xf numFmtId="0" fontId="0" fillId="0" borderId="16" xfId="0" applyBorder="1"/>
    <xf numFmtId="41" fontId="3" fillId="0" borderId="0" xfId="0" applyNumberFormat="1" applyFont="1"/>
    <xf numFmtId="0" fontId="4" fillId="4" borderId="23" xfId="0" applyFont="1" applyFill="1" applyBorder="1" applyAlignment="1">
      <alignment horizontal="center"/>
    </xf>
    <xf numFmtId="0" fontId="2" fillId="6" borderId="36" xfId="0" applyFont="1" applyFill="1" applyBorder="1"/>
    <xf numFmtId="0" fontId="16" fillId="0" borderId="0" xfId="0" applyFont="1"/>
    <xf numFmtId="0" fontId="8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41" fontId="16" fillId="0" borderId="0" xfId="0" applyNumberFormat="1" applyFont="1"/>
    <xf numFmtId="0" fontId="17" fillId="13" borderId="2" xfId="0" applyFont="1" applyFill="1" applyBorder="1"/>
    <xf numFmtId="0" fontId="17" fillId="13" borderId="3" xfId="0" applyFont="1" applyFill="1" applyBorder="1"/>
    <xf numFmtId="41" fontId="8" fillId="0" borderId="0" xfId="0" applyNumberFormat="1" applyFont="1"/>
    <xf numFmtId="0" fontId="9" fillId="5" borderId="37" xfId="0" applyFont="1" applyFill="1" applyBorder="1"/>
    <xf numFmtId="0" fontId="9" fillId="5" borderId="30" xfId="0" applyFont="1" applyFill="1" applyBorder="1"/>
    <xf numFmtId="0" fontId="8" fillId="5" borderId="30" xfId="0" applyFont="1" applyFill="1" applyBorder="1"/>
    <xf numFmtId="0" fontId="9" fillId="5" borderId="17" xfId="0" applyFont="1" applyFill="1" applyBorder="1"/>
    <xf numFmtId="41" fontId="9" fillId="0" borderId="0" xfId="0" applyNumberFormat="1" applyFont="1"/>
    <xf numFmtId="0" fontId="9" fillId="14" borderId="37" xfId="0" applyFont="1" applyFill="1" applyBorder="1"/>
    <xf numFmtId="0" fontId="9" fillId="14" borderId="17" xfId="0" applyFont="1" applyFill="1" applyBorder="1"/>
    <xf numFmtId="0" fontId="9" fillId="10" borderId="31" xfId="0" applyFont="1" applyFill="1" applyBorder="1"/>
    <xf numFmtId="0" fontId="9" fillId="10" borderId="30" xfId="0" applyFont="1" applyFill="1" applyBorder="1"/>
    <xf numFmtId="0" fontId="9" fillId="3" borderId="19" xfId="0" applyFont="1" applyFill="1" applyBorder="1"/>
    <xf numFmtId="0" fontId="2" fillId="0" borderId="0" xfId="0" applyFont="1" applyAlignment="1">
      <alignment vertical="center" wrapText="1"/>
    </xf>
    <xf numFmtId="0" fontId="0" fillId="15" borderId="38" xfId="0" applyFill="1" applyBorder="1" applyAlignment="1">
      <alignment vertical="center" textRotation="90" wrapText="1"/>
    </xf>
    <xf numFmtId="0" fontId="0" fillId="15" borderId="39" xfId="0" applyFill="1" applyBorder="1" applyAlignment="1">
      <alignment vertical="center" textRotation="90" wrapText="1"/>
    </xf>
    <xf numFmtId="0" fontId="0" fillId="16" borderId="39" xfId="0" applyFill="1" applyBorder="1" applyAlignment="1">
      <alignment vertical="center" textRotation="90" wrapText="1"/>
    </xf>
    <xf numFmtId="0" fontId="0" fillId="16" borderId="40" xfId="0" applyFill="1" applyBorder="1" applyAlignment="1">
      <alignment vertical="center" textRotation="90" wrapText="1"/>
    </xf>
    <xf numFmtId="0" fontId="9" fillId="3" borderId="41" xfId="0" applyFont="1" applyFill="1" applyBorder="1" applyAlignment="1">
      <alignment vertical="center" textRotation="90" wrapText="1"/>
    </xf>
    <xf numFmtId="0" fontId="1" fillId="7" borderId="2" xfId="0" applyFont="1" applyFill="1" applyBorder="1" applyAlignment="1">
      <alignment wrapText="1"/>
    </xf>
    <xf numFmtId="0" fontId="5" fillId="7" borderId="3" xfId="0" applyFont="1" applyFill="1" applyBorder="1" applyAlignment="1">
      <alignment wrapText="1"/>
    </xf>
    <xf numFmtId="41" fontId="9" fillId="7" borderId="42" xfId="0" applyNumberFormat="1" applyFont="1" applyFill="1" applyBorder="1" applyAlignment="1">
      <alignment vertical="center"/>
    </xf>
    <xf numFmtId="0" fontId="0" fillId="0" borderId="13" xfId="0" applyBorder="1"/>
    <xf numFmtId="0" fontId="0" fillId="0" borderId="43" xfId="0" applyBorder="1"/>
    <xf numFmtId="41" fontId="9" fillId="7" borderId="44" xfId="0" applyNumberFormat="1" applyFont="1" applyFill="1" applyBorder="1"/>
    <xf numFmtId="41" fontId="9" fillId="7" borderId="45" xfId="0" applyNumberFormat="1" applyFont="1" applyFill="1" applyBorder="1"/>
    <xf numFmtId="41" fontId="9" fillId="17" borderId="19" xfId="0" applyNumberFormat="1" applyFont="1" applyFill="1" applyBorder="1"/>
    <xf numFmtId="41" fontId="3" fillId="0" borderId="13" xfId="0" applyNumberFormat="1" applyFont="1" applyBorder="1"/>
    <xf numFmtId="41" fontId="3" fillId="0" borderId="43" xfId="0" applyNumberFormat="1" applyFont="1" applyBorder="1"/>
    <xf numFmtId="41" fontId="3" fillId="0" borderId="46" xfId="0" applyNumberFormat="1" applyFont="1" applyBorder="1"/>
    <xf numFmtId="41" fontId="3" fillId="0" borderId="47" xfId="0" applyNumberFormat="1" applyFont="1" applyBorder="1"/>
    <xf numFmtId="41" fontId="9" fillId="7" borderId="48" xfId="0" applyNumberFormat="1" applyFont="1" applyFill="1" applyBorder="1"/>
    <xf numFmtId="41" fontId="3" fillId="0" borderId="49" xfId="0" applyNumberFormat="1" applyFont="1" applyBorder="1"/>
    <xf numFmtId="0" fontId="10" fillId="7" borderId="11" xfId="0" applyFont="1" applyFill="1" applyBorder="1"/>
    <xf numFmtId="41" fontId="9" fillId="7" borderId="35" xfId="0" applyNumberFormat="1" applyFont="1" applyFill="1" applyBorder="1"/>
    <xf numFmtId="41" fontId="9" fillId="17" borderId="10" xfId="0" applyNumberFormat="1" applyFont="1" applyFill="1" applyBorder="1"/>
    <xf numFmtId="41" fontId="3" fillId="0" borderId="5" xfId="0" applyNumberFormat="1" applyFont="1" applyBorder="1"/>
    <xf numFmtId="0" fontId="10" fillId="7" borderId="0" xfId="0" applyFont="1" applyFill="1"/>
    <xf numFmtId="41" fontId="9" fillId="7" borderId="13" xfId="0" applyNumberFormat="1" applyFont="1" applyFill="1" applyBorder="1"/>
    <xf numFmtId="41" fontId="9" fillId="7" borderId="0" xfId="0" applyNumberFormat="1" applyFont="1" applyFill="1"/>
    <xf numFmtId="41" fontId="9" fillId="17" borderId="43" xfId="0" applyNumberFormat="1" applyFont="1" applyFill="1" applyBorder="1"/>
    <xf numFmtId="41" fontId="3" fillId="0" borderId="50" xfId="0" applyNumberFormat="1" applyFont="1" applyBorder="1"/>
    <xf numFmtId="0" fontId="10" fillId="7" borderId="51" xfId="0" applyFont="1" applyFill="1" applyBorder="1"/>
    <xf numFmtId="0" fontId="12" fillId="0" borderId="52" xfId="0" applyFont="1" applyBorder="1"/>
    <xf numFmtId="0" fontId="9" fillId="7" borderId="44" xfId="0" applyFont="1" applyFill="1" applyBorder="1"/>
    <xf numFmtId="0" fontId="10" fillId="7" borderId="45" xfId="0" applyFont="1" applyFill="1" applyBorder="1"/>
    <xf numFmtId="0" fontId="0" fillId="0" borderId="4" xfId="0" applyBorder="1"/>
    <xf numFmtId="0" fontId="17" fillId="13" borderId="20" xfId="0" applyFont="1" applyFill="1" applyBorder="1"/>
    <xf numFmtId="0" fontId="9" fillId="18" borderId="30" xfId="0" applyFont="1" applyFill="1" applyBorder="1"/>
    <xf numFmtId="0" fontId="9" fillId="18" borderId="32" xfId="0" applyFont="1" applyFill="1" applyBorder="1"/>
    <xf numFmtId="0" fontId="9" fillId="14" borderId="30" xfId="0" applyFont="1" applyFill="1" applyBorder="1"/>
    <xf numFmtId="0" fontId="9" fillId="19" borderId="53" xfId="0" applyFont="1" applyFill="1" applyBorder="1"/>
    <xf numFmtId="0" fontId="0" fillId="15" borderId="54" xfId="0" applyFill="1" applyBorder="1" applyAlignment="1">
      <alignment vertical="center" textRotation="90" wrapText="1"/>
    </xf>
    <xf numFmtId="0" fontId="1" fillId="19" borderId="55" xfId="0" applyFont="1" applyFill="1" applyBorder="1" applyAlignment="1">
      <alignment vertical="center" textRotation="90" wrapText="1"/>
    </xf>
    <xf numFmtId="41" fontId="9" fillId="7" borderId="46" xfId="0" applyNumberFormat="1" applyFont="1" applyFill="1" applyBorder="1" applyAlignment="1">
      <alignment vertical="center"/>
    </xf>
    <xf numFmtId="41" fontId="9" fillId="7" borderId="56" xfId="0" applyNumberFormat="1" applyFont="1" applyFill="1" applyBorder="1" applyAlignment="1">
      <alignment vertical="center"/>
    </xf>
    <xf numFmtId="178" fontId="9" fillId="7" borderId="26" xfId="0" applyNumberFormat="1" applyFont="1" applyFill="1" applyBorder="1" applyAlignment="1">
      <alignment vertical="center"/>
    </xf>
    <xf numFmtId="10" fontId="0" fillId="0" borderId="57" xfId="3" applyNumberFormat="1" applyFont="1" applyBorder="1"/>
    <xf numFmtId="178" fontId="9" fillId="7" borderId="58" xfId="3" applyNumberFormat="1" applyFont="1" applyFill="1" applyBorder="1"/>
    <xf numFmtId="178" fontId="3" fillId="0" borderId="0" xfId="3" applyNumberFormat="1" applyFont="1" applyBorder="1"/>
    <xf numFmtId="178" fontId="3" fillId="0" borderId="47" xfId="3" applyNumberFormat="1" applyFont="1" applyBorder="1"/>
    <xf numFmtId="178" fontId="3" fillId="0" borderId="57" xfId="3" applyNumberFormat="1" applyFont="1" applyBorder="1"/>
    <xf numFmtId="41" fontId="9" fillId="7" borderId="11" xfId="0" applyNumberFormat="1" applyFont="1" applyFill="1" applyBorder="1"/>
    <xf numFmtId="178" fontId="9" fillId="7" borderId="59" xfId="3" applyNumberFormat="1" applyFont="1" applyFill="1" applyBorder="1"/>
    <xf numFmtId="41" fontId="9" fillId="7" borderId="12" xfId="0" applyNumberFormat="1" applyFont="1" applyFill="1" applyBorder="1"/>
    <xf numFmtId="41" fontId="3" fillId="0" borderId="4" xfId="0" applyNumberFormat="1" applyFont="1" applyBorder="1"/>
    <xf numFmtId="178" fontId="3" fillId="0" borderId="21" xfId="3" applyNumberFormat="1" applyFont="1" applyBorder="1"/>
    <xf numFmtId="178" fontId="9" fillId="7" borderId="57" xfId="3" applyNumberFormat="1" applyFont="1" applyFill="1" applyBorder="1"/>
    <xf numFmtId="178" fontId="3" fillId="0" borderId="60" xfId="3" applyNumberFormat="1" applyFont="1" applyBorder="1"/>
    <xf numFmtId="178" fontId="9" fillId="7" borderId="42" xfId="0" applyNumberFormat="1" applyFont="1" applyFill="1" applyBorder="1" applyAlignment="1">
      <alignment vertical="center"/>
    </xf>
    <xf numFmtId="41" fontId="9" fillId="7" borderId="51" xfId="0" applyNumberFormat="1" applyFont="1" applyFill="1" applyBorder="1"/>
    <xf numFmtId="41" fontId="3" fillId="0" borderId="52" xfId="0" applyNumberFormat="1" applyFont="1" applyBorder="1"/>
    <xf numFmtId="41" fontId="3" fillId="0" borderId="61" xfId="0" applyNumberFormat="1" applyFont="1" applyBorder="1"/>
    <xf numFmtId="41" fontId="3" fillId="0" borderId="62" xfId="0" applyNumberFormat="1" applyFont="1" applyBorder="1"/>
    <xf numFmtId="41" fontId="3" fillId="0" borderId="41" xfId="0" applyNumberFormat="1" applyFont="1" applyBorder="1"/>
    <xf numFmtId="178" fontId="9" fillId="7" borderId="51" xfId="3" applyNumberFormat="1" applyFont="1" applyFill="1" applyBorder="1"/>
    <xf numFmtId="178" fontId="3" fillId="0" borderId="52" xfId="3" applyNumberFormat="1" applyFont="1" applyBorder="1"/>
    <xf numFmtId="0" fontId="18" fillId="0" borderId="0" xfId="0" applyFont="1" applyFill="1" applyBorder="1" applyAlignment="1">
      <alignment vertical="center"/>
    </xf>
    <xf numFmtId="178" fontId="3" fillId="0" borderId="61" xfId="3" applyNumberFormat="1" applyFont="1" applyBorder="1"/>
    <xf numFmtId="0" fontId="19" fillId="0" borderId="0" xfId="0" applyFont="1" applyFill="1" applyBorder="1" applyAlignment="1">
      <alignment vertical="center"/>
    </xf>
    <xf numFmtId="41" fontId="19" fillId="0" borderId="0" xfId="0" applyNumberFormat="1" applyFont="1" applyFill="1" applyBorder="1" applyAlignment="1">
      <alignment vertical="center"/>
    </xf>
    <xf numFmtId="178" fontId="9" fillId="7" borderId="45" xfId="3" applyNumberFormat="1" applyFont="1" applyFill="1" applyBorder="1"/>
    <xf numFmtId="41" fontId="9" fillId="7" borderId="49" xfId="0" applyNumberFormat="1" applyFont="1" applyFill="1" applyBorder="1"/>
    <xf numFmtId="41" fontId="3" fillId="0" borderId="0" xfId="0" applyNumberFormat="1" applyFont="1" applyFill="1"/>
    <xf numFmtId="41" fontId="3" fillId="0" borderId="49" xfId="0" applyNumberFormat="1" applyFont="1" applyFill="1" applyBorder="1"/>
    <xf numFmtId="41" fontId="3" fillId="0" borderId="63" xfId="0" applyNumberFormat="1" applyFont="1" applyBorder="1"/>
    <xf numFmtId="41" fontId="9" fillId="7" borderId="52" xfId="0" applyNumberFormat="1" applyFont="1" applyFill="1" applyBorder="1"/>
    <xf numFmtId="41" fontId="3" fillId="0" borderId="36" xfId="0" applyNumberFormat="1" applyFont="1" applyBorder="1"/>
    <xf numFmtId="41" fontId="9" fillId="7" borderId="24" xfId="0" applyNumberFormat="1" applyFont="1" applyFill="1" applyBorder="1"/>
    <xf numFmtId="41" fontId="9" fillId="17" borderId="48" xfId="0" applyNumberFormat="1" applyFont="1" applyFill="1" applyBorder="1"/>
    <xf numFmtId="41" fontId="9" fillId="17" borderId="62" xfId="0" applyNumberFormat="1" applyFont="1" applyFill="1" applyBorder="1"/>
    <xf numFmtId="41" fontId="9" fillId="17" borderId="51" xfId="0" applyNumberFormat="1" applyFont="1" applyFill="1" applyBorder="1"/>
    <xf numFmtId="41" fontId="9" fillId="7" borderId="62" xfId="0" applyNumberFormat="1" applyFont="1" applyFill="1" applyBorder="1" applyAlignment="1">
      <alignment vertical="center"/>
    </xf>
    <xf numFmtId="41" fontId="9" fillId="7" borderId="61" xfId="0" applyNumberFormat="1" applyFont="1" applyFill="1" applyBorder="1" applyAlignment="1">
      <alignment vertical="center"/>
    </xf>
    <xf numFmtId="178" fontId="9" fillId="7" borderId="0" xfId="3" applyNumberFormat="1" applyFont="1" applyFill="1" applyBorder="1"/>
    <xf numFmtId="178" fontId="9" fillId="7" borderId="12" xfId="3" applyNumberFormat="1" applyFont="1" applyFill="1" applyBorder="1"/>
    <xf numFmtId="178" fontId="3" fillId="0" borderId="5" xfId="3" applyNumberFormat="1" applyFont="1" applyBorder="1"/>
    <xf numFmtId="41" fontId="8" fillId="17" borderId="43" xfId="0" applyNumberFormat="1" applyFont="1" applyFill="1" applyBorder="1"/>
    <xf numFmtId="0" fontId="9" fillId="18" borderId="37" xfId="0" applyFont="1" applyFill="1" applyBorder="1"/>
    <xf numFmtId="0" fontId="9" fillId="10" borderId="37" xfId="0" applyFont="1" applyFill="1" applyBorder="1"/>
    <xf numFmtId="0" fontId="0" fillId="16" borderId="38" xfId="0" applyFill="1" applyBorder="1" applyAlignment="1">
      <alignment vertical="center" textRotation="90" wrapText="1"/>
    </xf>
    <xf numFmtId="178" fontId="9" fillId="7" borderId="64" xfId="0" applyNumberFormat="1" applyFont="1" applyFill="1" applyBorder="1" applyAlignment="1">
      <alignment vertical="center"/>
    </xf>
    <xf numFmtId="10" fontId="0" fillId="0" borderId="0" xfId="3" applyNumberFormat="1" applyFont="1" applyBorder="1"/>
    <xf numFmtId="0" fontId="1" fillId="19" borderId="65" xfId="0" applyFont="1" applyFill="1" applyBorder="1" applyAlignment="1">
      <alignment vertical="center" textRotation="90" wrapText="1"/>
    </xf>
    <xf numFmtId="178" fontId="9" fillId="7" borderId="16" xfId="0" applyNumberFormat="1" applyFont="1" applyFill="1" applyBorder="1" applyAlignment="1">
      <alignment vertical="center"/>
    </xf>
    <xf numFmtId="10" fontId="0" fillId="0" borderId="43" xfId="3" applyNumberFormat="1" applyFont="1" applyBorder="1"/>
    <xf numFmtId="178" fontId="9" fillId="7" borderId="19" xfId="3" applyNumberFormat="1" applyFont="1" applyFill="1" applyBorder="1"/>
    <xf numFmtId="178" fontId="3" fillId="0" borderId="43" xfId="3" applyNumberFormat="1" applyFont="1" applyBorder="1"/>
    <xf numFmtId="178" fontId="3" fillId="0" borderId="62" xfId="3" applyNumberFormat="1" applyFont="1" applyBorder="1"/>
    <xf numFmtId="178" fontId="9" fillId="7" borderId="10" xfId="3" applyNumberFormat="1" applyFont="1" applyFill="1" applyBorder="1"/>
    <xf numFmtId="178" fontId="3" fillId="0" borderId="41" xfId="3" applyNumberFormat="1" applyFont="1" applyBorder="1"/>
    <xf numFmtId="178" fontId="9" fillId="7" borderId="43" xfId="3" applyNumberFormat="1" applyFont="1" applyFill="1" applyBorder="1"/>
    <xf numFmtId="0" fontId="9" fillId="5" borderId="66" xfId="0" applyFont="1" applyFill="1" applyBorder="1"/>
    <xf numFmtId="0" fontId="9" fillId="5" borderId="67" xfId="0" applyFont="1" applyFill="1" applyBorder="1"/>
    <xf numFmtId="0" fontId="8" fillId="5" borderId="67" xfId="0" applyFont="1" applyFill="1" applyBorder="1"/>
    <xf numFmtId="0" fontId="9" fillId="5" borderId="68" xfId="0" applyFont="1" applyFill="1" applyBorder="1"/>
    <xf numFmtId="0" fontId="9" fillId="3" borderId="53" xfId="0" applyFont="1" applyFill="1" applyBorder="1"/>
    <xf numFmtId="0" fontId="9" fillId="3" borderId="55" xfId="0" applyFont="1" applyFill="1" applyBorder="1" applyAlignment="1">
      <alignment vertical="center" textRotation="90" wrapText="1"/>
    </xf>
    <xf numFmtId="41" fontId="9" fillId="7" borderId="64" xfId="0" applyNumberFormat="1" applyFont="1" applyFill="1" applyBorder="1" applyAlignment="1">
      <alignment vertical="center"/>
    </xf>
    <xf numFmtId="0" fontId="0" fillId="0" borderId="57" xfId="0" applyBorder="1"/>
    <xf numFmtId="41" fontId="9" fillId="17" borderId="53" xfId="0" applyNumberFormat="1" applyFont="1" applyFill="1" applyBorder="1"/>
    <xf numFmtId="41" fontId="3" fillId="0" borderId="65" xfId="0" applyNumberFormat="1" applyFont="1" applyBorder="1"/>
    <xf numFmtId="41" fontId="9" fillId="17" borderId="25" xfId="0" applyNumberFormat="1" applyFont="1" applyFill="1" applyBorder="1"/>
    <xf numFmtId="41" fontId="3" fillId="0" borderId="55" xfId="0" applyNumberFormat="1" applyFont="1" applyBorder="1"/>
    <xf numFmtId="41" fontId="9" fillId="17" borderId="65" xfId="0" applyNumberFormat="1" applyFont="1" applyFill="1" applyBorder="1"/>
    <xf numFmtId="41" fontId="3" fillId="0" borderId="69" xfId="0" applyNumberFormat="1" applyFont="1" applyBorder="1"/>
    <xf numFmtId="41" fontId="9" fillId="7" borderId="59" xfId="0" applyNumberFormat="1" applyFont="1" applyFill="1" applyBorder="1"/>
    <xf numFmtId="41" fontId="9" fillId="17" borderId="58" xfId="0" applyNumberFormat="1" applyFont="1" applyFill="1" applyBorder="1"/>
    <xf numFmtId="41" fontId="3" fillId="0" borderId="57" xfId="0" applyNumberFormat="1" applyFont="1" applyBorder="1"/>
    <xf numFmtId="41" fontId="3" fillId="0" borderId="21" xfId="0" applyNumberFormat="1" applyFont="1" applyBorder="1"/>
    <xf numFmtId="41" fontId="9" fillId="7" borderId="57" xfId="0" applyNumberFormat="1" applyFont="1" applyFill="1" applyBorder="1"/>
    <xf numFmtId="41" fontId="9" fillId="7" borderId="58" xfId="0" applyNumberFormat="1" applyFont="1" applyFill="1" applyBorder="1"/>
    <xf numFmtId="41" fontId="9" fillId="17" borderId="24" xfId="0" applyNumberFormat="1" applyFont="1" applyFill="1" applyBorder="1"/>
    <xf numFmtId="41" fontId="9" fillId="17" borderId="52" xfId="0" applyNumberFormat="1" applyFont="1" applyFill="1" applyBorder="1"/>
    <xf numFmtId="41" fontId="3" fillId="0" borderId="60" xfId="0" applyNumberFormat="1" applyFont="1" applyBorder="1"/>
    <xf numFmtId="0" fontId="18" fillId="0" borderId="0" xfId="0" applyFont="1" applyAlignment="1">
      <alignment vertical="center"/>
    </xf>
    <xf numFmtId="41" fontId="8" fillId="0" borderId="43" xfId="0" applyNumberFormat="1" applyFont="1" applyBorder="1"/>
    <xf numFmtId="178" fontId="8" fillId="7" borderId="58" xfId="3" applyNumberFormat="1" applyFont="1" applyFill="1" applyBorder="1"/>
    <xf numFmtId="41" fontId="8" fillId="0" borderId="62" xfId="0" applyNumberFormat="1" applyFont="1" applyBorder="1"/>
    <xf numFmtId="178" fontId="8" fillId="7" borderId="32" xfId="3" applyNumberFormat="1" applyFont="1" applyFill="1" applyBorder="1"/>
    <xf numFmtId="41" fontId="3" fillId="7" borderId="0" xfId="0" applyNumberFormat="1" applyFont="1" applyFill="1"/>
    <xf numFmtId="41" fontId="3" fillId="7" borderId="43" xfId="0" applyNumberFormat="1" applyFont="1" applyFill="1" applyBorder="1"/>
    <xf numFmtId="178" fontId="3" fillId="7" borderId="57" xfId="3" applyNumberFormat="1" applyFont="1" applyFill="1" applyBorder="1"/>
    <xf numFmtId="41" fontId="3" fillId="7" borderId="13" xfId="0" applyNumberFormat="1" applyFont="1" applyFill="1" applyBorder="1"/>
    <xf numFmtId="0" fontId="18" fillId="0" borderId="21" xfId="0" applyFont="1" applyBorder="1" applyAlignment="1">
      <alignment vertical="center"/>
    </xf>
    <xf numFmtId="17" fontId="17" fillId="13" borderId="3" xfId="0" applyNumberFormat="1" applyFont="1" applyFill="1" applyBorder="1"/>
    <xf numFmtId="41" fontId="3" fillId="12" borderId="0" xfId="0" applyNumberFormat="1" applyFont="1" applyFill="1"/>
    <xf numFmtId="41" fontId="3" fillId="12" borderId="43" xfId="0" applyNumberFormat="1" applyFont="1" applyFill="1" applyBorder="1"/>
    <xf numFmtId="178" fontId="3" fillId="12" borderId="57" xfId="3" applyNumberFormat="1" applyFont="1" applyFill="1" applyBorder="1"/>
    <xf numFmtId="1" fontId="9" fillId="7" borderId="59" xfId="3" applyNumberFormat="1" applyFont="1" applyFill="1" applyBorder="1"/>
    <xf numFmtId="0" fontId="9" fillId="19" borderId="48" xfId="0" applyFont="1" applyFill="1" applyBorder="1"/>
    <xf numFmtId="0" fontId="9" fillId="14" borderId="31" xfId="0" applyFont="1" applyFill="1" applyBorder="1"/>
    <xf numFmtId="0" fontId="1" fillId="19" borderId="63" xfId="0" applyFont="1" applyFill="1" applyBorder="1" applyAlignment="1">
      <alignment vertical="center" textRotation="90" wrapText="1"/>
    </xf>
    <xf numFmtId="178" fontId="9" fillId="7" borderId="46" xfId="0" applyNumberFormat="1" applyFont="1" applyFill="1" applyBorder="1" applyAlignment="1">
      <alignment vertical="center"/>
    </xf>
    <xf numFmtId="0" fontId="0" fillId="0" borderId="49" xfId="0" applyBorder="1"/>
    <xf numFmtId="178" fontId="3" fillId="7" borderId="0" xfId="3" applyNumberFormat="1" applyFont="1" applyFill="1" applyBorder="1"/>
    <xf numFmtId="41" fontId="3" fillId="7" borderId="49" xfId="0" applyNumberFormat="1" applyFont="1" applyFill="1" applyBorder="1"/>
    <xf numFmtId="0" fontId="0" fillId="15" borderId="18" xfId="0" applyFill="1" applyBorder="1" applyAlignment="1">
      <alignment vertical="center" textRotation="90" wrapText="1"/>
    </xf>
    <xf numFmtId="0" fontId="0" fillId="0" borderId="52" xfId="0" applyBorder="1"/>
    <xf numFmtId="0" fontId="0" fillId="15" borderId="19" xfId="0" applyFill="1" applyBorder="1" applyAlignment="1">
      <alignment vertical="center" textRotation="90" wrapText="1"/>
    </xf>
    <xf numFmtId="0" fontId="0" fillId="16" borderId="19" xfId="0" applyFill="1" applyBorder="1" applyAlignment="1">
      <alignment vertical="center" textRotation="90" wrapText="1"/>
    </xf>
    <xf numFmtId="0" fontId="0" fillId="16" borderId="48" xfId="0" applyFill="1" applyBorder="1" applyAlignment="1">
      <alignment vertical="center" textRotation="90" wrapText="1"/>
    </xf>
    <xf numFmtId="0" fontId="9" fillId="3" borderId="43" xfId="0" applyFont="1" applyFill="1" applyBorder="1" applyAlignment="1">
      <alignment vertical="center" textRotation="90" wrapText="1"/>
    </xf>
    <xf numFmtId="41" fontId="3" fillId="0" borderId="13" xfId="0" applyNumberFormat="1" applyFont="1" applyFill="1" applyBorder="1"/>
    <xf numFmtId="41" fontId="3" fillId="5" borderId="0" xfId="0" applyNumberFormat="1" applyFont="1" applyFill="1"/>
    <xf numFmtId="0" fontId="17" fillId="20" borderId="2" xfId="0" applyFont="1" applyFill="1" applyBorder="1"/>
    <xf numFmtId="0" fontId="17" fillId="20" borderId="3" xfId="0" applyFont="1" applyFill="1" applyBorder="1"/>
    <xf numFmtId="0" fontId="17" fillId="20" borderId="20" xfId="0" applyFont="1" applyFill="1" applyBorder="1"/>
    <xf numFmtId="0" fontId="17" fillId="0" borderId="0" xfId="0" applyFont="1"/>
    <xf numFmtId="0" fontId="1" fillId="0" borderId="0" xfId="0" applyFont="1" applyAlignment="1">
      <alignment vertical="center" textRotation="90" wrapText="1"/>
    </xf>
    <xf numFmtId="178" fontId="9" fillId="0" borderId="0" xfId="3" applyNumberFormat="1" applyFont="1" applyFill="1" applyBorder="1" applyAlignment="1">
      <alignment vertical="center"/>
    </xf>
    <xf numFmtId="10" fontId="0" fillId="0" borderId="0" xfId="3" applyNumberFormat="1" applyFont="1" applyFill="1" applyBorder="1"/>
    <xf numFmtId="178" fontId="9" fillId="0" borderId="0" xfId="3" applyNumberFormat="1" applyFont="1" applyFill="1" applyBorder="1"/>
    <xf numFmtId="178" fontId="3" fillId="0" borderId="0" xfId="3" applyNumberFormat="1" applyFont="1" applyFill="1" applyBorder="1"/>
    <xf numFmtId="178" fontId="9" fillId="0" borderId="12" xfId="3" applyNumberFormat="1" applyFont="1" applyFill="1" applyBorder="1"/>
    <xf numFmtId="178" fontId="3" fillId="0" borderId="5" xfId="3" applyNumberFormat="1" applyFont="1" applyFill="1" applyBorder="1"/>
    <xf numFmtId="0" fontId="17" fillId="13" borderId="11" xfId="0" applyFont="1" applyFill="1" applyBorder="1"/>
    <xf numFmtId="0" fontId="17" fillId="13" borderId="12" xfId="0" applyFont="1" applyFill="1" applyBorder="1"/>
    <xf numFmtId="0" fontId="9" fillId="5" borderId="45" xfId="0" applyFont="1" applyFill="1" applyBorder="1"/>
    <xf numFmtId="0" fontId="9" fillId="14" borderId="46" xfId="0" applyFont="1" applyFill="1" applyBorder="1"/>
    <xf numFmtId="0" fontId="9" fillId="10" borderId="50" xfId="0" applyFont="1" applyFill="1" applyBorder="1"/>
    <xf numFmtId="0" fontId="9" fillId="10" borderId="47" xfId="0" applyFont="1" applyFill="1" applyBorder="1"/>
    <xf numFmtId="0" fontId="9" fillId="10" borderId="17" xfId="0" applyFont="1" applyFill="1" applyBorder="1"/>
    <xf numFmtId="0" fontId="0" fillId="16" borderId="41" xfId="0" applyFill="1" applyBorder="1" applyAlignment="1">
      <alignment vertical="center" textRotation="90" wrapText="1"/>
    </xf>
    <xf numFmtId="0" fontId="2" fillId="15" borderId="38" xfId="0" applyFont="1" applyFill="1" applyBorder="1" applyAlignment="1">
      <alignment vertical="center" textRotation="90" wrapText="1"/>
    </xf>
    <xf numFmtId="0" fontId="2" fillId="16" borderId="41" xfId="0" applyFont="1" applyFill="1" applyBorder="1" applyAlignment="1">
      <alignment vertical="center" textRotation="90" wrapText="1"/>
    </xf>
    <xf numFmtId="0" fontId="2" fillId="8" borderId="41" xfId="0" applyFont="1" applyFill="1" applyBorder="1" applyAlignment="1">
      <alignment vertical="center" textRotation="90" wrapText="1"/>
    </xf>
    <xf numFmtId="179" fontId="9" fillId="7" borderId="70" xfId="1" applyNumberFormat="1" applyFont="1" applyFill="1" applyBorder="1" applyAlignment="1">
      <alignment vertical="center"/>
    </xf>
    <xf numFmtId="179" fontId="9" fillId="7" borderId="41" xfId="1" applyNumberFormat="1" applyFont="1" applyFill="1" applyBorder="1" applyAlignment="1">
      <alignment vertical="center"/>
    </xf>
    <xf numFmtId="179" fontId="8" fillId="0" borderId="70" xfId="1" applyNumberFormat="1" applyFont="1" applyFill="1" applyBorder="1" applyAlignment="1">
      <alignment vertical="center"/>
    </xf>
    <xf numFmtId="179" fontId="8" fillId="0" borderId="41" xfId="1" applyNumberFormat="1" applyFont="1" applyFill="1" applyBorder="1" applyAlignment="1">
      <alignment vertical="center"/>
    </xf>
    <xf numFmtId="41" fontId="9" fillId="10" borderId="31" xfId="0" applyNumberFormat="1" applyFont="1" applyFill="1" applyBorder="1"/>
    <xf numFmtId="179" fontId="9" fillId="10" borderId="31" xfId="0" applyNumberFormat="1" applyFont="1" applyFill="1" applyBorder="1"/>
    <xf numFmtId="179" fontId="14" fillId="0" borderId="70" xfId="1" applyNumberFormat="1" applyFont="1" applyFill="1" applyBorder="1" applyAlignment="1">
      <alignment vertical="center"/>
    </xf>
    <xf numFmtId="179" fontId="14" fillId="0" borderId="41" xfId="1" applyNumberFormat="1" applyFont="1" applyFill="1" applyBorder="1" applyAlignment="1">
      <alignment vertical="center"/>
    </xf>
    <xf numFmtId="179" fontId="8" fillId="0" borderId="49" xfId="1" applyNumberFormat="1" applyFont="1" applyFill="1" applyBorder="1" applyAlignment="1">
      <alignment vertical="center"/>
    </xf>
    <xf numFmtId="179" fontId="8" fillId="21" borderId="70" xfId="1" applyNumberFormat="1" applyFont="1" applyFill="1" applyBorder="1" applyAlignment="1">
      <alignment vertical="center"/>
    </xf>
    <xf numFmtId="0" fontId="17" fillId="13" borderId="59" xfId="0" applyFont="1" applyFill="1" applyBorder="1"/>
    <xf numFmtId="0" fontId="9" fillId="3" borderId="52" xfId="0" applyFont="1" applyFill="1" applyBorder="1"/>
    <xf numFmtId="178" fontId="9" fillId="7" borderId="55" xfId="3" applyNumberFormat="1" applyFont="1" applyFill="1" applyBorder="1" applyAlignment="1">
      <alignment vertical="center"/>
    </xf>
    <xf numFmtId="178" fontId="14" fillId="0" borderId="55" xfId="3" applyNumberFormat="1" applyFont="1" applyFill="1" applyBorder="1" applyAlignment="1">
      <alignment vertical="center"/>
    </xf>
    <xf numFmtId="0" fontId="0" fillId="0" borderId="5" xfId="0" applyBorder="1"/>
    <xf numFmtId="41" fontId="9" fillId="17" borderId="57" xfId="0" applyNumberFormat="1" applyFont="1" applyFill="1" applyBorder="1"/>
    <xf numFmtId="0" fontId="14" fillId="0" borderId="0" xfId="0" applyFont="1" applyAlignment="1">
      <alignment textRotation="90"/>
    </xf>
    <xf numFmtId="0" fontId="20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179" fontId="0" fillId="0" borderId="0" xfId="0" applyNumberFormat="1"/>
    <xf numFmtId="9" fontId="0" fillId="0" borderId="0" xfId="0" applyNumberFormat="1"/>
    <xf numFmtId="41" fontId="14" fillId="0" borderId="0" xfId="0" applyNumberFormat="1" applyFont="1"/>
    <xf numFmtId="41" fontId="2" fillId="0" borderId="0" xfId="0" applyNumberFormat="1" applyFont="1"/>
    <xf numFmtId="179" fontId="9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2" xfId="0" applyFont="1" applyBorder="1"/>
    <xf numFmtId="0" fontId="10" fillId="0" borderId="20" xfId="0" applyFont="1" applyBorder="1"/>
    <xf numFmtId="0" fontId="21" fillId="3" borderId="3" xfId="0" applyFont="1" applyFill="1" applyBorder="1" applyAlignment="1">
      <alignment wrapText="1"/>
    </xf>
    <xf numFmtId="0" fontId="9" fillId="22" borderId="7" xfId="0" applyFont="1" applyFill="1" applyBorder="1" applyAlignment="1">
      <alignment horizontal="right" wrapText="1"/>
    </xf>
    <xf numFmtId="0" fontId="9" fillId="22" borderId="22" xfId="0" applyFont="1" applyFill="1" applyBorder="1" applyAlignment="1">
      <alignment horizontal="right" wrapText="1"/>
    </xf>
    <xf numFmtId="0" fontId="10" fillId="0" borderId="52" xfId="0" applyFont="1" applyBorder="1" applyAlignment="1">
      <alignment horizontal="right" vertical="center" textRotation="90" wrapText="1"/>
    </xf>
    <xf numFmtId="0" fontId="21" fillId="0" borderId="13" xfId="0" applyFont="1" applyBorder="1" applyAlignment="1">
      <alignment horizontal="center"/>
    </xf>
    <xf numFmtId="0" fontId="21" fillId="0" borderId="57" xfId="0" applyFont="1" applyBorder="1" applyAlignment="1">
      <alignment horizontal="center"/>
    </xf>
    <xf numFmtId="41" fontId="21" fillId="3" borderId="52" xfId="0" applyNumberFormat="1" applyFont="1" applyFill="1" applyBorder="1"/>
    <xf numFmtId="41" fontId="20" fillId="3" borderId="52" xfId="0" applyNumberFormat="1" applyFont="1" applyFill="1" applyBorder="1"/>
    <xf numFmtId="10" fontId="20" fillId="3" borderId="51" xfId="3" applyNumberFormat="1" applyFont="1" applyFill="1" applyBorder="1" applyAlignment="1"/>
    <xf numFmtId="0" fontId="21" fillId="23" borderId="15" xfId="0" applyFont="1" applyFill="1" applyBorder="1" applyAlignment="1">
      <alignment horizontal="center"/>
    </xf>
    <xf numFmtId="0" fontId="21" fillId="23" borderId="29" xfId="0" applyFont="1" applyFill="1" applyBorder="1" applyAlignment="1">
      <alignment horizontal="center"/>
    </xf>
    <xf numFmtId="41" fontId="21" fillId="23" borderId="17" xfId="0" applyNumberFormat="1" applyFont="1" applyFill="1" applyBorder="1"/>
    <xf numFmtId="41" fontId="21" fillId="23" borderId="16" xfId="0" applyNumberFormat="1" applyFont="1" applyFill="1" applyBorder="1"/>
    <xf numFmtId="0" fontId="9" fillId="24" borderId="11" xfId="0" applyFont="1" applyFill="1" applyBorder="1"/>
    <xf numFmtId="0" fontId="9" fillId="24" borderId="59" xfId="0" applyFont="1" applyFill="1" applyBorder="1"/>
    <xf numFmtId="41" fontId="21" fillId="3" borderId="61" xfId="0" applyNumberFormat="1" applyFont="1" applyFill="1" applyBorder="1" applyAlignment="1">
      <alignment horizontal="center"/>
    </xf>
    <xf numFmtId="41" fontId="10" fillId="25" borderId="62" xfId="0" applyNumberFormat="1" applyFont="1" applyFill="1" applyBorder="1" applyAlignment="1">
      <alignment horizontal="center"/>
    </xf>
    <xf numFmtId="178" fontId="10" fillId="25" borderId="62" xfId="3" applyNumberFormat="1" applyFont="1" applyFill="1" applyBorder="1" applyAlignment="1">
      <alignment horizontal="right"/>
    </xf>
    <xf numFmtId="0" fontId="12" fillId="0" borderId="57" xfId="0" applyFont="1" applyBorder="1"/>
    <xf numFmtId="179" fontId="14" fillId="11" borderId="17" xfId="1" applyNumberFormat="1" applyFont="1" applyFill="1" applyBorder="1"/>
    <xf numFmtId="179" fontId="14" fillId="26" borderId="16" xfId="1" applyNumberFormat="1" applyFont="1" applyFill="1" applyBorder="1"/>
    <xf numFmtId="179" fontId="14" fillId="27" borderId="16" xfId="1" applyNumberFormat="1" applyFont="1" applyFill="1" applyBorder="1"/>
    <xf numFmtId="178" fontId="14" fillId="27" borderId="16" xfId="3" applyNumberFormat="1" applyFont="1" applyFill="1" applyBorder="1" applyAlignment="1">
      <alignment horizontal="right"/>
    </xf>
    <xf numFmtId="0" fontId="12" fillId="0" borderId="21" xfId="0" applyFont="1" applyBorder="1"/>
    <xf numFmtId="179" fontId="21" fillId="3" borderId="17" xfId="1" applyNumberFormat="1" applyFont="1" applyFill="1" applyBorder="1"/>
    <xf numFmtId="179" fontId="10" fillId="25" borderId="16" xfId="1" applyNumberFormat="1" applyFont="1" applyFill="1" applyBorder="1"/>
    <xf numFmtId="178" fontId="10" fillId="25" borderId="16" xfId="3" applyNumberFormat="1" applyFont="1" applyFill="1" applyBorder="1" applyAlignment="1">
      <alignment horizontal="right"/>
    </xf>
    <xf numFmtId="179" fontId="10" fillId="11" borderId="16" xfId="1" applyNumberFormat="1" applyFont="1" applyFill="1" applyBorder="1"/>
    <xf numFmtId="178" fontId="10" fillId="11" borderId="16" xfId="3" applyNumberFormat="1" applyFont="1" applyFill="1" applyBorder="1" applyAlignment="1">
      <alignment horizontal="right"/>
    </xf>
    <xf numFmtId="179" fontId="21" fillId="3" borderId="16" xfId="1" applyNumberFormat="1" applyFont="1" applyFill="1" applyBorder="1"/>
    <xf numFmtId="0" fontId="21" fillId="23" borderId="4" xfId="0" applyFont="1" applyFill="1" applyBorder="1" applyAlignment="1">
      <alignment horizontal="center"/>
    </xf>
    <xf numFmtId="0" fontId="21" fillId="23" borderId="21" xfId="0" applyFont="1" applyFill="1" applyBorder="1" applyAlignment="1">
      <alignment horizontal="center"/>
    </xf>
    <xf numFmtId="179" fontId="21" fillId="23" borderId="0" xfId="0" applyNumberFormat="1" applyFont="1" applyFill="1"/>
    <xf numFmtId="0" fontId="9" fillId="24" borderId="13" xfId="0" applyFont="1" applyFill="1" applyBorder="1"/>
    <xf numFmtId="0" fontId="9" fillId="24" borderId="57" xfId="0" applyFont="1" applyFill="1" applyBorder="1"/>
    <xf numFmtId="0" fontId="2" fillId="28" borderId="11" xfId="0" applyFont="1" applyFill="1" applyBorder="1"/>
    <xf numFmtId="0" fontId="2" fillId="28" borderId="12" xfId="0" applyFont="1" applyFill="1" applyBorder="1"/>
    <xf numFmtId="0" fontId="2" fillId="29" borderId="16" xfId="0" applyFont="1" applyFill="1" applyBorder="1" applyAlignment="1">
      <alignment textRotation="90"/>
    </xf>
    <xf numFmtId="41" fontId="21" fillId="3" borderId="51" xfId="0" applyNumberFormat="1" applyFont="1" applyFill="1" applyBorder="1"/>
    <xf numFmtId="41" fontId="2" fillId="24" borderId="16" xfId="0" applyNumberFormat="1" applyFont="1" applyFill="1" applyBorder="1"/>
    <xf numFmtId="179" fontId="3" fillId="0" borderId="16" xfId="1" applyNumberFormat="1" applyFont="1" applyBorder="1"/>
    <xf numFmtId="179" fontId="2" fillId="11" borderId="16" xfId="1" applyNumberFormat="1" applyFont="1" applyFill="1" applyBorder="1"/>
    <xf numFmtId="179" fontId="3" fillId="11" borderId="16" xfId="1" applyNumberFormat="1" applyFont="1" applyFill="1" applyBorder="1"/>
    <xf numFmtId="179" fontId="2" fillId="24" borderId="16" xfId="1" applyNumberFormat="1" applyFont="1" applyFill="1" applyBorder="1"/>
    <xf numFmtId="179" fontId="2" fillId="30" borderId="16" xfId="1" applyNumberFormat="1" applyFont="1" applyFill="1" applyBorder="1"/>
    <xf numFmtId="179" fontId="3" fillId="30" borderId="16" xfId="1" applyNumberFormat="1" applyFont="1" applyFill="1" applyBorder="1"/>
    <xf numFmtId="0" fontId="2" fillId="28" borderId="59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/>
    <xf numFmtId="179" fontId="22" fillId="11" borderId="16" xfId="1" applyNumberFormat="1" applyFont="1" applyFill="1" applyBorder="1"/>
    <xf numFmtId="0" fontId="2" fillId="10" borderId="2" xfId="0" applyFont="1" applyFill="1" applyBorder="1"/>
    <xf numFmtId="0" fontId="2" fillId="10" borderId="3" xfId="0" applyFont="1" applyFill="1" applyBorder="1"/>
    <xf numFmtId="0" fontId="10" fillId="20" borderId="62" xfId="0" applyFont="1" applyFill="1" applyBorder="1" applyAlignment="1">
      <alignment textRotation="90"/>
    </xf>
    <xf numFmtId="0" fontId="10" fillId="20" borderId="62" xfId="0" applyFont="1" applyFill="1" applyBorder="1" applyAlignment="1">
      <alignment textRotation="90" wrapText="1"/>
    </xf>
    <xf numFmtId="0" fontId="2" fillId="11" borderId="16" xfId="0" applyFont="1" applyFill="1" applyBorder="1"/>
    <xf numFmtId="1" fontId="3" fillId="0" borderId="16" xfId="0" applyNumberFormat="1" applyFont="1" applyBorder="1"/>
    <xf numFmtId="41" fontId="2" fillId="0" borderId="16" xfId="0" applyNumberFormat="1" applyFont="1" applyBorder="1"/>
    <xf numFmtId="179" fontId="2" fillId="11" borderId="16" xfId="0" applyNumberFormat="1" applyFont="1" applyFill="1" applyBorder="1"/>
    <xf numFmtId="179" fontId="3" fillId="0" borderId="16" xfId="0" applyNumberFormat="1" applyFont="1" applyBorder="1"/>
    <xf numFmtId="0" fontId="3" fillId="0" borderId="16" xfId="0" applyFont="1" applyBorder="1"/>
    <xf numFmtId="0" fontId="2" fillId="10" borderId="20" xfId="0" applyFont="1" applyFill="1" applyBorder="1"/>
    <xf numFmtId="0" fontId="2" fillId="0" borderId="0" xfId="0" applyFont="1" applyFill="1"/>
    <xf numFmtId="0" fontId="23" fillId="31" borderId="52" xfId="0" applyFont="1" applyFill="1" applyBorder="1" applyAlignment="1">
      <alignment textRotation="90"/>
    </xf>
    <xf numFmtId="9" fontId="21" fillId="3" borderId="19" xfId="3" applyFont="1" applyFill="1" applyBorder="1" applyAlignment="1"/>
    <xf numFmtId="0" fontId="20" fillId="4" borderId="0" xfId="0" applyFont="1" applyFill="1"/>
    <xf numFmtId="41" fontId="20" fillId="4" borderId="0" xfId="0" applyNumberFormat="1" applyFont="1" applyFill="1"/>
    <xf numFmtId="9" fontId="20" fillId="4" borderId="0" xfId="0" applyNumberFormat="1" applyFont="1" applyFill="1"/>
    <xf numFmtId="9" fontId="2" fillId="11" borderId="16" xfId="3" applyFont="1" applyFill="1" applyBorder="1"/>
    <xf numFmtId="41" fontId="20" fillId="32" borderId="0" xfId="0" applyNumberFormat="1" applyFont="1" applyFill="1"/>
    <xf numFmtId="9" fontId="20" fillId="32" borderId="0" xfId="0" applyNumberFormat="1" applyFont="1" applyFill="1"/>
    <xf numFmtId="41" fontId="2" fillId="32" borderId="0" xfId="0" applyNumberFormat="1" applyFont="1" applyFill="1"/>
    <xf numFmtId="43" fontId="2" fillId="0" borderId="16" xfId="0" applyNumberFormat="1" applyFont="1" applyBorder="1"/>
    <xf numFmtId="0" fontId="3" fillId="32" borderId="0" xfId="0" applyFont="1" applyFill="1"/>
    <xf numFmtId="0" fontId="2" fillId="32" borderId="0" xfId="0" applyFont="1" applyFill="1"/>
    <xf numFmtId="41" fontId="3" fillId="32" borderId="0" xfId="0" applyNumberFormat="1" applyFont="1" applyFill="1"/>
    <xf numFmtId="0" fontId="0" fillId="32" borderId="0" xfId="0" applyFill="1"/>
    <xf numFmtId="0" fontId="3" fillId="0" borderId="4" xfId="0" applyFont="1" applyBorder="1"/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41" fontId="20" fillId="0" borderId="0" xfId="0" applyNumberFormat="1" applyFont="1"/>
    <xf numFmtId="179" fontId="2" fillId="24" borderId="16" xfId="0" applyNumberFormat="1" applyFont="1" applyFill="1" applyBorder="1"/>
    <xf numFmtId="0" fontId="21" fillId="0" borderId="0" xfId="0" applyFont="1"/>
    <xf numFmtId="0" fontId="0" fillId="12" borderId="0" xfId="0" applyFill="1"/>
    <xf numFmtId="0" fontId="0" fillId="3" borderId="2" xfId="0" applyFill="1" applyBorder="1"/>
    <xf numFmtId="0" fontId="1" fillId="3" borderId="3" xfId="0" applyFont="1" applyFill="1" applyBorder="1" applyAlignment="1" applyProtection="1">
      <alignment horizontal="left"/>
      <protection locked="0"/>
    </xf>
    <xf numFmtId="0" fontId="1" fillId="12" borderId="0" xfId="0" applyFont="1" applyFill="1" applyAlignment="1" applyProtection="1">
      <alignment horizontal="center"/>
      <protection locked="0"/>
    </xf>
    <xf numFmtId="0" fontId="0" fillId="12" borderId="0" xfId="0" applyFill="1" applyAlignment="1" applyProtection="1">
      <alignment horizontal="center"/>
      <protection locked="0"/>
    </xf>
    <xf numFmtId="0" fontId="9" fillId="20" borderId="2" xfId="0" applyFont="1" applyFill="1" applyBorder="1" applyAlignment="1">
      <alignment horizontal="center"/>
    </xf>
    <xf numFmtId="0" fontId="9" fillId="20" borderId="3" xfId="0" applyFont="1" applyFill="1" applyBorder="1" applyAlignment="1">
      <alignment horizontal="center"/>
    </xf>
    <xf numFmtId="0" fontId="8" fillId="33" borderId="20" xfId="0" applyFont="1" applyFill="1" applyBorder="1" applyAlignment="1">
      <alignment horizontal="center" textRotation="180"/>
    </xf>
    <xf numFmtId="0" fontId="9" fillId="33" borderId="11" xfId="0" applyFont="1" applyFill="1" applyBorder="1" applyAlignment="1">
      <alignment horizontal="center"/>
    </xf>
    <xf numFmtId="0" fontId="9" fillId="33" borderId="12" xfId="0" applyFont="1" applyFill="1" applyBorder="1" applyAlignment="1">
      <alignment horizontal="center"/>
    </xf>
    <xf numFmtId="0" fontId="25" fillId="8" borderId="4" xfId="0" applyFont="1" applyFill="1" applyBorder="1" applyAlignment="1">
      <alignment horizontal="center"/>
    </xf>
    <xf numFmtId="0" fontId="25" fillId="8" borderId="21" xfId="0" applyFont="1" applyFill="1" applyBorder="1" applyAlignment="1">
      <alignment horizontal="center"/>
    </xf>
    <xf numFmtId="0" fontId="2" fillId="34" borderId="4" xfId="0" applyFont="1" applyFill="1" applyBorder="1" applyAlignment="1">
      <alignment horizontal="left"/>
    </xf>
    <xf numFmtId="0" fontId="2" fillId="34" borderId="5" xfId="0" applyFont="1" applyFill="1" applyBorder="1" applyAlignment="1">
      <alignment horizontal="center"/>
    </xf>
    <xf numFmtId="0" fontId="0" fillId="35" borderId="43" xfId="0" applyFill="1" applyBorder="1" applyAlignment="1">
      <alignment horizontal="center" textRotation="180"/>
    </xf>
    <xf numFmtId="0" fontId="2" fillId="36" borderId="31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15" borderId="6" xfId="0" applyFont="1" applyFill="1" applyBorder="1" applyAlignment="1">
      <alignment horizontal="center" textRotation="90" wrapText="1"/>
    </xf>
    <xf numFmtId="0" fontId="8" fillId="15" borderId="22" xfId="0" applyFont="1" applyFill="1" applyBorder="1" applyAlignment="1">
      <alignment horizontal="center" textRotation="90" wrapText="1"/>
    </xf>
    <xf numFmtId="0" fontId="8" fillId="37" borderId="6" xfId="0" applyFont="1" applyFill="1" applyBorder="1" applyAlignment="1">
      <alignment horizontal="center" textRotation="90" wrapText="1"/>
    </xf>
    <xf numFmtId="0" fontId="8" fillId="37" borderId="33" xfId="0" applyFont="1" applyFill="1" applyBorder="1" applyAlignment="1">
      <alignment horizontal="center" textRotation="90" wrapText="1"/>
    </xf>
    <xf numFmtId="0" fontId="9" fillId="38" borderId="62" xfId="0" applyFont="1" applyFill="1" applyBorder="1" applyAlignment="1">
      <alignment horizontal="center" textRotation="90" wrapText="1"/>
    </xf>
    <xf numFmtId="0" fontId="8" fillId="15" borderId="61" xfId="0" applyFont="1" applyFill="1" applyBorder="1" applyAlignment="1">
      <alignment horizontal="center" textRotation="90" wrapText="1"/>
    </xf>
    <xf numFmtId="0" fontId="8" fillId="15" borderId="62" xfId="0" applyFont="1" applyFill="1" applyBorder="1" applyAlignment="1">
      <alignment horizontal="center" textRotation="90" wrapText="1"/>
    </xf>
    <xf numFmtId="0" fontId="8" fillId="0" borderId="0" xfId="0" applyFont="1" applyAlignment="1">
      <alignment horizontal="center" textRotation="90" wrapText="1"/>
    </xf>
    <xf numFmtId="0" fontId="9" fillId="0" borderId="0" xfId="0" applyFont="1" applyAlignment="1">
      <alignment horizontal="center" textRotation="90" wrapText="1"/>
    </xf>
    <xf numFmtId="0" fontId="21" fillId="12" borderId="0" xfId="0" applyFont="1" applyFill="1"/>
    <xf numFmtId="179" fontId="21" fillId="22" borderId="0" xfId="1" applyNumberFormat="1" applyFont="1" applyFill="1" applyAlignment="1">
      <alignment horizontal="center"/>
    </xf>
    <xf numFmtId="179" fontId="21" fillId="15" borderId="0" xfId="1" applyNumberFormat="1" applyFont="1" applyFill="1" applyAlignment="1">
      <alignment horizontal="center"/>
    </xf>
    <xf numFmtId="179" fontId="21" fillId="38" borderId="0" xfId="1" applyNumberFormat="1" applyFont="1" applyFill="1" applyAlignment="1">
      <alignment horizontal="center"/>
    </xf>
    <xf numFmtId="178" fontId="21" fillId="6" borderId="0" xfId="3" applyNumberFormat="1" applyFont="1" applyFill="1" applyAlignment="1">
      <alignment horizontal="center"/>
    </xf>
    <xf numFmtId="0" fontId="26" fillId="0" borderId="0" xfId="0" applyFont="1"/>
    <xf numFmtId="179" fontId="1" fillId="12" borderId="0" xfId="0" applyNumberFormat="1" applyFont="1" applyFill="1"/>
    <xf numFmtId="9" fontId="1" fillId="12" borderId="0" xfId="3" applyFont="1" applyFill="1"/>
    <xf numFmtId="0" fontId="0" fillId="3" borderId="3" xfId="0" applyFill="1" applyBorder="1" applyAlignment="1" applyProtection="1">
      <alignment horizontal="center"/>
      <protection locked="0"/>
    </xf>
    <xf numFmtId="1" fontId="0" fillId="3" borderId="3" xfId="0" applyNumberFormat="1" applyFill="1" applyBorder="1" applyAlignment="1" applyProtection="1">
      <alignment horizontal="center"/>
      <protection locked="0"/>
    </xf>
    <xf numFmtId="0" fontId="0" fillId="3" borderId="20" xfId="0" applyFill="1" applyBorder="1" applyAlignment="1" applyProtection="1">
      <alignment horizontal="center"/>
      <protection locked="0"/>
    </xf>
    <xf numFmtId="0" fontId="9" fillId="33" borderId="59" xfId="0" applyFont="1" applyFill="1" applyBorder="1" applyAlignment="1">
      <alignment horizontal="center"/>
    </xf>
    <xf numFmtId="0" fontId="27" fillId="35" borderId="2" xfId="0" applyFont="1" applyFill="1" applyBorder="1" applyAlignment="1">
      <alignment horizontal="left"/>
    </xf>
    <xf numFmtId="0" fontId="27" fillId="35" borderId="3" xfId="0" applyFont="1" applyFill="1" applyBorder="1" applyAlignment="1">
      <alignment horizontal="center"/>
    </xf>
    <xf numFmtId="0" fontId="27" fillId="35" borderId="3" xfId="0" applyFont="1" applyFill="1" applyBorder="1" applyAlignment="1">
      <alignment horizontal="left"/>
    </xf>
    <xf numFmtId="0" fontId="27" fillId="18" borderId="11" xfId="0" applyFont="1" applyFill="1" applyBorder="1" applyAlignment="1">
      <alignment horizontal="right"/>
    </xf>
    <xf numFmtId="0" fontId="27" fillId="18" borderId="59" xfId="0" applyFont="1" applyFill="1" applyBorder="1" applyAlignment="1">
      <alignment horizontal="left"/>
    </xf>
    <xf numFmtId="0" fontId="2" fillId="36" borderId="17" xfId="0" applyFont="1" applyFill="1" applyBorder="1" applyAlignment="1">
      <alignment horizontal="center"/>
    </xf>
    <xf numFmtId="0" fontId="25" fillId="8" borderId="2" xfId="0" applyFont="1" applyFill="1" applyBorder="1" applyAlignment="1">
      <alignment horizontal="center"/>
    </xf>
    <xf numFmtId="0" fontId="25" fillId="8" borderId="20" xfId="0" applyFont="1" applyFill="1" applyBorder="1" applyAlignment="1">
      <alignment horizontal="center"/>
    </xf>
    <xf numFmtId="0" fontId="25" fillId="34" borderId="2" xfId="0" applyFont="1" applyFill="1" applyBorder="1"/>
    <xf numFmtId="0" fontId="25" fillId="34" borderId="3" xfId="0" applyFont="1" applyFill="1" applyBorder="1" applyAlignment="1">
      <alignment horizontal="center"/>
    </xf>
    <xf numFmtId="0" fontId="25" fillId="8" borderId="29" xfId="0" applyFont="1" applyFill="1" applyBorder="1" applyAlignment="1">
      <alignment horizontal="center"/>
    </xf>
    <xf numFmtId="0" fontId="25" fillId="34" borderId="17" xfId="0" applyFont="1" applyFill="1" applyBorder="1" applyAlignment="1">
      <alignment horizontal="center"/>
    </xf>
    <xf numFmtId="0" fontId="8" fillId="37" borderId="62" xfId="0" applyFont="1" applyFill="1" applyBorder="1" applyAlignment="1">
      <alignment horizontal="center" textRotation="90" wrapText="1"/>
    </xf>
    <xf numFmtId="0" fontId="8" fillId="8" borderId="6" xfId="0" applyFont="1" applyFill="1" applyBorder="1" applyAlignment="1">
      <alignment horizontal="center" textRotation="90" wrapText="1"/>
    </xf>
    <xf numFmtId="0" fontId="8" fillId="8" borderId="20" xfId="0" applyFont="1" applyFill="1" applyBorder="1" applyAlignment="1">
      <alignment horizontal="center" textRotation="90" wrapText="1"/>
    </xf>
    <xf numFmtId="0" fontId="8" fillId="6" borderId="6" xfId="0" applyFont="1" applyFill="1" applyBorder="1" applyAlignment="1">
      <alignment horizontal="center" textRotation="90" wrapText="1"/>
    </xf>
    <xf numFmtId="0" fontId="8" fillId="6" borderId="3" xfId="0" applyFont="1" applyFill="1" applyBorder="1" applyAlignment="1">
      <alignment horizontal="center" textRotation="90" wrapText="1"/>
    </xf>
    <xf numFmtId="0" fontId="8" fillId="39" borderId="62" xfId="0" applyFont="1" applyFill="1" applyBorder="1" applyAlignment="1">
      <alignment horizontal="center" textRotation="90" wrapText="1"/>
    </xf>
    <xf numFmtId="178" fontId="21" fillId="40" borderId="0" xfId="3" applyNumberFormat="1" applyFont="1" applyFill="1" applyAlignment="1">
      <alignment horizontal="center"/>
    </xf>
    <xf numFmtId="179" fontId="21" fillId="41" borderId="0" xfId="1" applyNumberFormat="1" applyFont="1" applyFill="1" applyAlignment="1">
      <alignment horizontal="center"/>
    </xf>
    <xf numFmtId="178" fontId="21" fillId="42" borderId="0" xfId="3" applyNumberFormat="1" applyFont="1" applyFill="1" applyAlignment="1">
      <alignment horizontal="center"/>
    </xf>
    <xf numFmtId="43" fontId="0" fillId="12" borderId="0" xfId="0" applyNumberFormat="1" applyFill="1"/>
    <xf numFmtId="9" fontId="0" fillId="12" borderId="0" xfId="0" applyNumberFormat="1" applyFill="1"/>
    <xf numFmtId="0" fontId="0" fillId="12" borderId="0" xfId="0" applyFill="1" applyAlignment="1">
      <alignment horizontal="center" wrapText="1"/>
    </xf>
    <xf numFmtId="10" fontId="0" fillId="12" borderId="0" xfId="0" applyNumberFormat="1" applyFill="1" applyAlignment="1">
      <alignment horizontal="center" wrapText="1"/>
    </xf>
    <xf numFmtId="178" fontId="1" fillId="12" borderId="0" xfId="0" applyNumberFormat="1" applyFont="1" applyFill="1" applyAlignment="1" applyProtection="1">
      <alignment horizontal="center"/>
      <protection locked="0" hidden="1"/>
    </xf>
    <xf numFmtId="10" fontId="0" fillId="12" borderId="0" xfId="0" applyNumberFormat="1" applyFill="1" applyAlignment="1" applyProtection="1">
      <alignment horizontal="center" wrapText="1"/>
      <protection locked="0"/>
    </xf>
    <xf numFmtId="0" fontId="0" fillId="12" borderId="0" xfId="0" applyFill="1" applyAlignment="1" applyProtection="1">
      <alignment horizontal="center" wrapText="1"/>
      <protection locked="0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 wrapText="1"/>
    </xf>
    <xf numFmtId="0" fontId="9" fillId="10" borderId="12" xfId="0" applyFont="1" applyFill="1" applyBorder="1" applyAlignment="1">
      <alignment horizontal="left"/>
    </xf>
    <xf numFmtId="0" fontId="9" fillId="10" borderId="12" xfId="0" applyFont="1" applyFill="1" applyBorder="1" applyAlignment="1">
      <alignment horizontal="center" wrapText="1"/>
    </xf>
    <xf numFmtId="10" fontId="9" fillId="10" borderId="59" xfId="0" applyNumberFormat="1" applyFont="1" applyFill="1" applyBorder="1" applyAlignment="1">
      <alignment horizontal="center" wrapText="1"/>
    </xf>
    <xf numFmtId="0" fontId="2" fillId="10" borderId="5" xfId="0" applyFont="1" applyFill="1" applyBorder="1" applyAlignment="1">
      <alignment horizontal="center" wrapText="1"/>
    </xf>
    <xf numFmtId="10" fontId="2" fillId="10" borderId="21" xfId="0" applyNumberFormat="1" applyFont="1" applyFill="1" applyBorder="1" applyAlignment="1">
      <alignment horizontal="center" wrapText="1"/>
    </xf>
    <xf numFmtId="0" fontId="8" fillId="43" borderId="7" xfId="0" applyFont="1" applyFill="1" applyBorder="1" applyAlignment="1">
      <alignment horizontal="center" textRotation="90" wrapText="1"/>
    </xf>
    <xf numFmtId="10" fontId="8" fillId="43" borderId="22" xfId="0" applyNumberFormat="1" applyFont="1" applyFill="1" applyBorder="1" applyAlignment="1">
      <alignment horizontal="center" textRotation="90" wrapText="1"/>
    </xf>
    <xf numFmtId="0" fontId="8" fillId="0" borderId="0" xfId="0" applyFont="1" applyAlignment="1">
      <alignment horizontal="center" wrapText="1"/>
    </xf>
    <xf numFmtId="10" fontId="8" fillId="0" borderId="0" xfId="0" applyNumberFormat="1" applyFont="1" applyAlignment="1">
      <alignment horizontal="center" wrapText="1"/>
    </xf>
    <xf numFmtId="179" fontId="21" fillId="44" borderId="0" xfId="1" applyNumberFormat="1" applyFont="1" applyFill="1" applyAlignment="1">
      <alignment horizontal="center"/>
    </xf>
    <xf numFmtId="179" fontId="21" fillId="10" borderId="0" xfId="1" applyNumberFormat="1" applyFont="1" applyFill="1" applyAlignment="1">
      <alignment horizontal="center"/>
    </xf>
    <xf numFmtId="10" fontId="21" fillId="10" borderId="0" xfId="0" applyNumberFormat="1" applyFont="1" applyFill="1" applyAlignment="1">
      <alignment horizontal="center"/>
    </xf>
    <xf numFmtId="179" fontId="0" fillId="12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</cellStyles>
  <tableStyles count="0" defaultTableStyle="TableStyleMedium2" defaultPivotStyle="PivotStyleLight16"/>
  <colors>
    <mruColors>
      <color rgb="00F09AE0"/>
      <color rgb="0066CCFF"/>
      <color rgb="00FFFF66"/>
      <color rgb="00EBB19F"/>
      <color rgb="00CCCCFF"/>
      <color rgb="0000FF00"/>
      <color rgb="0066FFFF"/>
      <color rgb="0099CCFF"/>
      <color rgb="0066FF66"/>
      <color rgb="0069FCE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Farai%20Gwenzi\Downloads\ZAZIC_WEEKLY%20DASHBOARD%20%2021%20June%20%20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-SUMMARY WEEKLY STATS"/>
      <sheetName val="2-Weekly Dashboard "/>
      <sheetName val="3-Weekly Age Pivot"/>
      <sheetName val="4-Trends by Site(Q2 Progress )"/>
      <sheetName val="5-MONTHLY CONFIRMED STATISTICS "/>
    </sheetNames>
    <sheetDataSet>
      <sheetData sheetId="0"/>
      <sheetData sheetId="1">
        <row r="45">
          <cell r="PL45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B32"/>
  <sheetViews>
    <sheetView tabSelected="1" topLeftCell="A5" workbookViewId="0">
      <selection activeCell="I20" sqref="I20"/>
    </sheetView>
  </sheetViews>
  <sheetFormatPr defaultColWidth="9" defaultRowHeight="14.4"/>
  <cols>
    <col min="1" max="1" width="4.57407407407407" customWidth="1"/>
    <col min="2" max="2" width="12" customWidth="1"/>
    <col min="3" max="3" width="10.8611111111111" customWidth="1"/>
    <col min="4" max="5" width="8.57407407407407" customWidth="1"/>
    <col min="6" max="6" width="17.8611111111111" customWidth="1"/>
    <col min="7" max="7" width="10.1388888888889" customWidth="1"/>
    <col min="8" max="8" width="9.86111111111111" customWidth="1"/>
    <col min="9" max="9" width="11.1388888888889" customWidth="1"/>
    <col min="10" max="10" width="11" customWidth="1"/>
    <col min="11" max="11" width="7.13888888888889" customWidth="1"/>
    <col min="12" max="12" width="6.42592592592593" customWidth="1"/>
    <col min="13" max="13" width="7.13888888888889" customWidth="1"/>
    <col min="14" max="14" width="6.42592592592593" customWidth="1"/>
    <col min="15" max="15" width="11" customWidth="1"/>
    <col min="16" max="16" width="9.57407407407407" customWidth="1"/>
    <col min="17" max="17" width="11.5740740740741" customWidth="1"/>
    <col min="18" max="18" width="11" customWidth="1"/>
    <col min="19" max="19" width="11.1388888888889" customWidth="1"/>
  </cols>
  <sheetData>
    <row r="1" spans="1:28">
      <c r="A1" s="394"/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455"/>
      <c r="R1" s="455"/>
      <c r="S1" s="456"/>
      <c r="T1" s="394"/>
      <c r="U1" s="394"/>
      <c r="V1" s="394"/>
      <c r="W1" s="394"/>
      <c r="X1" s="394"/>
      <c r="Y1" s="394"/>
      <c r="Z1" s="394"/>
      <c r="AA1" s="394"/>
      <c r="AB1" s="394"/>
    </row>
    <row r="2" spans="1:28">
      <c r="A2" s="394"/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455"/>
      <c r="R2" s="455"/>
      <c r="S2" s="456"/>
      <c r="T2" s="394"/>
      <c r="U2" s="394"/>
      <c r="V2" s="394"/>
      <c r="W2" s="394"/>
      <c r="X2" s="394"/>
      <c r="Y2" s="394"/>
      <c r="Z2" s="394"/>
      <c r="AA2" s="394"/>
      <c r="AB2" s="394"/>
    </row>
    <row r="3" spans="1:28">
      <c r="A3" s="394"/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455"/>
      <c r="R3" s="455"/>
      <c r="S3" s="456"/>
      <c r="T3" s="394"/>
      <c r="U3" s="394"/>
      <c r="V3" s="394"/>
      <c r="W3" s="394"/>
      <c r="X3" s="394"/>
      <c r="Y3" s="394"/>
      <c r="Z3" s="394"/>
      <c r="AA3" s="394"/>
      <c r="AB3" s="394"/>
    </row>
    <row r="4" ht="15.15" spans="1:28">
      <c r="A4" s="394"/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455"/>
      <c r="R4" s="455"/>
      <c r="S4" s="456"/>
      <c r="T4" s="394"/>
      <c r="U4" s="394"/>
      <c r="V4" s="394"/>
      <c r="W4" s="394"/>
      <c r="X4" s="394"/>
      <c r="Y4" s="394"/>
      <c r="Z4" s="394"/>
      <c r="AA4" s="394"/>
      <c r="AB4" s="394"/>
    </row>
    <row r="5" ht="18.75" spans="1:28">
      <c r="A5" s="394"/>
      <c r="B5" s="394"/>
      <c r="C5" s="394"/>
      <c r="D5" s="395"/>
      <c r="E5" s="396" t="s">
        <v>0</v>
      </c>
      <c r="F5" s="396"/>
      <c r="G5" s="396"/>
      <c r="H5" s="396"/>
      <c r="I5" s="396"/>
      <c r="J5" s="396"/>
      <c r="K5" s="428"/>
      <c r="L5" s="429"/>
      <c r="M5" s="428"/>
      <c r="N5" s="428"/>
      <c r="O5" s="428"/>
      <c r="P5" s="430"/>
      <c r="Q5" s="457"/>
      <c r="R5" s="398"/>
      <c r="S5" s="458"/>
      <c r="T5" s="394"/>
      <c r="U5" s="394"/>
      <c r="V5" s="394"/>
      <c r="W5" s="394"/>
      <c r="X5" s="394"/>
      <c r="Y5" s="394"/>
      <c r="Z5" s="394"/>
      <c r="AA5" s="394"/>
      <c r="AB5" s="394"/>
    </row>
    <row r="6" ht="18" spans="1:28">
      <c r="A6" s="394"/>
      <c r="B6" s="397"/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7"/>
      <c r="N6" s="397"/>
      <c r="O6" s="397"/>
      <c r="P6" s="397"/>
      <c r="Q6" s="459"/>
      <c r="R6" s="459"/>
      <c r="S6" s="456"/>
      <c r="T6" s="394"/>
      <c r="U6" s="394"/>
      <c r="V6" s="394"/>
      <c r="W6" s="394"/>
      <c r="X6" s="394"/>
      <c r="Y6" s="394"/>
      <c r="Z6" s="394"/>
      <c r="AA6" s="394"/>
      <c r="AB6" s="394"/>
    </row>
    <row r="7" ht="3" customHeight="1" spans="1:28">
      <c r="A7" s="394"/>
      <c r="Q7" s="460"/>
      <c r="R7" s="460"/>
      <c r="S7" s="461"/>
      <c r="T7" s="394"/>
      <c r="U7" s="394"/>
      <c r="V7" s="394"/>
      <c r="W7" s="394"/>
      <c r="X7" s="394"/>
      <c r="Y7" s="394"/>
      <c r="Z7" s="394"/>
      <c r="AA7" s="394"/>
      <c r="AB7" s="394"/>
    </row>
    <row r="8" ht="16.35" spans="1:28">
      <c r="A8" s="394"/>
      <c r="B8" s="399" t="s">
        <v>1</v>
      </c>
      <c r="C8" s="400"/>
      <c r="D8" s="400"/>
      <c r="E8" s="400"/>
      <c r="F8" s="401"/>
      <c r="G8" s="402"/>
      <c r="H8" s="403" t="s">
        <v>2</v>
      </c>
      <c r="I8" s="403"/>
      <c r="J8" s="431"/>
      <c r="K8" s="432" t="s">
        <v>3</v>
      </c>
      <c r="L8" s="433"/>
      <c r="M8" s="433"/>
      <c r="N8" s="434"/>
      <c r="O8" s="435" t="s">
        <v>4</v>
      </c>
      <c r="P8" s="436" t="s">
        <v>5</v>
      </c>
      <c r="Q8" s="462" t="s">
        <v>6</v>
      </c>
      <c r="R8" s="463"/>
      <c r="S8" s="464"/>
      <c r="T8" s="394"/>
      <c r="U8" s="394"/>
      <c r="V8" s="394"/>
      <c r="W8" s="394"/>
      <c r="X8" s="394"/>
      <c r="Y8" s="394"/>
      <c r="Z8" s="394"/>
      <c r="AA8" s="394"/>
      <c r="AB8" s="394"/>
    </row>
    <row r="9" ht="15.15" spans="1:28">
      <c r="A9" s="394"/>
      <c r="B9" s="404" t="s">
        <v>7</v>
      </c>
      <c r="C9" s="405"/>
      <c r="D9" s="406" t="s">
        <v>8</v>
      </c>
      <c r="E9" s="407"/>
      <c r="F9" s="408"/>
      <c r="G9" s="409" t="s">
        <v>9</v>
      </c>
      <c r="H9" s="410"/>
      <c r="I9" s="409" t="s">
        <v>10</v>
      </c>
      <c r="J9" s="437" t="s">
        <v>11</v>
      </c>
      <c r="K9" s="438" t="s">
        <v>7</v>
      </c>
      <c r="L9" s="439"/>
      <c r="M9" s="440" t="s">
        <v>8</v>
      </c>
      <c r="N9" s="441"/>
      <c r="O9" s="442" t="s">
        <v>7</v>
      </c>
      <c r="P9" s="443" t="s">
        <v>8</v>
      </c>
      <c r="Q9" s="465"/>
      <c r="R9" s="465"/>
      <c r="S9" s="466"/>
      <c r="T9" s="394"/>
      <c r="U9" s="394"/>
      <c r="V9" s="394"/>
      <c r="W9" s="394"/>
      <c r="X9" s="394"/>
      <c r="Y9" s="394"/>
      <c r="Z9" s="394"/>
      <c r="AA9" s="394"/>
      <c r="AB9" s="394"/>
    </row>
    <row r="10" ht="114.75" customHeight="1" spans="1:28">
      <c r="A10" s="394"/>
      <c r="B10" s="411" t="s">
        <v>12</v>
      </c>
      <c r="C10" s="412" t="s">
        <v>13</v>
      </c>
      <c r="D10" s="413" t="s">
        <v>12</v>
      </c>
      <c r="E10" s="414" t="s">
        <v>13</v>
      </c>
      <c r="F10" s="415" t="s">
        <v>14</v>
      </c>
      <c r="G10" s="416" t="s">
        <v>7</v>
      </c>
      <c r="H10" s="417" t="s">
        <v>8</v>
      </c>
      <c r="I10" s="444" t="s">
        <v>15</v>
      </c>
      <c r="J10" s="444" t="s">
        <v>16</v>
      </c>
      <c r="K10" s="445" t="s">
        <v>17</v>
      </c>
      <c r="L10" s="446" t="s">
        <v>18</v>
      </c>
      <c r="M10" s="447" t="s">
        <v>17</v>
      </c>
      <c r="N10" s="448" t="s">
        <v>18</v>
      </c>
      <c r="O10" s="449" t="s">
        <v>19</v>
      </c>
      <c r="P10" s="449" t="s">
        <v>19</v>
      </c>
      <c r="Q10" s="467" t="s">
        <v>20</v>
      </c>
      <c r="R10" s="467" t="s">
        <v>21</v>
      </c>
      <c r="S10" s="468" t="s">
        <v>22</v>
      </c>
      <c r="T10" s="394"/>
      <c r="U10" s="394"/>
      <c r="V10" s="394"/>
      <c r="W10" s="394"/>
      <c r="X10" s="394"/>
      <c r="Y10" s="394"/>
      <c r="Z10" s="394"/>
      <c r="AA10" s="394"/>
      <c r="AB10" s="394"/>
    </row>
    <row r="11" ht="8.25" customHeight="1" spans="1:28">
      <c r="A11" s="394"/>
      <c r="B11" s="418"/>
      <c r="C11" s="418"/>
      <c r="D11" s="418"/>
      <c r="E11" s="418"/>
      <c r="F11" s="419"/>
      <c r="G11" s="418"/>
      <c r="H11" s="418"/>
      <c r="I11" s="418"/>
      <c r="J11" s="418"/>
      <c r="K11" s="418"/>
      <c r="L11" s="418"/>
      <c r="M11" s="418"/>
      <c r="N11" s="418"/>
      <c r="O11" s="418"/>
      <c r="P11" s="418"/>
      <c r="Q11" s="469"/>
      <c r="R11" s="469"/>
      <c r="S11" s="470"/>
      <c r="T11" s="394"/>
      <c r="U11" s="394"/>
      <c r="V11" s="394"/>
      <c r="W11" s="394"/>
      <c r="X11" s="394"/>
      <c r="Y11" s="394"/>
      <c r="Z11" s="394"/>
      <c r="AA11" s="394"/>
      <c r="AB11" s="394"/>
    </row>
    <row r="12" s="393" customFormat="1" ht="28.5" customHeight="1" spans="1:28">
      <c r="A12" s="420"/>
      <c r="B12" s="421">
        <f>'2-Weekly Dashboard '!QO6</f>
        <v>5429</v>
      </c>
      <c r="C12" s="421">
        <f>'2-Weekly Dashboard '!QP6</f>
        <v>7256</v>
      </c>
      <c r="D12" s="422">
        <f>'2-Weekly Dashboard '!QQ6</f>
        <v>30</v>
      </c>
      <c r="E12" s="422">
        <f>'2-Weekly Dashboard '!QR6</f>
        <v>241</v>
      </c>
      <c r="F12" s="423">
        <f>B12+C12+D12+E12</f>
        <v>12956</v>
      </c>
      <c r="G12" s="424">
        <f>(B12+C12)/F12</f>
        <v>0.979083050324174</v>
      </c>
      <c r="H12" s="424">
        <f>(D12+E12)/F12</f>
        <v>0.0209169496758259</v>
      </c>
      <c r="I12" s="450">
        <f>(B12+D12)/F12</f>
        <v>0.421349181846249</v>
      </c>
      <c r="J12" s="450">
        <f>(C12+E12)/F12</f>
        <v>0.578650818153751</v>
      </c>
      <c r="K12" s="451">
        <f>'2-Weekly Dashboard '!QX6</f>
        <v>0</v>
      </c>
      <c r="L12" s="451">
        <f>'2-Weekly Dashboard '!QY6</f>
        <v>2</v>
      </c>
      <c r="M12" s="451">
        <f>'2-Weekly Dashboard '!QZ6</f>
        <v>0</v>
      </c>
      <c r="N12" s="451">
        <f>'2-Weekly Dashboard '!RA6</f>
        <v>0</v>
      </c>
      <c r="O12" s="452">
        <v>2e-5</v>
      </c>
      <c r="P12" s="452">
        <f>(L12+M12)/(C12+D12)</f>
        <v>0.000274499039253363</v>
      </c>
      <c r="Q12" s="471">
        <v>58965</v>
      </c>
      <c r="R12" s="472">
        <f>Q12-F12</f>
        <v>46009</v>
      </c>
      <c r="S12" s="473">
        <f>F12/Q12</f>
        <v>0.219723564826592</v>
      </c>
      <c r="T12" s="420"/>
      <c r="U12" s="420"/>
      <c r="V12" s="420"/>
      <c r="W12" s="420"/>
      <c r="X12" s="420"/>
      <c r="Y12" s="420"/>
      <c r="Z12" s="420"/>
      <c r="AA12" s="420"/>
      <c r="AB12" s="420"/>
    </row>
    <row r="13" spans="1:28">
      <c r="A13" s="394"/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394"/>
      <c r="X13" s="394"/>
      <c r="Y13" s="394"/>
      <c r="Z13" s="394"/>
      <c r="AA13" s="394"/>
      <c r="AB13" s="394"/>
    </row>
    <row r="14" spans="1:28">
      <c r="A14" s="394"/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  <c r="O14" s="394"/>
      <c r="P14" s="394"/>
      <c r="Q14" s="394"/>
      <c r="R14" s="394"/>
      <c r="S14" s="394"/>
      <c r="T14" s="394"/>
      <c r="U14" s="394"/>
      <c r="V14" s="394"/>
      <c r="W14" s="394"/>
      <c r="X14" s="394"/>
      <c r="Y14" s="394"/>
      <c r="Z14" s="394"/>
      <c r="AA14" s="394"/>
      <c r="AB14" s="394"/>
    </row>
    <row r="15" spans="1:28">
      <c r="A15" s="394"/>
      <c r="B15" s="394"/>
      <c r="C15" s="394"/>
      <c r="D15" s="394"/>
      <c r="E15" s="425" t="s">
        <v>23</v>
      </c>
      <c r="T15" s="394"/>
      <c r="U15" s="394"/>
      <c r="V15" s="394"/>
      <c r="W15" s="394"/>
      <c r="X15" s="394"/>
      <c r="Y15" s="394"/>
      <c r="Z15" s="394"/>
      <c r="AA15" s="394"/>
      <c r="AB15" s="394"/>
    </row>
    <row r="16" spans="1:28">
      <c r="A16" s="394"/>
      <c r="B16" s="394"/>
      <c r="C16" s="394"/>
      <c r="D16" s="394"/>
      <c r="E16" s="394"/>
      <c r="F16" s="394"/>
      <c r="G16" s="394"/>
      <c r="H16" s="394"/>
      <c r="I16" s="394"/>
      <c r="J16" s="394"/>
      <c r="K16" s="394"/>
      <c r="L16" s="394"/>
      <c r="M16" s="394"/>
      <c r="N16" s="394"/>
      <c r="O16" s="394"/>
      <c r="P16" s="394"/>
      <c r="Q16" s="394"/>
      <c r="R16" s="394"/>
      <c r="S16" s="394"/>
      <c r="T16" s="394"/>
      <c r="U16" s="394"/>
      <c r="V16" s="394"/>
      <c r="W16" s="394"/>
      <c r="X16" s="394"/>
      <c r="Y16" s="394"/>
      <c r="Z16" s="394"/>
      <c r="AA16" s="394"/>
      <c r="AB16" s="394"/>
    </row>
    <row r="17" spans="1:28">
      <c r="A17" s="394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453"/>
      <c r="Q17" s="474"/>
      <c r="R17" s="394"/>
      <c r="S17" s="394"/>
      <c r="T17" s="394"/>
      <c r="U17" s="394"/>
      <c r="V17" s="394"/>
      <c r="W17" s="394"/>
      <c r="X17" s="394"/>
      <c r="Y17" s="394"/>
      <c r="Z17" s="394"/>
      <c r="AA17" s="394"/>
      <c r="AB17" s="394"/>
    </row>
    <row r="18" spans="1:28">
      <c r="A18" s="394"/>
      <c r="B18" s="394"/>
      <c r="C18" s="394"/>
      <c r="D18" s="394"/>
      <c r="E18" s="394"/>
      <c r="F18" s="394"/>
      <c r="G18" s="394"/>
      <c r="H18" s="394"/>
      <c r="I18" s="394"/>
      <c r="J18" s="394"/>
      <c r="K18" s="394"/>
      <c r="L18" s="394"/>
      <c r="M18" s="394"/>
      <c r="N18" s="394"/>
      <c r="O18" s="394"/>
      <c r="P18" s="394"/>
      <c r="Q18" s="394"/>
      <c r="R18" s="394"/>
      <c r="S18" s="394"/>
      <c r="T18" s="394"/>
      <c r="U18" s="394"/>
      <c r="V18" s="394"/>
      <c r="W18" s="394"/>
      <c r="X18" s="394"/>
      <c r="Y18" s="394"/>
      <c r="Z18" s="394"/>
      <c r="AA18" s="394"/>
      <c r="AB18" s="394"/>
    </row>
    <row r="19" ht="18" spans="1:28">
      <c r="A19" s="394"/>
      <c r="B19" s="394"/>
      <c r="C19" s="394"/>
      <c r="D19" s="394"/>
      <c r="E19" s="394"/>
      <c r="F19" s="426"/>
      <c r="G19" s="427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453"/>
      <c r="S19" s="394"/>
      <c r="T19" s="394"/>
      <c r="U19" s="394"/>
      <c r="V19" s="394"/>
      <c r="W19" s="394"/>
      <c r="X19" s="394"/>
      <c r="Y19" s="394"/>
      <c r="Z19" s="394"/>
      <c r="AA19" s="394"/>
      <c r="AB19" s="394"/>
    </row>
    <row r="20" spans="1:28">
      <c r="A20" s="394"/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453"/>
      <c r="S20" s="394"/>
      <c r="T20" s="394"/>
      <c r="U20" s="394"/>
      <c r="V20" s="394"/>
      <c r="W20" s="394"/>
      <c r="X20" s="394"/>
      <c r="Y20" s="394"/>
      <c r="Z20" s="394"/>
      <c r="AA20" s="394"/>
      <c r="AB20" s="394"/>
    </row>
    <row r="21" spans="1:28">
      <c r="A21" s="394"/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394"/>
      <c r="AB21" s="394"/>
    </row>
    <row r="22" spans="1:28">
      <c r="A22" s="394"/>
      <c r="B22" s="394"/>
      <c r="C22" s="394"/>
      <c r="D22" s="394"/>
      <c r="E22" s="394"/>
      <c r="F22" s="394"/>
      <c r="G22" s="394"/>
      <c r="H22" s="394"/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94"/>
      <c r="T22" s="394"/>
      <c r="U22" s="394"/>
      <c r="V22" s="394"/>
      <c r="W22" s="394"/>
      <c r="X22" s="394"/>
      <c r="Y22" s="394"/>
      <c r="Z22" s="394"/>
      <c r="AA22" s="394"/>
      <c r="AB22" s="394"/>
    </row>
    <row r="23" spans="1:28">
      <c r="A23" s="394"/>
      <c r="B23" s="394"/>
      <c r="C23" s="394"/>
      <c r="D23" s="394"/>
      <c r="E23" s="394"/>
      <c r="F23" s="394"/>
      <c r="G23" s="394"/>
      <c r="H23" s="394"/>
      <c r="I23" s="45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  <c r="V23" s="394"/>
      <c r="W23" s="394"/>
      <c r="X23" s="394"/>
      <c r="Y23" s="394"/>
      <c r="Z23" s="394"/>
      <c r="AA23" s="394"/>
      <c r="AB23" s="394"/>
    </row>
    <row r="24" spans="1:28">
      <c r="A24" s="394"/>
      <c r="B24" s="394"/>
      <c r="C24" s="394"/>
      <c r="D24" s="394"/>
      <c r="E24" s="394"/>
      <c r="F24" s="394"/>
      <c r="G24" s="394"/>
      <c r="H24" s="394"/>
      <c r="I24" s="454"/>
      <c r="J24" s="394"/>
      <c r="K24" s="394"/>
      <c r="L24" s="394"/>
      <c r="M24" s="394"/>
      <c r="N24" s="394"/>
      <c r="O24" s="394"/>
      <c r="P24" s="394"/>
      <c r="Q24" s="394"/>
      <c r="R24" s="394"/>
      <c r="S24" s="394"/>
      <c r="T24" s="394"/>
      <c r="U24" s="394"/>
      <c r="V24" s="394"/>
      <c r="W24" s="394"/>
      <c r="X24" s="394"/>
      <c r="Y24" s="394"/>
      <c r="Z24" s="394"/>
      <c r="AA24" s="394"/>
      <c r="AB24" s="394"/>
    </row>
    <row r="25" spans="1:28">
      <c r="A25" s="394"/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394"/>
      <c r="AB25" s="394"/>
    </row>
    <row r="26" spans="1:28">
      <c r="A26" s="394"/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94"/>
      <c r="AA26" s="394"/>
      <c r="AB26" s="394"/>
    </row>
    <row r="27" spans="1:28">
      <c r="A27" s="394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394"/>
      <c r="V27" s="394"/>
      <c r="W27" s="394"/>
      <c r="X27" s="394"/>
      <c r="Y27" s="394"/>
      <c r="Z27" s="394"/>
      <c r="AA27" s="394"/>
      <c r="AB27" s="394"/>
    </row>
    <row r="28" spans="1:28">
      <c r="A28" s="394"/>
      <c r="B28" s="394"/>
      <c r="C28" s="394"/>
      <c r="D28" s="394"/>
      <c r="E28" s="394"/>
      <c r="F28" s="394"/>
      <c r="G28" s="394"/>
      <c r="H28" s="394"/>
      <c r="I28" s="394"/>
      <c r="J28" s="394"/>
      <c r="K28" s="394"/>
      <c r="L28" s="394"/>
      <c r="M28" s="394"/>
      <c r="N28" s="394"/>
      <c r="O28" s="394"/>
      <c r="P28" s="394"/>
      <c r="Q28" s="394"/>
      <c r="R28" s="394"/>
      <c r="S28" s="394"/>
      <c r="T28" s="394"/>
      <c r="U28" s="394"/>
      <c r="V28" s="394"/>
      <c r="W28" s="394"/>
      <c r="X28" s="394"/>
      <c r="Y28" s="394"/>
      <c r="Z28" s="394"/>
      <c r="AA28" s="394"/>
      <c r="AB28" s="394"/>
    </row>
    <row r="29" spans="1:28">
      <c r="A29" s="394"/>
      <c r="B29" s="394"/>
      <c r="C29" s="394"/>
      <c r="D29" s="394"/>
      <c r="E29" s="394"/>
      <c r="F29" s="394"/>
      <c r="G29" s="394"/>
      <c r="H29" s="394"/>
      <c r="I29" s="394"/>
      <c r="J29" s="394"/>
      <c r="K29" s="394"/>
      <c r="L29" s="394"/>
      <c r="M29" s="394"/>
      <c r="N29" s="394"/>
      <c r="O29" s="394"/>
      <c r="P29" s="394"/>
      <c r="Q29" s="394"/>
      <c r="R29" s="394"/>
      <c r="S29" s="394"/>
      <c r="T29" s="394"/>
      <c r="U29" s="394"/>
      <c r="V29" s="394"/>
      <c r="W29" s="394"/>
      <c r="X29" s="394"/>
      <c r="Y29" s="394"/>
      <c r="Z29" s="394"/>
      <c r="AA29" s="394"/>
      <c r="AB29" s="394"/>
    </row>
    <row r="30" spans="1:28">
      <c r="A30" s="394"/>
      <c r="B30" s="394"/>
      <c r="C30" s="394"/>
      <c r="D30" s="394"/>
      <c r="E30" s="394"/>
      <c r="F30" s="394"/>
      <c r="G30" s="394"/>
      <c r="H30" s="394"/>
      <c r="I30" s="394"/>
      <c r="J30" s="394"/>
      <c r="K30" s="394"/>
      <c r="L30" s="394"/>
      <c r="M30" s="394"/>
      <c r="N30" s="394"/>
      <c r="O30" s="394"/>
      <c r="P30" s="394"/>
      <c r="Q30" s="394"/>
      <c r="R30" s="394"/>
      <c r="S30" s="394"/>
      <c r="T30" s="394"/>
      <c r="U30" s="394"/>
      <c r="V30" s="394"/>
      <c r="W30" s="394"/>
      <c r="X30" s="394"/>
      <c r="Y30" s="394"/>
      <c r="Z30" s="394"/>
      <c r="AA30" s="394"/>
      <c r="AB30" s="394"/>
    </row>
    <row r="31" spans="1:28">
      <c r="A31" s="394"/>
      <c r="B31" s="394"/>
      <c r="C31" s="394"/>
      <c r="D31" s="394"/>
      <c r="E31" s="394"/>
      <c r="F31" s="394"/>
      <c r="G31" s="394"/>
      <c r="H31" s="394"/>
      <c r="I31" s="394"/>
      <c r="J31" s="394"/>
      <c r="K31" s="394"/>
      <c r="L31" s="394"/>
      <c r="M31" s="394"/>
      <c r="N31" s="394"/>
      <c r="O31" s="394"/>
      <c r="P31" s="394"/>
      <c r="Q31" s="394"/>
      <c r="R31" s="394"/>
      <c r="S31" s="394"/>
      <c r="T31" s="394"/>
      <c r="U31" s="394"/>
      <c r="V31" s="394"/>
      <c r="W31" s="394"/>
      <c r="X31" s="394"/>
      <c r="Y31" s="394"/>
      <c r="Z31" s="394"/>
      <c r="AA31" s="394"/>
      <c r="AB31" s="394"/>
    </row>
    <row r="32" spans="20:28">
      <c r="T32" s="394"/>
      <c r="U32" s="394"/>
      <c r="V32" s="394"/>
      <c r="W32" s="394"/>
      <c r="X32" s="394"/>
      <c r="Y32" s="394"/>
      <c r="Z32" s="394"/>
      <c r="AA32" s="394"/>
      <c r="AB32" s="394"/>
    </row>
  </sheetData>
  <mergeCells count="2">
    <mergeCell ref="B8:E8"/>
    <mergeCell ref="G9:H9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CCFF"/>
  </sheetPr>
  <dimension ref="A1:QX210"/>
  <sheetViews>
    <sheetView workbookViewId="0">
      <pane xSplit="2" ySplit="3" topLeftCell="L4" activePane="bottomRight" state="frozen"/>
      <selection/>
      <selection pane="topRight"/>
      <selection pane="bottomLeft"/>
      <selection pane="bottomRight" activeCell="S61" sqref="S61"/>
    </sheetView>
  </sheetViews>
  <sheetFormatPr defaultColWidth="9" defaultRowHeight="15.6"/>
  <cols>
    <col min="1" max="1" width="17.8611111111111" customWidth="1"/>
    <col min="2" max="2" width="19.5740740740741" customWidth="1"/>
    <col min="3" max="3" width="11.4259259259259" style="90" customWidth="1"/>
    <col min="4" max="4" width="12.5740740740741" style="300" customWidth="1"/>
    <col min="5" max="6" width="11.5740740740741" style="300" customWidth="1"/>
    <col min="7" max="7" width="11" style="300" customWidth="1"/>
    <col min="8" max="8" width="11" style="301" hidden="1" customWidth="1"/>
    <col min="9" max="32" width="9.13888888888889" customWidth="1"/>
    <col min="33" max="33" width="9.28703703703704" customWidth="1"/>
    <col min="34" max="48" width="9.13888888888889" customWidth="1"/>
    <col min="49" max="49" width="8" customWidth="1"/>
    <col min="50" max="53" width="9.13888888888889" customWidth="1"/>
    <col min="54" max="54" width="9.13888888888889" hidden="1" customWidth="1"/>
    <col min="55" max="56" width="10.5740740740741" hidden="1" customWidth="1"/>
    <col min="57" max="57" width="9.57407407407407" hidden="1" customWidth="1"/>
    <col min="58" max="58" width="8.57407407407407" customWidth="1"/>
    <col min="59" max="59" width="9.28703703703704" customWidth="1"/>
    <col min="60" max="60" width="7.86111111111111" customWidth="1"/>
    <col min="61" max="61" width="7" customWidth="1"/>
    <col min="466" max="466" width="8.13888888888889" customWidth="1"/>
  </cols>
  <sheetData>
    <row r="1" ht="16.35" spans="1:6">
      <c r="A1" s="302"/>
      <c r="B1" s="303"/>
      <c r="C1" s="97"/>
      <c r="E1" s="304"/>
      <c r="F1" s="304"/>
    </row>
    <row r="2" s="2" customFormat="1" ht="16.35" spans="2:61">
      <c r="B2" s="305"/>
      <c r="C2" s="306"/>
      <c r="D2" s="307"/>
      <c r="E2" s="307"/>
      <c r="F2" s="307"/>
      <c r="G2" s="307"/>
      <c r="H2" s="308"/>
      <c r="I2" s="346"/>
      <c r="J2" s="347"/>
      <c r="K2" s="347"/>
      <c r="L2" s="347"/>
      <c r="M2" s="347"/>
      <c r="N2" s="347">
        <v>2023</v>
      </c>
      <c r="O2" s="347"/>
      <c r="P2" s="347"/>
      <c r="Q2" s="347"/>
      <c r="R2" s="347"/>
      <c r="S2" s="347"/>
      <c r="T2" s="347"/>
      <c r="U2" s="357"/>
      <c r="V2" s="358"/>
      <c r="W2" s="359"/>
      <c r="X2" s="359"/>
      <c r="Y2" s="359"/>
      <c r="Z2" s="359"/>
      <c r="AA2" s="359"/>
      <c r="AB2" s="359">
        <v>2024</v>
      </c>
      <c r="AC2" s="359"/>
      <c r="AD2" s="359"/>
      <c r="AE2" s="359"/>
      <c r="AF2" s="359"/>
      <c r="AG2" s="359"/>
      <c r="AH2" s="359"/>
      <c r="AI2" s="359"/>
      <c r="AJ2" s="359"/>
      <c r="AK2" s="359"/>
      <c r="AL2" s="359"/>
      <c r="AM2" s="359"/>
      <c r="AN2" s="359">
        <v>2024</v>
      </c>
      <c r="AO2" s="359"/>
      <c r="AP2" s="359"/>
      <c r="AQ2" s="359"/>
      <c r="AR2" s="359"/>
      <c r="AS2" s="359"/>
      <c r="AT2" s="359"/>
      <c r="AU2" s="359"/>
      <c r="AV2" s="359"/>
      <c r="AW2" s="359"/>
      <c r="AX2" s="359"/>
      <c r="AY2" s="359"/>
      <c r="AZ2" s="359">
        <v>2024</v>
      </c>
      <c r="BA2" s="359"/>
      <c r="BB2" s="361"/>
      <c r="BC2" s="362"/>
      <c r="BD2" s="362"/>
      <c r="BE2" s="371"/>
      <c r="BF2" s="372"/>
      <c r="BG2" s="372"/>
      <c r="BH2" s="372"/>
      <c r="BI2" s="372"/>
    </row>
    <row r="3" s="298" customFormat="1" ht="178.5" customHeight="1" spans="1:61">
      <c r="A3" s="309" t="s">
        <v>24</v>
      </c>
      <c r="B3" s="310" t="s">
        <v>25</v>
      </c>
      <c r="C3" s="311" t="s">
        <v>26</v>
      </c>
      <c r="D3" s="312" t="s">
        <v>7</v>
      </c>
      <c r="E3" s="312" t="s">
        <v>8</v>
      </c>
      <c r="F3" s="312" t="s">
        <v>15</v>
      </c>
      <c r="G3" s="313" t="s">
        <v>16</v>
      </c>
      <c r="H3" s="314"/>
      <c r="I3" s="348" t="s">
        <v>27</v>
      </c>
      <c r="J3" s="348" t="s">
        <v>28</v>
      </c>
      <c r="K3" s="348" t="s">
        <v>29</v>
      </c>
      <c r="L3" s="348" t="s">
        <v>30</v>
      </c>
      <c r="M3" s="348" t="s">
        <v>31</v>
      </c>
      <c r="N3" s="348" t="s">
        <v>32</v>
      </c>
      <c r="O3" s="348" t="s">
        <v>33</v>
      </c>
      <c r="P3" s="348" t="s">
        <v>34</v>
      </c>
      <c r="Q3" s="348" t="s">
        <v>35</v>
      </c>
      <c r="R3" s="348" t="s">
        <v>36</v>
      </c>
      <c r="S3" s="348" t="s">
        <v>37</v>
      </c>
      <c r="T3" s="348" t="s">
        <v>38</v>
      </c>
      <c r="U3" s="348" t="s">
        <v>39</v>
      </c>
      <c r="V3" s="348" t="s">
        <v>40</v>
      </c>
      <c r="W3" s="348" t="s">
        <v>41</v>
      </c>
      <c r="X3" s="348" t="s">
        <v>42</v>
      </c>
      <c r="Y3" s="348" t="s">
        <v>43</v>
      </c>
      <c r="Z3" s="348" t="s">
        <v>44</v>
      </c>
      <c r="AA3" s="348" t="s">
        <v>45</v>
      </c>
      <c r="AB3" s="348" t="s">
        <v>46</v>
      </c>
      <c r="AC3" s="348" t="s">
        <v>47</v>
      </c>
      <c r="AD3" s="348" t="s">
        <v>48</v>
      </c>
      <c r="AE3" s="348" t="s">
        <v>49</v>
      </c>
      <c r="AF3" s="348" t="s">
        <v>50</v>
      </c>
      <c r="AG3" s="348" t="s">
        <v>51</v>
      </c>
      <c r="AH3" s="348" t="s">
        <v>52</v>
      </c>
      <c r="AI3" s="348" t="s">
        <v>53</v>
      </c>
      <c r="AJ3" s="348" t="s">
        <v>54</v>
      </c>
      <c r="AK3" s="348" t="s">
        <v>55</v>
      </c>
      <c r="AL3" s="348" t="s">
        <v>56</v>
      </c>
      <c r="AM3" s="348" t="s">
        <v>57</v>
      </c>
      <c r="AN3" s="348" t="s">
        <v>58</v>
      </c>
      <c r="AO3" s="348" t="s">
        <v>59</v>
      </c>
      <c r="AP3" s="348" t="s">
        <v>60</v>
      </c>
      <c r="AQ3" s="348" t="s">
        <v>61</v>
      </c>
      <c r="AR3" s="348" t="s">
        <v>62</v>
      </c>
      <c r="AS3" s="348" t="s">
        <v>63</v>
      </c>
      <c r="AT3" s="348" t="s">
        <v>64</v>
      </c>
      <c r="AU3" s="348" t="s">
        <v>65</v>
      </c>
      <c r="AV3" s="348" t="s">
        <v>66</v>
      </c>
      <c r="AW3" s="348" t="s">
        <v>67</v>
      </c>
      <c r="AX3" s="348" t="s">
        <v>68</v>
      </c>
      <c r="AY3" s="348" t="s">
        <v>69</v>
      </c>
      <c r="AZ3" s="348" t="s">
        <v>70</v>
      </c>
      <c r="BA3" s="348" t="s">
        <v>71</v>
      </c>
      <c r="BB3" s="363"/>
      <c r="BC3" s="364" t="s">
        <v>72</v>
      </c>
      <c r="BD3" s="364" t="s">
        <v>73</v>
      </c>
      <c r="BE3" s="364" t="s">
        <v>74</v>
      </c>
      <c r="BF3" s="373" t="s">
        <v>75</v>
      </c>
      <c r="BG3" s="373" t="s">
        <v>76</v>
      </c>
      <c r="BH3" s="373" t="s">
        <v>77</v>
      </c>
      <c r="BI3" s="373" t="s">
        <v>78</v>
      </c>
    </row>
    <row r="4" s="299" customFormat="1" ht="18.75" customHeight="1" spans="1:61">
      <c r="A4" s="315" t="s">
        <v>79</v>
      </c>
      <c r="B4" s="316"/>
      <c r="C4" s="317">
        <f>C6+C12+C37+C15+C43+C22+C46+C62+C26+C65+C56+C52+C18+C31</f>
        <v>12906</v>
      </c>
      <c r="D4" s="318">
        <f>D6+D12+D37+D15+D43+D22+D46+D62+D26+D65+D31+D52+D56+D18</f>
        <v>12685</v>
      </c>
      <c r="E4" s="318">
        <f>E6+E12+E37+E15+E43+E22+E46+E62+E26+E65+E52</f>
        <v>271</v>
      </c>
      <c r="F4" s="318">
        <f>F6+F12+F37+F15+F43+F22+F46+F62+F26+F65+F56+F18+F52+F31</f>
        <v>5459</v>
      </c>
      <c r="G4" s="318">
        <f>G6+G12+G37+G15+G43+G22+G46+G62+G26+G65+G56+G18+G52+G31</f>
        <v>7497</v>
      </c>
      <c r="H4" s="319" t="s">
        <v>80</v>
      </c>
      <c r="I4" s="349">
        <f>I6+I43+I22+I37+I12+I15+I46+I62+I26+I65+I18+I31+I52+I56</f>
        <v>538</v>
      </c>
      <c r="J4" s="349">
        <f t="shared" ref="J4:Q4" si="0">J6+J43+J22+J37+J12+J15+J46+J62+J26+J65+J18+J56+J52+J31</f>
        <v>1101</v>
      </c>
      <c r="K4" s="349">
        <f t="shared" si="0"/>
        <v>1104</v>
      </c>
      <c r="L4" s="349">
        <f t="shared" si="0"/>
        <v>1348</v>
      </c>
      <c r="M4" s="349">
        <f t="shared" si="0"/>
        <v>1139</v>
      </c>
      <c r="N4" s="349">
        <f t="shared" si="0"/>
        <v>1374</v>
      </c>
      <c r="O4" s="349">
        <f t="shared" si="0"/>
        <v>1415</v>
      </c>
      <c r="P4" s="349">
        <f t="shared" si="0"/>
        <v>1313</v>
      </c>
      <c r="Q4" s="349">
        <f t="shared" si="0"/>
        <v>1202</v>
      </c>
      <c r="R4" s="349">
        <f t="shared" ref="R4:AA4" si="1">R6+R43+R22+R37+R12+R15+R46+R62+R26+R65+R18+R56+R52+R31</f>
        <v>1158</v>
      </c>
      <c r="S4" s="349">
        <f t="shared" si="1"/>
        <v>1264</v>
      </c>
      <c r="T4" s="349">
        <f t="shared" si="1"/>
        <v>0</v>
      </c>
      <c r="U4" s="349">
        <f t="shared" si="1"/>
        <v>0</v>
      </c>
      <c r="V4" s="349">
        <f t="shared" si="1"/>
        <v>0</v>
      </c>
      <c r="W4" s="349">
        <f t="shared" si="1"/>
        <v>0</v>
      </c>
      <c r="X4" s="349">
        <f t="shared" si="1"/>
        <v>0</v>
      </c>
      <c r="Y4" s="349">
        <f t="shared" si="1"/>
        <v>0</v>
      </c>
      <c r="Z4" s="349">
        <f t="shared" si="1"/>
        <v>0</v>
      </c>
      <c r="AA4" s="349">
        <f t="shared" si="1"/>
        <v>0</v>
      </c>
      <c r="AB4" s="349">
        <f t="shared" ref="AB4:AT4" si="2">AB6+AB43+AB22+AB37+AB12+AB15+AB46+AB62+AB26+AB65+AB18+AB56+AB52+AB31</f>
        <v>0</v>
      </c>
      <c r="AC4" s="349">
        <f t="shared" si="2"/>
        <v>0</v>
      </c>
      <c r="AD4" s="349">
        <f t="shared" si="2"/>
        <v>0</v>
      </c>
      <c r="AE4" s="349">
        <f t="shared" si="2"/>
        <v>0</v>
      </c>
      <c r="AF4" s="349"/>
      <c r="AG4" s="349">
        <f>AG6+AG43+AG22+AG37+AG12+AG15+AG46+AG62+AG26+AG65+AG18+AG56+AG52+AG31</f>
        <v>0</v>
      </c>
      <c r="AH4" s="349">
        <f t="shared" si="2"/>
        <v>0</v>
      </c>
      <c r="AI4" s="349">
        <f t="shared" si="2"/>
        <v>0</v>
      </c>
      <c r="AJ4" s="349">
        <f t="shared" si="2"/>
        <v>0</v>
      </c>
      <c r="AK4" s="349">
        <f t="shared" si="2"/>
        <v>0</v>
      </c>
      <c r="AL4" s="349">
        <f t="shared" si="2"/>
        <v>0</v>
      </c>
      <c r="AM4" s="349">
        <f t="shared" si="2"/>
        <v>0</v>
      </c>
      <c r="AN4" s="349">
        <f t="shared" si="2"/>
        <v>0</v>
      </c>
      <c r="AO4" s="349">
        <f t="shared" si="2"/>
        <v>0</v>
      </c>
      <c r="AP4" s="349">
        <f>SUM(AP5,AP36)</f>
        <v>0</v>
      </c>
      <c r="AQ4" s="349">
        <f t="shared" si="2"/>
        <v>0</v>
      </c>
      <c r="AR4" s="349">
        <f t="shared" si="2"/>
        <v>0</v>
      </c>
      <c r="AS4" s="349">
        <f t="shared" si="2"/>
        <v>0</v>
      </c>
      <c r="AT4" s="349">
        <f t="shared" si="2"/>
        <v>0</v>
      </c>
      <c r="AU4" s="349">
        <f t="shared" ref="AU4:BA4" si="3">SUM(AU5,AU36)</f>
        <v>0</v>
      </c>
      <c r="AV4" s="349">
        <f t="shared" si="3"/>
        <v>0</v>
      </c>
      <c r="AW4" s="349">
        <f t="shared" si="3"/>
        <v>0</v>
      </c>
      <c r="AX4" s="349">
        <f t="shared" si="3"/>
        <v>0</v>
      </c>
      <c r="AY4" s="349">
        <f t="shared" si="3"/>
        <v>0</v>
      </c>
      <c r="AZ4" s="349">
        <f t="shared" si="3"/>
        <v>0</v>
      </c>
      <c r="BA4" s="349">
        <f t="shared" si="3"/>
        <v>0</v>
      </c>
      <c r="BB4" s="349">
        <f>BB6+BB43+BB22+BB37+BB12+BB15+BB46+BB62+BB26+BB65+BB18+BB56+BB52</f>
        <v>2101.23076923077</v>
      </c>
      <c r="BC4" s="349">
        <f>BC6+BC43+BC22+BC37+BC12+BC15+BC46+BC62+BC26+BC65+BC18+BC56+BC52</f>
        <v>27316</v>
      </c>
      <c r="BD4" s="349">
        <f>BD6+BD43+BD22+BD37+BD12+BD15+BD46+BD62+BD26+BD65+BD18+BD56+BD52</f>
        <v>0</v>
      </c>
      <c r="BE4" s="374">
        <f>BD4/BC4</f>
        <v>0</v>
      </c>
      <c r="BF4" s="375">
        <v>58965</v>
      </c>
      <c r="BG4" s="376">
        <f>SUM(I4:BA4)</f>
        <v>12956</v>
      </c>
      <c r="BH4" s="376">
        <f>BF4-BG4</f>
        <v>46009</v>
      </c>
      <c r="BI4" s="377">
        <f>BG4/BF4</f>
        <v>0.219723564826592</v>
      </c>
    </row>
    <row r="5" s="299" customFormat="1" ht="18.75" customHeight="1" spans="1:61">
      <c r="A5" s="320" t="s">
        <v>81</v>
      </c>
      <c r="B5" s="321"/>
      <c r="C5" s="322">
        <f>C6+C12+C15+C22+C26+C18</f>
        <v>7297</v>
      </c>
      <c r="D5" s="323">
        <f>D6+D12+D15+D22+D26+D18</f>
        <v>7276</v>
      </c>
      <c r="E5" s="323">
        <f>E6+E12+E15+E22+E26</f>
        <v>21</v>
      </c>
      <c r="F5" s="323">
        <f>F6+F12+F15+F22+F26+F18+F31</f>
        <v>4520</v>
      </c>
      <c r="G5" s="323">
        <f>G6+G12+G15+G22+G26+G18</f>
        <v>3087</v>
      </c>
      <c r="H5" s="323">
        <f>H6+H12+H15+H22+H26</f>
        <v>0.000483558994197292</v>
      </c>
      <c r="I5" s="323">
        <f>I6+I12+I15+I22+I26+I18+I31</f>
        <v>426</v>
      </c>
      <c r="J5" s="323">
        <f>J6+J12+J15+J22+J26+J18+J31</f>
        <v>721</v>
      </c>
      <c r="K5" s="323">
        <f>K6+K12+K15+K22+K26+K18+K31</f>
        <v>720</v>
      </c>
      <c r="L5" s="323">
        <f t="shared" ref="L5:BI5" si="4">L6+L12+L15+L22+L26+L18+L31</f>
        <v>727</v>
      </c>
      <c r="M5" s="323">
        <f t="shared" si="4"/>
        <v>724</v>
      </c>
      <c r="N5" s="323">
        <f t="shared" si="4"/>
        <v>742</v>
      </c>
      <c r="O5" s="323">
        <f t="shared" si="4"/>
        <v>738</v>
      </c>
      <c r="P5" s="323">
        <f t="shared" si="4"/>
        <v>738</v>
      </c>
      <c r="Q5" s="323">
        <f t="shared" si="4"/>
        <v>749</v>
      </c>
      <c r="R5" s="323">
        <f t="shared" si="4"/>
        <v>767</v>
      </c>
      <c r="S5" s="323">
        <f t="shared" si="4"/>
        <v>751</v>
      </c>
      <c r="T5" s="323">
        <f t="shared" si="4"/>
        <v>0</v>
      </c>
      <c r="U5" s="323">
        <f t="shared" si="4"/>
        <v>0</v>
      </c>
      <c r="V5" s="323">
        <f t="shared" si="4"/>
        <v>0</v>
      </c>
      <c r="W5" s="323">
        <f t="shared" si="4"/>
        <v>0</v>
      </c>
      <c r="X5" s="323">
        <f t="shared" si="4"/>
        <v>0</v>
      </c>
      <c r="Y5" s="323">
        <f t="shared" si="4"/>
        <v>0</v>
      </c>
      <c r="Z5" s="323">
        <f t="shared" si="4"/>
        <v>0</v>
      </c>
      <c r="AA5" s="323">
        <f t="shared" si="4"/>
        <v>0</v>
      </c>
      <c r="AB5" s="323">
        <f t="shared" si="4"/>
        <v>0</v>
      </c>
      <c r="AC5" s="323">
        <f t="shared" si="4"/>
        <v>0</v>
      </c>
      <c r="AD5" s="323">
        <f t="shared" si="4"/>
        <v>0</v>
      </c>
      <c r="AE5" s="323">
        <f t="shared" si="4"/>
        <v>0</v>
      </c>
      <c r="AF5" s="323">
        <f t="shared" si="4"/>
        <v>0</v>
      </c>
      <c r="AG5" s="323">
        <f t="shared" si="4"/>
        <v>0</v>
      </c>
      <c r="AH5" s="323">
        <f t="shared" si="4"/>
        <v>0</v>
      </c>
      <c r="AI5" s="323">
        <f t="shared" si="4"/>
        <v>0</v>
      </c>
      <c r="AJ5" s="323">
        <f t="shared" si="4"/>
        <v>0</v>
      </c>
      <c r="AK5" s="323">
        <f t="shared" si="4"/>
        <v>0</v>
      </c>
      <c r="AL5" s="323">
        <f t="shared" si="4"/>
        <v>0</v>
      </c>
      <c r="AM5" s="323">
        <f t="shared" si="4"/>
        <v>0</v>
      </c>
      <c r="AN5" s="323">
        <f t="shared" si="4"/>
        <v>0</v>
      </c>
      <c r="AO5" s="323">
        <f t="shared" si="4"/>
        <v>0</v>
      </c>
      <c r="AP5" s="323">
        <f t="shared" si="4"/>
        <v>0</v>
      </c>
      <c r="AQ5" s="323">
        <f t="shared" si="4"/>
        <v>0</v>
      </c>
      <c r="AR5" s="323">
        <f t="shared" si="4"/>
        <v>0</v>
      </c>
      <c r="AS5" s="323">
        <f t="shared" si="4"/>
        <v>0</v>
      </c>
      <c r="AT5" s="323">
        <f t="shared" si="4"/>
        <v>0</v>
      </c>
      <c r="AU5" s="323">
        <f t="shared" si="4"/>
        <v>0</v>
      </c>
      <c r="AV5" s="323">
        <f t="shared" si="4"/>
        <v>0</v>
      </c>
      <c r="AW5" s="323">
        <f t="shared" si="4"/>
        <v>0</v>
      </c>
      <c r="AX5" s="323">
        <f t="shared" si="4"/>
        <v>0</v>
      </c>
      <c r="AY5" s="323">
        <f t="shared" si="4"/>
        <v>0</v>
      </c>
      <c r="AZ5" s="323">
        <f t="shared" si="4"/>
        <v>0</v>
      </c>
      <c r="BA5" s="323">
        <f t="shared" si="4"/>
        <v>0</v>
      </c>
      <c r="BB5" s="323">
        <f>BB6+BB12+BB15+BB22+BB26+BB18</f>
        <v>867.076923076923</v>
      </c>
      <c r="BC5" s="323">
        <f>BC6+BC12+BC15+BC22+BC26+BC18</f>
        <v>11272</v>
      </c>
      <c r="BD5" s="323">
        <f>BD6+BD12+BD15+BD18+BD22+BD26</f>
        <v>0</v>
      </c>
      <c r="BE5" s="378">
        <f>BD5/BC5</f>
        <v>0</v>
      </c>
      <c r="BF5" s="379">
        <f>SUM(I5:BA5)</f>
        <v>7803</v>
      </c>
      <c r="BG5" s="379">
        <f>SUM(I5:BA5)</f>
        <v>7803</v>
      </c>
      <c r="BH5" s="379">
        <f>BF5-BG5</f>
        <v>0</v>
      </c>
      <c r="BI5" s="380">
        <f>BG5/BF5</f>
        <v>1</v>
      </c>
    </row>
    <row r="6" s="2" customFormat="1" ht="17.4" spans="1:61">
      <c r="A6" s="324" t="s">
        <v>82</v>
      </c>
      <c r="B6" s="325"/>
      <c r="C6" s="326">
        <f t="shared" ref="C6:C34" si="5">SUM(I6:BA6)</f>
        <v>2068</v>
      </c>
      <c r="D6" s="327">
        <f>SUM(D7:D11)</f>
        <v>2060</v>
      </c>
      <c r="E6" s="327">
        <f>SUM(E7:E11)</f>
        <v>8</v>
      </c>
      <c r="F6" s="327">
        <f>'2-Weekly Dashboard '!QU8</f>
        <v>2030</v>
      </c>
      <c r="G6" s="327">
        <f>'2-Weekly Dashboard '!QV8</f>
        <v>38</v>
      </c>
      <c r="H6" s="328">
        <f>'2-Weekly Dashboard '!RB8</f>
        <v>0.000483558994197292</v>
      </c>
      <c r="I6" s="350">
        <f>'2-Weekly Dashboard '!H8</f>
        <v>134</v>
      </c>
      <c r="J6" s="350">
        <f>'2-Weekly Dashboard '!R8</f>
        <v>174</v>
      </c>
      <c r="K6" s="350">
        <f>'2-Weekly Dashboard '!AB8</f>
        <v>195</v>
      </c>
      <c r="L6" s="350">
        <f>'2-Weekly Dashboard '!AL8</f>
        <v>196</v>
      </c>
      <c r="M6" s="350">
        <f>'2-Weekly Dashboard '!AV8</f>
        <v>199</v>
      </c>
      <c r="N6" s="350">
        <f>'2-Weekly Dashboard '!BF8</f>
        <v>189</v>
      </c>
      <c r="O6" s="350">
        <f>'2-Weekly Dashboard '!BP8</f>
        <v>169</v>
      </c>
      <c r="P6" s="350">
        <f>'2-Weekly Dashboard '!BZ8</f>
        <v>193</v>
      </c>
      <c r="Q6" s="350">
        <f>'2-Weekly Dashboard '!CJ8</f>
        <v>195</v>
      </c>
      <c r="R6" s="350">
        <f>'2-Weekly Dashboard '!CT8</f>
        <v>212</v>
      </c>
      <c r="S6" s="350">
        <f>'2-Weekly Dashboard '!DD8</f>
        <v>212</v>
      </c>
      <c r="T6" s="350">
        <f>'2-Weekly Dashboard '!DN8</f>
        <v>0</v>
      </c>
      <c r="U6" s="350">
        <f>'2-Weekly Dashboard '!DX8</f>
        <v>0</v>
      </c>
      <c r="V6" s="350">
        <f>'2-Weekly Dashboard '!EH8</f>
        <v>0</v>
      </c>
      <c r="W6" s="350">
        <f>'2-Weekly Dashboard '!ER8</f>
        <v>0</v>
      </c>
      <c r="X6" s="350">
        <f>'2-Weekly Dashboard '!FB8</f>
        <v>0</v>
      </c>
      <c r="Y6" s="350">
        <f>'2-Weekly Dashboard '!FL8</f>
        <v>0</v>
      </c>
      <c r="Z6" s="350">
        <f>'2-Weekly Dashboard '!FV8</f>
        <v>0</v>
      </c>
      <c r="AA6" s="350">
        <f>'2-Weekly Dashboard '!GF8</f>
        <v>0</v>
      </c>
      <c r="AB6" s="350">
        <f>'2-Weekly Dashboard '!GP8</f>
        <v>0</v>
      </c>
      <c r="AC6" s="350">
        <f>'2-Weekly Dashboard '!GZ8</f>
        <v>0</v>
      </c>
      <c r="AD6" s="350">
        <f>'2-Weekly Dashboard '!HJ8</f>
        <v>0</v>
      </c>
      <c r="AE6" s="350">
        <f>'2-Weekly Dashboard '!HT8</f>
        <v>0</v>
      </c>
      <c r="AF6" s="350">
        <f>'2-Weekly Dashboard '!ID8</f>
        <v>0</v>
      </c>
      <c r="AG6" s="350">
        <f>'2-Weekly Dashboard '!IN8</f>
        <v>0</v>
      </c>
      <c r="AH6" s="350">
        <f>'2-Weekly Dashboard '!IX8</f>
        <v>0</v>
      </c>
      <c r="AI6" s="350">
        <f>'2-Weekly Dashboard '!JH8</f>
        <v>0</v>
      </c>
      <c r="AJ6" s="350">
        <f>'2-Weekly Dashboard '!JR8</f>
        <v>0</v>
      </c>
      <c r="AK6" s="350">
        <f>'2-Weekly Dashboard '!KB8</f>
        <v>0</v>
      </c>
      <c r="AL6" s="350">
        <f>'2-Weekly Dashboard '!KL8</f>
        <v>0</v>
      </c>
      <c r="AM6" s="350">
        <f>'2-Weekly Dashboard '!KV8</f>
        <v>0</v>
      </c>
      <c r="AN6" s="350">
        <f>'2-Weekly Dashboard '!LF8</f>
        <v>0</v>
      </c>
      <c r="AO6" s="350">
        <f>'2-Weekly Dashboard '!LP8</f>
        <v>0</v>
      </c>
      <c r="AP6" s="350">
        <f>'2-Weekly Dashboard '!LZ8</f>
        <v>0</v>
      </c>
      <c r="AQ6" s="350">
        <f>'2-Weekly Dashboard '!MJ8</f>
        <v>0</v>
      </c>
      <c r="AR6" s="350">
        <f>'2-Weekly Dashboard '!MT8</f>
        <v>0</v>
      </c>
      <c r="AS6" s="350">
        <f>'2-Weekly Dashboard '!ND8</f>
        <v>0</v>
      </c>
      <c r="AT6" s="350">
        <f>'2-Weekly Dashboard '!NN8</f>
        <v>0</v>
      </c>
      <c r="AU6" s="350">
        <f>'2-Weekly Dashboard '!NX8</f>
        <v>0</v>
      </c>
      <c r="AV6" s="350">
        <f>'2-Weekly Dashboard '!OH8</f>
        <v>0</v>
      </c>
      <c r="AW6" s="350">
        <f>'2-Weekly Dashboard '!OR8</f>
        <v>0</v>
      </c>
      <c r="AX6" s="350">
        <f>'2-Weekly Dashboard '!PB8</f>
        <v>0</v>
      </c>
      <c r="AY6" s="350">
        <f>'2-Weekly Dashboard '!PL8</f>
        <v>0</v>
      </c>
      <c r="AZ6" s="350">
        <f>'2-Weekly Dashboard '!PV8</f>
        <v>0</v>
      </c>
      <c r="BA6" s="350">
        <f>'2-Weekly Dashboard '!QF8</f>
        <v>0</v>
      </c>
      <c r="BB6" s="350">
        <f>BC6/13</f>
        <v>194.384615384615</v>
      </c>
      <c r="BC6" s="365">
        <v>2527</v>
      </c>
      <c r="BD6" s="69">
        <f>SUM(V6:AH6)</f>
        <v>0</v>
      </c>
      <c r="BE6" s="378">
        <f>BD6/BC6</f>
        <v>0</v>
      </c>
      <c r="BF6" s="381"/>
      <c r="BG6" s="379">
        <f>SUM(I6:BA6)</f>
        <v>2068</v>
      </c>
      <c r="BH6" s="379">
        <f>BF6-BG6</f>
        <v>-2068</v>
      </c>
      <c r="BI6" s="380" t="e">
        <f>BG6/BF6</f>
        <v>#DIV/0!</v>
      </c>
    </row>
    <row r="7" s="4" customFormat="1" ht="17.4" spans="1:61">
      <c r="A7" s="38"/>
      <c r="B7" s="329" t="s">
        <v>83</v>
      </c>
      <c r="C7" s="330">
        <f t="shared" si="5"/>
        <v>329</v>
      </c>
      <c r="D7" s="331">
        <f>'2-Weekly Dashboard '!QO9</f>
        <v>329</v>
      </c>
      <c r="E7" s="331">
        <f>'2-Weekly Dashboard '!QT9</f>
        <v>0</v>
      </c>
      <c r="F7" s="332">
        <f>'2-Weekly Dashboard '!QU9</f>
        <v>329</v>
      </c>
      <c r="G7" s="332">
        <f>'2-Weekly Dashboard '!QR9</f>
        <v>0</v>
      </c>
      <c r="H7" s="333"/>
      <c r="I7" s="351">
        <f>'2-Weekly Dashboard '!H9</f>
        <v>20</v>
      </c>
      <c r="J7" s="351">
        <f>'2-Weekly Dashboard '!R9</f>
        <v>14</v>
      </c>
      <c r="K7" s="351">
        <f>'2-Weekly Dashboard '!AB9</f>
        <v>34</v>
      </c>
      <c r="L7" s="351">
        <f>'2-Weekly Dashboard '!AL9</f>
        <v>30</v>
      </c>
      <c r="M7" s="351">
        <f>'2-Weekly Dashboard '!AV9</f>
        <v>31</v>
      </c>
      <c r="N7" s="351">
        <f>'2-Weekly Dashboard '!BF9</f>
        <v>32</v>
      </c>
      <c r="O7" s="351">
        <f>'2-Weekly Dashboard '!BP9</f>
        <v>30</v>
      </c>
      <c r="P7" s="351">
        <f>'2-Weekly Dashboard '!BZ9</f>
        <v>30</v>
      </c>
      <c r="Q7" s="351">
        <f>'2-Weekly Dashboard '!CJ9</f>
        <v>36</v>
      </c>
      <c r="R7" s="351">
        <f>'2-Weekly Dashboard '!CT9</f>
        <v>35</v>
      </c>
      <c r="S7" s="351">
        <f>'2-Weekly Dashboard '!DD9</f>
        <v>37</v>
      </c>
      <c r="T7" s="351">
        <f>'2-Weekly Dashboard '!DN9</f>
        <v>0</v>
      </c>
      <c r="U7" s="351">
        <f>'2-Weekly Dashboard '!DX9</f>
        <v>0</v>
      </c>
      <c r="V7" s="351">
        <f>'2-Weekly Dashboard '!EH9</f>
        <v>0</v>
      </c>
      <c r="W7" s="351">
        <f>'2-Weekly Dashboard '!ER9</f>
        <v>0</v>
      </c>
      <c r="X7" s="351">
        <f>'2-Weekly Dashboard '!FB9</f>
        <v>0</v>
      </c>
      <c r="Y7" s="351">
        <f>'2-Weekly Dashboard '!FL9</f>
        <v>0</v>
      </c>
      <c r="Z7" s="351">
        <f>'2-Weekly Dashboard '!FV9</f>
        <v>0</v>
      </c>
      <c r="AA7" s="351">
        <f>'2-Weekly Dashboard '!GF9</f>
        <v>0</v>
      </c>
      <c r="AB7" s="351">
        <f>'2-Weekly Dashboard '!GP9</f>
        <v>0</v>
      </c>
      <c r="AC7" s="351">
        <f>'2-Weekly Dashboard '!GZ9</f>
        <v>0</v>
      </c>
      <c r="AD7" s="351">
        <f>'2-Weekly Dashboard '!HJ9</f>
        <v>0</v>
      </c>
      <c r="AE7" s="351">
        <f>'2-Weekly Dashboard '!HT9</f>
        <v>0</v>
      </c>
      <c r="AF7" s="351">
        <f>'2-Weekly Dashboard '!ID9</f>
        <v>0</v>
      </c>
      <c r="AG7" s="351">
        <f>'2-Weekly Dashboard '!IN9</f>
        <v>0</v>
      </c>
      <c r="AH7" s="351">
        <f>'2-Weekly Dashboard '!IX9</f>
        <v>0</v>
      </c>
      <c r="AI7" s="351">
        <f>'2-Weekly Dashboard '!JH9</f>
        <v>0</v>
      </c>
      <c r="AJ7" s="351">
        <f>'2-Weekly Dashboard '!JR9</f>
        <v>0</v>
      </c>
      <c r="AK7" s="351">
        <f>'2-Weekly Dashboard '!KB9</f>
        <v>0</v>
      </c>
      <c r="AL7" s="351">
        <f>'2-Weekly Dashboard '!KL9</f>
        <v>0</v>
      </c>
      <c r="AM7" s="351">
        <f>'2-Weekly Dashboard '!KV9</f>
        <v>0</v>
      </c>
      <c r="AN7" s="351">
        <f>'2-Weekly Dashboard '!LF9</f>
        <v>0</v>
      </c>
      <c r="AO7" s="351">
        <f>'2-Weekly Dashboard '!LP9</f>
        <v>0</v>
      </c>
      <c r="AP7" s="351">
        <f>'2-Weekly Dashboard '!LZ9</f>
        <v>0</v>
      </c>
      <c r="AQ7" s="351">
        <f>'2-Weekly Dashboard '!MJ9</f>
        <v>0</v>
      </c>
      <c r="AR7" s="351">
        <f>'2-Weekly Dashboard '!MT9</f>
        <v>0</v>
      </c>
      <c r="AS7" s="351">
        <f>'2-Weekly Dashboard '!ND9</f>
        <v>0</v>
      </c>
      <c r="AT7" s="351">
        <f>'2-Weekly Dashboard '!NN9</f>
        <v>0</v>
      </c>
      <c r="AU7" s="351">
        <f>'2-Weekly Dashboard '!NX9</f>
        <v>0</v>
      </c>
      <c r="AV7" s="351">
        <f>'2-Weekly Dashboard '!OH9</f>
        <v>0</v>
      </c>
      <c r="AW7" s="351">
        <f>'2-Weekly Dashboard '!OR9</f>
        <v>0</v>
      </c>
      <c r="AX7" s="351">
        <f>'2-Weekly Dashboard '!PB9</f>
        <v>0</v>
      </c>
      <c r="AY7" s="351">
        <f>'2-Weekly Dashboard '!PL9</f>
        <v>0</v>
      </c>
      <c r="AZ7" s="351">
        <f>'2-Weekly Dashboard '!PV9</f>
        <v>0</v>
      </c>
      <c r="BA7" s="351">
        <f>'2-Weekly Dashboard '!QF9</f>
        <v>0</v>
      </c>
      <c r="BB7" s="350"/>
      <c r="BC7" s="365"/>
      <c r="BD7" s="366"/>
      <c r="BE7" s="382"/>
      <c r="BF7" s="383"/>
      <c r="BG7" s="379"/>
      <c r="BH7" s="379">
        <f t="shared" ref="BH5:BH36" si="6">BF7-BG7</f>
        <v>0</v>
      </c>
      <c r="BI7" s="380"/>
    </row>
    <row r="8" s="4" customFormat="1" ht="17.4" spans="1:61">
      <c r="A8" s="38"/>
      <c r="B8" s="329" t="s">
        <v>84</v>
      </c>
      <c r="C8" s="330">
        <f t="shared" si="5"/>
        <v>551</v>
      </c>
      <c r="D8" s="331">
        <f>'2-Weekly Dashboard '!QS10</f>
        <v>546</v>
      </c>
      <c r="E8" s="331">
        <f>'2-Weekly Dashboard '!QT10</f>
        <v>5</v>
      </c>
      <c r="F8" s="332">
        <f>'2-Weekly Dashboard '!QU10</f>
        <v>513</v>
      </c>
      <c r="G8" s="332">
        <f>'2-Weekly Dashboard '!QV10</f>
        <v>38</v>
      </c>
      <c r="H8" s="333">
        <f>'2-Weekly Dashboard '!RB10</f>
        <v>0.00181488203266788</v>
      </c>
      <c r="I8" s="351">
        <f>'2-Weekly Dashboard '!H10</f>
        <v>37</v>
      </c>
      <c r="J8" s="351">
        <f>'2-Weekly Dashboard '!R10</f>
        <v>48</v>
      </c>
      <c r="K8" s="351">
        <f>'2-Weekly Dashboard '!AB10</f>
        <v>51</v>
      </c>
      <c r="L8" s="351">
        <f>'2-Weekly Dashboard '!AL10</f>
        <v>51</v>
      </c>
      <c r="M8" s="351">
        <f>'2-Weekly Dashboard '!AV10</f>
        <v>56</v>
      </c>
      <c r="N8" s="351">
        <f>'2-Weekly Dashboard '!BF10</f>
        <v>53</v>
      </c>
      <c r="O8" s="351">
        <f>'2-Weekly Dashboard '!BP10</f>
        <v>45</v>
      </c>
      <c r="P8" s="351">
        <f>'2-Weekly Dashboard '!BZ10</f>
        <v>54</v>
      </c>
      <c r="Q8" s="351">
        <f>'2-Weekly Dashboard '!CJ10</f>
        <v>52</v>
      </c>
      <c r="R8" s="351">
        <f>'2-Weekly Dashboard '!CT10</f>
        <v>58</v>
      </c>
      <c r="S8" s="351">
        <f>'2-Weekly Dashboard '!DD10</f>
        <v>46</v>
      </c>
      <c r="T8" s="351">
        <f>'2-Weekly Dashboard '!DN10</f>
        <v>0</v>
      </c>
      <c r="U8" s="351">
        <f>'2-Weekly Dashboard '!DX10</f>
        <v>0</v>
      </c>
      <c r="V8" s="351">
        <f>'2-Weekly Dashboard '!EH10</f>
        <v>0</v>
      </c>
      <c r="W8" s="351">
        <f>'2-Weekly Dashboard '!ER10</f>
        <v>0</v>
      </c>
      <c r="X8" s="351">
        <f>'2-Weekly Dashboard '!FB10</f>
        <v>0</v>
      </c>
      <c r="Y8" s="351">
        <f>'2-Weekly Dashboard '!FL10</f>
        <v>0</v>
      </c>
      <c r="Z8" s="351">
        <f>'2-Weekly Dashboard '!FV10</f>
        <v>0</v>
      </c>
      <c r="AA8" s="351">
        <f>'2-Weekly Dashboard '!GF10</f>
        <v>0</v>
      </c>
      <c r="AB8" s="351">
        <f>'2-Weekly Dashboard '!GP10</f>
        <v>0</v>
      </c>
      <c r="AC8" s="351">
        <f>'2-Weekly Dashboard '!GZ10</f>
        <v>0</v>
      </c>
      <c r="AD8" s="351">
        <f>'2-Weekly Dashboard '!HJ10</f>
        <v>0</v>
      </c>
      <c r="AE8" s="351">
        <f>'2-Weekly Dashboard '!HT10</f>
        <v>0</v>
      </c>
      <c r="AF8" s="351">
        <f>'2-Weekly Dashboard '!ID10</f>
        <v>0</v>
      </c>
      <c r="AG8" s="351">
        <f>'2-Weekly Dashboard '!IN10</f>
        <v>0</v>
      </c>
      <c r="AH8" s="351">
        <f>'2-Weekly Dashboard '!IX10</f>
        <v>0</v>
      </c>
      <c r="AI8" s="351">
        <f>'2-Weekly Dashboard '!JH10</f>
        <v>0</v>
      </c>
      <c r="AJ8" s="351">
        <f>'2-Weekly Dashboard '!JR10</f>
        <v>0</v>
      </c>
      <c r="AK8" s="351">
        <f>'2-Weekly Dashboard '!KB10</f>
        <v>0</v>
      </c>
      <c r="AL8" s="351">
        <f>'2-Weekly Dashboard '!KL10</f>
        <v>0</v>
      </c>
      <c r="AM8" s="351">
        <f>'2-Weekly Dashboard '!KV10</f>
        <v>0</v>
      </c>
      <c r="AN8" s="351">
        <f>'2-Weekly Dashboard '!LF10</f>
        <v>0</v>
      </c>
      <c r="AO8" s="351">
        <f>'2-Weekly Dashboard '!LP10</f>
        <v>0</v>
      </c>
      <c r="AP8" s="351">
        <f>'2-Weekly Dashboard '!LZ10</f>
        <v>0</v>
      </c>
      <c r="AQ8" s="351">
        <f>'2-Weekly Dashboard '!MJ10</f>
        <v>0</v>
      </c>
      <c r="AR8" s="351">
        <f>'2-Weekly Dashboard '!MT10</f>
        <v>0</v>
      </c>
      <c r="AS8" s="351">
        <f>'2-Weekly Dashboard '!ND10</f>
        <v>0</v>
      </c>
      <c r="AT8" s="351">
        <f>'2-Weekly Dashboard '!NN10</f>
        <v>0</v>
      </c>
      <c r="AU8" s="351">
        <f>'2-Weekly Dashboard '!NX10</f>
        <v>0</v>
      </c>
      <c r="AV8" s="351">
        <f>'2-Weekly Dashboard '!OH10</f>
        <v>0</v>
      </c>
      <c r="AW8" s="351">
        <f>'2-Weekly Dashboard '!OR10</f>
        <v>0</v>
      </c>
      <c r="AX8" s="351">
        <f>'2-Weekly Dashboard '!PB10</f>
        <v>0</v>
      </c>
      <c r="AY8" s="351">
        <f>'2-Weekly Dashboard '!PL10</f>
        <v>0</v>
      </c>
      <c r="AZ8" s="351">
        <f>'2-Weekly Dashboard '!PV10</f>
        <v>0</v>
      </c>
      <c r="BA8" s="351">
        <f>'2-Weekly Dashboard '!QF10</f>
        <v>0</v>
      </c>
      <c r="BB8" s="350"/>
      <c r="BC8" s="365"/>
      <c r="BD8" s="366"/>
      <c r="BE8" s="382"/>
      <c r="BF8" s="383"/>
      <c r="BG8" s="379"/>
      <c r="BH8" s="379">
        <f t="shared" si="6"/>
        <v>0</v>
      </c>
      <c r="BI8" s="380"/>
    </row>
    <row r="9" s="4" customFormat="1" ht="17.4" spans="1:61">
      <c r="A9" s="38"/>
      <c r="B9" s="329" t="s">
        <v>85</v>
      </c>
      <c r="C9" s="330">
        <f t="shared" si="5"/>
        <v>464</v>
      </c>
      <c r="D9" s="331">
        <f>'2-Weekly Dashboard '!QS11</f>
        <v>462</v>
      </c>
      <c r="E9" s="331">
        <f>'2-Weekly Dashboard '!QT11</f>
        <v>2</v>
      </c>
      <c r="F9" s="332">
        <f>'2-Weekly Dashboard '!QU11</f>
        <v>464</v>
      </c>
      <c r="G9" s="332">
        <f>'2-Weekly Dashboard '!QV11</f>
        <v>0</v>
      </c>
      <c r="H9" s="333">
        <f>'2-Weekly Dashboard '!RB11</f>
        <v>0</v>
      </c>
      <c r="I9" s="351">
        <f>'2-Weekly Dashboard '!H11</f>
        <v>30</v>
      </c>
      <c r="J9" s="351">
        <f>'2-Weekly Dashboard '!R11</f>
        <v>42</v>
      </c>
      <c r="K9" s="351">
        <f>'2-Weekly Dashboard '!AB11</f>
        <v>45</v>
      </c>
      <c r="L9" s="351">
        <f>'2-Weekly Dashboard '!AL11</f>
        <v>48</v>
      </c>
      <c r="M9" s="351">
        <f>'2-Weekly Dashboard '!AV11</f>
        <v>45</v>
      </c>
      <c r="N9" s="351">
        <f>'2-Weekly Dashboard '!BF11</f>
        <v>40</v>
      </c>
      <c r="O9" s="351">
        <f>'2-Weekly Dashboard '!BP11</f>
        <v>32</v>
      </c>
      <c r="P9" s="351">
        <f>'2-Weekly Dashboard '!BZ11</f>
        <v>42</v>
      </c>
      <c r="Q9" s="351">
        <f>'2-Weekly Dashboard '!CJ11</f>
        <v>40</v>
      </c>
      <c r="R9" s="351">
        <f>'2-Weekly Dashboard '!CT11</f>
        <v>45</v>
      </c>
      <c r="S9" s="351">
        <f>'2-Weekly Dashboard '!DD11</f>
        <v>55</v>
      </c>
      <c r="T9" s="351">
        <f>'2-Weekly Dashboard '!DN11</f>
        <v>0</v>
      </c>
      <c r="U9" s="351">
        <f>'2-Weekly Dashboard '!DX11</f>
        <v>0</v>
      </c>
      <c r="V9" s="351">
        <f>'2-Weekly Dashboard '!EH11</f>
        <v>0</v>
      </c>
      <c r="W9" s="351">
        <f>'2-Weekly Dashboard '!ER11</f>
        <v>0</v>
      </c>
      <c r="X9" s="351">
        <f>'2-Weekly Dashboard '!FB11</f>
        <v>0</v>
      </c>
      <c r="Y9" s="351">
        <f>'2-Weekly Dashboard '!FL11</f>
        <v>0</v>
      </c>
      <c r="Z9" s="351">
        <f>'2-Weekly Dashboard '!FV11</f>
        <v>0</v>
      </c>
      <c r="AA9" s="351">
        <f>'2-Weekly Dashboard '!GF11</f>
        <v>0</v>
      </c>
      <c r="AB9" s="351">
        <f>'2-Weekly Dashboard '!GP11</f>
        <v>0</v>
      </c>
      <c r="AC9" s="351">
        <f>'2-Weekly Dashboard '!GZ11</f>
        <v>0</v>
      </c>
      <c r="AD9" s="351">
        <f>'2-Weekly Dashboard '!HJ11</f>
        <v>0</v>
      </c>
      <c r="AE9" s="351">
        <f>'2-Weekly Dashboard '!HT11</f>
        <v>0</v>
      </c>
      <c r="AF9" s="351">
        <f>'2-Weekly Dashboard '!ID11</f>
        <v>0</v>
      </c>
      <c r="AG9" s="351">
        <f>'2-Weekly Dashboard '!IN11</f>
        <v>0</v>
      </c>
      <c r="AH9" s="351">
        <f>'2-Weekly Dashboard '!IX11</f>
        <v>0</v>
      </c>
      <c r="AI9" s="351">
        <f>'2-Weekly Dashboard '!JH11</f>
        <v>0</v>
      </c>
      <c r="AJ9" s="351">
        <f>'2-Weekly Dashboard '!JR11</f>
        <v>0</v>
      </c>
      <c r="AK9" s="351">
        <f>'2-Weekly Dashboard '!KB11</f>
        <v>0</v>
      </c>
      <c r="AL9" s="351">
        <f>'2-Weekly Dashboard '!KL11</f>
        <v>0</v>
      </c>
      <c r="AM9" s="351">
        <f>'2-Weekly Dashboard '!KV11</f>
        <v>0</v>
      </c>
      <c r="AN9" s="351">
        <f>'2-Weekly Dashboard '!LF11</f>
        <v>0</v>
      </c>
      <c r="AO9" s="351">
        <f>'2-Weekly Dashboard '!LP11</f>
        <v>0</v>
      </c>
      <c r="AP9" s="351">
        <f>'2-Weekly Dashboard '!LZ11</f>
        <v>0</v>
      </c>
      <c r="AQ9" s="351">
        <f>'2-Weekly Dashboard '!MJ11</f>
        <v>0</v>
      </c>
      <c r="AR9" s="351">
        <f>'2-Weekly Dashboard '!MT11</f>
        <v>0</v>
      </c>
      <c r="AS9" s="351">
        <f>'2-Weekly Dashboard '!ND11</f>
        <v>0</v>
      </c>
      <c r="AT9" s="351">
        <f>'2-Weekly Dashboard '!NN11</f>
        <v>0</v>
      </c>
      <c r="AU9" s="351">
        <f>'2-Weekly Dashboard '!NX11</f>
        <v>0</v>
      </c>
      <c r="AV9" s="351">
        <f>'2-Weekly Dashboard '!OH11</f>
        <v>0</v>
      </c>
      <c r="AW9" s="351">
        <f>'2-Weekly Dashboard '!OR11</f>
        <v>0</v>
      </c>
      <c r="AX9" s="351">
        <f>'2-Weekly Dashboard '!PB11</f>
        <v>0</v>
      </c>
      <c r="AY9" s="351">
        <f>'2-Weekly Dashboard '!PL11</f>
        <v>0</v>
      </c>
      <c r="AZ9" s="351">
        <f>'2-Weekly Dashboard '!PV11</f>
        <v>0</v>
      </c>
      <c r="BA9" s="351">
        <f>'2-Weekly Dashboard '!QF11</f>
        <v>0</v>
      </c>
      <c r="BB9" s="350"/>
      <c r="BC9" s="365"/>
      <c r="BD9" s="366"/>
      <c r="BE9" s="382"/>
      <c r="BF9" s="383"/>
      <c r="BG9" s="379"/>
      <c r="BH9" s="379">
        <f t="shared" si="6"/>
        <v>0</v>
      </c>
      <c r="BI9" s="380"/>
    </row>
    <row r="10" s="4" customFormat="1" ht="17.4" spans="1:465">
      <c r="A10" s="38"/>
      <c r="B10" s="329" t="s">
        <v>86</v>
      </c>
      <c r="C10" s="330">
        <f t="shared" si="5"/>
        <v>481</v>
      </c>
      <c r="D10" s="331">
        <f>'2-Weekly Dashboard '!QS12</f>
        <v>480</v>
      </c>
      <c r="E10" s="331">
        <f>'2-Weekly Dashboard '!QT12</f>
        <v>1</v>
      </c>
      <c r="F10" s="332">
        <f>'2-Weekly Dashboard '!QU12</f>
        <v>481</v>
      </c>
      <c r="G10" s="332">
        <f>'2-Weekly Dashboard '!QV12</f>
        <v>0</v>
      </c>
      <c r="H10" s="333">
        <f>'2-Weekly Dashboard '!RB12</f>
        <v>0</v>
      </c>
      <c r="I10" s="351">
        <f>'2-Weekly Dashboard '!H12</f>
        <v>29</v>
      </c>
      <c r="J10" s="351">
        <f>'2-Weekly Dashboard '!R12</f>
        <v>46</v>
      </c>
      <c r="K10" s="351">
        <f>'2-Weekly Dashboard '!AB12</f>
        <v>45</v>
      </c>
      <c r="L10" s="351">
        <f>'2-Weekly Dashboard '!AL12</f>
        <v>44</v>
      </c>
      <c r="M10" s="351">
        <f>'2-Weekly Dashboard '!AV12</f>
        <v>45</v>
      </c>
      <c r="N10" s="351">
        <f>'2-Weekly Dashboard '!BF12</f>
        <v>40</v>
      </c>
      <c r="O10" s="351">
        <f>'2-Weekly Dashboard '!BP12</f>
        <v>41</v>
      </c>
      <c r="P10" s="351">
        <f>'2-Weekly Dashboard '!BZ12</f>
        <v>43</v>
      </c>
      <c r="Q10" s="351">
        <f>'2-Weekly Dashboard '!CJ12</f>
        <v>46</v>
      </c>
      <c r="R10" s="351">
        <f>'2-Weekly Dashboard '!CT12</f>
        <v>52</v>
      </c>
      <c r="S10" s="351">
        <f>'2-Weekly Dashboard '!DD12</f>
        <v>50</v>
      </c>
      <c r="T10" s="351">
        <f>'2-Weekly Dashboard '!DN12</f>
        <v>0</v>
      </c>
      <c r="U10" s="351">
        <f>'2-Weekly Dashboard '!DX12</f>
        <v>0</v>
      </c>
      <c r="V10" s="351">
        <f>'2-Weekly Dashboard '!EH12</f>
        <v>0</v>
      </c>
      <c r="W10" s="351">
        <f>'2-Weekly Dashboard '!ER12</f>
        <v>0</v>
      </c>
      <c r="X10" s="351">
        <f>'2-Weekly Dashboard '!FB12</f>
        <v>0</v>
      </c>
      <c r="Y10" s="351">
        <f>'2-Weekly Dashboard '!FL12</f>
        <v>0</v>
      </c>
      <c r="Z10" s="351">
        <f>'2-Weekly Dashboard '!FV12</f>
        <v>0</v>
      </c>
      <c r="AA10" s="351">
        <f>'2-Weekly Dashboard '!GF12</f>
        <v>0</v>
      </c>
      <c r="AB10" s="351">
        <f>'2-Weekly Dashboard '!GP12</f>
        <v>0</v>
      </c>
      <c r="AC10" s="351">
        <f>'2-Weekly Dashboard '!GZ12</f>
        <v>0</v>
      </c>
      <c r="AD10" s="351">
        <f>'2-Weekly Dashboard '!HJ12</f>
        <v>0</v>
      </c>
      <c r="AE10" s="351">
        <f>'2-Weekly Dashboard '!HT12</f>
        <v>0</v>
      </c>
      <c r="AF10" s="351">
        <f>'2-Weekly Dashboard '!ID12</f>
        <v>0</v>
      </c>
      <c r="AG10" s="351">
        <f>'2-Weekly Dashboard '!IN12</f>
        <v>0</v>
      </c>
      <c r="AH10" s="351">
        <f>'2-Weekly Dashboard '!IX12</f>
        <v>0</v>
      </c>
      <c r="AI10" s="351">
        <f>'2-Weekly Dashboard '!JH12</f>
        <v>0</v>
      </c>
      <c r="AJ10" s="351">
        <f>'2-Weekly Dashboard '!JR12</f>
        <v>0</v>
      </c>
      <c r="AK10" s="351">
        <f>'2-Weekly Dashboard '!KB12</f>
        <v>0</v>
      </c>
      <c r="AL10" s="351">
        <f>'2-Weekly Dashboard '!KL12</f>
        <v>0</v>
      </c>
      <c r="AM10" s="351">
        <f>'2-Weekly Dashboard '!KV12</f>
        <v>0</v>
      </c>
      <c r="AN10" s="351">
        <f>'2-Weekly Dashboard '!LF12</f>
        <v>0</v>
      </c>
      <c r="AO10" s="351">
        <f>'2-Weekly Dashboard '!LP12</f>
        <v>0</v>
      </c>
      <c r="AP10" s="351">
        <f>'2-Weekly Dashboard '!LZ12</f>
        <v>0</v>
      </c>
      <c r="AQ10" s="351">
        <f>'2-Weekly Dashboard '!MJ12</f>
        <v>0</v>
      </c>
      <c r="AR10" s="351">
        <f>'2-Weekly Dashboard '!MT12</f>
        <v>0</v>
      </c>
      <c r="AS10" s="351">
        <f>'2-Weekly Dashboard '!ND12</f>
        <v>0</v>
      </c>
      <c r="AT10" s="351">
        <f>'2-Weekly Dashboard '!NN12</f>
        <v>0</v>
      </c>
      <c r="AU10" s="351">
        <f>'2-Weekly Dashboard '!NX12</f>
        <v>0</v>
      </c>
      <c r="AV10" s="351">
        <f>'2-Weekly Dashboard '!OH12</f>
        <v>0</v>
      </c>
      <c r="AW10" s="351">
        <f>'2-Weekly Dashboard '!OR12</f>
        <v>0</v>
      </c>
      <c r="AX10" s="351">
        <f>'2-Weekly Dashboard '!PB12</f>
        <v>0</v>
      </c>
      <c r="AY10" s="351">
        <f>'2-Weekly Dashboard '!PL12</f>
        <v>0</v>
      </c>
      <c r="AZ10" s="351"/>
      <c r="BA10" s="351">
        <f>'2-Weekly Dashboard '!QF12</f>
        <v>0</v>
      </c>
      <c r="BB10" s="350"/>
      <c r="BC10" s="365"/>
      <c r="BD10" s="366"/>
      <c r="BE10" s="382"/>
      <c r="BF10" s="383"/>
      <c r="BG10" s="379"/>
      <c r="BH10" s="379">
        <f t="shared" si="6"/>
        <v>0</v>
      </c>
      <c r="BI10" s="380"/>
      <c r="QW10" s="4">
        <v>1</v>
      </c>
    </row>
    <row r="11" s="4" customFormat="1" ht="18.15" spans="1:465">
      <c r="A11" s="44"/>
      <c r="B11" s="334" t="s">
        <v>87</v>
      </c>
      <c r="C11" s="330">
        <f t="shared" si="5"/>
        <v>243</v>
      </c>
      <c r="D11" s="331">
        <f>'2-Weekly Dashboard '!QS13</f>
        <v>243</v>
      </c>
      <c r="E11" s="331">
        <f>'2-Weekly Dashboard '!QT13</f>
        <v>0</v>
      </c>
      <c r="F11" s="332">
        <f>'2-Weekly Dashboard '!QU13</f>
        <v>243</v>
      </c>
      <c r="G11" s="332">
        <f>'2-Weekly Dashboard '!QV13</f>
        <v>0</v>
      </c>
      <c r="H11" s="333">
        <f>'2-Weekly Dashboard '!RB13</f>
        <v>0</v>
      </c>
      <c r="I11" s="351">
        <f>'2-Weekly Dashboard '!H13</f>
        <v>18</v>
      </c>
      <c r="J11" s="351">
        <f>'2-Weekly Dashboard '!R13</f>
        <v>24</v>
      </c>
      <c r="K11" s="351">
        <f>'2-Weekly Dashboard '!AB13</f>
        <v>20</v>
      </c>
      <c r="L11" s="351">
        <f>'2-Weekly Dashboard '!AL13</f>
        <v>23</v>
      </c>
      <c r="M11" s="351">
        <f>'2-Weekly Dashboard '!AV13</f>
        <v>22</v>
      </c>
      <c r="N11" s="351">
        <f>'2-Weekly Dashboard '!BF13</f>
        <v>24</v>
      </c>
      <c r="O11" s="351">
        <f>'2-Weekly Dashboard '!BP13</f>
        <v>21</v>
      </c>
      <c r="P11" s="351">
        <f>'2-Weekly Dashboard '!BZ13</f>
        <v>24</v>
      </c>
      <c r="Q11" s="351">
        <f>'2-Weekly Dashboard '!CJ13</f>
        <v>21</v>
      </c>
      <c r="R11" s="351">
        <f>'2-Weekly Dashboard '!CT13</f>
        <v>22</v>
      </c>
      <c r="S11" s="351">
        <f>'2-Weekly Dashboard '!DD13</f>
        <v>24</v>
      </c>
      <c r="T11" s="351">
        <f>'2-Weekly Dashboard '!DN13</f>
        <v>0</v>
      </c>
      <c r="U11" s="351">
        <f>'2-Weekly Dashboard '!DX13</f>
        <v>0</v>
      </c>
      <c r="V11" s="351">
        <f>'2-Weekly Dashboard '!EH13</f>
        <v>0</v>
      </c>
      <c r="W11" s="351">
        <f>'2-Weekly Dashboard '!ER13</f>
        <v>0</v>
      </c>
      <c r="X11" s="351">
        <f>'2-Weekly Dashboard '!FB13</f>
        <v>0</v>
      </c>
      <c r="Y11" s="351">
        <f>'2-Weekly Dashboard '!FL13</f>
        <v>0</v>
      </c>
      <c r="Z11" s="351">
        <f>'2-Weekly Dashboard '!FV13</f>
        <v>0</v>
      </c>
      <c r="AA11" s="351">
        <f>'2-Weekly Dashboard '!GF13</f>
        <v>0</v>
      </c>
      <c r="AB11" s="351">
        <f>'2-Weekly Dashboard '!GP13</f>
        <v>0</v>
      </c>
      <c r="AC11" s="351">
        <f>'2-Weekly Dashboard '!GZ13</f>
        <v>0</v>
      </c>
      <c r="AD11" s="351">
        <f>'2-Weekly Dashboard '!HJ13</f>
        <v>0</v>
      </c>
      <c r="AE11" s="351">
        <f>'2-Weekly Dashboard '!HT13</f>
        <v>0</v>
      </c>
      <c r="AF11" s="351">
        <f>'2-Weekly Dashboard '!ID13</f>
        <v>0</v>
      </c>
      <c r="AG11" s="351">
        <f>'2-Weekly Dashboard '!IN13</f>
        <v>0</v>
      </c>
      <c r="AH11" s="351">
        <f>'2-Weekly Dashboard '!IX13</f>
        <v>0</v>
      </c>
      <c r="AI11" s="351">
        <f>'2-Weekly Dashboard '!JH13</f>
        <v>0</v>
      </c>
      <c r="AJ11" s="351">
        <f>'2-Weekly Dashboard '!JR13</f>
        <v>0</v>
      </c>
      <c r="AK11" s="351">
        <f>'2-Weekly Dashboard '!KB13</f>
        <v>0</v>
      </c>
      <c r="AL11" s="351">
        <f>'2-Weekly Dashboard '!KL13</f>
        <v>0</v>
      </c>
      <c r="AM11" s="351">
        <f>'2-Weekly Dashboard '!KV13</f>
        <v>0</v>
      </c>
      <c r="AN11" s="351">
        <f>'2-Weekly Dashboard '!LF13</f>
        <v>0</v>
      </c>
      <c r="AO11" s="351">
        <f>'2-Weekly Dashboard '!LP13</f>
        <v>0</v>
      </c>
      <c r="AP11" s="351">
        <f>'2-Weekly Dashboard '!LZ13</f>
        <v>0</v>
      </c>
      <c r="AQ11" s="351">
        <f>'2-Weekly Dashboard '!MJ13</f>
        <v>0</v>
      </c>
      <c r="AR11" s="351">
        <f>'2-Weekly Dashboard '!MT13</f>
        <v>0</v>
      </c>
      <c r="AS11" s="351">
        <f>'2-Weekly Dashboard '!ND13</f>
        <v>0</v>
      </c>
      <c r="AT11" s="351">
        <f>'2-Weekly Dashboard '!NN13</f>
        <v>0</v>
      </c>
      <c r="AU11" s="351">
        <f>'2-Weekly Dashboard '!NX13</f>
        <v>0</v>
      </c>
      <c r="AV11" s="351">
        <f>'2-Weekly Dashboard '!OH13</f>
        <v>0</v>
      </c>
      <c r="AW11" s="351">
        <f>'2-Weekly Dashboard '!OR13</f>
        <v>0</v>
      </c>
      <c r="AX11" s="351">
        <f>'2-Weekly Dashboard '!PB13</f>
        <v>0</v>
      </c>
      <c r="AY11" s="351">
        <f>'2-Weekly Dashboard '!PL13</f>
        <v>0</v>
      </c>
      <c r="AZ11" s="351">
        <f>'2-Weekly Dashboard '!PV13</f>
        <v>0</v>
      </c>
      <c r="BA11" s="351">
        <f>'2-Weekly Dashboard '!QF13</f>
        <v>0</v>
      </c>
      <c r="BB11" s="350"/>
      <c r="BC11" s="365"/>
      <c r="BD11" s="366"/>
      <c r="BE11" s="382"/>
      <c r="BF11" s="383"/>
      <c r="BG11" s="379"/>
      <c r="BH11" s="379">
        <f t="shared" si="6"/>
        <v>0</v>
      </c>
      <c r="BI11" s="380"/>
      <c r="QW11" s="4">
        <v>11</v>
      </c>
    </row>
    <row r="12" s="2" customFormat="1" ht="17.4" spans="1:465">
      <c r="A12" s="324" t="s">
        <v>88</v>
      </c>
      <c r="B12" s="325"/>
      <c r="C12" s="335">
        <f t="shared" si="5"/>
        <v>1221</v>
      </c>
      <c r="D12" s="336">
        <f>'2-Weekly Dashboard '!QS14</f>
        <v>1208</v>
      </c>
      <c r="E12" s="336">
        <f>E13+E14</f>
        <v>13</v>
      </c>
      <c r="F12" s="336">
        <f>'2-Weekly Dashboard '!QU14</f>
        <v>519</v>
      </c>
      <c r="G12" s="336">
        <f>'2-Weekly Dashboard '!QV14</f>
        <v>702</v>
      </c>
      <c r="H12" s="337">
        <f>'2-Weekly Dashboard '!RB14</f>
        <v>0</v>
      </c>
      <c r="I12" s="352">
        <f>'2-Weekly Dashboard '!H14</f>
        <v>67</v>
      </c>
      <c r="J12" s="352">
        <f>'2-Weekly Dashboard '!R14</f>
        <v>115</v>
      </c>
      <c r="K12" s="353">
        <f>'2-Weekly Dashboard '!AB14</f>
        <v>116</v>
      </c>
      <c r="L12" s="353">
        <f>'2-Weekly Dashboard '!AL14</f>
        <v>119</v>
      </c>
      <c r="M12" s="353">
        <f>'2-Weekly Dashboard '!AV14</f>
        <v>123</v>
      </c>
      <c r="N12" s="353">
        <f>'2-Weekly Dashboard '!BF14</f>
        <v>130</v>
      </c>
      <c r="O12" s="352">
        <f>'2-Weekly Dashboard '!BP14</f>
        <v>127</v>
      </c>
      <c r="P12" s="354">
        <f>'2-Weekly Dashboard '!BZ14</f>
        <v>99</v>
      </c>
      <c r="Q12" s="354">
        <f>'2-Weekly Dashboard '!CJ14</f>
        <v>104</v>
      </c>
      <c r="R12" s="354">
        <f>'2-Weekly Dashboard '!CT14</f>
        <v>110</v>
      </c>
      <c r="S12" s="354">
        <f>'2-Weekly Dashboard '!DD14</f>
        <v>111</v>
      </c>
      <c r="T12" s="354">
        <f>'2-Weekly Dashboard '!DN14</f>
        <v>0</v>
      </c>
      <c r="U12" s="354">
        <f>'2-Weekly Dashboard '!DX14</f>
        <v>0</v>
      </c>
      <c r="V12" s="354">
        <f>'2-Weekly Dashboard '!EH14</f>
        <v>0</v>
      </c>
      <c r="W12" s="354">
        <f>'2-Weekly Dashboard '!ER14</f>
        <v>0</v>
      </c>
      <c r="X12" s="354">
        <f>'2-Weekly Dashboard '!FB14</f>
        <v>0</v>
      </c>
      <c r="Y12" s="354">
        <f>'2-Weekly Dashboard '!FL14</f>
        <v>0</v>
      </c>
      <c r="Z12" s="354">
        <f>'2-Weekly Dashboard '!FV14</f>
        <v>0</v>
      </c>
      <c r="AA12" s="354">
        <f>'2-Weekly Dashboard '!GF14</f>
        <v>0</v>
      </c>
      <c r="AB12" s="354">
        <f>'2-Weekly Dashboard '!GP14</f>
        <v>0</v>
      </c>
      <c r="AC12" s="354">
        <f>'2-Weekly Dashboard '!GZ14</f>
        <v>0</v>
      </c>
      <c r="AD12" s="354">
        <f>'2-Weekly Dashboard '!HJ14</f>
        <v>0</v>
      </c>
      <c r="AE12" s="354">
        <f>'2-Weekly Dashboard '!HT14</f>
        <v>0</v>
      </c>
      <c r="AF12" s="354">
        <f>'2-Weekly Dashboard '!ID14</f>
        <v>0</v>
      </c>
      <c r="AG12" s="354">
        <f>'2-Weekly Dashboard '!IN14</f>
        <v>0</v>
      </c>
      <c r="AH12" s="354">
        <f>'2-Weekly Dashboard '!IX14</f>
        <v>0</v>
      </c>
      <c r="AI12" s="354">
        <f>'2-Weekly Dashboard '!JH14</f>
        <v>0</v>
      </c>
      <c r="AJ12" s="354">
        <f>'2-Weekly Dashboard '!JR14</f>
        <v>0</v>
      </c>
      <c r="AK12" s="354">
        <f>'2-Weekly Dashboard '!KB14</f>
        <v>0</v>
      </c>
      <c r="AL12" s="354">
        <f>'2-Weekly Dashboard '!KL14</f>
        <v>0</v>
      </c>
      <c r="AM12" s="354">
        <f>'2-Weekly Dashboard '!KV14</f>
        <v>0</v>
      </c>
      <c r="AN12" s="354">
        <f>'2-Weekly Dashboard '!LF14</f>
        <v>0</v>
      </c>
      <c r="AO12" s="354">
        <f>'2-Weekly Dashboard '!LP14</f>
        <v>0</v>
      </c>
      <c r="AP12" s="354">
        <f>'2-Weekly Dashboard '!LZ14</f>
        <v>0</v>
      </c>
      <c r="AQ12" s="354">
        <f>'2-Weekly Dashboard '!MJ14</f>
        <v>0</v>
      </c>
      <c r="AR12" s="354">
        <f>'2-Weekly Dashboard '!MT14</f>
        <v>0</v>
      </c>
      <c r="AS12" s="354">
        <f>'2-Weekly Dashboard '!ND14</f>
        <v>0</v>
      </c>
      <c r="AT12" s="354">
        <f>'2-Weekly Dashboard '!NN14</f>
        <v>0</v>
      </c>
      <c r="AU12" s="354">
        <f>'2-Weekly Dashboard '!NX14</f>
        <v>0</v>
      </c>
      <c r="AV12" s="354">
        <f>'2-Weekly Dashboard '!OH14</f>
        <v>0</v>
      </c>
      <c r="AW12" s="354">
        <f>'2-Weekly Dashboard '!OR14</f>
        <v>0</v>
      </c>
      <c r="AX12" s="354">
        <f>'2-Weekly Dashboard '!PB14</f>
        <v>0</v>
      </c>
      <c r="AY12" s="354">
        <f>'2-Weekly Dashboard '!PL14</f>
        <v>0</v>
      </c>
      <c r="AZ12" s="354">
        <f>'2-Weekly Dashboard '!PV14</f>
        <v>0</v>
      </c>
      <c r="BA12" s="354">
        <f>'2-Weekly Dashboard '!QF14</f>
        <v>0</v>
      </c>
      <c r="BB12" s="350">
        <f>BC12/13</f>
        <v>262.538461538462</v>
      </c>
      <c r="BC12" s="365">
        <v>3413</v>
      </c>
      <c r="BD12" s="365">
        <f>SUM(V12:AH12)</f>
        <v>0</v>
      </c>
      <c r="BE12" s="378">
        <f>BD12/BC12</f>
        <v>0</v>
      </c>
      <c r="BF12" s="384"/>
      <c r="BG12" s="379">
        <f>SUM(I12:BA12)</f>
        <v>1221</v>
      </c>
      <c r="BH12" s="379">
        <f t="shared" si="6"/>
        <v>-1221</v>
      </c>
      <c r="BI12" s="380" t="e">
        <f>BG12/BF12</f>
        <v>#DIV/0!</v>
      </c>
      <c r="QW12" s="2">
        <v>28</v>
      </c>
    </row>
    <row r="13" s="4" customFormat="1" ht="17.4" spans="1:465">
      <c r="A13" s="38"/>
      <c r="B13" s="329" t="s">
        <v>89</v>
      </c>
      <c r="C13" s="330">
        <f t="shared" si="5"/>
        <v>601</v>
      </c>
      <c r="D13" s="331">
        <f>'2-Weekly Dashboard '!QS15</f>
        <v>601</v>
      </c>
      <c r="E13" s="331">
        <f>'2-Weekly Dashboard '!QT15</f>
        <v>0</v>
      </c>
      <c r="F13" s="332">
        <f>'2-Weekly Dashboard '!QU15</f>
        <v>288</v>
      </c>
      <c r="G13" s="332">
        <f>'2-Weekly Dashboard '!QV15</f>
        <v>313</v>
      </c>
      <c r="H13" s="333">
        <f>'2-Weekly Dashboard '!RB15</f>
        <v>0</v>
      </c>
      <c r="I13" s="351">
        <f>'2-Weekly Dashboard '!H15</f>
        <v>28</v>
      </c>
      <c r="J13" s="351">
        <f>'2-Weekly Dashboard '!R15</f>
        <v>52</v>
      </c>
      <c r="K13" s="351">
        <f>'2-Weekly Dashboard '!AB15</f>
        <v>53</v>
      </c>
      <c r="L13" s="351">
        <f>'2-Weekly Dashboard '!AL15</f>
        <v>54</v>
      </c>
      <c r="M13" s="351">
        <f>'2-Weekly Dashboard '!AV15</f>
        <v>65</v>
      </c>
      <c r="N13" s="351">
        <f>'2-Weekly Dashboard '!BF15</f>
        <v>61</v>
      </c>
      <c r="O13" s="351">
        <f>'2-Weekly Dashboard '!BP15</f>
        <v>56</v>
      </c>
      <c r="P13" s="351">
        <f>'2-Weekly Dashboard '!BZ15</f>
        <v>54</v>
      </c>
      <c r="Q13" s="351">
        <f>'2-Weekly Dashboard '!CJ15</f>
        <v>62</v>
      </c>
      <c r="R13" s="351">
        <f>'2-Weekly Dashboard '!CT15</f>
        <v>59</v>
      </c>
      <c r="S13" s="351">
        <f>'2-Weekly Dashboard '!DD15</f>
        <v>57</v>
      </c>
      <c r="T13" s="351">
        <f>'2-Weekly Dashboard '!DN15</f>
        <v>0</v>
      </c>
      <c r="U13" s="351">
        <f>'2-Weekly Dashboard '!DX15</f>
        <v>0</v>
      </c>
      <c r="V13" s="351">
        <f>'2-Weekly Dashboard '!EH15</f>
        <v>0</v>
      </c>
      <c r="W13" s="351">
        <f>'2-Weekly Dashboard '!ER15</f>
        <v>0</v>
      </c>
      <c r="X13" s="351">
        <f>'2-Weekly Dashboard '!FB15</f>
        <v>0</v>
      </c>
      <c r="Y13" s="351">
        <f>'2-Weekly Dashboard '!FL15</f>
        <v>0</v>
      </c>
      <c r="Z13" s="351">
        <f>'2-Weekly Dashboard '!FV15</f>
        <v>0</v>
      </c>
      <c r="AA13" s="351">
        <f>'2-Weekly Dashboard '!GF15</f>
        <v>0</v>
      </c>
      <c r="AB13" s="351">
        <f>'2-Weekly Dashboard '!GP15</f>
        <v>0</v>
      </c>
      <c r="AC13" s="351">
        <f>'2-Weekly Dashboard '!GZ15</f>
        <v>0</v>
      </c>
      <c r="AD13" s="351">
        <f>'2-Weekly Dashboard '!HJ15</f>
        <v>0</v>
      </c>
      <c r="AE13" s="351">
        <f>'2-Weekly Dashboard '!HT15</f>
        <v>0</v>
      </c>
      <c r="AF13" s="351">
        <f>'2-Weekly Dashboard '!ID15</f>
        <v>0</v>
      </c>
      <c r="AG13" s="351">
        <f>'2-Weekly Dashboard '!IN15</f>
        <v>0</v>
      </c>
      <c r="AH13" s="351">
        <f>'2-Weekly Dashboard '!IX15</f>
        <v>0</v>
      </c>
      <c r="AI13" s="351">
        <f>'2-Weekly Dashboard '!JH15</f>
        <v>0</v>
      </c>
      <c r="AJ13" s="351">
        <f>'2-Weekly Dashboard '!JR15</f>
        <v>0</v>
      </c>
      <c r="AK13" s="351">
        <f>'2-Weekly Dashboard '!KB15</f>
        <v>0</v>
      </c>
      <c r="AL13" s="351">
        <f>'2-Weekly Dashboard '!KL15</f>
        <v>0</v>
      </c>
      <c r="AM13" s="351">
        <f>'2-Weekly Dashboard '!KV15</f>
        <v>0</v>
      </c>
      <c r="AN13" s="351">
        <f>'2-Weekly Dashboard '!LF15</f>
        <v>0</v>
      </c>
      <c r="AO13" s="351">
        <f>'2-Weekly Dashboard '!LP15</f>
        <v>0</v>
      </c>
      <c r="AP13" s="351">
        <f>'2-Weekly Dashboard '!LZ15</f>
        <v>0</v>
      </c>
      <c r="AQ13" s="351">
        <f>'2-Weekly Dashboard '!MJ15</f>
        <v>0</v>
      </c>
      <c r="AR13" s="351">
        <f>'2-Weekly Dashboard '!MT15</f>
        <v>0</v>
      </c>
      <c r="AS13" s="351">
        <f>'2-Weekly Dashboard '!ND15</f>
        <v>0</v>
      </c>
      <c r="AT13" s="351">
        <f>'2-Weekly Dashboard '!NN15</f>
        <v>0</v>
      </c>
      <c r="AU13" s="351">
        <f>'2-Weekly Dashboard '!NX15</f>
        <v>0</v>
      </c>
      <c r="AV13" s="351">
        <f>'2-Weekly Dashboard '!OH15</f>
        <v>0</v>
      </c>
      <c r="AW13" s="351">
        <f>'2-Weekly Dashboard '!OR15</f>
        <v>0</v>
      </c>
      <c r="AX13" s="351">
        <f>'2-Weekly Dashboard '!PB15</f>
        <v>0</v>
      </c>
      <c r="AY13" s="351">
        <f>'2-Weekly Dashboard '!PL15</f>
        <v>0</v>
      </c>
      <c r="AZ13" s="351">
        <f>'2-Weekly Dashboard '!PV15</f>
        <v>0</v>
      </c>
      <c r="BA13" s="351">
        <f>'2-Weekly Dashboard '!QF15</f>
        <v>0</v>
      </c>
      <c r="BB13" s="367"/>
      <c r="BC13" s="366"/>
      <c r="BD13" s="366"/>
      <c r="BE13" s="382"/>
      <c r="BF13" s="383"/>
      <c r="BG13" s="379"/>
      <c r="BH13" s="379">
        <f t="shared" si="6"/>
        <v>0</v>
      </c>
      <c r="BI13" s="380"/>
      <c r="QW13" s="4">
        <v>0</v>
      </c>
    </row>
    <row r="14" s="4" customFormat="1" ht="18.15" spans="1:465">
      <c r="A14" s="44"/>
      <c r="B14" s="334" t="s">
        <v>90</v>
      </c>
      <c r="C14" s="330">
        <f t="shared" si="5"/>
        <v>620</v>
      </c>
      <c r="D14" s="331">
        <f>'2-Weekly Dashboard '!QS16</f>
        <v>607</v>
      </c>
      <c r="E14" s="331">
        <f>'2-Weekly Dashboard '!QT16</f>
        <v>13</v>
      </c>
      <c r="F14" s="332">
        <f>'2-Weekly Dashboard '!QU16</f>
        <v>231</v>
      </c>
      <c r="G14" s="332">
        <f>'2-Weekly Dashboard '!QV16</f>
        <v>389</v>
      </c>
      <c r="H14" s="333">
        <f>'2-Weekly Dashboard '!RB16</f>
        <v>0</v>
      </c>
      <c r="I14" s="351">
        <f>'2-Weekly Dashboard '!H16</f>
        <v>39</v>
      </c>
      <c r="J14" s="351">
        <f>'2-Weekly Dashboard '!R16</f>
        <v>63</v>
      </c>
      <c r="K14" s="351">
        <f>'2-Weekly Dashboard '!AB16</f>
        <v>63</v>
      </c>
      <c r="L14" s="351">
        <f>'2-Weekly Dashboard '!AL16</f>
        <v>65</v>
      </c>
      <c r="M14" s="351">
        <f>'2-Weekly Dashboard '!AV16</f>
        <v>58</v>
      </c>
      <c r="N14" s="351">
        <f>'2-Weekly Dashboard '!BF16</f>
        <v>69</v>
      </c>
      <c r="O14" s="351">
        <f>'2-Weekly Dashboard '!BP16</f>
        <v>71</v>
      </c>
      <c r="P14" s="351">
        <f>'2-Weekly Dashboard '!BZ16</f>
        <v>45</v>
      </c>
      <c r="Q14" s="351">
        <f>'2-Weekly Dashboard '!CJ16</f>
        <v>42</v>
      </c>
      <c r="R14" s="351">
        <f>'2-Weekly Dashboard '!CT16</f>
        <v>51</v>
      </c>
      <c r="S14" s="351">
        <f>'2-Weekly Dashboard '!DD16</f>
        <v>54</v>
      </c>
      <c r="T14" s="351">
        <f>'2-Weekly Dashboard '!DN16</f>
        <v>0</v>
      </c>
      <c r="U14" s="351">
        <f>'2-Weekly Dashboard '!DX16</f>
        <v>0</v>
      </c>
      <c r="V14" s="351">
        <f>'2-Weekly Dashboard '!EH16</f>
        <v>0</v>
      </c>
      <c r="W14" s="351">
        <f>'2-Weekly Dashboard '!ER16</f>
        <v>0</v>
      </c>
      <c r="X14" s="351">
        <f>'2-Weekly Dashboard '!FB16</f>
        <v>0</v>
      </c>
      <c r="Y14" s="351">
        <f>'2-Weekly Dashboard '!FL16</f>
        <v>0</v>
      </c>
      <c r="Z14" s="351">
        <f>'2-Weekly Dashboard '!FV16</f>
        <v>0</v>
      </c>
      <c r="AA14" s="351">
        <f>'2-Weekly Dashboard '!GF16</f>
        <v>0</v>
      </c>
      <c r="AB14" s="351">
        <f>'2-Weekly Dashboard '!GP16</f>
        <v>0</v>
      </c>
      <c r="AC14" s="351">
        <f>'2-Weekly Dashboard '!GZ16</f>
        <v>0</v>
      </c>
      <c r="AD14" s="351">
        <f>'2-Weekly Dashboard '!HJ16</f>
        <v>0</v>
      </c>
      <c r="AE14" s="351">
        <f>'2-Weekly Dashboard '!HT16</f>
        <v>0</v>
      </c>
      <c r="AF14" s="351">
        <f>'2-Weekly Dashboard '!ID16</f>
        <v>0</v>
      </c>
      <c r="AG14" s="351">
        <f>'2-Weekly Dashboard '!IN16</f>
        <v>0</v>
      </c>
      <c r="AH14" s="351">
        <f>'2-Weekly Dashboard '!IX16</f>
        <v>0</v>
      </c>
      <c r="AI14" s="351">
        <f>'2-Weekly Dashboard '!JH16</f>
        <v>0</v>
      </c>
      <c r="AJ14" s="351">
        <f>'2-Weekly Dashboard '!JR16</f>
        <v>0</v>
      </c>
      <c r="AK14" s="351">
        <f>'2-Weekly Dashboard '!KB16</f>
        <v>0</v>
      </c>
      <c r="AL14" s="351">
        <f>'2-Weekly Dashboard '!KL16</f>
        <v>0</v>
      </c>
      <c r="AM14" s="351">
        <f>'2-Weekly Dashboard '!KV16</f>
        <v>0</v>
      </c>
      <c r="AN14" s="351">
        <f>'2-Weekly Dashboard '!LF16</f>
        <v>0</v>
      </c>
      <c r="AO14" s="351">
        <f>'2-Weekly Dashboard '!LP16</f>
        <v>0</v>
      </c>
      <c r="AP14" s="351">
        <f>'2-Weekly Dashboard '!LZ16</f>
        <v>0</v>
      </c>
      <c r="AQ14" s="351">
        <f>'2-Weekly Dashboard '!MJ16</f>
        <v>0</v>
      </c>
      <c r="AR14" s="351">
        <f>'2-Weekly Dashboard '!MT16</f>
        <v>0</v>
      </c>
      <c r="AS14" s="351">
        <f>'2-Weekly Dashboard '!ND16</f>
        <v>0</v>
      </c>
      <c r="AT14" s="351">
        <f>'2-Weekly Dashboard '!NN16</f>
        <v>0</v>
      </c>
      <c r="AU14" s="351">
        <f>'2-Weekly Dashboard '!NX16</f>
        <v>0</v>
      </c>
      <c r="AV14" s="351">
        <f>'2-Weekly Dashboard '!OH16</f>
        <v>0</v>
      </c>
      <c r="AW14" s="351">
        <f>'2-Weekly Dashboard '!OR16</f>
        <v>0</v>
      </c>
      <c r="AX14" s="351">
        <f>'2-Weekly Dashboard '!PB16</f>
        <v>0</v>
      </c>
      <c r="AY14" s="351">
        <f>'2-Weekly Dashboard '!PL16</f>
        <v>0</v>
      </c>
      <c r="AZ14" s="351">
        <f>'2-Weekly Dashboard '!PV16</f>
        <v>0</v>
      </c>
      <c r="BA14" s="351">
        <f>'2-Weekly Dashboard '!QF16</f>
        <v>0</v>
      </c>
      <c r="BB14" s="367"/>
      <c r="BC14" s="366"/>
      <c r="BD14" s="366"/>
      <c r="BE14" s="382"/>
      <c r="BF14" s="383"/>
      <c r="BG14" s="379"/>
      <c r="BH14" s="379">
        <f t="shared" si="6"/>
        <v>0</v>
      </c>
      <c r="BI14" s="380"/>
      <c r="QW14" s="4">
        <v>10</v>
      </c>
    </row>
    <row r="15" s="2" customFormat="1" ht="17.4" spans="1:61">
      <c r="A15" s="324" t="s">
        <v>91</v>
      </c>
      <c r="B15" s="325"/>
      <c r="C15" s="335">
        <f t="shared" si="5"/>
        <v>310</v>
      </c>
      <c r="D15" s="336">
        <f>D16+D17</f>
        <v>310</v>
      </c>
      <c r="E15" s="338">
        <f>SUM(E16:E17)</f>
        <v>0</v>
      </c>
      <c r="F15" s="338">
        <f>'2-Weekly Dashboard '!QU27</f>
        <v>72</v>
      </c>
      <c r="G15" s="338">
        <f>'2-Weekly Dashboard '!QV27</f>
        <v>238</v>
      </c>
      <c r="H15" s="339">
        <f>'2-Weekly Dashboard '!RB27</f>
        <v>0</v>
      </c>
      <c r="I15" s="352">
        <f>'2-Weekly Dashboard '!H27</f>
        <v>17</v>
      </c>
      <c r="J15" s="352">
        <f>'2-Weekly Dashboard '!R27</f>
        <v>27</v>
      </c>
      <c r="K15" s="353">
        <f>'2-Weekly Dashboard '!AB27</f>
        <v>26</v>
      </c>
      <c r="L15" s="353">
        <f>'2-Weekly Dashboard '!AL27</f>
        <v>31</v>
      </c>
      <c r="M15" s="353">
        <f>'2-Weekly Dashboard '!AV27</f>
        <v>28</v>
      </c>
      <c r="N15" s="353">
        <f>'2-Weekly Dashboard '!BF27</f>
        <v>27</v>
      </c>
      <c r="O15" s="352">
        <f>'2-Weekly Dashboard '!BP27</f>
        <v>33</v>
      </c>
      <c r="P15" s="354">
        <f>'2-Weekly Dashboard '!BZ27</f>
        <v>27</v>
      </c>
      <c r="Q15" s="354">
        <f>'2-Weekly Dashboard '!CJ27</f>
        <v>29</v>
      </c>
      <c r="R15" s="354">
        <f>'2-Weekly Dashboard '!CT27</f>
        <v>39</v>
      </c>
      <c r="S15" s="354">
        <f>'2-Weekly Dashboard '!DD27</f>
        <v>26</v>
      </c>
      <c r="T15" s="354">
        <f>'2-Weekly Dashboard '!DN27</f>
        <v>0</v>
      </c>
      <c r="U15" s="354">
        <f>'2-Weekly Dashboard '!DX27</f>
        <v>0</v>
      </c>
      <c r="V15" s="354">
        <f>'2-Weekly Dashboard '!EH27</f>
        <v>0</v>
      </c>
      <c r="W15" s="354">
        <f>'2-Weekly Dashboard '!ER27</f>
        <v>0</v>
      </c>
      <c r="X15" s="354">
        <f>'2-Weekly Dashboard '!FB27</f>
        <v>0</v>
      </c>
      <c r="Y15" s="354">
        <f>'2-Weekly Dashboard '!FL27</f>
        <v>0</v>
      </c>
      <c r="Z15" s="354">
        <f>'2-Weekly Dashboard '!FV27</f>
        <v>0</v>
      </c>
      <c r="AA15" s="354">
        <f>'2-Weekly Dashboard '!GF27</f>
        <v>0</v>
      </c>
      <c r="AB15" s="354">
        <f>AB16+AB17</f>
        <v>0</v>
      </c>
      <c r="AC15" s="354">
        <f>AC16+AC17</f>
        <v>0</v>
      </c>
      <c r="AD15" s="354">
        <f>'2-Weekly Dashboard '!HJ27</f>
        <v>0</v>
      </c>
      <c r="AE15" s="354">
        <f>AE16+AE17</f>
        <v>0</v>
      </c>
      <c r="AF15" s="354">
        <f>'2-Weekly Dashboard '!ID27</f>
        <v>0</v>
      </c>
      <c r="AG15" s="354">
        <f>'2-Weekly Dashboard '!IN27</f>
        <v>0</v>
      </c>
      <c r="AH15" s="354">
        <f>'2-Weekly Dashboard '!IX27</f>
        <v>0</v>
      </c>
      <c r="AI15" s="354">
        <f>'2-Weekly Dashboard '!JH27</f>
        <v>0</v>
      </c>
      <c r="AJ15" s="354">
        <f>'2-Weekly Dashboard '!JR27</f>
        <v>0</v>
      </c>
      <c r="AK15" s="354">
        <f>'2-Weekly Dashboard '!KB27</f>
        <v>0</v>
      </c>
      <c r="AL15" s="354">
        <f>'2-Weekly Dashboard '!KL27</f>
        <v>0</v>
      </c>
      <c r="AM15" s="354">
        <f>'2-Weekly Dashboard '!KV27</f>
        <v>0</v>
      </c>
      <c r="AN15" s="354">
        <f>'2-Weekly Dashboard '!LF27</f>
        <v>0</v>
      </c>
      <c r="AO15" s="354">
        <f>'2-Weekly Dashboard '!LP27</f>
        <v>0</v>
      </c>
      <c r="AP15" s="354">
        <f>'2-Weekly Dashboard '!LZ27</f>
        <v>0</v>
      </c>
      <c r="AQ15" s="354">
        <f>'2-Weekly Dashboard '!MJ27</f>
        <v>0</v>
      </c>
      <c r="AR15" s="354">
        <f>'2-Weekly Dashboard '!MT27</f>
        <v>0</v>
      </c>
      <c r="AS15" s="354">
        <f>'2-Weekly Dashboard '!ND27</f>
        <v>0</v>
      </c>
      <c r="AT15" s="354">
        <f>'2-Weekly Dashboard '!NN27</f>
        <v>0</v>
      </c>
      <c r="AU15" s="354">
        <f>'2-Weekly Dashboard '!NX27</f>
        <v>0</v>
      </c>
      <c r="AV15" s="354">
        <f>'2-Weekly Dashboard '!OH27</f>
        <v>0</v>
      </c>
      <c r="AW15" s="354">
        <f>'2-Weekly Dashboard '!OR27</f>
        <v>0</v>
      </c>
      <c r="AX15" s="354">
        <f>'2-Weekly Dashboard '!PB27</f>
        <v>0</v>
      </c>
      <c r="AY15" s="354">
        <f>'2-Weekly Dashboard '!PL27</f>
        <v>0</v>
      </c>
      <c r="AZ15" s="354">
        <f>'2-Weekly Dashboard '!PV27</f>
        <v>0</v>
      </c>
      <c r="BA15" s="354">
        <f>'2-Weekly Dashboard '!QF27</f>
        <v>0</v>
      </c>
      <c r="BB15" s="350">
        <f>BC15/13</f>
        <v>113.076923076923</v>
      </c>
      <c r="BC15" s="368">
        <v>1470</v>
      </c>
      <c r="BD15" s="368">
        <f>SUM(V15:AH15)</f>
        <v>0</v>
      </c>
      <c r="BE15" s="378">
        <f>BD15/BC15</f>
        <v>0</v>
      </c>
      <c r="BF15" s="384"/>
      <c r="BG15" s="379">
        <f>SUM(I15:BA15)</f>
        <v>310</v>
      </c>
      <c r="BH15" s="379">
        <f t="shared" si="6"/>
        <v>-310</v>
      </c>
      <c r="BI15" s="380" t="e">
        <f>BG15/BF15</f>
        <v>#DIV/0!</v>
      </c>
    </row>
    <row r="16" s="4" customFormat="1" ht="17.4" spans="1:466">
      <c r="A16" s="38"/>
      <c r="B16" s="329" t="s">
        <v>92</v>
      </c>
      <c r="C16" s="330">
        <f t="shared" si="5"/>
        <v>237</v>
      </c>
      <c r="D16" s="331">
        <f>'2-Weekly Dashboard '!QS28</f>
        <v>237</v>
      </c>
      <c r="E16" s="331">
        <f>'2-Weekly Dashboard '!QT28</f>
        <v>0</v>
      </c>
      <c r="F16" s="332">
        <f>'2-Weekly Dashboard '!QU28</f>
        <v>26</v>
      </c>
      <c r="G16" s="332">
        <f>'2-Weekly Dashboard '!QV28</f>
        <v>211</v>
      </c>
      <c r="H16" s="333">
        <f>'2-Weekly Dashboard '!RB28</f>
        <v>0</v>
      </c>
      <c r="I16" s="351">
        <f>'2-Weekly Dashboard '!H28</f>
        <v>17</v>
      </c>
      <c r="J16" s="351">
        <f>'2-Weekly Dashboard '!R28</f>
        <v>27</v>
      </c>
      <c r="K16" s="351">
        <f>'2-Weekly Dashboard '!AB28</f>
        <v>23</v>
      </c>
      <c r="L16" s="351">
        <f>'2-Weekly Dashboard '!AL28</f>
        <v>26</v>
      </c>
      <c r="M16" s="351">
        <f>'2-Weekly Dashboard '!AV28</f>
        <v>23</v>
      </c>
      <c r="N16" s="351">
        <f>'2-Weekly Dashboard '!BF28</f>
        <v>27</v>
      </c>
      <c r="O16" s="351">
        <f>'2-Weekly Dashboard '!BP28</f>
        <v>30</v>
      </c>
      <c r="P16" s="351">
        <f>'2-Weekly Dashboard '!BZ28</f>
        <v>0</v>
      </c>
      <c r="Q16" s="351">
        <f>'2-Weekly Dashboard '!CJ28</f>
        <v>10</v>
      </c>
      <c r="R16" s="351">
        <f>'2-Weekly Dashboard '!CT28</f>
        <v>32</v>
      </c>
      <c r="S16" s="351">
        <f>'2-Weekly Dashboard '!DD28</f>
        <v>22</v>
      </c>
      <c r="T16" s="351">
        <f>'2-Weekly Dashboard '!DN28</f>
        <v>0</v>
      </c>
      <c r="U16" s="351">
        <f>'2-Weekly Dashboard '!DX28</f>
        <v>0</v>
      </c>
      <c r="V16" s="351">
        <f>'2-Weekly Dashboard '!EH28</f>
        <v>0</v>
      </c>
      <c r="W16" s="351">
        <f>'2-Weekly Dashboard '!ER28</f>
        <v>0</v>
      </c>
      <c r="X16" s="351">
        <f>'2-Weekly Dashboard '!FB28</f>
        <v>0</v>
      </c>
      <c r="Y16" s="351">
        <f>'2-Weekly Dashboard '!FL28</f>
        <v>0</v>
      </c>
      <c r="Z16" s="351">
        <f>'2-Weekly Dashboard '!FV28</f>
        <v>0</v>
      </c>
      <c r="AA16" s="351">
        <f>'2-Weekly Dashboard '!GF28</f>
        <v>0</v>
      </c>
      <c r="AB16" s="351">
        <f>'2-Weekly Dashboard '!GP28</f>
        <v>0</v>
      </c>
      <c r="AC16" s="351">
        <f>'2-Weekly Dashboard '!GZ28</f>
        <v>0</v>
      </c>
      <c r="AD16" s="351">
        <f>'2-Weekly Dashboard '!HJ28</f>
        <v>0</v>
      </c>
      <c r="AE16" s="351">
        <f>'2-Weekly Dashboard '!HT28</f>
        <v>0</v>
      </c>
      <c r="AF16" s="351">
        <f>'2-Weekly Dashboard '!ID28</f>
        <v>0</v>
      </c>
      <c r="AG16" s="351">
        <f>'2-Weekly Dashboard '!IN28</f>
        <v>0</v>
      </c>
      <c r="AH16" s="351">
        <f>'2-Weekly Dashboard '!IX28</f>
        <v>0</v>
      </c>
      <c r="AI16" s="351">
        <f>'2-Weekly Dashboard '!JH28</f>
        <v>0</v>
      </c>
      <c r="AJ16" s="351">
        <f>'2-Weekly Dashboard '!JR28</f>
        <v>0</v>
      </c>
      <c r="AK16" s="351">
        <f>'2-Weekly Dashboard '!KB28</f>
        <v>0</v>
      </c>
      <c r="AL16" s="351">
        <f>'2-Weekly Dashboard '!KL28</f>
        <v>0</v>
      </c>
      <c r="AM16" s="351">
        <f>'2-Weekly Dashboard '!KV28</f>
        <v>0</v>
      </c>
      <c r="AN16" s="351">
        <f>'2-Weekly Dashboard '!LF28</f>
        <v>0</v>
      </c>
      <c r="AO16" s="351">
        <f>'2-Weekly Dashboard '!LP28</f>
        <v>0</v>
      </c>
      <c r="AP16" s="351">
        <f>'2-Weekly Dashboard '!LZ28</f>
        <v>0</v>
      </c>
      <c r="AQ16" s="351">
        <f>'2-Weekly Dashboard '!MJ28</f>
        <v>0</v>
      </c>
      <c r="AR16" s="351">
        <f>'2-Weekly Dashboard '!MT28</f>
        <v>0</v>
      </c>
      <c r="AS16" s="351">
        <f>'2-Weekly Dashboard '!ND28</f>
        <v>0</v>
      </c>
      <c r="AT16" s="351">
        <f>'2-Weekly Dashboard '!NN28</f>
        <v>0</v>
      </c>
      <c r="AU16" s="351">
        <f>'2-Weekly Dashboard '!NX28</f>
        <v>0</v>
      </c>
      <c r="AV16" s="351">
        <f>'2-Weekly Dashboard '!OH28</f>
        <v>0</v>
      </c>
      <c r="AW16" s="351">
        <f>'2-Weekly Dashboard '!OR28</f>
        <v>0</v>
      </c>
      <c r="AX16" s="351">
        <f>'2-Weekly Dashboard '!PB28</f>
        <v>0</v>
      </c>
      <c r="AY16" s="351">
        <f>'2-Weekly Dashboard '!PL28</f>
        <v>0</v>
      </c>
      <c r="AZ16" s="351">
        <f>'2-Weekly Dashboard '!PV28</f>
        <v>0</v>
      </c>
      <c r="BA16" s="351">
        <f>'2-Weekly Dashboard '!QF28</f>
        <v>0</v>
      </c>
      <c r="BB16" s="367"/>
      <c r="BC16" s="369"/>
      <c r="BD16" s="369"/>
      <c r="BE16" s="382"/>
      <c r="BF16" s="383"/>
      <c r="BG16" s="379"/>
      <c r="BH16" s="379">
        <f t="shared" si="6"/>
        <v>0</v>
      </c>
      <c r="BI16" s="380"/>
      <c r="QW16" s="4">
        <v>0</v>
      </c>
      <c r="QX16" s="4">
        <v>178</v>
      </c>
    </row>
    <row r="17" s="4" customFormat="1" ht="18.15" spans="1:61">
      <c r="A17" s="44"/>
      <c r="B17" s="334" t="s">
        <v>93</v>
      </c>
      <c r="C17" s="330">
        <f t="shared" si="5"/>
        <v>73</v>
      </c>
      <c r="D17" s="331">
        <f>'2-Weekly Dashboard '!QS29</f>
        <v>73</v>
      </c>
      <c r="E17" s="331">
        <f>'2-Weekly Dashboard '!QT29</f>
        <v>0</v>
      </c>
      <c r="F17" s="332">
        <f>'2-Weekly Dashboard '!QU29</f>
        <v>46</v>
      </c>
      <c r="G17" s="332">
        <f>'2-Weekly Dashboard '!QV29</f>
        <v>27</v>
      </c>
      <c r="H17" s="333"/>
      <c r="I17" s="351">
        <f>'2-Weekly Dashboard '!H29</f>
        <v>0</v>
      </c>
      <c r="J17" s="351">
        <f>'2-Weekly Dashboard '!R29</f>
        <v>0</v>
      </c>
      <c r="K17" s="351">
        <f>'2-Weekly Dashboard '!AB29</f>
        <v>3</v>
      </c>
      <c r="L17" s="351">
        <f>'2-Weekly Dashboard '!AL29</f>
        <v>5</v>
      </c>
      <c r="M17" s="351">
        <f>'2-Weekly Dashboard '!AV29</f>
        <v>5</v>
      </c>
      <c r="N17" s="351">
        <f>'2-Weekly Dashboard '!BF29</f>
        <v>0</v>
      </c>
      <c r="O17" s="351">
        <f>'2-Weekly Dashboard '!BP29</f>
        <v>3</v>
      </c>
      <c r="P17" s="351">
        <f>'2-Weekly Dashboard '!BZ29</f>
        <v>27</v>
      </c>
      <c r="Q17" s="351">
        <f>'2-Weekly Dashboard '!CJ29</f>
        <v>19</v>
      </c>
      <c r="R17" s="351">
        <f>'2-Weekly Dashboard '!CT29</f>
        <v>7</v>
      </c>
      <c r="S17" s="351">
        <f>'2-Weekly Dashboard '!DD29</f>
        <v>4</v>
      </c>
      <c r="T17" s="351">
        <f>'2-Weekly Dashboard '!DN29</f>
        <v>0</v>
      </c>
      <c r="U17" s="351">
        <f>'2-Weekly Dashboard '!DX29</f>
        <v>0</v>
      </c>
      <c r="V17" s="351">
        <f>'2-Weekly Dashboard '!EH29</f>
        <v>0</v>
      </c>
      <c r="W17" s="351">
        <f>'2-Weekly Dashboard '!ER29</f>
        <v>0</v>
      </c>
      <c r="X17" s="351">
        <f>'2-Weekly Dashboard '!FB29</f>
        <v>0</v>
      </c>
      <c r="Y17" s="351">
        <f>'2-Weekly Dashboard '!FL29</f>
        <v>0</v>
      </c>
      <c r="Z17" s="351">
        <f>'2-Weekly Dashboard '!FV29</f>
        <v>0</v>
      </c>
      <c r="AA17" s="351">
        <f>'2-Weekly Dashboard '!GF29</f>
        <v>0</v>
      </c>
      <c r="AB17" s="351">
        <f>'2-Weekly Dashboard '!GP29</f>
        <v>0</v>
      </c>
      <c r="AC17" s="351">
        <f>'2-Weekly Dashboard '!GZ29</f>
        <v>0</v>
      </c>
      <c r="AD17" s="351">
        <f>'2-Weekly Dashboard '!HJ29</f>
        <v>0</v>
      </c>
      <c r="AE17" s="351">
        <f>'2-Weekly Dashboard '!HT29</f>
        <v>0</v>
      </c>
      <c r="AF17" s="351">
        <f>'2-Weekly Dashboard '!ID29</f>
        <v>0</v>
      </c>
      <c r="AG17" s="351">
        <f>'2-Weekly Dashboard '!IN29</f>
        <v>0</v>
      </c>
      <c r="AH17" s="351">
        <f>'2-Weekly Dashboard '!IX29</f>
        <v>0</v>
      </c>
      <c r="AI17" s="351">
        <f>'2-Weekly Dashboard '!JH29</f>
        <v>0</v>
      </c>
      <c r="AJ17" s="351">
        <f>'2-Weekly Dashboard '!JR29</f>
        <v>0</v>
      </c>
      <c r="AK17" s="351">
        <f>'2-Weekly Dashboard '!KB29</f>
        <v>0</v>
      </c>
      <c r="AL17" s="351">
        <f>'2-Weekly Dashboard '!KL29</f>
        <v>0</v>
      </c>
      <c r="AM17" s="351">
        <f>'2-Weekly Dashboard '!KV29</f>
        <v>0</v>
      </c>
      <c r="AN17" s="351">
        <f>'2-Weekly Dashboard '!LF29</f>
        <v>0</v>
      </c>
      <c r="AO17" s="351">
        <f>'2-Weekly Dashboard '!LP29</f>
        <v>0</v>
      </c>
      <c r="AP17" s="351">
        <f>'2-Weekly Dashboard '!LZ29</f>
        <v>0</v>
      </c>
      <c r="AQ17" s="351">
        <f>'2-Weekly Dashboard '!MJ29</f>
        <v>0</v>
      </c>
      <c r="AR17" s="351">
        <f>'2-Weekly Dashboard '!MT29</f>
        <v>0</v>
      </c>
      <c r="AS17" s="351">
        <f>'2-Weekly Dashboard '!ND29</f>
        <v>0</v>
      </c>
      <c r="AT17" s="351">
        <f>'2-Weekly Dashboard '!NN29</f>
        <v>0</v>
      </c>
      <c r="AU17" s="351">
        <f>'2-Weekly Dashboard '!NX29</f>
        <v>0</v>
      </c>
      <c r="AV17" s="351">
        <f>'2-Weekly Dashboard '!OH29</f>
        <v>0</v>
      </c>
      <c r="AW17" s="351">
        <f>'2-Weekly Dashboard '!OR29</f>
        <v>0</v>
      </c>
      <c r="AX17" s="351">
        <f>'2-Weekly Dashboard '!PB29</f>
        <v>0</v>
      </c>
      <c r="AY17" s="351">
        <f>'2-Weekly Dashboard '!PL29</f>
        <v>0</v>
      </c>
      <c r="AZ17" s="351">
        <f>'2-Weekly Dashboard '!PV29</f>
        <v>0</v>
      </c>
      <c r="BA17" s="351">
        <f>'2-Weekly Dashboard '!QF29</f>
        <v>0</v>
      </c>
      <c r="BB17" s="367"/>
      <c r="BC17" s="369"/>
      <c r="BD17" s="369"/>
      <c r="BE17" s="382"/>
      <c r="BF17" s="383"/>
      <c r="BG17" s="379"/>
      <c r="BH17" s="379">
        <f t="shared" si="6"/>
        <v>0</v>
      </c>
      <c r="BI17" s="380"/>
    </row>
    <row r="18" s="2" customFormat="1" ht="17.4" spans="1:466">
      <c r="A18" s="324" t="s">
        <v>94</v>
      </c>
      <c r="B18" s="325"/>
      <c r="C18" s="335">
        <f>C19+C20+C21</f>
        <v>2354</v>
      </c>
      <c r="D18" s="340">
        <f>D19+D20+D21</f>
        <v>2354</v>
      </c>
      <c r="E18" s="336">
        <f>SUM(E19:E21)</f>
        <v>0</v>
      </c>
      <c r="F18" s="336">
        <f>'2-Weekly Dashboard '!QU23</f>
        <v>795</v>
      </c>
      <c r="G18" s="336">
        <f>'2-Weekly Dashboard '!QV23</f>
        <v>1559</v>
      </c>
      <c r="H18" s="337">
        <f>'2-Weekly Dashboard '!RB23</f>
        <v>0</v>
      </c>
      <c r="I18" s="352">
        <f>'2-Weekly Dashboard '!H23</f>
        <v>136</v>
      </c>
      <c r="J18" s="353">
        <f>J19+J20+J21</f>
        <v>236</v>
      </c>
      <c r="K18" s="353">
        <f t="shared" ref="K18:AV18" si="7">K19+K20+K21</f>
        <v>221</v>
      </c>
      <c r="L18" s="353">
        <f t="shared" si="7"/>
        <v>211</v>
      </c>
      <c r="M18" s="353">
        <f t="shared" si="7"/>
        <v>209</v>
      </c>
      <c r="N18" s="352">
        <f t="shared" si="7"/>
        <v>226</v>
      </c>
      <c r="O18" s="354">
        <f t="shared" si="7"/>
        <v>228</v>
      </c>
      <c r="P18" s="354">
        <f t="shared" si="7"/>
        <v>210</v>
      </c>
      <c r="Q18" s="354">
        <f t="shared" si="7"/>
        <v>220</v>
      </c>
      <c r="R18" s="354">
        <f t="shared" si="7"/>
        <v>226</v>
      </c>
      <c r="S18" s="354">
        <f t="shared" si="7"/>
        <v>231</v>
      </c>
      <c r="T18" s="354">
        <f t="shared" si="7"/>
        <v>0</v>
      </c>
      <c r="U18" s="354">
        <f t="shared" si="7"/>
        <v>0</v>
      </c>
      <c r="V18" s="354">
        <f t="shared" si="7"/>
        <v>0</v>
      </c>
      <c r="W18" s="354">
        <f t="shared" si="7"/>
        <v>0</v>
      </c>
      <c r="X18" s="354">
        <f t="shared" si="7"/>
        <v>0</v>
      </c>
      <c r="Y18" s="354">
        <f t="shared" si="7"/>
        <v>0</v>
      </c>
      <c r="Z18" s="354">
        <f t="shared" si="7"/>
        <v>0</v>
      </c>
      <c r="AA18" s="354">
        <f t="shared" si="7"/>
        <v>0</v>
      </c>
      <c r="AB18" s="354">
        <f t="shared" si="7"/>
        <v>0</v>
      </c>
      <c r="AC18" s="354">
        <f t="shared" si="7"/>
        <v>0</v>
      </c>
      <c r="AD18" s="354">
        <f t="shared" si="7"/>
        <v>0</v>
      </c>
      <c r="AE18" s="354">
        <f t="shared" si="7"/>
        <v>0</v>
      </c>
      <c r="AF18" s="354">
        <f t="shared" si="7"/>
        <v>0</v>
      </c>
      <c r="AG18" s="354">
        <f t="shared" si="7"/>
        <v>0</v>
      </c>
      <c r="AH18" s="354">
        <f t="shared" si="7"/>
        <v>0</v>
      </c>
      <c r="AI18" s="354">
        <f t="shared" si="7"/>
        <v>0</v>
      </c>
      <c r="AJ18" s="354">
        <f t="shared" si="7"/>
        <v>0</v>
      </c>
      <c r="AK18" s="354">
        <f t="shared" si="7"/>
        <v>0</v>
      </c>
      <c r="AL18" s="354">
        <f t="shared" si="7"/>
        <v>0</v>
      </c>
      <c r="AM18" s="354">
        <f t="shared" si="7"/>
        <v>0</v>
      </c>
      <c r="AN18" s="354">
        <f t="shared" si="7"/>
        <v>0</v>
      </c>
      <c r="AO18" s="354">
        <f t="shared" si="7"/>
        <v>0</v>
      </c>
      <c r="AP18" s="354">
        <f t="shared" si="7"/>
        <v>0</v>
      </c>
      <c r="AQ18" s="354">
        <f t="shared" si="7"/>
        <v>0</v>
      </c>
      <c r="AR18" s="354">
        <f t="shared" si="7"/>
        <v>0</v>
      </c>
      <c r="AS18" s="354">
        <f t="shared" si="7"/>
        <v>0</v>
      </c>
      <c r="AT18" s="354">
        <f t="shared" si="7"/>
        <v>0</v>
      </c>
      <c r="AU18" s="354">
        <f t="shared" si="7"/>
        <v>0</v>
      </c>
      <c r="AV18" s="354">
        <f t="shared" si="7"/>
        <v>0</v>
      </c>
      <c r="AW18" s="354">
        <f>'2-Weekly Dashboard '!OR23</f>
        <v>0</v>
      </c>
      <c r="AX18" s="354">
        <f>'2-Weekly Dashboard '!PB23</f>
        <v>0</v>
      </c>
      <c r="AY18" s="354">
        <f>'2-Weekly Dashboard '!PL23</f>
        <v>0</v>
      </c>
      <c r="AZ18" s="354">
        <f>'2-Weekly Dashboard '!PV23</f>
        <v>0</v>
      </c>
      <c r="BA18" s="354">
        <f>'2-Weekly Dashboard '!QF23</f>
        <v>0</v>
      </c>
      <c r="BB18" s="350">
        <f>BC18/13</f>
        <v>147.615384615385</v>
      </c>
      <c r="BC18" s="365">
        <v>1919</v>
      </c>
      <c r="BD18" s="365">
        <f>SUM(V18:AH18)</f>
        <v>0</v>
      </c>
      <c r="BE18" s="378">
        <f>BD18/BC18</f>
        <v>0</v>
      </c>
      <c r="BF18" s="384"/>
      <c r="BG18" s="379">
        <f>SUM(I18:BA18)</f>
        <v>2354</v>
      </c>
      <c r="BH18" s="379">
        <f t="shared" si="6"/>
        <v>-2354</v>
      </c>
      <c r="BI18" s="380" t="e">
        <f>BG18/BF18</f>
        <v>#DIV/0!</v>
      </c>
      <c r="QX18" s="2">
        <v>155</v>
      </c>
    </row>
    <row r="19" s="4" customFormat="1" ht="17.4" spans="1:61">
      <c r="A19" s="38"/>
      <c r="B19" s="329" t="s">
        <v>95</v>
      </c>
      <c r="C19" s="330">
        <f>SUM(I19:BA19)</f>
        <v>1066</v>
      </c>
      <c r="D19" s="331">
        <f>'2-Weekly Dashboard '!QS24</f>
        <v>1066</v>
      </c>
      <c r="E19" s="331">
        <f>'2-Weekly Dashboard '!QT24</f>
        <v>0</v>
      </c>
      <c r="F19" s="332">
        <f>'2-Weekly Dashboard '!QU24</f>
        <v>432</v>
      </c>
      <c r="G19" s="332">
        <f>'2-Weekly Dashboard '!QV24</f>
        <v>634</v>
      </c>
      <c r="H19" s="333"/>
      <c r="I19" s="351">
        <f>'2-Weekly Dashboard '!H24</f>
        <v>71</v>
      </c>
      <c r="J19" s="351">
        <f>'2-Weekly Dashboard '!R24</f>
        <v>109</v>
      </c>
      <c r="K19" s="351">
        <f>'2-Weekly Dashboard '!AB24</f>
        <v>100</v>
      </c>
      <c r="L19" s="351">
        <f>'2-Weekly Dashboard '!AL24</f>
        <v>98</v>
      </c>
      <c r="M19" s="351">
        <f>'2-Weekly Dashboard '!AV24</f>
        <v>97</v>
      </c>
      <c r="N19" s="351">
        <f>'2-Weekly Dashboard '!BF24</f>
        <v>101</v>
      </c>
      <c r="O19" s="351">
        <f>'2-Weekly Dashboard '!BP24</f>
        <v>103</v>
      </c>
      <c r="P19" s="351">
        <f>'2-Weekly Dashboard '!BZ24</f>
        <v>94</v>
      </c>
      <c r="Q19" s="351">
        <f>'2-Weekly Dashboard '!CJ24</f>
        <v>93</v>
      </c>
      <c r="R19" s="351">
        <f>'2-Weekly Dashboard '!CT24</f>
        <v>97</v>
      </c>
      <c r="S19" s="351">
        <f>'2-Weekly Dashboard '!DD24</f>
        <v>103</v>
      </c>
      <c r="T19" s="351">
        <f>'2-Weekly Dashboard '!DN24</f>
        <v>0</v>
      </c>
      <c r="U19" s="351">
        <f>'2-Weekly Dashboard '!DX24</f>
        <v>0</v>
      </c>
      <c r="V19" s="351">
        <f>'2-Weekly Dashboard '!EH24</f>
        <v>0</v>
      </c>
      <c r="W19" s="351">
        <f>'2-Weekly Dashboard '!ER24</f>
        <v>0</v>
      </c>
      <c r="X19" s="351">
        <f>'2-Weekly Dashboard '!FB24</f>
        <v>0</v>
      </c>
      <c r="Y19" s="351">
        <f>'2-Weekly Dashboard '!FL24</f>
        <v>0</v>
      </c>
      <c r="Z19" s="351">
        <f>'2-Weekly Dashboard '!FV24</f>
        <v>0</v>
      </c>
      <c r="AA19" s="351">
        <f>'2-Weekly Dashboard '!GF24</f>
        <v>0</v>
      </c>
      <c r="AB19" s="351">
        <f>'2-Weekly Dashboard '!GP24</f>
        <v>0</v>
      </c>
      <c r="AC19" s="351">
        <f>'2-Weekly Dashboard '!GZ24</f>
        <v>0</v>
      </c>
      <c r="AD19" s="351">
        <f>'2-Weekly Dashboard '!HJ24</f>
        <v>0</v>
      </c>
      <c r="AE19" s="351">
        <f>'2-Weekly Dashboard '!HT24</f>
        <v>0</v>
      </c>
      <c r="AF19" s="351">
        <f>'2-Weekly Dashboard '!ID24</f>
        <v>0</v>
      </c>
      <c r="AG19" s="351">
        <f>'2-Weekly Dashboard '!IN24</f>
        <v>0</v>
      </c>
      <c r="AH19" s="351">
        <f>'2-Weekly Dashboard '!IX24</f>
        <v>0</v>
      </c>
      <c r="AI19" s="351">
        <f>'2-Weekly Dashboard '!JH24</f>
        <v>0</v>
      </c>
      <c r="AJ19" s="351">
        <f>'2-Weekly Dashboard '!JR24</f>
        <v>0</v>
      </c>
      <c r="AK19" s="351">
        <f>'2-Weekly Dashboard '!KB24</f>
        <v>0</v>
      </c>
      <c r="AL19" s="351">
        <f>'2-Weekly Dashboard '!KL24</f>
        <v>0</v>
      </c>
      <c r="AM19" s="351">
        <f>'2-Weekly Dashboard '!KV24</f>
        <v>0</v>
      </c>
      <c r="AN19" s="351">
        <f>'2-Weekly Dashboard '!LF24</f>
        <v>0</v>
      </c>
      <c r="AO19" s="351">
        <f>'2-Weekly Dashboard '!LP24</f>
        <v>0</v>
      </c>
      <c r="AP19" s="351">
        <f>'2-Weekly Dashboard '!LZ24</f>
        <v>0</v>
      </c>
      <c r="AQ19" s="351">
        <f>'2-Weekly Dashboard '!MJ24</f>
        <v>0</v>
      </c>
      <c r="AR19" s="351">
        <f>'2-Weekly Dashboard '!MT24</f>
        <v>0</v>
      </c>
      <c r="AS19" s="351">
        <f>'2-Weekly Dashboard '!ND24</f>
        <v>0</v>
      </c>
      <c r="AT19" s="351">
        <f>'2-Weekly Dashboard '!NN24</f>
        <v>0</v>
      </c>
      <c r="AU19" s="351">
        <f>'2-Weekly Dashboard '!NX24</f>
        <v>0</v>
      </c>
      <c r="AV19" s="351">
        <f>'2-Weekly Dashboard '!OH24</f>
        <v>0</v>
      </c>
      <c r="AW19" s="351">
        <f>'2-Weekly Dashboard '!OR24</f>
        <v>0</v>
      </c>
      <c r="AX19" s="351">
        <f>'2-Weekly Dashboard '!PB24</f>
        <v>0</v>
      </c>
      <c r="AY19" s="351">
        <f>'2-Weekly Dashboard '!PL24</f>
        <v>0</v>
      </c>
      <c r="AZ19" s="351">
        <f>'2-Weekly Dashboard '!PV24</f>
        <v>0</v>
      </c>
      <c r="BA19" s="351">
        <f>'2-Weekly Dashboard '!QF24</f>
        <v>0</v>
      </c>
      <c r="BB19" s="367"/>
      <c r="BC19" s="366"/>
      <c r="BD19" s="366"/>
      <c r="BE19" s="382"/>
      <c r="BF19" s="383"/>
      <c r="BG19" s="379"/>
      <c r="BH19" s="379">
        <f t="shared" si="6"/>
        <v>0</v>
      </c>
      <c r="BI19" s="380"/>
    </row>
    <row r="20" s="4" customFormat="1" ht="17.4" spans="1:61">
      <c r="A20" s="38"/>
      <c r="B20" s="329" t="s">
        <v>96</v>
      </c>
      <c r="C20" s="330">
        <f>SUM(I20:BA20)</f>
        <v>272</v>
      </c>
      <c r="D20" s="331">
        <f>'2-Weekly Dashboard '!QS25</f>
        <v>272</v>
      </c>
      <c r="E20" s="331">
        <f>'2-Weekly Dashboard '!QT25</f>
        <v>0</v>
      </c>
      <c r="F20" s="332">
        <f>'2-Weekly Dashboard '!QU25</f>
        <v>137</v>
      </c>
      <c r="G20" s="332">
        <f>'2-Weekly Dashboard '!QV25</f>
        <v>135</v>
      </c>
      <c r="H20" s="333"/>
      <c r="I20" s="351">
        <f>'2-Weekly Dashboard '!H25</f>
        <v>11</v>
      </c>
      <c r="J20" s="351">
        <f>'2-Weekly Dashboard '!R25</f>
        <v>26</v>
      </c>
      <c r="K20" s="351">
        <f>'2-Weekly Dashboard '!AB25</f>
        <v>21</v>
      </c>
      <c r="L20" s="351">
        <f>'2-Weekly Dashboard '!AL25</f>
        <v>14</v>
      </c>
      <c r="M20" s="351">
        <f>'2-Weekly Dashboard '!AV25</f>
        <v>25</v>
      </c>
      <c r="N20" s="351">
        <f>'2-Weekly Dashboard '!BF25</f>
        <v>30</v>
      </c>
      <c r="O20" s="351">
        <f>'2-Weekly Dashboard '!BP25</f>
        <v>23</v>
      </c>
      <c r="P20" s="351">
        <f>'2-Weekly Dashboard '!BZ25</f>
        <v>22</v>
      </c>
      <c r="Q20" s="351">
        <f>'2-Weekly Dashboard '!CJ25</f>
        <v>31</v>
      </c>
      <c r="R20" s="351">
        <f>'2-Weekly Dashboard '!CT25</f>
        <v>33</v>
      </c>
      <c r="S20" s="351">
        <f>'2-Weekly Dashboard '!DD25</f>
        <v>36</v>
      </c>
      <c r="T20" s="351">
        <f>'2-Weekly Dashboard '!DN25</f>
        <v>0</v>
      </c>
      <c r="U20" s="351">
        <f>'2-Weekly Dashboard '!DX25</f>
        <v>0</v>
      </c>
      <c r="V20" s="351">
        <f>'2-Weekly Dashboard '!EH25</f>
        <v>0</v>
      </c>
      <c r="W20" s="351">
        <f>'2-Weekly Dashboard '!ER25</f>
        <v>0</v>
      </c>
      <c r="X20" s="351">
        <f>'2-Weekly Dashboard '!FB25</f>
        <v>0</v>
      </c>
      <c r="Y20" s="351">
        <f>'2-Weekly Dashboard '!FL25</f>
        <v>0</v>
      </c>
      <c r="Z20" s="351">
        <f>'2-Weekly Dashboard '!FV25</f>
        <v>0</v>
      </c>
      <c r="AA20" s="351">
        <f>'2-Weekly Dashboard '!GF25</f>
        <v>0</v>
      </c>
      <c r="AB20" s="351"/>
      <c r="AC20" s="351">
        <f>'2-Weekly Dashboard '!GZ25</f>
        <v>0</v>
      </c>
      <c r="AD20" s="351">
        <f>'2-Weekly Dashboard '!HJ25</f>
        <v>0</v>
      </c>
      <c r="AE20" s="351">
        <f>'2-Weekly Dashboard '!HT25</f>
        <v>0</v>
      </c>
      <c r="AF20" s="351"/>
      <c r="AG20" s="351">
        <f>'2-Weekly Dashboard '!IN25</f>
        <v>0</v>
      </c>
      <c r="AH20" s="351"/>
      <c r="AI20" s="351">
        <f>'2-Weekly Dashboard '!JH25</f>
        <v>0</v>
      </c>
      <c r="AJ20" s="351">
        <f>'2-Weekly Dashboard '!JR25</f>
        <v>0</v>
      </c>
      <c r="AK20" s="351">
        <f>'2-Weekly Dashboard '!KB25</f>
        <v>0</v>
      </c>
      <c r="AL20" s="351">
        <f>'2-Weekly Dashboard '!KL25</f>
        <v>0</v>
      </c>
      <c r="AM20" s="351">
        <f>'2-Weekly Dashboard '!KV25</f>
        <v>0</v>
      </c>
      <c r="AN20" s="351">
        <f>'2-Weekly Dashboard '!LF25</f>
        <v>0</v>
      </c>
      <c r="AO20" s="351">
        <f>'2-Weekly Dashboard '!LP25</f>
        <v>0</v>
      </c>
      <c r="AP20" s="351">
        <f>'2-Weekly Dashboard '!LZ25</f>
        <v>0</v>
      </c>
      <c r="AQ20" s="351">
        <f>'2-Weekly Dashboard '!MJ25</f>
        <v>0</v>
      </c>
      <c r="AR20" s="351">
        <f>'2-Weekly Dashboard '!MT25</f>
        <v>0</v>
      </c>
      <c r="AS20" s="351">
        <f>'2-Weekly Dashboard '!ND25</f>
        <v>0</v>
      </c>
      <c r="AT20" s="351">
        <f>'2-Weekly Dashboard '!NN25</f>
        <v>0</v>
      </c>
      <c r="AU20" s="351">
        <f>'2-Weekly Dashboard '!NX25</f>
        <v>0</v>
      </c>
      <c r="AV20" s="351">
        <f>'2-Weekly Dashboard '!OH25</f>
        <v>0</v>
      </c>
      <c r="AW20" s="351">
        <f>'2-Weekly Dashboard '!OR25</f>
        <v>0</v>
      </c>
      <c r="AX20" s="351">
        <f>'2-Weekly Dashboard '!PB25</f>
        <v>0</v>
      </c>
      <c r="AY20" s="351">
        <f>'2-Weekly Dashboard '!PL25</f>
        <v>0</v>
      </c>
      <c r="AZ20" s="351">
        <f>'2-Weekly Dashboard '!PV25</f>
        <v>0</v>
      </c>
      <c r="BA20" s="351">
        <f>'2-Weekly Dashboard '!QF25</f>
        <v>0</v>
      </c>
      <c r="BB20" s="367"/>
      <c r="BC20" s="366"/>
      <c r="BD20" s="366"/>
      <c r="BE20" s="382"/>
      <c r="BF20" s="383"/>
      <c r="BG20" s="379"/>
      <c r="BH20" s="379">
        <f t="shared" si="6"/>
        <v>0</v>
      </c>
      <c r="BI20" s="380"/>
    </row>
    <row r="21" s="4" customFormat="1" ht="18.15" spans="1:61">
      <c r="A21" s="38"/>
      <c r="B21" s="329" t="s">
        <v>97</v>
      </c>
      <c r="C21" s="330">
        <f>SUM(I21:BA21)</f>
        <v>1016</v>
      </c>
      <c r="D21" s="331">
        <f>'2-Weekly Dashboard '!QS26</f>
        <v>1016</v>
      </c>
      <c r="E21" s="331">
        <f>'2-Weekly Dashboard '!QT26</f>
        <v>0</v>
      </c>
      <c r="F21" s="332">
        <f>'2-Weekly Dashboard '!QU26</f>
        <v>226</v>
      </c>
      <c r="G21" s="332">
        <f>'2-Weekly Dashboard '!QV26</f>
        <v>790</v>
      </c>
      <c r="H21" s="333"/>
      <c r="I21" s="351">
        <f>'2-Weekly Dashboard '!H26</f>
        <v>54</v>
      </c>
      <c r="J21" s="351">
        <f>'2-Weekly Dashboard '!R26</f>
        <v>101</v>
      </c>
      <c r="K21" s="351">
        <f>'2-Weekly Dashboard '!AB26</f>
        <v>100</v>
      </c>
      <c r="L21" s="351">
        <f>'2-Weekly Dashboard '!AL26</f>
        <v>99</v>
      </c>
      <c r="M21" s="351">
        <f>'2-Weekly Dashboard '!AV26</f>
        <v>87</v>
      </c>
      <c r="N21" s="351">
        <f>'2-Weekly Dashboard '!BF26</f>
        <v>95</v>
      </c>
      <c r="O21" s="351">
        <f>'2-Weekly Dashboard '!BP26</f>
        <v>102</v>
      </c>
      <c r="P21" s="351">
        <f>'2-Weekly Dashboard '!BZ26</f>
        <v>94</v>
      </c>
      <c r="Q21" s="351">
        <f>'2-Weekly Dashboard '!CJ26</f>
        <v>96</v>
      </c>
      <c r="R21" s="351">
        <f>'2-Weekly Dashboard '!CT26</f>
        <v>96</v>
      </c>
      <c r="S21" s="351">
        <f>'2-Weekly Dashboard '!DD26</f>
        <v>92</v>
      </c>
      <c r="T21" s="351">
        <f>'2-Weekly Dashboard '!DN26</f>
        <v>0</v>
      </c>
      <c r="U21" s="351">
        <f>'2-Weekly Dashboard '!DX26</f>
        <v>0</v>
      </c>
      <c r="V21" s="351">
        <f>'2-Weekly Dashboard '!EH26</f>
        <v>0</v>
      </c>
      <c r="W21" s="351">
        <f>'2-Weekly Dashboard '!ER26</f>
        <v>0</v>
      </c>
      <c r="X21" s="351">
        <f>'2-Weekly Dashboard '!FB26</f>
        <v>0</v>
      </c>
      <c r="Y21" s="351">
        <f>'2-Weekly Dashboard '!FL26</f>
        <v>0</v>
      </c>
      <c r="Z21" s="351">
        <f>'2-Weekly Dashboard '!FV26</f>
        <v>0</v>
      </c>
      <c r="AA21" s="351">
        <f>'2-Weekly Dashboard '!GF26</f>
        <v>0</v>
      </c>
      <c r="AB21" s="351">
        <f>'2-Weekly Dashboard '!GP26</f>
        <v>0</v>
      </c>
      <c r="AC21" s="351">
        <f>'2-Weekly Dashboard '!GZ26</f>
        <v>0</v>
      </c>
      <c r="AD21" s="351">
        <f>'2-Weekly Dashboard '!HJ26</f>
        <v>0</v>
      </c>
      <c r="AE21" s="351">
        <f>'2-Weekly Dashboard '!HT26</f>
        <v>0</v>
      </c>
      <c r="AF21" s="351">
        <f>'2-Weekly Dashboard '!ID26</f>
        <v>0</v>
      </c>
      <c r="AG21" s="351">
        <f>'2-Weekly Dashboard '!IN26</f>
        <v>0</v>
      </c>
      <c r="AH21" s="351">
        <f>'2-Weekly Dashboard '!IX26</f>
        <v>0</v>
      </c>
      <c r="AI21" s="351">
        <f>'2-Weekly Dashboard '!JH26</f>
        <v>0</v>
      </c>
      <c r="AJ21" s="351">
        <f>'2-Weekly Dashboard '!JR26</f>
        <v>0</v>
      </c>
      <c r="AK21" s="351">
        <f>'2-Weekly Dashboard '!KB26</f>
        <v>0</v>
      </c>
      <c r="AL21" s="351">
        <f>'2-Weekly Dashboard '!KL26</f>
        <v>0</v>
      </c>
      <c r="AM21" s="351">
        <f>'2-Weekly Dashboard '!KV26</f>
        <v>0</v>
      </c>
      <c r="AN21" s="351">
        <f>'2-Weekly Dashboard '!LF26</f>
        <v>0</v>
      </c>
      <c r="AO21" s="351">
        <f>'2-Weekly Dashboard '!LP26</f>
        <v>0</v>
      </c>
      <c r="AP21" s="351">
        <f>'2-Weekly Dashboard '!LZ26</f>
        <v>0</v>
      </c>
      <c r="AQ21" s="351">
        <f>'2-Weekly Dashboard '!MJ26</f>
        <v>0</v>
      </c>
      <c r="AR21" s="351">
        <f>'2-Weekly Dashboard '!MT26</f>
        <v>0</v>
      </c>
      <c r="AS21" s="351">
        <f>'2-Weekly Dashboard '!ND26</f>
        <v>0</v>
      </c>
      <c r="AT21" s="351">
        <f>'2-Weekly Dashboard '!NN26</f>
        <v>0</v>
      </c>
      <c r="AU21" s="351">
        <f>'2-Weekly Dashboard '!NX26</f>
        <v>0</v>
      </c>
      <c r="AV21" s="351">
        <f>'2-Weekly Dashboard '!OH26</f>
        <v>0</v>
      </c>
      <c r="AW21" s="351">
        <f>'2-Weekly Dashboard '!OR26</f>
        <v>0</v>
      </c>
      <c r="AX21" s="351">
        <f>'2-Weekly Dashboard '!PB26</f>
        <v>0</v>
      </c>
      <c r="AY21" s="351">
        <f>'2-Weekly Dashboard '!PL26</f>
        <v>0</v>
      </c>
      <c r="AZ21" s="351">
        <f>'2-Weekly Dashboard '!PV26</f>
        <v>0</v>
      </c>
      <c r="BA21" s="351">
        <f>'2-Weekly Dashboard '!QF26</f>
        <v>0</v>
      </c>
      <c r="BB21" s="367"/>
      <c r="BC21" s="366"/>
      <c r="BD21" s="366"/>
      <c r="BE21" s="382"/>
      <c r="BF21" s="383"/>
      <c r="BG21" s="379"/>
      <c r="BH21" s="379">
        <f t="shared" si="6"/>
        <v>0</v>
      </c>
      <c r="BI21" s="380"/>
    </row>
    <row r="22" s="2" customFormat="1" ht="17.4" spans="1:466">
      <c r="A22" s="324" t="s">
        <v>98</v>
      </c>
      <c r="B22" s="325"/>
      <c r="C22" s="335">
        <f t="shared" si="5"/>
        <v>213</v>
      </c>
      <c r="D22" s="336">
        <f>'2-Weekly Dashboard '!QS43</f>
        <v>213</v>
      </c>
      <c r="E22" s="336">
        <f>'2-Weekly Dashboard '!QT43</f>
        <v>0</v>
      </c>
      <c r="F22" s="336">
        <f>'2-Weekly Dashboard '!QU43</f>
        <v>138</v>
      </c>
      <c r="G22" s="336">
        <f>'2-Weekly Dashboard '!QV43</f>
        <v>75</v>
      </c>
      <c r="H22" s="337">
        <f>'2-Weekly Dashboard '!RB43</f>
        <v>0</v>
      </c>
      <c r="I22" s="354">
        <f>'2-Weekly Dashboard '!H43</f>
        <v>9</v>
      </c>
      <c r="J22" s="352">
        <f>'2-Weekly Dashboard '!R43</f>
        <v>18</v>
      </c>
      <c r="K22" s="353">
        <f>'2-Weekly Dashboard '!AB43</f>
        <v>20</v>
      </c>
      <c r="L22" s="353">
        <f>'2-Weekly Dashboard '!AL43</f>
        <v>17</v>
      </c>
      <c r="M22" s="353">
        <f>'2-Weekly Dashboard '!AV43</f>
        <v>16</v>
      </c>
      <c r="N22" s="353">
        <f>'2-Weekly Dashboard '!BF43</f>
        <v>26</v>
      </c>
      <c r="O22" s="352">
        <f>'2-Weekly Dashboard '!BP43</f>
        <v>20</v>
      </c>
      <c r="P22" s="354">
        <f>'2-Weekly Dashboard '!BZ43</f>
        <v>26</v>
      </c>
      <c r="Q22" s="354">
        <f>'2-Weekly Dashboard '!CJ43</f>
        <v>22</v>
      </c>
      <c r="R22" s="354">
        <f>'2-Weekly Dashboard '!CT43</f>
        <v>18</v>
      </c>
      <c r="S22" s="354">
        <f>'2-Weekly Dashboard '!DD43</f>
        <v>21</v>
      </c>
      <c r="T22" s="354">
        <f>'2-Weekly Dashboard '!DN43</f>
        <v>0</v>
      </c>
      <c r="U22" s="354">
        <f>'2-Weekly Dashboard '!DX43</f>
        <v>0</v>
      </c>
      <c r="V22" s="354">
        <f>'2-Weekly Dashboard '!EH43</f>
        <v>0</v>
      </c>
      <c r="W22" s="354">
        <f>'2-Weekly Dashboard '!ER43</f>
        <v>0</v>
      </c>
      <c r="X22" s="354">
        <f>'2-Weekly Dashboard '!FB43</f>
        <v>0</v>
      </c>
      <c r="Y22" s="354">
        <f>'2-Weekly Dashboard '!FL43</f>
        <v>0</v>
      </c>
      <c r="Z22" s="354">
        <f>'2-Weekly Dashboard '!FV43</f>
        <v>0</v>
      </c>
      <c r="AA22" s="354">
        <f>'2-Weekly Dashboard '!GF43</f>
        <v>0</v>
      </c>
      <c r="AB22" s="354">
        <f>'2-Weekly Dashboard '!GP43</f>
        <v>0</v>
      </c>
      <c r="AC22" s="354">
        <f>'2-Weekly Dashboard '!GZ43</f>
        <v>0</v>
      </c>
      <c r="AD22" s="354">
        <f>'2-Weekly Dashboard '!HJ43</f>
        <v>0</v>
      </c>
      <c r="AE22" s="354">
        <f>'2-Weekly Dashboard '!HT43</f>
        <v>0</v>
      </c>
      <c r="AF22" s="354">
        <f>'2-Weekly Dashboard '!ID43</f>
        <v>0</v>
      </c>
      <c r="AG22" s="354">
        <f>'2-Weekly Dashboard '!IN43</f>
        <v>0</v>
      </c>
      <c r="AH22" s="354">
        <f>'2-Weekly Dashboard '!IX43</f>
        <v>0</v>
      </c>
      <c r="AI22" s="354">
        <f>'2-Weekly Dashboard '!JH43</f>
        <v>0</v>
      </c>
      <c r="AJ22" s="354">
        <f>'2-Weekly Dashboard '!JR43</f>
        <v>0</v>
      </c>
      <c r="AK22" s="354">
        <f>'2-Weekly Dashboard '!KB43</f>
        <v>0</v>
      </c>
      <c r="AL22" s="354">
        <f>'2-Weekly Dashboard '!KL43</f>
        <v>0</v>
      </c>
      <c r="AM22" s="354">
        <f>'2-Weekly Dashboard '!KV43</f>
        <v>0</v>
      </c>
      <c r="AN22" s="354">
        <f>'2-Weekly Dashboard '!LF43</f>
        <v>0</v>
      </c>
      <c r="AO22" s="354">
        <f>'2-Weekly Dashboard '!LP43</f>
        <v>0</v>
      </c>
      <c r="AP22" s="354">
        <f>'2-Weekly Dashboard '!LZ43</f>
        <v>0</v>
      </c>
      <c r="AQ22" s="354">
        <f>'2-Weekly Dashboard '!MJ43</f>
        <v>0</v>
      </c>
      <c r="AR22" s="354">
        <f>'2-Weekly Dashboard '!MT43</f>
        <v>0</v>
      </c>
      <c r="AS22" s="354">
        <f>'2-Weekly Dashboard '!ND43</f>
        <v>0</v>
      </c>
      <c r="AT22" s="354">
        <f>'2-Weekly Dashboard '!NN43</f>
        <v>0</v>
      </c>
      <c r="AU22" s="354">
        <f>'2-Weekly Dashboard '!NX43</f>
        <v>0</v>
      </c>
      <c r="AV22" s="354">
        <f>'2-Weekly Dashboard '!OH43</f>
        <v>0</v>
      </c>
      <c r="AW22" s="354">
        <f>'2-Weekly Dashboard '!OR43</f>
        <v>0</v>
      </c>
      <c r="AX22" s="354">
        <f>'2-Weekly Dashboard '!PB43</f>
        <v>0</v>
      </c>
      <c r="AY22" s="354">
        <f>'2-Weekly Dashboard '!PL43</f>
        <v>0</v>
      </c>
      <c r="AZ22" s="354">
        <f>'2-Weekly Dashboard '!PV43</f>
        <v>0</v>
      </c>
      <c r="BA22" s="354">
        <f>'2-Weekly Dashboard '!QF43</f>
        <v>0</v>
      </c>
      <c r="BB22" s="350">
        <f>BC22/13</f>
        <v>149.461538461538</v>
      </c>
      <c r="BC22" s="365">
        <v>1943</v>
      </c>
      <c r="BD22" s="365">
        <f>SUM(V22:AH22)</f>
        <v>0</v>
      </c>
      <c r="BE22" s="378">
        <f>BD22/BC22</f>
        <v>0</v>
      </c>
      <c r="BF22" s="384"/>
      <c r="BG22" s="379">
        <f>SUM(I22:BA22)</f>
        <v>213</v>
      </c>
      <c r="BH22" s="379">
        <f t="shared" si="6"/>
        <v>-213</v>
      </c>
      <c r="BI22" s="380" t="e">
        <f>BG22/BF22</f>
        <v>#DIV/0!</v>
      </c>
      <c r="QW22" s="2">
        <v>67</v>
      </c>
      <c r="QX22" s="2">
        <v>38</v>
      </c>
    </row>
    <row r="23" s="4" customFormat="1" ht="17.4" spans="1:61">
      <c r="A23" s="38"/>
      <c r="B23" s="329" t="s">
        <v>99</v>
      </c>
      <c r="C23" s="330">
        <f t="shared" si="5"/>
        <v>47</v>
      </c>
      <c r="D23" s="331">
        <f>'2-Weekly Dashboard '!QS44</f>
        <v>47</v>
      </c>
      <c r="E23" s="331">
        <f>'2-Weekly Dashboard '!QT44</f>
        <v>0</v>
      </c>
      <c r="F23" s="332">
        <f>'2-Weekly Dashboard '!QU44</f>
        <v>38</v>
      </c>
      <c r="G23" s="332">
        <f>'2-Weekly Dashboard '!QV44</f>
        <v>9</v>
      </c>
      <c r="H23" s="333">
        <f>'2-Weekly Dashboard '!RB44</f>
        <v>0</v>
      </c>
      <c r="I23" s="351">
        <f>'2-Weekly Dashboard '!H44</f>
        <v>0</v>
      </c>
      <c r="J23" s="351">
        <f>'2-Weekly Dashboard '!R44</f>
        <v>6</v>
      </c>
      <c r="K23" s="351">
        <f>'2-Weekly Dashboard '!AB44</f>
        <v>2</v>
      </c>
      <c r="L23" s="351">
        <f>'2-Weekly Dashboard '!AL44</f>
        <v>7</v>
      </c>
      <c r="M23" s="351">
        <f>'2-Weekly Dashboard '!AV44</f>
        <v>9</v>
      </c>
      <c r="N23" s="351">
        <f>'2-Weekly Dashboard '!BF44</f>
        <v>0</v>
      </c>
      <c r="O23" s="351">
        <f>'2-Weekly Dashboard '!BP44</f>
        <v>0</v>
      </c>
      <c r="P23" s="351">
        <f>'2-Weekly Dashboard '!BZ44</f>
        <v>17</v>
      </c>
      <c r="Q23" s="351">
        <f>'2-Weekly Dashboard '!CJ44</f>
        <v>0</v>
      </c>
      <c r="R23" s="351">
        <f>'2-Weekly Dashboard '!CT44</f>
        <v>6</v>
      </c>
      <c r="S23" s="351">
        <f>'2-Weekly Dashboard '!DD44</f>
        <v>0</v>
      </c>
      <c r="T23" s="351">
        <f>'2-Weekly Dashboard '!DN44</f>
        <v>0</v>
      </c>
      <c r="U23" s="351">
        <f>'2-Weekly Dashboard '!DX44</f>
        <v>0</v>
      </c>
      <c r="V23" s="351">
        <f>'2-Weekly Dashboard '!EH44</f>
        <v>0</v>
      </c>
      <c r="W23" s="351">
        <f>'2-Weekly Dashboard '!ER44</f>
        <v>0</v>
      </c>
      <c r="X23" s="351">
        <f>'2-Weekly Dashboard '!FB44</f>
        <v>0</v>
      </c>
      <c r="Y23" s="351">
        <f>'2-Weekly Dashboard '!FL44</f>
        <v>0</v>
      </c>
      <c r="Z23" s="351">
        <f>'2-Weekly Dashboard '!FV44</f>
        <v>0</v>
      </c>
      <c r="AA23" s="351">
        <f>'2-Weekly Dashboard '!GF44</f>
        <v>0</v>
      </c>
      <c r="AB23" s="351">
        <f>'2-Weekly Dashboard '!GP44</f>
        <v>0</v>
      </c>
      <c r="AC23" s="351">
        <f>'2-Weekly Dashboard '!GZ44</f>
        <v>0</v>
      </c>
      <c r="AD23" s="351">
        <f>'2-Weekly Dashboard '!HJ44</f>
        <v>0</v>
      </c>
      <c r="AE23" s="351">
        <f>'2-Weekly Dashboard '!HT44</f>
        <v>0</v>
      </c>
      <c r="AF23" s="351">
        <f>'2-Weekly Dashboard '!ID44</f>
        <v>0</v>
      </c>
      <c r="AG23" s="351">
        <f>'2-Weekly Dashboard '!IN44</f>
        <v>0</v>
      </c>
      <c r="AH23" s="351">
        <f>'2-Weekly Dashboard '!IX44</f>
        <v>0</v>
      </c>
      <c r="AI23" s="351">
        <f>'2-Weekly Dashboard '!JH44</f>
        <v>0</v>
      </c>
      <c r="AJ23" s="351">
        <f>'2-Weekly Dashboard '!JR44</f>
        <v>0</v>
      </c>
      <c r="AK23" s="351">
        <f>'2-Weekly Dashboard '!KB44</f>
        <v>0</v>
      </c>
      <c r="AL23" s="351">
        <f>'2-Weekly Dashboard '!KL44</f>
        <v>0</v>
      </c>
      <c r="AM23" s="351">
        <f>'2-Weekly Dashboard '!KV44</f>
        <v>0</v>
      </c>
      <c r="AN23" s="351">
        <f>'2-Weekly Dashboard '!LF44</f>
        <v>0</v>
      </c>
      <c r="AO23" s="351">
        <f>'2-Weekly Dashboard '!LP44</f>
        <v>0</v>
      </c>
      <c r="AP23" s="351">
        <f>'2-Weekly Dashboard '!LZ44</f>
        <v>0</v>
      </c>
      <c r="AQ23" s="351">
        <f>'2-Weekly Dashboard '!MJ44</f>
        <v>0</v>
      </c>
      <c r="AR23" s="351">
        <f>'2-Weekly Dashboard '!MT44</f>
        <v>0</v>
      </c>
      <c r="AS23" s="351">
        <f>'2-Weekly Dashboard '!ND44</f>
        <v>0</v>
      </c>
      <c r="AT23" s="351">
        <f>'2-Weekly Dashboard '!NN44</f>
        <v>0</v>
      </c>
      <c r="AU23" s="351">
        <f>'2-Weekly Dashboard '!NX44</f>
        <v>0</v>
      </c>
      <c r="AV23" s="351">
        <f>'2-Weekly Dashboard '!OH44</f>
        <v>0</v>
      </c>
      <c r="AW23" s="351">
        <f>'2-Weekly Dashboard '!OR44</f>
        <v>0</v>
      </c>
      <c r="AX23" s="351">
        <f>'2-Weekly Dashboard '!PB44</f>
        <v>0</v>
      </c>
      <c r="AY23" s="351">
        <f>'2-Weekly Dashboard '!PL44</f>
        <v>0</v>
      </c>
      <c r="AZ23" s="351">
        <f>'2-Weekly Dashboard '!PV44</f>
        <v>0</v>
      </c>
      <c r="BA23" s="351">
        <f>'2-Weekly Dashboard '!QF44</f>
        <v>0</v>
      </c>
      <c r="BB23" s="367"/>
      <c r="BC23" s="370"/>
      <c r="BD23" s="370"/>
      <c r="BE23" s="382"/>
      <c r="BF23" s="383"/>
      <c r="BG23" s="379"/>
      <c r="BH23" s="379">
        <f t="shared" si="6"/>
        <v>0</v>
      </c>
      <c r="BI23" s="380"/>
    </row>
    <row r="24" s="4" customFormat="1" ht="17.4" spans="1:61">
      <c r="A24" s="38"/>
      <c r="B24" s="329" t="s">
        <v>100</v>
      </c>
      <c r="C24" s="330">
        <f t="shared" si="5"/>
        <v>7</v>
      </c>
      <c r="D24" s="331">
        <f>'2-Weekly Dashboard '!QS45</f>
        <v>7</v>
      </c>
      <c r="E24" s="331"/>
      <c r="F24" s="332"/>
      <c r="G24" s="332"/>
      <c r="H24" s="333"/>
      <c r="I24" s="351"/>
      <c r="J24" s="351"/>
      <c r="K24" s="351"/>
      <c r="L24" s="351">
        <f>'2-Weekly Dashboard '!AL45</f>
        <v>0</v>
      </c>
      <c r="M24" s="351">
        <f>'2-Weekly Dashboard '!AV45</f>
        <v>7</v>
      </c>
      <c r="N24" s="351">
        <f>'2-Weekly Dashboard '!BF45</f>
        <v>0</v>
      </c>
      <c r="O24" s="351"/>
      <c r="P24" s="351"/>
      <c r="Q24" s="351">
        <f>'2-Weekly Dashboard '!CJ45</f>
        <v>0</v>
      </c>
      <c r="R24" s="351"/>
      <c r="S24" s="351"/>
      <c r="T24" s="351"/>
      <c r="U24" s="351"/>
      <c r="V24" s="351"/>
      <c r="W24" s="351"/>
      <c r="X24" s="351">
        <f>'2-Weekly Dashboard '!FB45</f>
        <v>0</v>
      </c>
      <c r="Y24" s="351">
        <f>'2-Weekly Dashboard '!FL45</f>
        <v>0</v>
      </c>
      <c r="Z24" s="351"/>
      <c r="AA24" s="351">
        <f>'2-Weekly Dashboard '!GF45</f>
        <v>0</v>
      </c>
      <c r="AB24" s="351">
        <v>0</v>
      </c>
      <c r="AC24" s="351">
        <f>'2-Weekly Dashboard '!GZ45</f>
        <v>0</v>
      </c>
      <c r="AD24" s="351">
        <f>'2-Weekly Dashboard '!HJ45</f>
        <v>0</v>
      </c>
      <c r="AE24" s="351">
        <f>'2-Weekly Dashboard '!HT45</f>
        <v>0</v>
      </c>
      <c r="AF24" s="351">
        <f>'2-Weekly Dashboard '!ID45</f>
        <v>0</v>
      </c>
      <c r="AG24" s="351">
        <f>'2-Weekly Dashboard '!HV45</f>
        <v>0</v>
      </c>
      <c r="AH24" s="351"/>
      <c r="AI24" s="351">
        <f>'2-Weekly Dashboard '!JH45</f>
        <v>0</v>
      </c>
      <c r="AJ24" s="351">
        <f>'2-Weekly Dashboard '!JR45</f>
        <v>0</v>
      </c>
      <c r="AK24" s="351"/>
      <c r="AL24" s="351">
        <f>'2-Weekly Dashboard '!KL45</f>
        <v>0</v>
      </c>
      <c r="AM24" s="351">
        <f>'2-Weekly Dashboard '!IB45</f>
        <v>0</v>
      </c>
      <c r="AN24" s="351">
        <f>'2-Weekly Dashboard '!IC45</f>
        <v>0</v>
      </c>
      <c r="AO24" s="351">
        <f>'2-Weekly Dashboard '!LP45</f>
        <v>0</v>
      </c>
      <c r="AP24" s="351">
        <f>'2-Weekly Dashboard '!LZ45</f>
        <v>0</v>
      </c>
      <c r="AQ24" s="351">
        <f>'2-Weekly Dashboard '!IF45</f>
        <v>0</v>
      </c>
      <c r="AR24" s="351">
        <f>'2-Weekly Dashboard '!MT45</f>
        <v>0</v>
      </c>
      <c r="AS24" s="351">
        <f>'2-Weekly Dashboard '!ND45</f>
        <v>0</v>
      </c>
      <c r="AT24" s="351">
        <f>'2-Weekly Dashboard '!NN45</f>
        <v>0</v>
      </c>
      <c r="AU24" s="351">
        <f>'2-Weekly Dashboard '!NX45</f>
        <v>0</v>
      </c>
      <c r="AV24" s="351">
        <f>'2-Weekly Dashboard '!OH45</f>
        <v>0</v>
      </c>
      <c r="AW24" s="351">
        <f>'2-Weekly Dashboard '!OR45</f>
        <v>0</v>
      </c>
      <c r="AX24" s="351">
        <f>'2-Weekly Dashboard '!PB45</f>
        <v>0</v>
      </c>
      <c r="AY24" s="351">
        <f>'2-Weekly Dashboard '!PL45</f>
        <v>0</v>
      </c>
      <c r="AZ24" s="351">
        <f>'2-Weekly Dashboard '!PV45</f>
        <v>0</v>
      </c>
      <c r="BA24" s="351">
        <f>'2-Weekly Dashboard '!QF45</f>
        <v>0</v>
      </c>
      <c r="BB24" s="367"/>
      <c r="BC24" s="370"/>
      <c r="BD24" s="370"/>
      <c r="BE24" s="382"/>
      <c r="BF24" s="383"/>
      <c r="BG24" s="379"/>
      <c r="BH24" s="379">
        <f t="shared" si="6"/>
        <v>0</v>
      </c>
      <c r="BI24" s="380"/>
    </row>
    <row r="25" s="4" customFormat="1" ht="18.15" spans="1:466">
      <c r="A25" s="44"/>
      <c r="B25" s="334" t="s">
        <v>101</v>
      </c>
      <c r="C25" s="330">
        <f t="shared" si="5"/>
        <v>159</v>
      </c>
      <c r="D25" s="331">
        <f>'2-Weekly Dashboard '!QS46</f>
        <v>66</v>
      </c>
      <c r="E25" s="331">
        <f>'2-Weekly Dashboard '!QT46</f>
        <v>0</v>
      </c>
      <c r="F25" s="332">
        <f>'2-Weekly Dashboard '!QU46</f>
        <v>0</v>
      </c>
      <c r="G25" s="332">
        <f>'2-Weekly Dashboard '!QV46</f>
        <v>66</v>
      </c>
      <c r="H25" s="333">
        <f>'2-Weekly Dashboard '!RB46</f>
        <v>0</v>
      </c>
      <c r="I25" s="351">
        <f>'2-Weekly Dashboard '!H46</f>
        <v>9</v>
      </c>
      <c r="J25" s="351">
        <f>'2-Weekly Dashboard '!R46</f>
        <v>12</v>
      </c>
      <c r="K25" s="351">
        <f>'2-Weekly Dashboard '!AB46</f>
        <v>18</v>
      </c>
      <c r="L25" s="351">
        <f>'2-Weekly Dashboard '!AL46</f>
        <v>10</v>
      </c>
      <c r="M25" s="351">
        <f>'2-Weekly Dashboard '!AV46</f>
        <v>0</v>
      </c>
      <c r="N25" s="351">
        <f>'2-Weekly Dashboard '!BF46</f>
        <v>26</v>
      </c>
      <c r="O25" s="351">
        <f>'2-Weekly Dashboard '!BP46</f>
        <v>20</v>
      </c>
      <c r="P25" s="351">
        <f>'2-Weekly Dashboard '!BZ46</f>
        <v>9</v>
      </c>
      <c r="Q25" s="351">
        <f>'2-Weekly Dashboard '!CJ46</f>
        <v>22</v>
      </c>
      <c r="R25" s="351">
        <f>'2-Weekly Dashboard '!CT46</f>
        <v>12</v>
      </c>
      <c r="S25" s="351">
        <f>'2-Weekly Dashboard '!DD46</f>
        <v>21</v>
      </c>
      <c r="T25" s="351">
        <f>'2-Weekly Dashboard '!DN46</f>
        <v>0</v>
      </c>
      <c r="U25" s="351">
        <f>'2-Weekly Dashboard '!DX46</f>
        <v>0</v>
      </c>
      <c r="V25" s="351">
        <f>'2-Weekly Dashboard '!EH46</f>
        <v>0</v>
      </c>
      <c r="W25" s="351">
        <f>'2-Weekly Dashboard '!ER46</f>
        <v>0</v>
      </c>
      <c r="X25" s="351">
        <f>'2-Weekly Dashboard '!FB46</f>
        <v>0</v>
      </c>
      <c r="Y25" s="351">
        <f>'2-Weekly Dashboard '!FL46</f>
        <v>0</v>
      </c>
      <c r="Z25" s="351">
        <f>'2-Weekly Dashboard '!FV46</f>
        <v>0</v>
      </c>
      <c r="AA25" s="351">
        <f>'2-Weekly Dashboard '!GF46</f>
        <v>0</v>
      </c>
      <c r="AB25" s="351">
        <f>'2-Weekly Dashboard '!GP46</f>
        <v>0</v>
      </c>
      <c r="AC25" s="351">
        <f>'2-Weekly Dashboard '!GZ46</f>
        <v>0</v>
      </c>
      <c r="AD25" s="351">
        <f>'2-Weekly Dashboard '!HJ46</f>
        <v>0</v>
      </c>
      <c r="AE25" s="351">
        <f>'2-Weekly Dashboard '!HT46</f>
        <v>0</v>
      </c>
      <c r="AF25" s="351">
        <f>'2-Weekly Dashboard '!ID46</f>
        <v>0</v>
      </c>
      <c r="AG25" s="351">
        <f>'2-Weekly Dashboard '!IN46</f>
        <v>0</v>
      </c>
      <c r="AH25" s="351"/>
      <c r="AI25" s="351">
        <f>'2-Weekly Dashboard '!JH46</f>
        <v>0</v>
      </c>
      <c r="AJ25" s="351">
        <f>'2-Weekly Dashboard '!JR46</f>
        <v>0</v>
      </c>
      <c r="AK25" s="351">
        <f>'2-Weekly Dashboard '!KB46</f>
        <v>0</v>
      </c>
      <c r="AL25" s="351">
        <f>'2-Weekly Dashboard '!KL46</f>
        <v>0</v>
      </c>
      <c r="AM25" s="351">
        <f>'2-Weekly Dashboard '!KV46</f>
        <v>0</v>
      </c>
      <c r="AN25" s="351">
        <f>'2-Weekly Dashboard '!LF46</f>
        <v>0</v>
      </c>
      <c r="AO25" s="351">
        <f>'2-Weekly Dashboard '!LP46</f>
        <v>0</v>
      </c>
      <c r="AP25" s="351">
        <f>'2-Weekly Dashboard '!LZ46</f>
        <v>0</v>
      </c>
      <c r="AQ25" s="351">
        <f>'2-Weekly Dashboard '!MJ46</f>
        <v>0</v>
      </c>
      <c r="AR25" s="351">
        <f>'2-Weekly Dashboard '!MT46</f>
        <v>0</v>
      </c>
      <c r="AS25" s="351">
        <f>'2-Weekly Dashboard '!ND46</f>
        <v>0</v>
      </c>
      <c r="AT25" s="351">
        <f>'2-Weekly Dashboard '!NN46</f>
        <v>0</v>
      </c>
      <c r="AU25" s="351">
        <f>'2-Weekly Dashboard '!NX46</f>
        <v>0</v>
      </c>
      <c r="AV25" s="351">
        <f>'2-Weekly Dashboard '!OH46</f>
        <v>0</v>
      </c>
      <c r="AW25" s="351">
        <f>'2-Weekly Dashboard '!OR46</f>
        <v>0</v>
      </c>
      <c r="AX25" s="351">
        <f>'2-Weekly Dashboard '!PB46</f>
        <v>0</v>
      </c>
      <c r="AY25" s="351">
        <f>'2-Weekly Dashboard '!PL46</f>
        <v>0</v>
      </c>
      <c r="AZ25" s="351">
        <f>'2-Weekly Dashboard '!PV46</f>
        <v>0</v>
      </c>
      <c r="BA25" s="351">
        <f>'2-Weekly Dashboard '!QF46</f>
        <v>0</v>
      </c>
      <c r="BB25" s="367"/>
      <c r="BC25" s="370"/>
      <c r="BD25" s="370"/>
      <c r="BE25" s="382"/>
      <c r="BF25" s="383"/>
      <c r="BG25" s="379"/>
      <c r="BH25" s="379">
        <f t="shared" si="6"/>
        <v>0</v>
      </c>
      <c r="BI25" s="380"/>
      <c r="QX25" s="4">
        <v>161</v>
      </c>
    </row>
    <row r="26" s="2" customFormat="1" ht="17.4" spans="1:466">
      <c r="A26" s="324" t="s">
        <v>102</v>
      </c>
      <c r="B26" s="325"/>
      <c r="C26" s="335">
        <f t="shared" si="5"/>
        <v>1131</v>
      </c>
      <c r="D26" s="336">
        <f>'2-Weekly Dashboard '!QS56</f>
        <v>1131</v>
      </c>
      <c r="E26" s="336">
        <f>'2-Weekly Dashboard '!QT56</f>
        <v>0</v>
      </c>
      <c r="F26" s="336">
        <f>'2-Weekly Dashboard '!QU56</f>
        <v>656</v>
      </c>
      <c r="G26" s="336">
        <f>'2-Weekly Dashboard '!QV56</f>
        <v>475</v>
      </c>
      <c r="H26" s="337">
        <f>'2-Weekly Dashboard '!RB56</f>
        <v>0</v>
      </c>
      <c r="I26" s="354">
        <f>I27+I28+I29+I30</f>
        <v>46</v>
      </c>
      <c r="J26" s="354">
        <f>J27+J28+J29+J30</f>
        <v>100</v>
      </c>
      <c r="K26" s="354">
        <f t="shared" ref="K26:BM26" si="8">K27+K28+K29+K30</f>
        <v>98</v>
      </c>
      <c r="L26" s="354">
        <f t="shared" si="8"/>
        <v>102</v>
      </c>
      <c r="M26" s="354">
        <f t="shared" si="8"/>
        <v>101</v>
      </c>
      <c r="N26" s="354">
        <f t="shared" si="8"/>
        <v>94</v>
      </c>
      <c r="O26" s="354">
        <f t="shared" si="8"/>
        <v>100</v>
      </c>
      <c r="P26" s="354">
        <f t="shared" si="8"/>
        <v>134</v>
      </c>
      <c r="Q26" s="354">
        <f t="shared" si="8"/>
        <v>124</v>
      </c>
      <c r="R26" s="354">
        <f t="shared" si="8"/>
        <v>120</v>
      </c>
      <c r="S26" s="354">
        <f t="shared" si="8"/>
        <v>112</v>
      </c>
      <c r="T26" s="354">
        <f t="shared" si="8"/>
        <v>0</v>
      </c>
      <c r="U26" s="354">
        <f t="shared" si="8"/>
        <v>0</v>
      </c>
      <c r="V26" s="354">
        <f t="shared" si="8"/>
        <v>0</v>
      </c>
      <c r="W26" s="354">
        <f t="shared" si="8"/>
        <v>0</v>
      </c>
      <c r="X26" s="354">
        <f t="shared" si="8"/>
        <v>0</v>
      </c>
      <c r="Y26" s="354">
        <f t="shared" si="8"/>
        <v>0</v>
      </c>
      <c r="Z26" s="354">
        <f t="shared" si="8"/>
        <v>0</v>
      </c>
      <c r="AA26" s="354">
        <f t="shared" si="8"/>
        <v>0</v>
      </c>
      <c r="AB26" s="354">
        <f t="shared" si="8"/>
        <v>0</v>
      </c>
      <c r="AC26" s="354">
        <f t="shared" si="8"/>
        <v>0</v>
      </c>
      <c r="AD26" s="354">
        <f t="shared" si="8"/>
        <v>0</v>
      </c>
      <c r="AE26" s="354">
        <f t="shared" si="8"/>
        <v>0</v>
      </c>
      <c r="AF26" s="354">
        <f t="shared" si="8"/>
        <v>0</v>
      </c>
      <c r="AG26" s="354">
        <f t="shared" si="8"/>
        <v>0</v>
      </c>
      <c r="AH26" s="354"/>
      <c r="AI26" s="354">
        <f t="shared" si="8"/>
        <v>0</v>
      </c>
      <c r="AJ26" s="354">
        <f t="shared" si="8"/>
        <v>0</v>
      </c>
      <c r="AK26" s="354">
        <f t="shared" si="8"/>
        <v>0</v>
      </c>
      <c r="AL26" s="354">
        <f t="shared" si="8"/>
        <v>0</v>
      </c>
      <c r="AM26" s="354">
        <f t="shared" si="8"/>
        <v>0</v>
      </c>
      <c r="AN26" s="354">
        <f t="shared" si="8"/>
        <v>0</v>
      </c>
      <c r="AO26" s="354">
        <f t="shared" si="8"/>
        <v>0</v>
      </c>
      <c r="AP26" s="354">
        <f t="shared" si="8"/>
        <v>0</v>
      </c>
      <c r="AQ26" s="354">
        <f t="shared" si="8"/>
        <v>0</v>
      </c>
      <c r="AR26" s="354">
        <f t="shared" si="8"/>
        <v>0</v>
      </c>
      <c r="AS26" s="354">
        <f t="shared" si="8"/>
        <v>0</v>
      </c>
      <c r="AT26" s="354">
        <f t="shared" si="8"/>
        <v>0</v>
      </c>
      <c r="AU26" s="354">
        <f t="shared" si="8"/>
        <v>0</v>
      </c>
      <c r="AV26" s="354">
        <f t="shared" si="8"/>
        <v>0</v>
      </c>
      <c r="AW26" s="354">
        <f>'2-Weekly Dashboard '!OR56</f>
        <v>0</v>
      </c>
      <c r="AX26" s="354">
        <f>'2-Weekly Dashboard '!PB56</f>
        <v>0</v>
      </c>
      <c r="AY26" s="354">
        <f>'2-Weekly Dashboard '!PL56</f>
        <v>0</v>
      </c>
      <c r="AZ26" s="354">
        <f>'2-Weekly Dashboard '!PV56</f>
        <v>0</v>
      </c>
      <c r="BA26" s="354">
        <f>'2-Weekly Dashboard '!QF56</f>
        <v>0</v>
      </c>
      <c r="BB26" s="354">
        <f>BB27+BB28+BB29+BB30</f>
        <v>0</v>
      </c>
      <c r="BC26" s="354">
        <f>BC27+BC28+BC29+BC30</f>
        <v>0</v>
      </c>
      <c r="BD26" s="354">
        <f>BD27+BD28+BD29+BD30</f>
        <v>0</v>
      </c>
      <c r="BE26" s="354">
        <f>BE27+BE28+BE29+BE30</f>
        <v>0</v>
      </c>
      <c r="BF26" s="384"/>
      <c r="BG26" s="379">
        <f>SUM(I26:BA26)</f>
        <v>1131</v>
      </c>
      <c r="BH26" s="379">
        <f t="shared" si="6"/>
        <v>-1131</v>
      </c>
      <c r="BI26" s="380" t="e">
        <f>BG26/BF26</f>
        <v>#DIV/0!</v>
      </c>
      <c r="QW26" s="2">
        <v>3</v>
      </c>
      <c r="QX26" s="2">
        <v>60</v>
      </c>
    </row>
    <row r="27" s="4" customFormat="1" ht="17.4" spans="1:61">
      <c r="A27" s="38"/>
      <c r="B27" s="329" t="s">
        <v>103</v>
      </c>
      <c r="C27" s="330">
        <f t="shared" si="5"/>
        <v>453</v>
      </c>
      <c r="D27" s="331">
        <f>'2-Weekly Dashboard '!QS57</f>
        <v>453</v>
      </c>
      <c r="E27" s="331">
        <f>'2-Weekly Dashboard '!QT57</f>
        <v>0</v>
      </c>
      <c r="F27" s="332">
        <f>'2-Weekly Dashboard '!QU57</f>
        <v>162</v>
      </c>
      <c r="G27" s="332">
        <f>'2-Weekly Dashboard '!QV57</f>
        <v>291</v>
      </c>
      <c r="H27" s="333">
        <f>'2-Weekly Dashboard '!RB57</f>
        <v>0</v>
      </c>
      <c r="I27" s="351">
        <f>'2-Weekly Dashboard '!H57</f>
        <v>17</v>
      </c>
      <c r="J27" s="351">
        <f>'2-Weekly Dashboard '!R57</f>
        <v>45</v>
      </c>
      <c r="K27" s="351">
        <f>'2-Weekly Dashboard '!AB57</f>
        <v>48</v>
      </c>
      <c r="L27" s="351">
        <f>'2-Weekly Dashboard '!AL57</f>
        <v>42</v>
      </c>
      <c r="M27" s="351">
        <f>'2-Weekly Dashboard '!AV57</f>
        <v>36</v>
      </c>
      <c r="N27" s="351">
        <f>'2-Weekly Dashboard '!BF57</f>
        <v>38</v>
      </c>
      <c r="O27" s="351">
        <f>'2-Weekly Dashboard '!BP57</f>
        <v>30</v>
      </c>
      <c r="P27" s="351">
        <f>'2-Weekly Dashboard '!BZ57</f>
        <v>51</v>
      </c>
      <c r="Q27" s="351">
        <f>'2-Weekly Dashboard '!CJ57</f>
        <v>42</v>
      </c>
      <c r="R27" s="351">
        <f>'2-Weekly Dashboard '!CT57</f>
        <v>49</v>
      </c>
      <c r="S27" s="351">
        <f>'2-Weekly Dashboard '!DD57</f>
        <v>55</v>
      </c>
      <c r="T27" s="351">
        <f>'2-Weekly Dashboard '!DN57</f>
        <v>0</v>
      </c>
      <c r="U27" s="351">
        <f>'2-Weekly Dashboard '!DX57</f>
        <v>0</v>
      </c>
      <c r="V27" s="351">
        <f>'2-Weekly Dashboard '!EH57</f>
        <v>0</v>
      </c>
      <c r="W27" s="351">
        <f>'2-Weekly Dashboard '!ER57</f>
        <v>0</v>
      </c>
      <c r="X27" s="351">
        <f>'2-Weekly Dashboard '!FB57</f>
        <v>0</v>
      </c>
      <c r="Y27" s="351">
        <f>'2-Weekly Dashboard '!FL57</f>
        <v>0</v>
      </c>
      <c r="Z27" s="351">
        <f>'2-Weekly Dashboard '!FV57</f>
        <v>0</v>
      </c>
      <c r="AA27" s="351">
        <f>'2-Weekly Dashboard '!GF57</f>
        <v>0</v>
      </c>
      <c r="AB27" s="351">
        <f>'2-Weekly Dashboard '!GP57</f>
        <v>0</v>
      </c>
      <c r="AC27" s="351">
        <f>'2-Weekly Dashboard '!GZ57</f>
        <v>0</v>
      </c>
      <c r="AD27" s="351">
        <f>'2-Weekly Dashboard '!HJ57</f>
        <v>0</v>
      </c>
      <c r="AE27" s="351">
        <f>'2-Weekly Dashboard '!HT57</f>
        <v>0</v>
      </c>
      <c r="AF27" s="351">
        <f>'2-Weekly Dashboard '!ID57</f>
        <v>0</v>
      </c>
      <c r="AG27" s="351">
        <f>'2-Weekly Dashboard '!IN57</f>
        <v>0</v>
      </c>
      <c r="AH27" s="351">
        <f>'2-Weekly Dashboard '!IX57</f>
        <v>0</v>
      </c>
      <c r="AI27" s="351">
        <f>'2-Weekly Dashboard '!JH57</f>
        <v>0</v>
      </c>
      <c r="AJ27" s="351">
        <f>'2-Weekly Dashboard '!JR57</f>
        <v>0</v>
      </c>
      <c r="AK27" s="351">
        <f>'2-Weekly Dashboard '!KB57</f>
        <v>0</v>
      </c>
      <c r="AL27" s="351">
        <f>'2-Weekly Dashboard '!KL57</f>
        <v>0</v>
      </c>
      <c r="AM27" s="351">
        <f>'2-Weekly Dashboard '!KV57</f>
        <v>0</v>
      </c>
      <c r="AN27" s="351">
        <f>'2-Weekly Dashboard '!LF57</f>
        <v>0</v>
      </c>
      <c r="AO27" s="351">
        <f>'2-Weekly Dashboard '!LP57</f>
        <v>0</v>
      </c>
      <c r="AP27" s="351">
        <f>'2-Weekly Dashboard '!LZ57</f>
        <v>0</v>
      </c>
      <c r="AQ27" s="351">
        <f>'2-Weekly Dashboard '!MJ57</f>
        <v>0</v>
      </c>
      <c r="AR27" s="351">
        <f>'2-Weekly Dashboard '!MT57</f>
        <v>0</v>
      </c>
      <c r="AS27" s="351">
        <f>'2-Weekly Dashboard '!ND57</f>
        <v>0</v>
      </c>
      <c r="AT27" s="351">
        <f>'2-Weekly Dashboard '!NN57</f>
        <v>0</v>
      </c>
      <c r="AU27" s="351">
        <f>'2-Weekly Dashboard '!NX57</f>
        <v>0</v>
      </c>
      <c r="AV27" s="351">
        <f>'2-Weekly Dashboard '!OH57</f>
        <v>0</v>
      </c>
      <c r="AW27" s="351">
        <f>'2-Weekly Dashboard '!OR57</f>
        <v>0</v>
      </c>
      <c r="AX27" s="351">
        <f>'2-Weekly Dashboard '!PB57</f>
        <v>0</v>
      </c>
      <c r="AY27" s="351">
        <f>'2-Weekly Dashboard '!PL57</f>
        <v>0</v>
      </c>
      <c r="AZ27" s="351">
        <f>'2-Weekly Dashboard '!PV57</f>
        <v>0</v>
      </c>
      <c r="BA27" s="351">
        <f>'2-Weekly Dashboard '!QF57</f>
        <v>0</v>
      </c>
      <c r="BB27" s="367"/>
      <c r="BC27" s="366"/>
      <c r="BD27" s="366"/>
      <c r="BE27" s="382"/>
      <c r="BF27" s="383"/>
      <c r="BG27" s="379"/>
      <c r="BH27" s="379">
        <f t="shared" si="6"/>
        <v>0</v>
      </c>
      <c r="BI27" s="380"/>
    </row>
    <row r="28" s="4" customFormat="1" ht="17.4" spans="1:466">
      <c r="A28" s="38"/>
      <c r="B28" s="329" t="s">
        <v>104</v>
      </c>
      <c r="C28" s="330">
        <f t="shared" si="5"/>
        <v>230</v>
      </c>
      <c r="D28" s="331">
        <f>'2-Weekly Dashboard '!QS58</f>
        <v>230</v>
      </c>
      <c r="E28" s="331">
        <f>'2-Weekly Dashboard '!QT58</f>
        <v>0</v>
      </c>
      <c r="F28" s="332">
        <f>'2-Weekly Dashboard '!QU58</f>
        <v>46</v>
      </c>
      <c r="G28" s="332">
        <f>'2-Weekly Dashboard '!QV58</f>
        <v>184</v>
      </c>
      <c r="H28" s="333">
        <f>'2-Weekly Dashboard '!RB58</f>
        <v>0</v>
      </c>
      <c r="I28" s="351">
        <f>'2-Weekly Dashboard '!H58</f>
        <v>5</v>
      </c>
      <c r="J28" s="351">
        <f>'2-Weekly Dashboard '!R58</f>
        <v>19</v>
      </c>
      <c r="K28" s="351">
        <f>'2-Weekly Dashboard '!AB58</f>
        <v>9</v>
      </c>
      <c r="L28" s="351">
        <f>'2-Weekly Dashboard '!AL58</f>
        <v>23</v>
      </c>
      <c r="M28" s="351">
        <f>'2-Weekly Dashboard '!AV58</f>
        <v>26</v>
      </c>
      <c r="N28" s="351">
        <f>'2-Weekly Dashboard '!BF58</f>
        <v>23</v>
      </c>
      <c r="O28" s="351">
        <f>'2-Weekly Dashboard '!BP58</f>
        <v>32</v>
      </c>
      <c r="P28" s="351">
        <f>'2-Weekly Dashboard '!BZ58</f>
        <v>34</v>
      </c>
      <c r="Q28" s="351">
        <f>'2-Weekly Dashboard '!CJ58</f>
        <v>31</v>
      </c>
      <c r="R28" s="351">
        <f>'2-Weekly Dashboard '!CT58</f>
        <v>17</v>
      </c>
      <c r="S28" s="351">
        <f>'2-Weekly Dashboard '!DD58</f>
        <v>11</v>
      </c>
      <c r="T28" s="351">
        <f>'2-Weekly Dashboard '!DN58</f>
        <v>0</v>
      </c>
      <c r="U28" s="351">
        <f>'2-Weekly Dashboard '!DX58</f>
        <v>0</v>
      </c>
      <c r="V28" s="351">
        <f>'2-Weekly Dashboard '!EH58</f>
        <v>0</v>
      </c>
      <c r="W28" s="351">
        <f>'2-Weekly Dashboard '!ER58</f>
        <v>0</v>
      </c>
      <c r="X28" s="351">
        <f>'2-Weekly Dashboard '!FB58</f>
        <v>0</v>
      </c>
      <c r="Y28" s="351">
        <f>'2-Weekly Dashboard '!FL58</f>
        <v>0</v>
      </c>
      <c r="Z28" s="351">
        <f>'2-Weekly Dashboard '!FV58</f>
        <v>0</v>
      </c>
      <c r="AA28" s="351">
        <f>'2-Weekly Dashboard '!GF58</f>
        <v>0</v>
      </c>
      <c r="AB28" s="351">
        <f>'2-Weekly Dashboard '!GP58</f>
        <v>0</v>
      </c>
      <c r="AC28" s="351">
        <f>'2-Weekly Dashboard '!GZ58</f>
        <v>0</v>
      </c>
      <c r="AD28" s="351">
        <f>'2-Weekly Dashboard '!HJ58</f>
        <v>0</v>
      </c>
      <c r="AE28" s="351">
        <f>'2-Weekly Dashboard '!HT58</f>
        <v>0</v>
      </c>
      <c r="AF28" s="351">
        <f>'2-Weekly Dashboard '!ID58</f>
        <v>0</v>
      </c>
      <c r="AG28" s="351">
        <f>'2-Weekly Dashboard '!IN58</f>
        <v>0</v>
      </c>
      <c r="AH28" s="351">
        <f>'2-Weekly Dashboard '!IX58</f>
        <v>0</v>
      </c>
      <c r="AI28" s="351">
        <f>'2-Weekly Dashboard '!JH58</f>
        <v>0</v>
      </c>
      <c r="AJ28" s="351">
        <f>'2-Weekly Dashboard '!JR58</f>
        <v>0</v>
      </c>
      <c r="AK28" s="351">
        <f>'2-Weekly Dashboard '!KB58</f>
        <v>0</v>
      </c>
      <c r="AL28" s="351">
        <f>'2-Weekly Dashboard '!KL58</f>
        <v>0</v>
      </c>
      <c r="AM28" s="351">
        <f>'2-Weekly Dashboard '!KV58</f>
        <v>0</v>
      </c>
      <c r="AN28" s="351">
        <f>'2-Weekly Dashboard '!LF58</f>
        <v>0</v>
      </c>
      <c r="AO28" s="351">
        <f>'2-Weekly Dashboard '!LP58</f>
        <v>0</v>
      </c>
      <c r="AP28" s="351">
        <f>'2-Weekly Dashboard '!LZ58</f>
        <v>0</v>
      </c>
      <c r="AQ28" s="351">
        <f>'2-Weekly Dashboard '!MJ58</f>
        <v>0</v>
      </c>
      <c r="AR28" s="351">
        <f>'2-Weekly Dashboard '!MT58</f>
        <v>0</v>
      </c>
      <c r="AS28" s="351">
        <f>'2-Weekly Dashboard '!ND58</f>
        <v>0</v>
      </c>
      <c r="AT28" s="351">
        <f>'2-Weekly Dashboard '!NN58</f>
        <v>0</v>
      </c>
      <c r="AU28" s="351">
        <f>'2-Weekly Dashboard '!NX58</f>
        <v>0</v>
      </c>
      <c r="AV28" s="351">
        <f>'2-Weekly Dashboard '!OH58</f>
        <v>0</v>
      </c>
      <c r="AW28" s="351">
        <f>'2-Weekly Dashboard '!OR58</f>
        <v>0</v>
      </c>
      <c r="AX28" s="351">
        <f>'2-Weekly Dashboard '!PB58</f>
        <v>0</v>
      </c>
      <c r="AY28" s="351">
        <f>'2-Weekly Dashboard '!PL58</f>
        <v>0</v>
      </c>
      <c r="AZ28" s="351">
        <f>'2-Weekly Dashboard '!PV58</f>
        <v>0</v>
      </c>
      <c r="BA28" s="351">
        <f>'2-Weekly Dashboard '!QF58</f>
        <v>0</v>
      </c>
      <c r="BB28" s="367"/>
      <c r="BC28" s="366"/>
      <c r="BD28" s="366"/>
      <c r="BE28" s="382"/>
      <c r="BF28" s="383"/>
      <c r="BG28" s="379"/>
      <c r="BH28" s="379">
        <f t="shared" si="6"/>
        <v>0</v>
      </c>
      <c r="BI28" s="380"/>
      <c r="QX28" s="4">
        <v>114</v>
      </c>
    </row>
    <row r="29" s="4" customFormat="1" ht="17.4" spans="1:466">
      <c r="A29" s="38"/>
      <c r="B29" s="329" t="s">
        <v>105</v>
      </c>
      <c r="C29" s="330">
        <f t="shared" si="5"/>
        <v>219</v>
      </c>
      <c r="D29" s="331">
        <f>'2-Weekly Dashboard '!QS59</f>
        <v>219</v>
      </c>
      <c r="E29" s="331"/>
      <c r="F29" s="332"/>
      <c r="G29" s="332"/>
      <c r="H29" s="333"/>
      <c r="I29" s="351">
        <f>'2-Weekly Dashboard '!H59</f>
        <v>16</v>
      </c>
      <c r="J29" s="351">
        <f>'2-Weekly Dashboard '!R59</f>
        <v>15</v>
      </c>
      <c r="K29" s="351">
        <f>'2-Weekly Dashboard '!AB59</f>
        <v>22</v>
      </c>
      <c r="L29" s="351">
        <f>'2-Weekly Dashboard '!AL59</f>
        <v>23</v>
      </c>
      <c r="M29" s="351">
        <f>'2-Weekly Dashboard '!AV59</f>
        <v>14</v>
      </c>
      <c r="N29" s="351">
        <f>'2-Weekly Dashboard '!BF59</f>
        <v>8</v>
      </c>
      <c r="O29" s="351">
        <f>'2-Weekly Dashboard '!BP59</f>
        <v>26</v>
      </c>
      <c r="P29" s="351">
        <f>'2-Weekly Dashboard '!BZ59</f>
        <v>22</v>
      </c>
      <c r="Q29" s="351">
        <f>'2-Weekly Dashboard '!CJ59</f>
        <v>27</v>
      </c>
      <c r="R29" s="351">
        <f>'2-Weekly Dashboard '!CT59</f>
        <v>25</v>
      </c>
      <c r="S29" s="351">
        <f>'2-Weekly Dashboard '!DD59</f>
        <v>21</v>
      </c>
      <c r="T29" s="351">
        <f>'2-Weekly Dashboard '!DN59</f>
        <v>0</v>
      </c>
      <c r="U29" s="351">
        <f>'2-Weekly Dashboard '!DX59</f>
        <v>0</v>
      </c>
      <c r="V29" s="351">
        <f>'2-Weekly Dashboard '!EH59</f>
        <v>0</v>
      </c>
      <c r="W29" s="351">
        <f>'2-Weekly Dashboard '!ER59</f>
        <v>0</v>
      </c>
      <c r="X29" s="351">
        <f>'2-Weekly Dashboard '!FB59</f>
        <v>0</v>
      </c>
      <c r="Y29" s="351">
        <f>'2-Weekly Dashboard '!FL59</f>
        <v>0</v>
      </c>
      <c r="Z29" s="351">
        <f>'2-Weekly Dashboard '!FV59</f>
        <v>0</v>
      </c>
      <c r="AA29" s="351">
        <f>'2-Weekly Dashboard '!GF59</f>
        <v>0</v>
      </c>
      <c r="AB29" s="351">
        <f>'2-Weekly Dashboard '!GP59</f>
        <v>0</v>
      </c>
      <c r="AC29" s="351">
        <f>'2-Weekly Dashboard '!GZ59</f>
        <v>0</v>
      </c>
      <c r="AD29" s="351">
        <f>'2-Weekly Dashboard '!HJ59</f>
        <v>0</v>
      </c>
      <c r="AE29" s="351">
        <f>'2-Weekly Dashboard '!HT59</f>
        <v>0</v>
      </c>
      <c r="AF29" s="351">
        <f>'2-Weekly Dashboard '!ID59</f>
        <v>0</v>
      </c>
      <c r="AG29" s="351">
        <f>'2-Weekly Dashboard '!IN59</f>
        <v>0</v>
      </c>
      <c r="AH29" s="351">
        <f>'2-Weekly Dashboard '!IX59</f>
        <v>0</v>
      </c>
      <c r="AI29" s="351">
        <f>'2-Weekly Dashboard '!JH59</f>
        <v>0</v>
      </c>
      <c r="AJ29" s="351">
        <f>'2-Weekly Dashboard '!JR59</f>
        <v>0</v>
      </c>
      <c r="AK29" s="351">
        <f>'2-Weekly Dashboard '!KB59</f>
        <v>0</v>
      </c>
      <c r="AL29" s="351">
        <f>'2-Weekly Dashboard '!KL59</f>
        <v>0</v>
      </c>
      <c r="AM29" s="351">
        <f>'2-Weekly Dashboard '!KV59</f>
        <v>0</v>
      </c>
      <c r="AN29" s="351">
        <f>'2-Weekly Dashboard '!LF59</f>
        <v>0</v>
      </c>
      <c r="AO29" s="351">
        <f>'2-Weekly Dashboard '!LP59</f>
        <v>0</v>
      </c>
      <c r="AP29" s="351">
        <f>'2-Weekly Dashboard '!LZ59</f>
        <v>0</v>
      </c>
      <c r="AQ29" s="351">
        <f>'2-Weekly Dashboard '!MJ59</f>
        <v>0</v>
      </c>
      <c r="AR29" s="351">
        <f>'2-Weekly Dashboard '!MT59</f>
        <v>0</v>
      </c>
      <c r="AS29" s="351">
        <f>'2-Weekly Dashboard '!ND59</f>
        <v>0</v>
      </c>
      <c r="AT29" s="351">
        <f>'2-Weekly Dashboard '!NN59</f>
        <v>0</v>
      </c>
      <c r="AU29" s="351">
        <f>'2-Weekly Dashboard '!NX59</f>
        <v>0</v>
      </c>
      <c r="AV29" s="351">
        <f>'2-Weekly Dashboard '!OH59</f>
        <v>0</v>
      </c>
      <c r="AW29" s="351">
        <f>'2-Weekly Dashboard '!OR59</f>
        <v>0</v>
      </c>
      <c r="AX29" s="351">
        <f>'2-Weekly Dashboard '!PB59</f>
        <v>0</v>
      </c>
      <c r="AY29" s="351">
        <f>'2-Weekly Dashboard '!PL59</f>
        <v>0</v>
      </c>
      <c r="AZ29" s="351">
        <f>'2-Weekly Dashboard '!PV59</f>
        <v>0</v>
      </c>
      <c r="BA29" s="351">
        <f>'2-Weekly Dashboard '!QF59</f>
        <v>0</v>
      </c>
      <c r="BB29" s="367"/>
      <c r="BC29" s="366"/>
      <c r="BD29" s="366"/>
      <c r="BE29" s="382"/>
      <c r="BF29" s="383"/>
      <c r="BG29" s="379"/>
      <c r="BH29" s="379">
        <f t="shared" si="6"/>
        <v>0</v>
      </c>
      <c r="BI29" s="380"/>
      <c r="QW29" s="4">
        <v>14</v>
      </c>
      <c r="QX29" s="4">
        <v>62</v>
      </c>
    </row>
    <row r="30" s="4" customFormat="1" ht="18.15" spans="1:466">
      <c r="A30" s="38"/>
      <c r="B30" s="329" t="s">
        <v>106</v>
      </c>
      <c r="C30" s="330">
        <f t="shared" si="5"/>
        <v>229</v>
      </c>
      <c r="D30" s="331">
        <f>'2-Weekly Dashboard '!QS60</f>
        <v>229</v>
      </c>
      <c r="E30" s="331"/>
      <c r="F30" s="332"/>
      <c r="G30" s="332"/>
      <c r="H30" s="333"/>
      <c r="I30" s="351">
        <f>'2-Weekly Dashboard '!H60</f>
        <v>8</v>
      </c>
      <c r="J30" s="351">
        <f>'2-Weekly Dashboard '!R60</f>
        <v>21</v>
      </c>
      <c r="K30" s="351">
        <f>'2-Weekly Dashboard '!AB60</f>
        <v>19</v>
      </c>
      <c r="L30" s="351">
        <f>'2-Weekly Dashboard '!AL60</f>
        <v>14</v>
      </c>
      <c r="M30" s="351">
        <f>'2-Weekly Dashboard '!AV60</f>
        <v>25</v>
      </c>
      <c r="N30" s="351">
        <f>'2-Weekly Dashboard '!BF60</f>
        <v>25</v>
      </c>
      <c r="O30" s="351">
        <f>'2-Weekly Dashboard '!BP60</f>
        <v>12</v>
      </c>
      <c r="P30" s="351">
        <f>'2-Weekly Dashboard '!BZ60</f>
        <v>27</v>
      </c>
      <c r="Q30" s="351">
        <f>'2-Weekly Dashboard '!CJ60</f>
        <v>24</v>
      </c>
      <c r="R30" s="351">
        <f>'2-Weekly Dashboard '!CT60</f>
        <v>29</v>
      </c>
      <c r="S30" s="351">
        <f>'2-Weekly Dashboard '!DD60</f>
        <v>25</v>
      </c>
      <c r="T30" s="351">
        <f>'2-Weekly Dashboard '!DN60</f>
        <v>0</v>
      </c>
      <c r="U30" s="351">
        <f>'2-Weekly Dashboard '!DX60</f>
        <v>0</v>
      </c>
      <c r="V30" s="351">
        <f>'2-Weekly Dashboard '!EH60</f>
        <v>0</v>
      </c>
      <c r="W30" s="351">
        <f>'2-Weekly Dashboard '!ER60</f>
        <v>0</v>
      </c>
      <c r="X30" s="351">
        <f>'2-Weekly Dashboard '!FB60</f>
        <v>0</v>
      </c>
      <c r="Y30" s="351">
        <f>'2-Weekly Dashboard '!FL60</f>
        <v>0</v>
      </c>
      <c r="Z30" s="351">
        <f>'2-Weekly Dashboard '!FV60</f>
        <v>0</v>
      </c>
      <c r="AA30" s="351">
        <f>'2-Weekly Dashboard '!GF60</f>
        <v>0</v>
      </c>
      <c r="AB30" s="351">
        <f>'2-Weekly Dashboard '!GP60</f>
        <v>0</v>
      </c>
      <c r="AC30" s="351">
        <f>'2-Weekly Dashboard '!GZ60</f>
        <v>0</v>
      </c>
      <c r="AD30" s="351">
        <f>'2-Weekly Dashboard '!HJ60</f>
        <v>0</v>
      </c>
      <c r="AE30" s="351">
        <f>'2-Weekly Dashboard '!HT60</f>
        <v>0</v>
      </c>
      <c r="AF30" s="351">
        <f>'2-Weekly Dashboard '!ID60</f>
        <v>0</v>
      </c>
      <c r="AG30" s="351">
        <f>'2-Weekly Dashboard '!IN60</f>
        <v>0</v>
      </c>
      <c r="AH30" s="351">
        <f>'2-Weekly Dashboard '!IX60</f>
        <v>0</v>
      </c>
      <c r="AI30" s="351">
        <f>'2-Weekly Dashboard '!JH60</f>
        <v>0</v>
      </c>
      <c r="AJ30" s="351">
        <f>'2-Weekly Dashboard '!JR60</f>
        <v>0</v>
      </c>
      <c r="AK30" s="351">
        <f>'2-Weekly Dashboard '!KB60</f>
        <v>0</v>
      </c>
      <c r="AL30" s="351">
        <f>'2-Weekly Dashboard '!KL60</f>
        <v>0</v>
      </c>
      <c r="AM30" s="351">
        <f>'2-Weekly Dashboard '!KV60</f>
        <v>0</v>
      </c>
      <c r="AN30" s="351">
        <f>'2-Weekly Dashboard '!LF60</f>
        <v>0</v>
      </c>
      <c r="AO30" s="351">
        <f>'2-Weekly Dashboard '!LP60</f>
        <v>0</v>
      </c>
      <c r="AP30" s="351">
        <f>'2-Weekly Dashboard '!LZ60</f>
        <v>0</v>
      </c>
      <c r="AQ30" s="351">
        <f>'2-Weekly Dashboard '!MJ60</f>
        <v>0</v>
      </c>
      <c r="AR30" s="351">
        <f>'2-Weekly Dashboard '!MT60</f>
        <v>0</v>
      </c>
      <c r="AS30" s="351">
        <f>'2-Weekly Dashboard '!ND60</f>
        <v>0</v>
      </c>
      <c r="AT30" s="351">
        <f>'2-Weekly Dashboard '!NN60</f>
        <v>0</v>
      </c>
      <c r="AU30" s="351">
        <f>'2-Weekly Dashboard '!NX60</f>
        <v>0</v>
      </c>
      <c r="AV30" s="351">
        <f>'2-Weekly Dashboard '!OH60</f>
        <v>0</v>
      </c>
      <c r="AW30" s="351">
        <f>'2-Weekly Dashboard '!OR60</f>
        <v>0</v>
      </c>
      <c r="AX30" s="351">
        <f>'2-Weekly Dashboard '!PB60</f>
        <v>0</v>
      </c>
      <c r="AY30" s="351">
        <f>'2-Weekly Dashboard '!PL60</f>
        <v>0</v>
      </c>
      <c r="AZ30" s="351">
        <f>'2-Weekly Dashboard '!PV60</f>
        <v>0</v>
      </c>
      <c r="BA30" s="351">
        <f>'2-Weekly Dashboard '!QF60</f>
        <v>0</v>
      </c>
      <c r="BB30" s="367"/>
      <c r="BC30" s="366"/>
      <c r="BD30" s="366"/>
      <c r="BE30" s="382"/>
      <c r="BF30" s="383"/>
      <c r="BG30" s="379"/>
      <c r="BH30" s="379">
        <f t="shared" si="6"/>
        <v>0</v>
      </c>
      <c r="BI30" s="380"/>
      <c r="QX30" s="4">
        <v>310</v>
      </c>
    </row>
    <row r="31" s="2" customFormat="1" ht="17.4" spans="1:61">
      <c r="A31" s="324" t="s">
        <v>107</v>
      </c>
      <c r="B31" s="325"/>
      <c r="C31" s="335">
        <f t="shared" si="5"/>
        <v>506</v>
      </c>
      <c r="D31" s="336">
        <f>D32+D33+D34</f>
        <v>506</v>
      </c>
      <c r="E31" s="336"/>
      <c r="F31" s="336">
        <f>F32+F33+F34</f>
        <v>310</v>
      </c>
      <c r="G31" s="336">
        <f>G32+G33+G34</f>
        <v>196</v>
      </c>
      <c r="H31" s="337"/>
      <c r="I31" s="354">
        <f>I32+I33+I34</f>
        <v>17</v>
      </c>
      <c r="J31" s="354">
        <f t="shared" ref="J31:AV31" si="9">J32+J33+J34</f>
        <v>51</v>
      </c>
      <c r="K31" s="354">
        <f t="shared" si="9"/>
        <v>44</v>
      </c>
      <c r="L31" s="354">
        <f t="shared" si="9"/>
        <v>51</v>
      </c>
      <c r="M31" s="354">
        <f t="shared" si="9"/>
        <v>48</v>
      </c>
      <c r="N31" s="354">
        <f t="shared" si="9"/>
        <v>50</v>
      </c>
      <c r="O31" s="354">
        <f t="shared" si="9"/>
        <v>61</v>
      </c>
      <c r="P31" s="354">
        <f t="shared" si="9"/>
        <v>49</v>
      </c>
      <c r="Q31" s="354">
        <f t="shared" si="9"/>
        <v>55</v>
      </c>
      <c r="R31" s="354">
        <f t="shared" si="9"/>
        <v>42</v>
      </c>
      <c r="S31" s="354">
        <f t="shared" si="9"/>
        <v>38</v>
      </c>
      <c r="T31" s="354">
        <f t="shared" si="9"/>
        <v>0</v>
      </c>
      <c r="U31" s="354">
        <f t="shared" si="9"/>
        <v>0</v>
      </c>
      <c r="V31" s="354">
        <f t="shared" si="9"/>
        <v>0</v>
      </c>
      <c r="W31" s="354">
        <f t="shared" si="9"/>
        <v>0</v>
      </c>
      <c r="X31" s="354">
        <f t="shared" si="9"/>
        <v>0</v>
      </c>
      <c r="Y31" s="354">
        <f t="shared" si="9"/>
        <v>0</v>
      </c>
      <c r="Z31" s="354">
        <f t="shared" si="9"/>
        <v>0</v>
      </c>
      <c r="AA31" s="354">
        <f t="shared" si="9"/>
        <v>0</v>
      </c>
      <c r="AB31" s="354">
        <f t="shared" si="9"/>
        <v>0</v>
      </c>
      <c r="AC31" s="354">
        <f t="shared" si="9"/>
        <v>0</v>
      </c>
      <c r="AD31" s="354">
        <f t="shared" si="9"/>
        <v>0</v>
      </c>
      <c r="AE31" s="354">
        <f t="shared" si="9"/>
        <v>0</v>
      </c>
      <c r="AF31" s="354">
        <f t="shared" si="9"/>
        <v>0</v>
      </c>
      <c r="AG31" s="354">
        <f t="shared" si="9"/>
        <v>0</v>
      </c>
      <c r="AH31" s="354">
        <f t="shared" si="9"/>
        <v>0</v>
      </c>
      <c r="AI31" s="354">
        <f t="shared" si="9"/>
        <v>0</v>
      </c>
      <c r="AJ31" s="354">
        <f t="shared" si="9"/>
        <v>0</v>
      </c>
      <c r="AK31" s="354">
        <f t="shared" si="9"/>
        <v>0</v>
      </c>
      <c r="AL31" s="354">
        <f t="shared" si="9"/>
        <v>0</v>
      </c>
      <c r="AM31" s="354">
        <f t="shared" si="9"/>
        <v>0</v>
      </c>
      <c r="AN31" s="354">
        <f t="shared" si="9"/>
        <v>0</v>
      </c>
      <c r="AO31" s="354">
        <f t="shared" si="9"/>
        <v>0</v>
      </c>
      <c r="AP31" s="354">
        <f t="shared" si="9"/>
        <v>0</v>
      </c>
      <c r="AQ31" s="354">
        <f t="shared" si="9"/>
        <v>0</v>
      </c>
      <c r="AR31" s="354">
        <f t="shared" si="9"/>
        <v>0</v>
      </c>
      <c r="AS31" s="354">
        <f t="shared" si="9"/>
        <v>0</v>
      </c>
      <c r="AT31" s="354">
        <f t="shared" si="9"/>
        <v>0</v>
      </c>
      <c r="AU31" s="354">
        <f t="shared" si="9"/>
        <v>0</v>
      </c>
      <c r="AV31" s="354">
        <f t="shared" si="9"/>
        <v>0</v>
      </c>
      <c r="AW31" s="354">
        <f>'2-Weekly Dashboard '!OR61</f>
        <v>0</v>
      </c>
      <c r="AX31" s="354">
        <f>'2-Weekly Dashboard '!PB61</f>
        <v>0</v>
      </c>
      <c r="AY31" s="354">
        <f>'2-Weekly Dashboard '!PL61</f>
        <v>0</v>
      </c>
      <c r="AZ31" s="354">
        <f>'2-Weekly Dashboard '!PV61</f>
        <v>0</v>
      </c>
      <c r="BA31" s="354">
        <f>'2-Weekly Dashboard '!QF61</f>
        <v>0</v>
      </c>
      <c r="BB31" s="354" t="e">
        <f>'2-Weekly Dashboard '!#REF!</f>
        <v>#REF!</v>
      </c>
      <c r="BC31" s="354" t="e">
        <f>'2-Weekly Dashboard '!#REF!</f>
        <v>#REF!</v>
      </c>
      <c r="BD31" s="354" t="e">
        <f>'2-Weekly Dashboard '!#REF!</f>
        <v>#REF!</v>
      </c>
      <c r="BE31" s="354" t="e">
        <f>'2-Weekly Dashboard '!#REF!</f>
        <v>#REF!</v>
      </c>
      <c r="BF31" s="384"/>
      <c r="BG31" s="379">
        <f>SUM(I31:BA31)</f>
        <v>506</v>
      </c>
      <c r="BH31" s="379">
        <f t="shared" si="6"/>
        <v>-506</v>
      </c>
      <c r="BI31" s="380" t="e">
        <f>BG31/BF31</f>
        <v>#DIV/0!</v>
      </c>
    </row>
    <row r="32" s="4" customFormat="1" ht="17.4" spans="1:61">
      <c r="A32" s="38"/>
      <c r="B32" s="329" t="s">
        <v>108</v>
      </c>
      <c r="C32" s="330">
        <f t="shared" si="5"/>
        <v>163</v>
      </c>
      <c r="D32" s="331">
        <f>'2-Weekly Dashboard '!QS62</f>
        <v>163</v>
      </c>
      <c r="E32" s="331"/>
      <c r="F32" s="336">
        <f>'2-Weekly Dashboard '!QU62</f>
        <v>163</v>
      </c>
      <c r="G32" s="332">
        <f>'2-Weekly Dashboard '!QV62</f>
        <v>0</v>
      </c>
      <c r="H32" s="333"/>
      <c r="I32" s="351">
        <f>'2-Weekly Dashboard '!H62</f>
        <v>3</v>
      </c>
      <c r="J32" s="351">
        <f>'2-Weekly Dashboard '!R62</f>
        <v>17</v>
      </c>
      <c r="K32" s="351">
        <f>'2-Weekly Dashboard '!AB62</f>
        <v>14</v>
      </c>
      <c r="L32" s="351">
        <f>'2-Weekly Dashboard '!AL62</f>
        <v>14</v>
      </c>
      <c r="M32" s="351">
        <f>'2-Weekly Dashboard '!AV62</f>
        <v>15</v>
      </c>
      <c r="N32" s="351">
        <f>'2-Weekly Dashboard '!BF62</f>
        <v>18</v>
      </c>
      <c r="O32" s="351">
        <f>'2-Weekly Dashboard '!BP62</f>
        <v>22</v>
      </c>
      <c r="P32" s="351">
        <f>'2-Weekly Dashboard '!BZ62</f>
        <v>16</v>
      </c>
      <c r="Q32" s="351">
        <f>'2-Weekly Dashboard '!CJ62</f>
        <v>16</v>
      </c>
      <c r="R32" s="351">
        <f>'2-Weekly Dashboard '!CT62</f>
        <v>14</v>
      </c>
      <c r="S32" s="351">
        <f>'2-Weekly Dashboard '!DD62</f>
        <v>14</v>
      </c>
      <c r="T32" s="351">
        <f>'2-Weekly Dashboard '!DN62</f>
        <v>0</v>
      </c>
      <c r="U32" s="351">
        <f>'2-Weekly Dashboard '!DX62</f>
        <v>0</v>
      </c>
      <c r="V32" s="351">
        <f>'2-Weekly Dashboard '!EH62</f>
        <v>0</v>
      </c>
      <c r="W32" s="351">
        <f>'2-Weekly Dashboard '!ER62</f>
        <v>0</v>
      </c>
      <c r="X32" s="351">
        <f>'2-Weekly Dashboard '!FB62</f>
        <v>0</v>
      </c>
      <c r="Y32" s="351">
        <f>'2-Weekly Dashboard '!FL62</f>
        <v>0</v>
      </c>
      <c r="Z32" s="351">
        <f>'2-Weekly Dashboard '!FV62</f>
        <v>0</v>
      </c>
      <c r="AA32" s="351">
        <f>'2-Weekly Dashboard '!GF62</f>
        <v>0</v>
      </c>
      <c r="AB32" s="351">
        <f>'2-Weekly Dashboard '!GP62</f>
        <v>0</v>
      </c>
      <c r="AC32" s="351">
        <f>'2-Weekly Dashboard '!GZ62</f>
        <v>0</v>
      </c>
      <c r="AD32" s="351">
        <f>'2-Weekly Dashboard '!HJ62</f>
        <v>0</v>
      </c>
      <c r="AE32" s="351">
        <f>'2-Weekly Dashboard '!HT62</f>
        <v>0</v>
      </c>
      <c r="AF32" s="351">
        <f>'2-Weekly Dashboard '!ID62</f>
        <v>0</v>
      </c>
      <c r="AG32" s="351">
        <f>'2-Weekly Dashboard '!IN62</f>
        <v>0</v>
      </c>
      <c r="AH32" s="351">
        <f>'2-Weekly Dashboard '!IX62</f>
        <v>0</v>
      </c>
      <c r="AI32" s="351">
        <f>'2-Weekly Dashboard '!JH62</f>
        <v>0</v>
      </c>
      <c r="AJ32" s="351">
        <f>'2-Weekly Dashboard '!JR62</f>
        <v>0</v>
      </c>
      <c r="AK32" s="351">
        <f>'2-Weekly Dashboard '!KB62</f>
        <v>0</v>
      </c>
      <c r="AL32" s="351">
        <f>'2-Weekly Dashboard '!KL62</f>
        <v>0</v>
      </c>
      <c r="AM32" s="351">
        <f>'2-Weekly Dashboard '!KV62</f>
        <v>0</v>
      </c>
      <c r="AN32" s="351">
        <f>'2-Weekly Dashboard '!LF62</f>
        <v>0</v>
      </c>
      <c r="AO32" s="351">
        <f>'2-Weekly Dashboard '!LP62</f>
        <v>0</v>
      </c>
      <c r="AP32" s="351">
        <f>'2-Weekly Dashboard '!LZ62</f>
        <v>0</v>
      </c>
      <c r="AQ32" s="351">
        <f>'2-Weekly Dashboard '!MJ62</f>
        <v>0</v>
      </c>
      <c r="AR32" s="351">
        <f>'2-Weekly Dashboard '!MT62</f>
        <v>0</v>
      </c>
      <c r="AS32" s="351">
        <f>'2-Weekly Dashboard '!ND62</f>
        <v>0</v>
      </c>
      <c r="AT32" s="351">
        <f>'2-Weekly Dashboard '!NN62</f>
        <v>0</v>
      </c>
      <c r="AU32" s="351">
        <f>'2-Weekly Dashboard '!NX62</f>
        <v>0</v>
      </c>
      <c r="AV32" s="351">
        <f>'2-Weekly Dashboard '!OH62</f>
        <v>0</v>
      </c>
      <c r="AW32" s="351">
        <f>'2-Weekly Dashboard '!OR62</f>
        <v>0</v>
      </c>
      <c r="AX32" s="351">
        <f>'2-Weekly Dashboard '!PB62</f>
        <v>0</v>
      </c>
      <c r="AY32" s="351">
        <f>'2-Weekly Dashboard '!PL62</f>
        <v>0</v>
      </c>
      <c r="AZ32" s="351">
        <f>'2-Weekly Dashboard '!PV62</f>
        <v>0</v>
      </c>
      <c r="BA32" s="351">
        <f>'2-Weekly Dashboard '!QF62</f>
        <v>0</v>
      </c>
      <c r="BB32" s="367"/>
      <c r="BC32" s="366"/>
      <c r="BD32" s="366"/>
      <c r="BE32" s="382"/>
      <c r="BF32" s="385"/>
      <c r="BG32" s="379"/>
      <c r="BH32" s="379">
        <f t="shared" si="6"/>
        <v>0</v>
      </c>
      <c r="BI32" s="380"/>
    </row>
    <row r="33" s="4" customFormat="1" ht="17.4" spans="1:61">
      <c r="A33" s="38"/>
      <c r="B33" s="329" t="s">
        <v>109</v>
      </c>
      <c r="C33" s="330">
        <f t="shared" si="5"/>
        <v>182</v>
      </c>
      <c r="D33" s="331">
        <f>'2-Weekly Dashboard '!QS63</f>
        <v>182</v>
      </c>
      <c r="E33" s="331">
        <f>'2-Weekly Dashboard '!QT63</f>
        <v>0</v>
      </c>
      <c r="F33" s="332">
        <f>'2-Weekly Dashboard '!QU63</f>
        <v>51</v>
      </c>
      <c r="G33" s="332">
        <f>'2-Weekly Dashboard '!QV63</f>
        <v>131</v>
      </c>
      <c r="H33" s="333">
        <f>'2-Weekly Dashboard '!RB63</f>
        <v>0</v>
      </c>
      <c r="I33" s="351">
        <f>'2-Weekly Dashboard '!H63</f>
        <v>10</v>
      </c>
      <c r="J33" s="351">
        <f>'2-Weekly Dashboard '!R63</f>
        <v>20</v>
      </c>
      <c r="K33" s="351">
        <f>'2-Weekly Dashboard '!AB63</f>
        <v>15</v>
      </c>
      <c r="L33" s="351">
        <f>'2-Weekly Dashboard '!AL63</f>
        <v>19</v>
      </c>
      <c r="M33" s="351">
        <f>'2-Weekly Dashboard '!AV63</f>
        <v>18</v>
      </c>
      <c r="N33" s="351">
        <f>'2-Weekly Dashboard '!BF63</f>
        <v>16</v>
      </c>
      <c r="O33" s="351">
        <f>'2-Weekly Dashboard '!BP63</f>
        <v>17</v>
      </c>
      <c r="P33" s="351">
        <f>'2-Weekly Dashboard '!BZ63</f>
        <v>16</v>
      </c>
      <c r="Q33" s="351">
        <f>'2-Weekly Dashboard '!CJ63</f>
        <v>19</v>
      </c>
      <c r="R33" s="351">
        <f>'2-Weekly Dashboard '!CT63</f>
        <v>16</v>
      </c>
      <c r="S33" s="351">
        <f>'2-Weekly Dashboard '!DD63</f>
        <v>16</v>
      </c>
      <c r="T33" s="351">
        <f>'2-Weekly Dashboard '!DN63</f>
        <v>0</v>
      </c>
      <c r="U33" s="351">
        <f>'2-Weekly Dashboard '!DX63</f>
        <v>0</v>
      </c>
      <c r="V33" s="351">
        <f>'2-Weekly Dashboard '!EH63</f>
        <v>0</v>
      </c>
      <c r="W33" s="351">
        <f>'2-Weekly Dashboard '!ER63</f>
        <v>0</v>
      </c>
      <c r="X33" s="351">
        <f>'2-Weekly Dashboard '!FB63</f>
        <v>0</v>
      </c>
      <c r="Y33" s="351">
        <f>'2-Weekly Dashboard '!FL63</f>
        <v>0</v>
      </c>
      <c r="Z33" s="351">
        <f>'2-Weekly Dashboard '!FV63</f>
        <v>0</v>
      </c>
      <c r="AA33" s="351">
        <f>'2-Weekly Dashboard '!GF63</f>
        <v>0</v>
      </c>
      <c r="AB33" s="351">
        <f>'2-Weekly Dashboard '!GP63</f>
        <v>0</v>
      </c>
      <c r="AC33" s="351">
        <f>'2-Weekly Dashboard '!GZ63</f>
        <v>0</v>
      </c>
      <c r="AD33" s="351">
        <f>'2-Weekly Dashboard '!HJ63</f>
        <v>0</v>
      </c>
      <c r="AE33" s="351">
        <f>'2-Weekly Dashboard '!HT63</f>
        <v>0</v>
      </c>
      <c r="AF33" s="351">
        <f>'2-Weekly Dashboard '!ID63</f>
        <v>0</v>
      </c>
      <c r="AG33" s="351">
        <f>'2-Weekly Dashboard '!IN63</f>
        <v>0</v>
      </c>
      <c r="AH33" s="351"/>
      <c r="AI33" s="351">
        <f>'2-Weekly Dashboard '!JH63</f>
        <v>0</v>
      </c>
      <c r="AJ33" s="351">
        <f>'2-Weekly Dashboard '!JR63</f>
        <v>0</v>
      </c>
      <c r="AK33" s="351">
        <f>'2-Weekly Dashboard '!KB63</f>
        <v>0</v>
      </c>
      <c r="AL33" s="351">
        <f>'2-Weekly Dashboard '!KL63</f>
        <v>0</v>
      </c>
      <c r="AM33" s="351">
        <f>'2-Weekly Dashboard '!KV63</f>
        <v>0</v>
      </c>
      <c r="AN33" s="351">
        <f>'2-Weekly Dashboard '!LF63</f>
        <v>0</v>
      </c>
      <c r="AO33" s="351">
        <f>'2-Weekly Dashboard '!LP63</f>
        <v>0</v>
      </c>
      <c r="AP33" s="351">
        <f>'2-Weekly Dashboard '!LZ63</f>
        <v>0</v>
      </c>
      <c r="AQ33" s="351">
        <f>'2-Weekly Dashboard '!MJ63</f>
        <v>0</v>
      </c>
      <c r="AR33" s="351">
        <f>'2-Weekly Dashboard '!MT63</f>
        <v>0</v>
      </c>
      <c r="AS33" s="351">
        <f>'2-Weekly Dashboard '!ND63</f>
        <v>0</v>
      </c>
      <c r="AT33" s="351">
        <f>'2-Weekly Dashboard '!NN63</f>
        <v>0</v>
      </c>
      <c r="AU33" s="351">
        <f>'2-Weekly Dashboard '!NX63</f>
        <v>0</v>
      </c>
      <c r="AV33" s="351">
        <f>'2-Weekly Dashboard '!OH63</f>
        <v>0</v>
      </c>
      <c r="AW33" s="351">
        <f>'2-Weekly Dashboard '!OR63</f>
        <v>0</v>
      </c>
      <c r="AX33" s="351">
        <f>'2-Weekly Dashboard '!PB63</f>
        <v>0</v>
      </c>
      <c r="AY33" s="351">
        <f>'2-Weekly Dashboard '!PL63</f>
        <v>0</v>
      </c>
      <c r="AZ33" s="351">
        <f>'2-Weekly Dashboard '!PV63</f>
        <v>0</v>
      </c>
      <c r="BA33" s="351">
        <f>'2-Weekly Dashboard '!QF63</f>
        <v>0</v>
      </c>
      <c r="BB33" s="367"/>
      <c r="BC33" s="366"/>
      <c r="BD33" s="366"/>
      <c r="BE33" s="382"/>
      <c r="BF33" s="383"/>
      <c r="BG33" s="379"/>
      <c r="BH33" s="379">
        <f t="shared" si="6"/>
        <v>0</v>
      </c>
      <c r="BI33" s="380"/>
    </row>
    <row r="34" s="4" customFormat="1" ht="17.4" spans="1:466">
      <c r="A34" s="38"/>
      <c r="B34" s="329" t="s">
        <v>110</v>
      </c>
      <c r="C34" s="330">
        <f t="shared" si="5"/>
        <v>161</v>
      </c>
      <c r="D34" s="331">
        <f>'2-Weekly Dashboard '!QS64</f>
        <v>161</v>
      </c>
      <c r="E34" s="331"/>
      <c r="F34" s="332">
        <f>'2-Weekly Dashboard '!QU64</f>
        <v>96</v>
      </c>
      <c r="G34" s="332">
        <f>'2-Weekly Dashboard '!QV64</f>
        <v>65</v>
      </c>
      <c r="H34" s="333"/>
      <c r="I34" s="351">
        <f>'2-Weekly Dashboard '!H64</f>
        <v>4</v>
      </c>
      <c r="J34" s="351">
        <f>'2-Weekly Dashboard '!R64</f>
        <v>14</v>
      </c>
      <c r="K34" s="351">
        <f>'2-Weekly Dashboard '!AB64</f>
        <v>15</v>
      </c>
      <c r="L34" s="351">
        <f>'2-Weekly Dashboard '!AL64</f>
        <v>18</v>
      </c>
      <c r="M34" s="351">
        <f>'2-Weekly Dashboard '!AV64</f>
        <v>15</v>
      </c>
      <c r="N34" s="351">
        <f>'2-Weekly Dashboard '!BF64</f>
        <v>16</v>
      </c>
      <c r="O34" s="351">
        <f>'2-Weekly Dashboard '!BP64</f>
        <v>22</v>
      </c>
      <c r="P34" s="351">
        <f>'2-Weekly Dashboard '!BZ64</f>
        <v>17</v>
      </c>
      <c r="Q34" s="351">
        <f>'2-Weekly Dashboard '!CJ64</f>
        <v>20</v>
      </c>
      <c r="R34" s="351">
        <f>'2-Weekly Dashboard '!CT64</f>
        <v>12</v>
      </c>
      <c r="S34" s="351">
        <f>'2-Weekly Dashboard '!DD64</f>
        <v>8</v>
      </c>
      <c r="T34" s="351">
        <f>'2-Weekly Dashboard '!DN64</f>
        <v>0</v>
      </c>
      <c r="U34" s="351">
        <f>'2-Weekly Dashboard '!DX64</f>
        <v>0</v>
      </c>
      <c r="V34" s="351">
        <f>'2-Weekly Dashboard '!EH64</f>
        <v>0</v>
      </c>
      <c r="W34" s="351">
        <f>'2-Weekly Dashboard '!ER64</f>
        <v>0</v>
      </c>
      <c r="X34" s="351">
        <f>'2-Weekly Dashboard '!FB64</f>
        <v>0</v>
      </c>
      <c r="Y34" s="351">
        <f>'2-Weekly Dashboard '!FL64</f>
        <v>0</v>
      </c>
      <c r="Z34" s="351">
        <f>'2-Weekly Dashboard '!FV64</f>
        <v>0</v>
      </c>
      <c r="AA34" s="351">
        <f>'2-Weekly Dashboard '!GF64</f>
        <v>0</v>
      </c>
      <c r="AB34" s="351">
        <f>'2-Weekly Dashboard '!GP64</f>
        <v>0</v>
      </c>
      <c r="AC34" s="351">
        <f>'2-Weekly Dashboard '!GZ64</f>
        <v>0</v>
      </c>
      <c r="AD34" s="351">
        <f>'2-Weekly Dashboard '!HJ64</f>
        <v>0</v>
      </c>
      <c r="AE34" s="351">
        <f>'2-Weekly Dashboard '!HT64</f>
        <v>0</v>
      </c>
      <c r="AF34" s="351">
        <f>'2-Weekly Dashboard '!ID64</f>
        <v>0</v>
      </c>
      <c r="AG34" s="351">
        <f>'2-Weekly Dashboard '!IN64</f>
        <v>0</v>
      </c>
      <c r="AH34" s="351">
        <f>'2-Weekly Dashboard '!IX64</f>
        <v>0</v>
      </c>
      <c r="AI34" s="351">
        <f>'2-Weekly Dashboard '!JH64</f>
        <v>0</v>
      </c>
      <c r="AJ34" s="351">
        <f>'2-Weekly Dashboard '!JR64</f>
        <v>0</v>
      </c>
      <c r="AK34" s="351">
        <f>'2-Weekly Dashboard '!KB64</f>
        <v>0</v>
      </c>
      <c r="AL34" s="351">
        <f>'2-Weekly Dashboard '!KL64</f>
        <v>0</v>
      </c>
      <c r="AM34" s="351">
        <f>'2-Weekly Dashboard '!KV64</f>
        <v>0</v>
      </c>
      <c r="AN34" s="351">
        <f>'2-Weekly Dashboard '!LF64</f>
        <v>0</v>
      </c>
      <c r="AO34" s="351">
        <f>'2-Weekly Dashboard '!LP64</f>
        <v>0</v>
      </c>
      <c r="AP34" s="351">
        <f>'2-Weekly Dashboard '!LZ64</f>
        <v>0</v>
      </c>
      <c r="AQ34" s="351">
        <f>'2-Weekly Dashboard '!MJ64</f>
        <v>0</v>
      </c>
      <c r="AR34" s="351">
        <f>'2-Weekly Dashboard '!MT64</f>
        <v>0</v>
      </c>
      <c r="AS34" s="351">
        <f>'2-Weekly Dashboard '!ND64</f>
        <v>0</v>
      </c>
      <c r="AT34" s="351">
        <f>'2-Weekly Dashboard '!NN64</f>
        <v>0</v>
      </c>
      <c r="AU34" s="351">
        <f>'2-Weekly Dashboard '!NX64</f>
        <v>0</v>
      </c>
      <c r="AV34" s="351">
        <f>'2-Weekly Dashboard '!OH64</f>
        <v>0</v>
      </c>
      <c r="AW34" s="351">
        <f>'2-Weekly Dashboard '!OR64</f>
        <v>0</v>
      </c>
      <c r="AX34" s="351">
        <f>'2-Weekly Dashboard '!PB64</f>
        <v>0</v>
      </c>
      <c r="AY34" s="351">
        <f>'2-Weekly Dashboard '!PL64</f>
        <v>0</v>
      </c>
      <c r="AZ34" s="351">
        <f>'2-Weekly Dashboard '!PV64</f>
        <v>0</v>
      </c>
      <c r="BA34" s="351">
        <f>'2-Weekly Dashboard '!QF64</f>
        <v>0</v>
      </c>
      <c r="BB34" s="367"/>
      <c r="BC34" s="366"/>
      <c r="BD34" s="366"/>
      <c r="BE34" s="382"/>
      <c r="BF34" s="383"/>
      <c r="BG34" s="379"/>
      <c r="BH34" s="379">
        <f t="shared" si="6"/>
        <v>0</v>
      </c>
      <c r="BI34" s="380"/>
      <c r="QX34" s="4">
        <v>45</v>
      </c>
    </row>
    <row r="35" ht="17.4" spans="1:61">
      <c r="A35" s="117"/>
      <c r="B35" s="214"/>
      <c r="BF35" s="386"/>
      <c r="BG35" s="379">
        <f>SUM(I35:BA35)</f>
        <v>0</v>
      </c>
      <c r="BH35" s="379">
        <f t="shared" si="6"/>
        <v>0</v>
      </c>
      <c r="BI35" s="380"/>
    </row>
    <row r="36" ht="18.15" spans="1:466">
      <c r="A36" s="341" t="s">
        <v>111</v>
      </c>
      <c r="B36" s="342"/>
      <c r="C36" s="343">
        <f>C37+C43+C46+C62+C65+C56+C52</f>
        <v>5103</v>
      </c>
      <c r="D36" s="343">
        <f>D37+D43+D46+D62+D65+D56+D52</f>
        <v>4903</v>
      </c>
      <c r="E36" s="343">
        <f>E37+E43+E46+E62+E65+E56+E52</f>
        <v>250</v>
      </c>
      <c r="F36" s="343">
        <f>F37+F43+F46+F62+F65+F52+F56</f>
        <v>939</v>
      </c>
      <c r="G36" s="343">
        <f>G37+G43+G46+G62+G65+G52+G56</f>
        <v>4214</v>
      </c>
      <c r="H36" s="343">
        <f>H37+H43+H46+H62+H65</f>
        <v>0.000916590284142988</v>
      </c>
      <c r="I36" s="343">
        <f>I37+I43+I46+I62+I65+I52+I56</f>
        <v>112</v>
      </c>
      <c r="J36" s="343">
        <f>J37+J43+J46+J62+J65+J52+J56</f>
        <v>380</v>
      </c>
      <c r="K36" s="343">
        <f t="shared" ref="J36:Q36" si="10">K37+K43+K46+K62+K65+K52+K56</f>
        <v>384</v>
      </c>
      <c r="L36" s="343">
        <f t="shared" si="10"/>
        <v>621</v>
      </c>
      <c r="M36" s="343">
        <f t="shared" si="10"/>
        <v>415</v>
      </c>
      <c r="N36" s="343">
        <f t="shared" si="10"/>
        <v>632</v>
      </c>
      <c r="O36" s="343">
        <f t="shared" si="10"/>
        <v>677</v>
      </c>
      <c r="P36" s="343">
        <f t="shared" si="10"/>
        <v>575</v>
      </c>
      <c r="Q36" s="343">
        <f t="shared" si="10"/>
        <v>453</v>
      </c>
      <c r="R36" s="343">
        <f t="shared" ref="R36:AS36" si="11">R37+R43+R46+R62+R65+R52+R56</f>
        <v>391</v>
      </c>
      <c r="S36" s="343">
        <f t="shared" si="11"/>
        <v>513</v>
      </c>
      <c r="T36" s="343">
        <f t="shared" si="11"/>
        <v>0</v>
      </c>
      <c r="U36" s="343">
        <f t="shared" si="11"/>
        <v>0</v>
      </c>
      <c r="V36" s="343">
        <f t="shared" si="11"/>
        <v>0</v>
      </c>
      <c r="W36" s="343">
        <f t="shared" si="11"/>
        <v>0</v>
      </c>
      <c r="X36" s="343">
        <f t="shared" si="11"/>
        <v>0</v>
      </c>
      <c r="Y36" s="343">
        <f t="shared" si="11"/>
        <v>0</v>
      </c>
      <c r="Z36" s="343">
        <f t="shared" si="11"/>
        <v>0</v>
      </c>
      <c r="AA36" s="343">
        <f t="shared" si="11"/>
        <v>0</v>
      </c>
      <c r="AB36" s="343">
        <f t="shared" si="11"/>
        <v>0</v>
      </c>
      <c r="AC36" s="343">
        <f t="shared" si="11"/>
        <v>0</v>
      </c>
      <c r="AD36" s="343">
        <f t="shared" si="11"/>
        <v>0</v>
      </c>
      <c r="AE36" s="343">
        <f t="shared" si="11"/>
        <v>0</v>
      </c>
      <c r="AF36" s="343"/>
      <c r="AG36" s="343">
        <f t="shared" si="11"/>
        <v>0</v>
      </c>
      <c r="AH36" s="343">
        <f t="shared" si="11"/>
        <v>0</v>
      </c>
      <c r="AI36" s="343">
        <f t="shared" si="11"/>
        <v>0</v>
      </c>
      <c r="AJ36" s="343">
        <f t="shared" si="11"/>
        <v>0</v>
      </c>
      <c r="AK36" s="343">
        <f t="shared" si="11"/>
        <v>0</v>
      </c>
      <c r="AL36" s="343">
        <f t="shared" si="11"/>
        <v>0</v>
      </c>
      <c r="AM36" s="343">
        <f t="shared" si="11"/>
        <v>0</v>
      </c>
      <c r="AN36" s="343">
        <f t="shared" si="11"/>
        <v>0</v>
      </c>
      <c r="AO36" s="343">
        <f t="shared" si="11"/>
        <v>0</v>
      </c>
      <c r="AP36" s="343">
        <f>SUM(AP37,AP43,AP46,AP52,AP56,AP62,AP65)</f>
        <v>0</v>
      </c>
      <c r="AQ36" s="343">
        <f t="shared" si="11"/>
        <v>0</v>
      </c>
      <c r="AR36" s="343">
        <f t="shared" si="11"/>
        <v>0</v>
      </c>
      <c r="AS36" s="343">
        <f t="shared" si="11"/>
        <v>0</v>
      </c>
      <c r="AT36" s="343">
        <f>SUM(AT37,AT43,AT46,AT52,AT56,AT62,AT65)</f>
        <v>0</v>
      </c>
      <c r="AU36" s="343">
        <f t="shared" ref="AU36:BI36" si="12">SUM(AU37,AU43,AU46,AU52,AU56,AU62,AU65)</f>
        <v>0</v>
      </c>
      <c r="AV36" s="343">
        <f t="shared" si="12"/>
        <v>0</v>
      </c>
      <c r="AW36" s="343">
        <f t="shared" si="12"/>
        <v>0</v>
      </c>
      <c r="AX36" s="343">
        <f t="shared" si="12"/>
        <v>0</v>
      </c>
      <c r="AY36" s="343">
        <f t="shared" si="12"/>
        <v>0</v>
      </c>
      <c r="AZ36" s="343">
        <f t="shared" si="12"/>
        <v>0</v>
      </c>
      <c r="BA36" s="343">
        <f t="shared" si="12"/>
        <v>0</v>
      </c>
      <c r="BB36" s="343">
        <f>BB37+BB43+BB46+BB52+BB56+BB62+BB65</f>
        <v>1234.15384615385</v>
      </c>
      <c r="BC36" s="343">
        <f>BC37+BC43+BC46+BC52+BC56+BC62+BC65</f>
        <v>16044</v>
      </c>
      <c r="BD36" s="343">
        <f>BD37+BD43+BD46+BD52+BD56+BD62+BD65</f>
        <v>0</v>
      </c>
      <c r="BE36" s="378">
        <f>BD36/BC36</f>
        <v>0</v>
      </c>
      <c r="BF36" s="386"/>
      <c r="BG36" s="379">
        <f>SUM(I36:BA36)</f>
        <v>5153</v>
      </c>
      <c r="BH36" s="379">
        <f t="shared" si="6"/>
        <v>-5153</v>
      </c>
      <c r="BI36" s="380" t="e">
        <f>BG36/BF36</f>
        <v>#DIV/0!</v>
      </c>
      <c r="QX36">
        <v>91</v>
      </c>
    </row>
    <row r="37" s="2" customFormat="1" ht="17.4" spans="1:466">
      <c r="A37" s="324" t="s">
        <v>112</v>
      </c>
      <c r="B37" s="325"/>
      <c r="C37" s="335">
        <f>C38+C39+C40+C42+C41</f>
        <v>1081</v>
      </c>
      <c r="D37" s="335">
        <f t="shared" ref="D37:G37" si="13">D38+D39+D40+D42+D41</f>
        <v>1091</v>
      </c>
      <c r="E37" s="335">
        <f t="shared" si="13"/>
        <v>0</v>
      </c>
      <c r="F37" s="335">
        <f t="shared" si="13"/>
        <v>146</v>
      </c>
      <c r="G37" s="335">
        <f t="shared" si="13"/>
        <v>945</v>
      </c>
      <c r="H37" s="337">
        <f>'2-Weekly Dashboard '!RB17</f>
        <v>0.000916590284142988</v>
      </c>
      <c r="I37" s="352">
        <f>'2-Weekly Dashboard '!H17</f>
        <v>8</v>
      </c>
      <c r="J37" s="353">
        <f>'2-Weekly Dashboard '!R17</f>
        <v>101</v>
      </c>
      <c r="K37" s="353">
        <f>'2-Weekly Dashboard '!AB17</f>
        <v>94</v>
      </c>
      <c r="L37" s="353">
        <f>'2-Weekly Dashboard '!AL17</f>
        <v>136</v>
      </c>
      <c r="M37" s="353">
        <f>'2-Weekly Dashboard '!AV17</f>
        <v>88</v>
      </c>
      <c r="N37" s="352">
        <f>'2-Weekly Dashboard '!BF17</f>
        <v>182</v>
      </c>
      <c r="O37" s="354">
        <f>'2-Weekly Dashboard '!BP17</f>
        <v>149</v>
      </c>
      <c r="P37" s="354">
        <f>'2-Weekly Dashboard '!BZ17</f>
        <v>114</v>
      </c>
      <c r="Q37" s="354">
        <f>'2-Weekly Dashboard '!CJ17</f>
        <v>76</v>
      </c>
      <c r="R37" s="354">
        <f>'2-Weekly Dashboard '!CT17</f>
        <v>62</v>
      </c>
      <c r="S37" s="354">
        <f>'2-Weekly Dashboard '!DD17</f>
        <v>81</v>
      </c>
      <c r="T37" s="354">
        <f>'2-Weekly Dashboard '!DN17</f>
        <v>0</v>
      </c>
      <c r="U37" s="354">
        <f>'2-Weekly Dashboard '!DX17</f>
        <v>0</v>
      </c>
      <c r="V37" s="354">
        <f>'2-Weekly Dashboard '!EH17</f>
        <v>0</v>
      </c>
      <c r="W37" s="354">
        <f>'2-Weekly Dashboard '!ER17</f>
        <v>0</v>
      </c>
      <c r="X37" s="354">
        <f>X38+X39+X40+X41+X42</f>
        <v>0</v>
      </c>
      <c r="Y37" s="354">
        <f>'2-Weekly Dashboard '!FL17</f>
        <v>0</v>
      </c>
      <c r="Z37" s="354">
        <f>'2-Weekly Dashboard '!FV17</f>
        <v>0</v>
      </c>
      <c r="AA37" s="354">
        <f>'2-Weekly Dashboard '!GF17</f>
        <v>0</v>
      </c>
      <c r="AB37" s="354">
        <f>'2-Weekly Dashboard '!GP17</f>
        <v>0</v>
      </c>
      <c r="AC37" s="354">
        <f>'2-Weekly Dashboard '!GZ17</f>
        <v>0</v>
      </c>
      <c r="AD37" s="354">
        <f>'2-Weekly Dashboard '!HJ17</f>
        <v>0</v>
      </c>
      <c r="AE37" s="354">
        <f>'2-Weekly Dashboard '!HT17</f>
        <v>0</v>
      </c>
      <c r="AF37" s="354">
        <f>'2-Weekly Dashboard '!ID17</f>
        <v>0</v>
      </c>
      <c r="AG37" s="354">
        <f>'2-Weekly Dashboard '!IN17</f>
        <v>0</v>
      </c>
      <c r="AH37" s="354">
        <f>'2-Weekly Dashboard '!IX17</f>
        <v>0</v>
      </c>
      <c r="AI37" s="354">
        <f>'2-Weekly Dashboard '!JH17</f>
        <v>0</v>
      </c>
      <c r="AJ37" s="354">
        <f>AJ38+AJ39+AJ40+AJ41+AJ42</f>
        <v>0</v>
      </c>
      <c r="AK37" s="354">
        <f>'2-Weekly Dashboard '!KB17</f>
        <v>0</v>
      </c>
      <c r="AL37" s="354">
        <f>'2-Weekly Dashboard '!KL17</f>
        <v>0</v>
      </c>
      <c r="AM37" s="354">
        <f>'2-Weekly Dashboard '!KV17</f>
        <v>0</v>
      </c>
      <c r="AN37" s="354">
        <f>'2-Weekly Dashboard '!LF17</f>
        <v>0</v>
      </c>
      <c r="AO37" s="354">
        <f>'2-Weekly Dashboard '!LP17</f>
        <v>0</v>
      </c>
      <c r="AP37" s="354">
        <f>'2-Weekly Dashboard '!LZ17</f>
        <v>0</v>
      </c>
      <c r="AQ37" s="354">
        <f>'2-Weekly Dashboard '!MJ17</f>
        <v>0</v>
      </c>
      <c r="AR37" s="354">
        <f>'2-Weekly Dashboard '!MT17</f>
        <v>0</v>
      </c>
      <c r="AS37" s="354">
        <f>'2-Weekly Dashboard '!ND17</f>
        <v>0</v>
      </c>
      <c r="AT37" s="354">
        <f>'2-Weekly Dashboard '!NN17</f>
        <v>0</v>
      </c>
      <c r="AU37" s="354">
        <f>'2-Weekly Dashboard '!NX17</f>
        <v>0</v>
      </c>
      <c r="AV37" s="354">
        <f>'2-Weekly Dashboard '!OH17</f>
        <v>0</v>
      </c>
      <c r="AW37" s="354">
        <f>'2-Weekly Dashboard '!OR17</f>
        <v>0</v>
      </c>
      <c r="AX37" s="354">
        <f>'2-Weekly Dashboard '!PB17</f>
        <v>0</v>
      </c>
      <c r="AY37" s="354">
        <f>'2-Weekly Dashboard '!PL17</f>
        <v>0</v>
      </c>
      <c r="AZ37" s="354">
        <f>'2-Weekly Dashboard '!PV17</f>
        <v>0</v>
      </c>
      <c r="BA37" s="354">
        <f>'2-Weekly Dashboard '!QF17</f>
        <v>0</v>
      </c>
      <c r="BB37" s="350">
        <f>BC37/13</f>
        <v>231.615384615385</v>
      </c>
      <c r="BC37" s="365">
        <v>3011</v>
      </c>
      <c r="BD37" s="365">
        <f>SUM(V37:AH37)</f>
        <v>0</v>
      </c>
      <c r="BE37" s="378">
        <f>BD37/BC37</f>
        <v>0</v>
      </c>
      <c r="BF37" s="384"/>
      <c r="BG37" s="379">
        <f>SUM(I37:BA37)</f>
        <v>1091</v>
      </c>
      <c r="BH37" s="379"/>
      <c r="BI37" s="380" t="e">
        <f>BG37/BF37</f>
        <v>#DIV/0!</v>
      </c>
      <c r="QX37" s="2">
        <v>155</v>
      </c>
    </row>
    <row r="38" s="4" customFormat="1" ht="17.4" spans="1:466">
      <c r="A38" s="38"/>
      <c r="B38" s="329" t="s">
        <v>113</v>
      </c>
      <c r="C38" s="330">
        <f>SUM(I38:BA38)</f>
        <v>224</v>
      </c>
      <c r="D38" s="331">
        <f>'2-Weekly Dashboard '!QS18</f>
        <v>224</v>
      </c>
      <c r="E38" s="331">
        <f>'2-Weekly Dashboard '!QT18</f>
        <v>0</v>
      </c>
      <c r="F38" s="332">
        <f>'2-Weekly Dashboard '!QU18</f>
        <v>46</v>
      </c>
      <c r="G38" s="332">
        <f>'2-Weekly Dashboard '!QV18</f>
        <v>178</v>
      </c>
      <c r="H38" s="333">
        <f>'2-Weekly Dashboard '!RB18</f>
        <v>0</v>
      </c>
      <c r="I38" s="351">
        <f>'2-Weekly Dashboard '!H18</f>
        <v>8</v>
      </c>
      <c r="J38" s="351">
        <f>'2-Weekly Dashboard '!R18</f>
        <v>35</v>
      </c>
      <c r="K38" s="351">
        <f>'2-Weekly Dashboard '!AB18</f>
        <v>17</v>
      </c>
      <c r="L38" s="351">
        <f>'2-Weekly Dashboard '!AL18</f>
        <v>20</v>
      </c>
      <c r="M38" s="351">
        <f>'2-Weekly Dashboard '!AV18</f>
        <v>12</v>
      </c>
      <c r="N38" s="351">
        <f>'2-Weekly Dashboard '!BF18</f>
        <v>41</v>
      </c>
      <c r="O38" s="351">
        <f>'2-Weekly Dashboard '!BP18</f>
        <v>33</v>
      </c>
      <c r="P38" s="351">
        <f>'2-Weekly Dashboard '!BZ18</f>
        <v>26</v>
      </c>
      <c r="Q38" s="351">
        <f>'2-Weekly Dashboard '!CJ18</f>
        <v>16</v>
      </c>
      <c r="R38" s="351">
        <f>'2-Weekly Dashboard '!CT18</f>
        <v>0</v>
      </c>
      <c r="S38" s="351">
        <f>'2-Weekly Dashboard '!DD18</f>
        <v>16</v>
      </c>
      <c r="T38" s="351">
        <f>'2-Weekly Dashboard '!DN18</f>
        <v>0</v>
      </c>
      <c r="U38" s="351">
        <f>'2-Weekly Dashboard '!DX18</f>
        <v>0</v>
      </c>
      <c r="V38" s="351">
        <f>'2-Weekly Dashboard '!EH18</f>
        <v>0</v>
      </c>
      <c r="W38" s="351">
        <f>'2-Weekly Dashboard '!ER18</f>
        <v>0</v>
      </c>
      <c r="X38" s="351">
        <f>'2-Weekly Dashboard '!FB18</f>
        <v>0</v>
      </c>
      <c r="Y38" s="351">
        <f>'2-Weekly Dashboard '!FL18</f>
        <v>0</v>
      </c>
      <c r="Z38" s="351">
        <f>'2-Weekly Dashboard '!FV18</f>
        <v>0</v>
      </c>
      <c r="AA38" s="351">
        <f>'2-Weekly Dashboard '!GF18</f>
        <v>0</v>
      </c>
      <c r="AB38" s="351">
        <f>'2-Weekly Dashboard '!GP18</f>
        <v>0</v>
      </c>
      <c r="AC38" s="351">
        <f>'2-Weekly Dashboard '!GZ18</f>
        <v>0</v>
      </c>
      <c r="AD38" s="351">
        <f>'2-Weekly Dashboard '!HJ18</f>
        <v>0</v>
      </c>
      <c r="AE38" s="351">
        <f>'2-Weekly Dashboard '!HT18</f>
        <v>0</v>
      </c>
      <c r="AF38" s="351"/>
      <c r="AG38" s="351">
        <f>'2-Weekly Dashboard '!IN18</f>
        <v>0</v>
      </c>
      <c r="AH38" s="351">
        <f>'2-Weekly Dashboard '!IX18</f>
        <v>0</v>
      </c>
      <c r="AI38" s="351">
        <f>'2-Weekly Dashboard '!JH18</f>
        <v>0</v>
      </c>
      <c r="AJ38" s="351">
        <f>'2-Weekly Dashboard '!JR18</f>
        <v>0</v>
      </c>
      <c r="AK38" s="351">
        <f>'2-Weekly Dashboard '!KB18</f>
        <v>0</v>
      </c>
      <c r="AL38" s="351">
        <f>'2-Weekly Dashboard '!KL18</f>
        <v>0</v>
      </c>
      <c r="AM38" s="351">
        <f>'2-Weekly Dashboard '!KV18</f>
        <v>0</v>
      </c>
      <c r="AN38" s="351">
        <f>'2-Weekly Dashboard '!LF18</f>
        <v>0</v>
      </c>
      <c r="AO38" s="351">
        <f>'2-Weekly Dashboard '!LP18</f>
        <v>0</v>
      </c>
      <c r="AP38" s="351">
        <f>'2-Weekly Dashboard '!LZ18</f>
        <v>0</v>
      </c>
      <c r="AQ38" s="351">
        <f>'2-Weekly Dashboard '!MJ18</f>
        <v>0</v>
      </c>
      <c r="AR38" s="351">
        <f>'2-Weekly Dashboard '!MT18</f>
        <v>0</v>
      </c>
      <c r="AS38" s="351">
        <f>'2-Weekly Dashboard '!ND18</f>
        <v>0</v>
      </c>
      <c r="AT38" s="351">
        <f>'2-Weekly Dashboard '!NN18</f>
        <v>0</v>
      </c>
      <c r="AU38" s="351">
        <f>'2-Weekly Dashboard '!NX18</f>
        <v>0</v>
      </c>
      <c r="AV38" s="351">
        <f>'2-Weekly Dashboard '!OH18</f>
        <v>0</v>
      </c>
      <c r="AW38" s="351">
        <f>'2-Weekly Dashboard '!OR18</f>
        <v>0</v>
      </c>
      <c r="AX38" s="351">
        <f>'2-Weekly Dashboard '!PB18</f>
        <v>0</v>
      </c>
      <c r="AY38" s="351">
        <f>'2-Weekly Dashboard '!PL18</f>
        <v>0</v>
      </c>
      <c r="AZ38" s="351">
        <f>'2-Weekly Dashboard '!PV18</f>
        <v>0</v>
      </c>
      <c r="BA38" s="351">
        <f>'2-Weekly Dashboard '!QF18</f>
        <v>0</v>
      </c>
      <c r="BB38" s="367"/>
      <c r="BC38" s="370"/>
      <c r="BD38" s="370"/>
      <c r="BE38" s="382"/>
      <c r="BF38" s="383"/>
      <c r="BG38" s="379"/>
      <c r="BH38" s="379">
        <f t="shared" ref="BH37:BH68" si="14">BF38-BG38</f>
        <v>0</v>
      </c>
      <c r="BI38" s="380"/>
      <c r="QX38" s="4">
        <v>0</v>
      </c>
    </row>
    <row r="39" s="4" customFormat="1" ht="17.4" spans="1:61">
      <c r="A39" s="38"/>
      <c r="B39" s="329" t="s">
        <v>114</v>
      </c>
      <c r="C39" s="330">
        <f>SUM(I39:BA39)</f>
        <v>183</v>
      </c>
      <c r="D39" s="331">
        <f>'2-Weekly Dashboard '!QS19</f>
        <v>183</v>
      </c>
      <c r="E39" s="331">
        <f>'2-Weekly Dashboard '!QT19</f>
        <v>0</v>
      </c>
      <c r="F39" s="332">
        <f>'2-Weekly Dashboard '!QU19</f>
        <v>3</v>
      </c>
      <c r="G39" s="332">
        <f>'2-Weekly Dashboard '!QV19</f>
        <v>180</v>
      </c>
      <c r="H39" s="333"/>
      <c r="I39" s="351">
        <f>'2-Weekly Dashboard '!H19</f>
        <v>0</v>
      </c>
      <c r="J39" s="351">
        <f>'2-Weekly Dashboard '!R19</f>
        <v>17</v>
      </c>
      <c r="K39" s="351">
        <f>'2-Weekly Dashboard '!AB19</f>
        <v>8</v>
      </c>
      <c r="L39" s="351">
        <f>'2-Weekly Dashboard '!AL19</f>
        <v>27</v>
      </c>
      <c r="M39" s="351">
        <f>'2-Weekly Dashboard '!AV19</f>
        <v>23</v>
      </c>
      <c r="N39" s="351">
        <f>'2-Weekly Dashboard '!BF19</f>
        <v>33</v>
      </c>
      <c r="O39" s="351">
        <f>'2-Weekly Dashboard '!BP19</f>
        <v>30</v>
      </c>
      <c r="P39" s="351">
        <f>'2-Weekly Dashboard '!BZ19</f>
        <v>22</v>
      </c>
      <c r="Q39" s="351">
        <f>'2-Weekly Dashboard '!CJ19</f>
        <v>23</v>
      </c>
      <c r="R39" s="351">
        <f>'2-Weekly Dashboard '!CT19</f>
        <v>0</v>
      </c>
      <c r="S39" s="351">
        <f>'2-Weekly Dashboard '!DD19</f>
        <v>0</v>
      </c>
      <c r="T39" s="351">
        <f>'2-Weekly Dashboard '!DN19</f>
        <v>0</v>
      </c>
      <c r="U39" s="351">
        <f>'2-Weekly Dashboard '!AC19</f>
        <v>0</v>
      </c>
      <c r="V39" s="351">
        <f>'2-Weekly Dashboard '!EH19</f>
        <v>0</v>
      </c>
      <c r="W39" s="351">
        <f>'2-Weekly Dashboard '!ER19</f>
        <v>0</v>
      </c>
      <c r="X39" s="351">
        <f>'2-Weekly Dashboard '!FB19</f>
        <v>0</v>
      </c>
      <c r="Y39" s="351">
        <f>'2-Weekly Dashboard '!FL19</f>
        <v>0</v>
      </c>
      <c r="Z39" s="351">
        <f>'2-Weekly Dashboard '!FV19</f>
        <v>0</v>
      </c>
      <c r="AA39" s="351">
        <f>'2-Weekly Dashboard '!GF19</f>
        <v>0</v>
      </c>
      <c r="AB39" s="351">
        <f>'2-Weekly Dashboard '!GP19</f>
        <v>0</v>
      </c>
      <c r="AC39" s="351">
        <f>'2-Weekly Dashboard '!GZ19</f>
        <v>0</v>
      </c>
      <c r="AD39" s="351">
        <f>'2-Weekly Dashboard '!HJ19</f>
        <v>0</v>
      </c>
      <c r="AE39" s="351">
        <f>'2-Weekly Dashboard '!HT19</f>
        <v>0</v>
      </c>
      <c r="AF39" s="351">
        <f>'2-Weekly Dashboard '!ID19</f>
        <v>0</v>
      </c>
      <c r="AG39" s="351">
        <f>'2-Weekly Dashboard '!IN19</f>
        <v>0</v>
      </c>
      <c r="AH39" s="351"/>
      <c r="AI39" s="351">
        <f>'2-Weekly Dashboard '!JH19</f>
        <v>0</v>
      </c>
      <c r="AJ39" s="351">
        <f>'2-Weekly Dashboard '!JR19</f>
        <v>0</v>
      </c>
      <c r="AK39" s="351">
        <f>'2-Weekly Dashboard '!KB19</f>
        <v>0</v>
      </c>
      <c r="AL39" s="351">
        <f>'2-Weekly Dashboard '!KL19</f>
        <v>0</v>
      </c>
      <c r="AM39" s="351">
        <f>'2-Weekly Dashboard '!KV19</f>
        <v>0</v>
      </c>
      <c r="AN39" s="351">
        <f>'2-Weekly Dashboard '!LF19</f>
        <v>0</v>
      </c>
      <c r="AO39" s="351">
        <f>'2-Weekly Dashboard '!LP19</f>
        <v>0</v>
      </c>
      <c r="AP39" s="351">
        <f>'2-Weekly Dashboard '!LZ19</f>
        <v>0</v>
      </c>
      <c r="AQ39" s="351">
        <f>'2-Weekly Dashboard '!MJ19</f>
        <v>0</v>
      </c>
      <c r="AR39" s="351">
        <f>'2-Weekly Dashboard '!MT19</f>
        <v>0</v>
      </c>
      <c r="AS39" s="351">
        <f>'2-Weekly Dashboard '!ND19</f>
        <v>0</v>
      </c>
      <c r="AT39" s="351">
        <f>'2-Weekly Dashboard '!NN19</f>
        <v>0</v>
      </c>
      <c r="AU39" s="351">
        <f>'2-Weekly Dashboard '!NX19</f>
        <v>0</v>
      </c>
      <c r="AV39" s="351">
        <f>'2-Weekly Dashboard '!OH19</f>
        <v>0</v>
      </c>
      <c r="AW39" s="351">
        <f>'2-Weekly Dashboard '!OR19</f>
        <v>0</v>
      </c>
      <c r="AX39" s="351">
        <f>'2-Weekly Dashboard '!PB19</f>
        <v>0</v>
      </c>
      <c r="AY39" s="351">
        <f>'2-Weekly Dashboard '!PL19</f>
        <v>0</v>
      </c>
      <c r="AZ39" s="351">
        <f>'2-Weekly Dashboard '!PV19</f>
        <v>0</v>
      </c>
      <c r="BA39" s="351"/>
      <c r="BB39" s="367"/>
      <c r="BC39" s="370"/>
      <c r="BD39" s="370"/>
      <c r="BE39" s="382"/>
      <c r="BF39" s="383"/>
      <c r="BG39" s="379"/>
      <c r="BH39" s="379">
        <f t="shared" si="14"/>
        <v>0</v>
      </c>
      <c r="BI39" s="380"/>
    </row>
    <row r="40" s="4" customFormat="1" ht="17.4" spans="1:61">
      <c r="A40" s="38"/>
      <c r="B40" s="329" t="s">
        <v>115</v>
      </c>
      <c r="C40" s="330">
        <f>SUM(I40:BA40)</f>
        <v>212</v>
      </c>
      <c r="D40" s="331">
        <f>'2-Weekly Dashboard '!QS20</f>
        <v>222</v>
      </c>
      <c r="E40" s="331">
        <f>'2-Weekly Dashboard '!QT20</f>
        <v>0</v>
      </c>
      <c r="F40" s="332">
        <f>'2-Weekly Dashboard '!QU20</f>
        <v>42</v>
      </c>
      <c r="G40" s="332">
        <f>'2-Weekly Dashboard '!QV20</f>
        <v>180</v>
      </c>
      <c r="H40" s="333"/>
      <c r="I40" s="351">
        <f>'2-Weekly Dashboard '!H20</f>
        <v>0</v>
      </c>
      <c r="J40" s="351">
        <f>'2-Weekly Dashboard '!R20</f>
        <v>30</v>
      </c>
      <c r="K40" s="351">
        <f>'2-Weekly Dashboard '!AB20</f>
        <v>11</v>
      </c>
      <c r="L40" s="351">
        <f>'2-Weekly Dashboard '!AL20</f>
        <v>15</v>
      </c>
      <c r="M40" s="351">
        <f>'2-Weekly Dashboard '!AV20</f>
        <v>16</v>
      </c>
      <c r="N40" s="351">
        <f>'2-Weekly Dashboard '!BF20</f>
        <v>35</v>
      </c>
      <c r="O40" s="351">
        <f>'2-Weekly Dashboard '!BP20</f>
        <v>26</v>
      </c>
      <c r="P40" s="351">
        <f>'2-Weekly Dashboard '!BZ20</f>
        <v>22</v>
      </c>
      <c r="Q40" s="351">
        <f>'2-Weekly Dashboard '!CJ20</f>
        <v>12</v>
      </c>
      <c r="R40" s="351">
        <f>'2-Weekly Dashboard '!CT20</f>
        <v>15</v>
      </c>
      <c r="S40" s="351">
        <f>'2-Weekly Dashboard '!DD20</f>
        <v>30</v>
      </c>
      <c r="T40" s="351">
        <f>'2-Weekly Dashboard '!DN20</f>
        <v>0</v>
      </c>
      <c r="U40" s="351">
        <f>'2-Weekly Dashboard '!DO20</f>
        <v>0</v>
      </c>
      <c r="V40" s="351">
        <f>'2-Weekly Dashboard '!DP20</f>
        <v>0</v>
      </c>
      <c r="W40" s="351">
        <f>'2-Weekly Dashboard '!ER20</f>
        <v>0</v>
      </c>
      <c r="X40" s="351">
        <f>'2-Weekly Dashboard '!FB20</f>
        <v>0</v>
      </c>
      <c r="Y40" s="351">
        <f>'2-Weekly Dashboard '!FL20</f>
        <v>0</v>
      </c>
      <c r="Z40" s="351">
        <f>'2-Weekly Dashboard '!FV20</f>
        <v>0</v>
      </c>
      <c r="AA40" s="351">
        <f>'2-Weekly Dashboard '!GF20</f>
        <v>0</v>
      </c>
      <c r="AB40" s="351">
        <f>'2-Weekly Dashboard '!GP20</f>
        <v>0</v>
      </c>
      <c r="AC40" s="351">
        <f>'2-Weekly Dashboard '!GZ20</f>
        <v>0</v>
      </c>
      <c r="AD40" s="351">
        <f>'2-Weekly Dashboard '!HJ20</f>
        <v>0</v>
      </c>
      <c r="AE40" s="351">
        <f>'2-Weekly Dashboard '!HT20</f>
        <v>0</v>
      </c>
      <c r="AF40" s="351">
        <f>'2-Weekly Dashboard '!ID20</f>
        <v>0</v>
      </c>
      <c r="AG40" s="351">
        <f>'2-Weekly Dashboard '!IN20</f>
        <v>0</v>
      </c>
      <c r="AH40" s="351">
        <f>'2-Weekly Dashboard '!IX20</f>
        <v>0</v>
      </c>
      <c r="AI40" s="351">
        <f>'2-Weekly Dashboard '!JH20</f>
        <v>0</v>
      </c>
      <c r="AJ40" s="351">
        <f>'2-Weekly Dashboard '!JR20</f>
        <v>0</v>
      </c>
      <c r="AK40" s="351">
        <f>'2-Weekly Dashboard '!KB20</f>
        <v>0</v>
      </c>
      <c r="AL40" s="351">
        <f>'2-Weekly Dashboard '!KL20</f>
        <v>0</v>
      </c>
      <c r="AM40" s="351">
        <f>'2-Weekly Dashboard '!KV20</f>
        <v>0</v>
      </c>
      <c r="AN40" s="351">
        <f>'2-Weekly Dashboard '!LF20</f>
        <v>0</v>
      </c>
      <c r="AO40" s="351">
        <f>'2-Weekly Dashboard '!LP20</f>
        <v>0</v>
      </c>
      <c r="AP40" s="351">
        <f>'2-Weekly Dashboard '!LZ20</f>
        <v>0</v>
      </c>
      <c r="AQ40" s="351">
        <f>'2-Weekly Dashboard '!MJ20</f>
        <v>0</v>
      </c>
      <c r="AR40" s="351">
        <f>'2-Weekly Dashboard '!MT20</f>
        <v>0</v>
      </c>
      <c r="AS40" s="351">
        <f>'2-Weekly Dashboard '!ND20</f>
        <v>0</v>
      </c>
      <c r="AT40" s="351">
        <f>'2-Weekly Dashboard '!NN20</f>
        <v>0</v>
      </c>
      <c r="AU40" s="351">
        <f>'2-Weekly Dashboard '!NX20</f>
        <v>0</v>
      </c>
      <c r="AV40" s="351">
        <f>'2-Weekly Dashboard '!OH20</f>
        <v>0</v>
      </c>
      <c r="AW40" s="351">
        <f>'2-Weekly Dashboard '!OR20</f>
        <v>0</v>
      </c>
      <c r="AX40" s="351">
        <f>'2-Weekly Dashboard '!PB20</f>
        <v>0</v>
      </c>
      <c r="AY40" s="351">
        <f>'2-Weekly Dashboard '!PL20</f>
        <v>0</v>
      </c>
      <c r="AZ40" s="351">
        <f>'2-Weekly Dashboard '!PV20</f>
        <v>0</v>
      </c>
      <c r="BA40" s="351">
        <f>'2-Weekly Dashboard '!QF20</f>
        <v>0</v>
      </c>
      <c r="BB40" s="367"/>
      <c r="BC40" s="370"/>
      <c r="BD40" s="370"/>
      <c r="BE40" s="382"/>
      <c r="BF40" s="383"/>
      <c r="BG40" s="379"/>
      <c r="BH40" s="379">
        <f t="shared" si="14"/>
        <v>0</v>
      </c>
      <c r="BI40" s="380"/>
    </row>
    <row r="41" s="4" customFormat="1" ht="17.4" spans="1:61">
      <c r="A41" s="38"/>
      <c r="B41" s="329" t="s">
        <v>116</v>
      </c>
      <c r="C41" s="330">
        <f>SUM(I41:BA41)</f>
        <v>140</v>
      </c>
      <c r="D41" s="331">
        <f>'2-Weekly Dashboard '!QS21</f>
        <v>322</v>
      </c>
      <c r="E41" s="331">
        <f>'2-Weekly Dashboard '!QT21</f>
        <v>0</v>
      </c>
      <c r="F41" s="332">
        <f>'2-Weekly Dashboard '!QU22</f>
        <v>31</v>
      </c>
      <c r="G41" s="332">
        <f>'2-Weekly Dashboard '!QV22</f>
        <v>109</v>
      </c>
      <c r="H41" s="333"/>
      <c r="I41" s="351">
        <f>'2-Weekly Dashboard '!H22</f>
        <v>0</v>
      </c>
      <c r="J41" s="351">
        <f>'2-Weekly Dashboard '!R22</f>
        <v>15</v>
      </c>
      <c r="K41" s="351">
        <f>'2-Weekly Dashboard '!AB22</f>
        <v>16</v>
      </c>
      <c r="L41" s="351">
        <f>'2-Weekly Dashboard '!AL22</f>
        <v>24</v>
      </c>
      <c r="M41" s="351">
        <f>'2-Weekly Dashboard '!AV22</f>
        <v>9</v>
      </c>
      <c r="N41" s="351">
        <f>'2-Weekly Dashboard '!BF22</f>
        <v>29</v>
      </c>
      <c r="O41" s="351">
        <f>'2-Weekly Dashboard '!BP22</f>
        <v>27</v>
      </c>
      <c r="P41" s="351">
        <f>'2-Weekly Dashboard '!BZ22</f>
        <v>5</v>
      </c>
      <c r="Q41" s="351">
        <f>'2-Weekly Dashboard '!CJ22</f>
        <v>8</v>
      </c>
      <c r="R41" s="351">
        <f>'2-Weekly Dashboard '!CT22</f>
        <v>7</v>
      </c>
      <c r="S41" s="351">
        <f>'2-Weekly Dashboard '!DD22</f>
        <v>0</v>
      </c>
      <c r="T41" s="351"/>
      <c r="U41" s="351"/>
      <c r="V41" s="351">
        <f>'2-Weekly Dashboard '!EH22</f>
        <v>0</v>
      </c>
      <c r="W41" s="351">
        <f>'2-Weekly Dashboard '!ER22</f>
        <v>0</v>
      </c>
      <c r="X41" s="351"/>
      <c r="Y41" s="351">
        <f>'2-Weekly Dashboard '!FL22</f>
        <v>0</v>
      </c>
      <c r="Z41" s="351">
        <f>'2-Weekly Dashboard '!FV22</f>
        <v>0</v>
      </c>
      <c r="AA41" s="351">
        <f>'2-Weekly Dashboard '!GF22</f>
        <v>0</v>
      </c>
      <c r="AB41" s="351"/>
      <c r="AC41" s="351">
        <f>'2-Weekly Dashboard '!GZ22</f>
        <v>0</v>
      </c>
      <c r="AD41" s="351">
        <f>'2-Weekly Dashboard '!HJ22</f>
        <v>0</v>
      </c>
      <c r="AE41" s="351">
        <f>'2-Weekly Dashboard '!HT22</f>
        <v>0</v>
      </c>
      <c r="AF41" s="351"/>
      <c r="AG41" s="351">
        <f>'2-Weekly Dashboard '!IN22</f>
        <v>0</v>
      </c>
      <c r="AH41" s="351"/>
      <c r="AI41" s="351">
        <f>'2-Weekly Dashboard '!JH22</f>
        <v>0</v>
      </c>
      <c r="AJ41" s="351">
        <f>'2-Weekly Dashboard '!JR22</f>
        <v>0</v>
      </c>
      <c r="AK41" s="351">
        <f>'2-Weekly Dashboard '!KB22</f>
        <v>0</v>
      </c>
      <c r="AL41" s="351">
        <f>'2-Weekly Dashboard '!KL22</f>
        <v>0</v>
      </c>
      <c r="AM41" s="351">
        <f>'2-Weekly Dashboard '!KV22</f>
        <v>0</v>
      </c>
      <c r="AN41" s="351">
        <f>'2-Weekly Dashboard '!LF22</f>
        <v>0</v>
      </c>
      <c r="AO41" s="351">
        <f>'2-Weekly Dashboard '!LP22</f>
        <v>0</v>
      </c>
      <c r="AP41" s="351"/>
      <c r="AQ41" s="351">
        <f>'2-Weekly Dashboard '!MJ22</f>
        <v>0</v>
      </c>
      <c r="AR41" s="351">
        <f>'2-Weekly Dashboard '!MT22</f>
        <v>0</v>
      </c>
      <c r="AS41" s="351">
        <f>'2-Weekly Dashboard '!ND22</f>
        <v>0</v>
      </c>
      <c r="AT41" s="351"/>
      <c r="AU41" s="351">
        <f>'2-Weekly Dashboard '!NX22</f>
        <v>0</v>
      </c>
      <c r="AV41" s="351">
        <f>'2-Weekly Dashboard '!OH22</f>
        <v>0</v>
      </c>
      <c r="AW41" s="351">
        <f>'2-Weekly Dashboard '!OR22</f>
        <v>0</v>
      </c>
      <c r="AX41" s="351">
        <f>'2-Weekly Dashboard '!PB22</f>
        <v>0</v>
      </c>
      <c r="AY41" s="351">
        <f>'2-Weekly Dashboard '!PL22</f>
        <v>0</v>
      </c>
      <c r="AZ41" s="351">
        <f>'2-Weekly Dashboard '!PV22</f>
        <v>0</v>
      </c>
      <c r="BA41" s="351">
        <f>'2-Weekly Dashboard '!QF22</f>
        <v>0</v>
      </c>
      <c r="BB41" s="367"/>
      <c r="BC41" s="370"/>
      <c r="BD41" s="370"/>
      <c r="BE41" s="382"/>
      <c r="BF41" s="383"/>
      <c r="BG41" s="379"/>
      <c r="BH41" s="379">
        <f t="shared" si="14"/>
        <v>0</v>
      </c>
      <c r="BI41" s="380"/>
    </row>
    <row r="42" s="4" customFormat="1" ht="18.15" spans="1:466">
      <c r="A42" s="44"/>
      <c r="B42" s="334" t="s">
        <v>117</v>
      </c>
      <c r="C42" s="330">
        <f>SUM(I42:BA42)</f>
        <v>322</v>
      </c>
      <c r="D42" s="331">
        <f>'2-Weekly Dashboard '!QS22</f>
        <v>140</v>
      </c>
      <c r="E42" s="331">
        <f>'2-Weekly Dashboard '!QT22</f>
        <v>0</v>
      </c>
      <c r="F42" s="332">
        <f>'2-Weekly Dashboard '!QU21</f>
        <v>24</v>
      </c>
      <c r="G42" s="332">
        <f>'2-Weekly Dashboard '!QV21</f>
        <v>298</v>
      </c>
      <c r="H42" s="333">
        <f>'2-Weekly Dashboard '!RB21</f>
        <v>0.0031055900621118</v>
      </c>
      <c r="I42" s="351">
        <f>'2-Weekly Dashboard '!H21</f>
        <v>0</v>
      </c>
      <c r="J42" s="351">
        <f>'2-Weekly Dashboard '!R21</f>
        <v>4</v>
      </c>
      <c r="K42" s="351">
        <f>'2-Weekly Dashboard '!AB21</f>
        <v>42</v>
      </c>
      <c r="L42" s="351">
        <f>'2-Weekly Dashboard '!AL21</f>
        <v>50</v>
      </c>
      <c r="M42" s="351">
        <f>'2-Weekly Dashboard '!AV21</f>
        <v>28</v>
      </c>
      <c r="N42" s="351">
        <f>'2-Weekly Dashboard '!BF21</f>
        <v>44</v>
      </c>
      <c r="O42" s="351">
        <f>'2-Weekly Dashboard '!BP21</f>
        <v>33</v>
      </c>
      <c r="P42" s="351">
        <f>'2-Weekly Dashboard '!BZ21</f>
        <v>39</v>
      </c>
      <c r="Q42" s="351">
        <f>'2-Weekly Dashboard '!CJ21</f>
        <v>17</v>
      </c>
      <c r="R42" s="351">
        <f>'2-Weekly Dashboard '!CT21</f>
        <v>30</v>
      </c>
      <c r="S42" s="351">
        <f>'2-Weekly Dashboard '!DD21</f>
        <v>35</v>
      </c>
      <c r="T42" s="351">
        <f>'2-Weekly Dashboard '!DN21</f>
        <v>0</v>
      </c>
      <c r="U42" s="351"/>
      <c r="V42" s="351">
        <f>'2-Weekly Dashboard '!EH21</f>
        <v>0</v>
      </c>
      <c r="W42" s="351">
        <f>'2-Weekly Dashboard '!ER21</f>
        <v>0</v>
      </c>
      <c r="X42" s="351">
        <f>'2-Weekly Dashboard '!FB21</f>
        <v>0</v>
      </c>
      <c r="Y42" s="351">
        <f>'2-Weekly Dashboard '!FL21</f>
        <v>0</v>
      </c>
      <c r="Z42" s="351">
        <f>'2-Weekly Dashboard '!FV21</f>
        <v>0</v>
      </c>
      <c r="AA42" s="351">
        <f>'2-Weekly Dashboard '!GF21</f>
        <v>0</v>
      </c>
      <c r="AB42" s="351">
        <f>'2-Weekly Dashboard '!GP21</f>
        <v>0</v>
      </c>
      <c r="AC42" s="351">
        <f>'2-Weekly Dashboard '!GZ21</f>
        <v>0</v>
      </c>
      <c r="AD42" s="351">
        <f>'2-Weekly Dashboard '!HJ21</f>
        <v>0</v>
      </c>
      <c r="AE42" s="351">
        <f>'2-Weekly Dashboard '!HT21</f>
        <v>0</v>
      </c>
      <c r="AF42" s="351">
        <f>'2-Weekly Dashboard '!ID21</f>
        <v>0</v>
      </c>
      <c r="AG42" s="351">
        <f>'2-Weekly Dashboard '!IN21</f>
        <v>0</v>
      </c>
      <c r="AH42" s="351">
        <f>'2-Weekly Dashboard '!IX21</f>
        <v>0</v>
      </c>
      <c r="AI42" s="351">
        <f>'2-Weekly Dashboard '!JH21</f>
        <v>0</v>
      </c>
      <c r="AJ42" s="351">
        <f>'2-Weekly Dashboard '!JR21</f>
        <v>0</v>
      </c>
      <c r="AK42" s="351">
        <f>'2-Weekly Dashboard '!KB21</f>
        <v>0</v>
      </c>
      <c r="AL42" s="351">
        <f>'2-Weekly Dashboard '!KL21</f>
        <v>0</v>
      </c>
      <c r="AM42" s="351">
        <f>'2-Weekly Dashboard '!KV21</f>
        <v>0</v>
      </c>
      <c r="AN42" s="351">
        <f>'2-Weekly Dashboard '!LF21</f>
        <v>0</v>
      </c>
      <c r="AO42" s="351">
        <f>'2-Weekly Dashboard '!LP21</f>
        <v>0</v>
      </c>
      <c r="AP42" s="351">
        <f>'2-Weekly Dashboard '!LZ21</f>
        <v>0</v>
      </c>
      <c r="AQ42" s="351">
        <f>'2-Weekly Dashboard '!MJ21</f>
        <v>0</v>
      </c>
      <c r="AR42" s="351">
        <f>'2-Weekly Dashboard '!MT21</f>
        <v>0</v>
      </c>
      <c r="AS42" s="351">
        <f>'2-Weekly Dashboard '!ND21</f>
        <v>0</v>
      </c>
      <c r="AT42" s="351">
        <f>'2-Weekly Dashboard '!NN21</f>
        <v>0</v>
      </c>
      <c r="AU42" s="351">
        <f>'2-Weekly Dashboard '!NX21</f>
        <v>0</v>
      </c>
      <c r="AV42" s="351">
        <f>'2-Weekly Dashboard '!OH21</f>
        <v>0</v>
      </c>
      <c r="AW42" s="351">
        <f>'2-Weekly Dashboard '!OR21</f>
        <v>0</v>
      </c>
      <c r="AX42" s="351">
        <f>'2-Weekly Dashboard '!PB21</f>
        <v>0</v>
      </c>
      <c r="AY42" s="351">
        <f>'2-Weekly Dashboard '!PL21</f>
        <v>0</v>
      </c>
      <c r="AZ42" s="351">
        <f>'2-Weekly Dashboard '!PV21</f>
        <v>0</v>
      </c>
      <c r="BA42" s="351">
        <f>'2-Weekly Dashboard '!QF21</f>
        <v>0</v>
      </c>
      <c r="BB42" s="367"/>
      <c r="BC42" s="370"/>
      <c r="BD42" s="370"/>
      <c r="BE42" s="382"/>
      <c r="BF42" s="383"/>
      <c r="BG42" s="379"/>
      <c r="BH42" s="379">
        <f t="shared" si="14"/>
        <v>0</v>
      </c>
      <c r="BI42" s="380"/>
      <c r="QW42" s="4">
        <v>3</v>
      </c>
      <c r="QX42" s="4">
        <v>48</v>
      </c>
    </row>
    <row r="43" s="2" customFormat="1" ht="17.4" spans="1:466">
      <c r="A43" s="324" t="s">
        <v>118</v>
      </c>
      <c r="B43" s="325"/>
      <c r="C43" s="335">
        <f t="shared" ref="C43:C68" si="15">SUM(I43:BA43)</f>
        <v>265</v>
      </c>
      <c r="D43" s="336">
        <f>'2-Weekly Dashboard '!QS36</f>
        <v>265</v>
      </c>
      <c r="E43" s="336">
        <f>'2-Weekly Dashboard '!QT36</f>
        <v>0</v>
      </c>
      <c r="F43" s="336">
        <f>'2-Weekly Dashboard '!QU36</f>
        <v>41</v>
      </c>
      <c r="G43" s="336">
        <f>'2-Weekly Dashboard '!QV36</f>
        <v>224</v>
      </c>
      <c r="H43" s="337">
        <f>'2-Weekly Dashboard '!RB36</f>
        <v>0</v>
      </c>
      <c r="I43" s="355">
        <f>'2-Weekly Dashboard '!H36</f>
        <v>0</v>
      </c>
      <c r="J43" s="356">
        <f>'2-Weekly Dashboard '!R36</f>
        <v>11</v>
      </c>
      <c r="K43" s="356">
        <f>'2-Weekly Dashboard '!AB36</f>
        <v>8</v>
      </c>
      <c r="L43" s="356">
        <f>'2-Weekly Dashboard '!AL36</f>
        <v>28</v>
      </c>
      <c r="M43" s="356">
        <f>'2-Weekly Dashboard '!AV36</f>
        <v>15</v>
      </c>
      <c r="N43" s="354">
        <f>'2-Weekly Dashboard '!BF36</f>
        <v>11</v>
      </c>
      <c r="O43" s="354">
        <f>O44+O45</f>
        <v>33</v>
      </c>
      <c r="P43" s="354">
        <f>'2-Weekly Dashboard '!BZ36</f>
        <v>46</v>
      </c>
      <c r="Q43" s="354">
        <f>'2-Weekly Dashboard '!CJ36</f>
        <v>34</v>
      </c>
      <c r="R43" s="354">
        <f>'2-Weekly Dashboard '!CT36</f>
        <v>33</v>
      </c>
      <c r="S43" s="354">
        <f>'2-Weekly Dashboard '!DD36</f>
        <v>46</v>
      </c>
      <c r="T43" s="354">
        <f>'2-Weekly Dashboard '!DN36</f>
        <v>0</v>
      </c>
      <c r="U43" s="354">
        <f>'2-Weekly Dashboard '!DX36</f>
        <v>0</v>
      </c>
      <c r="V43" s="354">
        <f>'2-Weekly Dashboard '!EH36</f>
        <v>0</v>
      </c>
      <c r="W43" s="354">
        <f>'2-Weekly Dashboard '!ER36</f>
        <v>0</v>
      </c>
      <c r="X43" s="354">
        <f>'2-Weekly Dashboard '!FB36</f>
        <v>0</v>
      </c>
      <c r="Y43" s="354">
        <f>Y44+Y45</f>
        <v>0</v>
      </c>
      <c r="Z43" s="354">
        <f>'2-Weekly Dashboard '!FV36</f>
        <v>0</v>
      </c>
      <c r="AA43" s="354">
        <f>'2-Weekly Dashboard '!GF36</f>
        <v>0</v>
      </c>
      <c r="AB43" s="354">
        <f>'2-Weekly Dashboard '!GP36</f>
        <v>0</v>
      </c>
      <c r="AC43" s="354">
        <f>'2-Weekly Dashboard '!GZ36</f>
        <v>0</v>
      </c>
      <c r="AD43" s="354">
        <f>'2-Weekly Dashboard '!HJ36</f>
        <v>0</v>
      </c>
      <c r="AE43" s="354">
        <f>'2-Weekly Dashboard '!HT36</f>
        <v>0</v>
      </c>
      <c r="AF43" s="354">
        <f>'2-Weekly Dashboard '!ID36</f>
        <v>0</v>
      </c>
      <c r="AG43" s="354">
        <f>'2-Weekly Dashboard '!IN36</f>
        <v>0</v>
      </c>
      <c r="AH43" s="354">
        <f>'2-Weekly Dashboard '!IX36</f>
        <v>0</v>
      </c>
      <c r="AI43" s="354">
        <f>'2-Weekly Dashboard '!JH36</f>
        <v>0</v>
      </c>
      <c r="AJ43" s="354">
        <f>AJ44+AJ45</f>
        <v>0</v>
      </c>
      <c r="AK43" s="354">
        <f>'2-Weekly Dashboard '!KB36</f>
        <v>0</v>
      </c>
      <c r="AL43" s="354">
        <f>'2-Weekly Dashboard '!KL36</f>
        <v>0</v>
      </c>
      <c r="AM43" s="354">
        <f>'2-Weekly Dashboard '!KV36</f>
        <v>0</v>
      </c>
      <c r="AN43" s="354">
        <f>'2-Weekly Dashboard '!LF36</f>
        <v>0</v>
      </c>
      <c r="AO43" s="354">
        <f>'2-Weekly Dashboard '!LP36</f>
        <v>0</v>
      </c>
      <c r="AP43" s="354">
        <f>'2-Weekly Dashboard '!LZ36</f>
        <v>0</v>
      </c>
      <c r="AQ43" s="354">
        <f>'2-Weekly Dashboard '!MJ36</f>
        <v>0</v>
      </c>
      <c r="AR43" s="354">
        <f>'2-Weekly Dashboard '!MT36</f>
        <v>0</v>
      </c>
      <c r="AS43" s="354">
        <f>'2-Weekly Dashboard '!ND36</f>
        <v>0</v>
      </c>
      <c r="AT43" s="354">
        <f>'2-Weekly Dashboard '!NN36</f>
        <v>0</v>
      </c>
      <c r="AU43" s="354">
        <f>'2-Weekly Dashboard '!NX36</f>
        <v>0</v>
      </c>
      <c r="AV43" s="354">
        <f>'2-Weekly Dashboard '!OH36</f>
        <v>0</v>
      </c>
      <c r="AW43" s="354">
        <f>'2-Weekly Dashboard '!OR36</f>
        <v>0</v>
      </c>
      <c r="AX43" s="354">
        <f>'2-Weekly Dashboard '!PB36</f>
        <v>0</v>
      </c>
      <c r="AY43" s="354">
        <f>'2-Weekly Dashboard '!PL36</f>
        <v>0</v>
      </c>
      <c r="AZ43" s="354">
        <f>'2-Weekly Dashboard '!PV36</f>
        <v>0</v>
      </c>
      <c r="BA43" s="354">
        <f>'2-Weekly Dashboard '!QF36</f>
        <v>0</v>
      </c>
      <c r="BB43" s="350">
        <f>BC43/13</f>
        <v>178.384615384615</v>
      </c>
      <c r="BC43" s="365">
        <v>2319</v>
      </c>
      <c r="BD43" s="365">
        <f>SUM(V43:AH43)</f>
        <v>0</v>
      </c>
      <c r="BE43" s="378">
        <f>BD43/BC43</f>
        <v>0</v>
      </c>
      <c r="BF43" s="384"/>
      <c r="BG43" s="379">
        <f>SUM(I43:BA43)</f>
        <v>265</v>
      </c>
      <c r="BH43" s="379">
        <f t="shared" si="14"/>
        <v>-265</v>
      </c>
      <c r="BI43" s="380" t="e">
        <f>BG43/BF43</f>
        <v>#DIV/0!</v>
      </c>
      <c r="QX43" s="2">
        <v>11</v>
      </c>
    </row>
    <row r="44" s="4" customFormat="1" ht="17.4" spans="1:61">
      <c r="A44" s="38"/>
      <c r="B44" s="329" t="s">
        <v>119</v>
      </c>
      <c r="C44" s="330">
        <f t="shared" si="15"/>
        <v>137</v>
      </c>
      <c r="D44" s="331">
        <f>'2-Weekly Dashboard '!QS37</f>
        <v>145</v>
      </c>
      <c r="E44" s="331">
        <f>'2-Weekly Dashboard '!QT37</f>
        <v>0</v>
      </c>
      <c r="F44" s="332">
        <f>'2-Weekly Dashboard '!QU37</f>
        <v>34</v>
      </c>
      <c r="G44" s="332">
        <f>'2-Weekly Dashboard '!QV37</f>
        <v>111</v>
      </c>
      <c r="H44" s="333">
        <f>'2-Weekly Dashboard '!RB37</f>
        <v>0</v>
      </c>
      <c r="I44" s="351">
        <f>'2-Weekly Dashboard '!H37</f>
        <v>0</v>
      </c>
      <c r="J44" s="351">
        <f>'2-Weekly Dashboard '!R37</f>
        <v>11</v>
      </c>
      <c r="K44" s="351">
        <f>'2-Weekly Dashboard '!AB38</f>
        <v>0</v>
      </c>
      <c r="L44" s="351">
        <f>'2-Weekly Dashboard '!AL37</f>
        <v>16</v>
      </c>
      <c r="M44" s="351">
        <f>'2-Weekly Dashboard '!AV37</f>
        <v>6</v>
      </c>
      <c r="N44" s="351">
        <f>'2-Weekly Dashboard '!BF37</f>
        <v>0</v>
      </c>
      <c r="O44" s="351">
        <f>'2-Weekly Dashboard '!BP37</f>
        <v>16</v>
      </c>
      <c r="P44" s="351">
        <f>'2-Weekly Dashboard '!BZ37</f>
        <v>28</v>
      </c>
      <c r="Q44" s="351">
        <f>'2-Weekly Dashboard '!CJ37</f>
        <v>20</v>
      </c>
      <c r="R44" s="351">
        <f>'2-Weekly Dashboard '!CT37</f>
        <v>23</v>
      </c>
      <c r="S44" s="351">
        <f>'2-Weekly Dashboard '!DD37</f>
        <v>17</v>
      </c>
      <c r="T44" s="351">
        <f>'2-Weekly Dashboard '!DN37</f>
        <v>0</v>
      </c>
      <c r="U44" s="351">
        <f>'2-Weekly Dashboard '!DX37</f>
        <v>0</v>
      </c>
      <c r="V44" s="351">
        <f>'2-Weekly Dashboard '!EH37</f>
        <v>0</v>
      </c>
      <c r="W44" s="351">
        <f>'2-Weekly Dashboard '!ER37</f>
        <v>0</v>
      </c>
      <c r="X44" s="351">
        <f>'2-Weekly Dashboard '!FB37</f>
        <v>0</v>
      </c>
      <c r="Y44" s="351">
        <f>'2-Weekly Dashboard '!FL37</f>
        <v>0</v>
      </c>
      <c r="Z44" s="351">
        <f>'2-Weekly Dashboard '!FV37</f>
        <v>0</v>
      </c>
      <c r="AA44" s="351">
        <f>'2-Weekly Dashboard '!GF37</f>
        <v>0</v>
      </c>
      <c r="AB44" s="351">
        <f>'2-Weekly Dashboard '!GP37</f>
        <v>0</v>
      </c>
      <c r="AC44" s="351">
        <f>'2-Weekly Dashboard '!GZ37</f>
        <v>0</v>
      </c>
      <c r="AD44" s="351">
        <f>'2-Weekly Dashboard '!HJ37</f>
        <v>0</v>
      </c>
      <c r="AE44" s="351">
        <f>'2-Weekly Dashboard '!HT37</f>
        <v>0</v>
      </c>
      <c r="AF44" s="351">
        <f>'2-Weekly Dashboard '!ID37</f>
        <v>0</v>
      </c>
      <c r="AG44" s="351">
        <f>'2-Weekly Dashboard '!IN37</f>
        <v>0</v>
      </c>
      <c r="AH44" s="351">
        <f>'2-Weekly Dashboard '!IX37</f>
        <v>0</v>
      </c>
      <c r="AI44" s="351">
        <f>'2-Weekly Dashboard '!JH37</f>
        <v>0</v>
      </c>
      <c r="AJ44" s="351">
        <f>'2-Weekly Dashboard '!JR37</f>
        <v>0</v>
      </c>
      <c r="AK44" s="351">
        <f>'2-Weekly Dashboard '!KB37</f>
        <v>0</v>
      </c>
      <c r="AL44" s="351">
        <f>'2-Weekly Dashboard '!KL37</f>
        <v>0</v>
      </c>
      <c r="AM44" s="351">
        <f>'2-Weekly Dashboard '!KV37</f>
        <v>0</v>
      </c>
      <c r="AN44" s="351">
        <f>'2-Weekly Dashboard '!LF37</f>
        <v>0</v>
      </c>
      <c r="AO44" s="351">
        <f>'2-Weekly Dashboard '!LP37</f>
        <v>0</v>
      </c>
      <c r="AP44" s="351">
        <f>'2-Weekly Dashboard '!LZ37</f>
        <v>0</v>
      </c>
      <c r="AQ44" s="351">
        <f>'2-Weekly Dashboard '!MJ37</f>
        <v>0</v>
      </c>
      <c r="AR44" s="351">
        <f>'2-Weekly Dashboard '!MT37</f>
        <v>0</v>
      </c>
      <c r="AS44" s="351">
        <f>'2-Weekly Dashboard '!ND37</f>
        <v>0</v>
      </c>
      <c r="AT44" s="351">
        <f>'2-Weekly Dashboard '!NN37</f>
        <v>0</v>
      </c>
      <c r="AU44" s="351">
        <f>'2-Weekly Dashboard '!NX37</f>
        <v>0</v>
      </c>
      <c r="AV44" s="351">
        <f>'2-Weekly Dashboard '!OH37</f>
        <v>0</v>
      </c>
      <c r="AW44" s="351">
        <f>'2-Weekly Dashboard '!OR37</f>
        <v>0</v>
      </c>
      <c r="AX44" s="351">
        <f>'2-Weekly Dashboard '!PB37</f>
        <v>0</v>
      </c>
      <c r="AY44" s="351">
        <f>'2-Weekly Dashboard '!PL37</f>
        <v>0</v>
      </c>
      <c r="AZ44" s="351">
        <f>'2-Weekly Dashboard '!PV37</f>
        <v>0</v>
      </c>
      <c r="BA44" s="351">
        <f>'2-Weekly Dashboard '!QF37</f>
        <v>0</v>
      </c>
      <c r="BB44" s="367"/>
      <c r="BC44" s="370"/>
      <c r="BD44" s="370"/>
      <c r="BE44" s="382"/>
      <c r="BF44" s="383"/>
      <c r="BG44" s="379"/>
      <c r="BH44" s="379">
        <f t="shared" si="14"/>
        <v>0</v>
      </c>
      <c r="BI44" s="380"/>
    </row>
    <row r="45" s="4" customFormat="1" ht="18.15" spans="1:61">
      <c r="A45" s="38"/>
      <c r="B45" s="329" t="s">
        <v>120</v>
      </c>
      <c r="C45" s="330">
        <f t="shared" si="15"/>
        <v>128</v>
      </c>
      <c r="D45" s="331">
        <f>'2-Weekly Dashboard '!QS38</f>
        <v>120</v>
      </c>
      <c r="E45" s="331"/>
      <c r="F45" s="332">
        <f>'2-Weekly Dashboard '!QU38</f>
        <v>7</v>
      </c>
      <c r="G45" s="332">
        <f>'2-Weekly Dashboard '!QV38</f>
        <v>113</v>
      </c>
      <c r="H45" s="333"/>
      <c r="I45" s="351">
        <f>'2-Weekly Dashboard '!H38</f>
        <v>0</v>
      </c>
      <c r="J45" s="351">
        <f>'2-Weekly Dashboard '!R38</f>
        <v>0</v>
      </c>
      <c r="K45" s="351">
        <f>'2-Weekly Dashboard '!AB37</f>
        <v>8</v>
      </c>
      <c r="L45" s="351">
        <f>'2-Weekly Dashboard '!AL38</f>
        <v>12</v>
      </c>
      <c r="M45" s="351">
        <f>'2-Weekly Dashboard '!AV38</f>
        <v>9</v>
      </c>
      <c r="N45" s="351">
        <f>'2-Weekly Dashboard '!BF38</f>
        <v>11</v>
      </c>
      <c r="O45" s="351">
        <f>'2-Weekly Dashboard '!BP38</f>
        <v>17</v>
      </c>
      <c r="P45" s="351">
        <f>'2-Weekly Dashboard '!BZ38</f>
        <v>18</v>
      </c>
      <c r="Q45" s="351">
        <f>'2-Weekly Dashboard '!CJ38</f>
        <v>14</v>
      </c>
      <c r="R45" s="351">
        <f>'2-Weekly Dashboard '!CT38</f>
        <v>10</v>
      </c>
      <c r="S45" s="351">
        <f>'2-Weekly Dashboard '!DD38</f>
        <v>29</v>
      </c>
      <c r="T45" s="351">
        <f>'2-Weekly Dashboard '!DN38</f>
        <v>0</v>
      </c>
      <c r="U45" s="351">
        <f>'2-Weekly Dashboard '!DX38</f>
        <v>0</v>
      </c>
      <c r="V45" s="351">
        <f>'2-Weekly Dashboard '!EH38</f>
        <v>0</v>
      </c>
      <c r="W45" s="351">
        <f>'2-Weekly Dashboard '!ER38</f>
        <v>0</v>
      </c>
      <c r="X45" s="351">
        <f>'2-Weekly Dashboard '!FB38</f>
        <v>0</v>
      </c>
      <c r="Y45" s="351">
        <f>'2-Weekly Dashboard '!FL38</f>
        <v>0</v>
      </c>
      <c r="Z45" s="351">
        <f>'2-Weekly Dashboard '!FV38</f>
        <v>0</v>
      </c>
      <c r="AA45" s="351">
        <f>'2-Weekly Dashboard '!GF38</f>
        <v>0</v>
      </c>
      <c r="AB45" s="351">
        <f>'2-Weekly Dashboard '!GP38</f>
        <v>0</v>
      </c>
      <c r="AC45" s="351">
        <f>'2-Weekly Dashboard '!GZ38</f>
        <v>0</v>
      </c>
      <c r="AD45" s="351">
        <f>'2-Weekly Dashboard '!HJ38</f>
        <v>0</v>
      </c>
      <c r="AE45" s="351">
        <f>'2-Weekly Dashboard '!HT38</f>
        <v>0</v>
      </c>
      <c r="AF45" s="351">
        <f>'2-Weekly Dashboard '!ID38</f>
        <v>0</v>
      </c>
      <c r="AG45" s="351">
        <f>'2-Weekly Dashboard '!IN38</f>
        <v>0</v>
      </c>
      <c r="AH45" s="351">
        <f>'2-Weekly Dashboard '!IX38</f>
        <v>0</v>
      </c>
      <c r="AI45" s="351">
        <f>'2-Weekly Dashboard '!JH38</f>
        <v>0</v>
      </c>
      <c r="AJ45" s="351">
        <f>'2-Weekly Dashboard '!JR38</f>
        <v>0</v>
      </c>
      <c r="AK45" s="351">
        <f>'2-Weekly Dashboard '!KB38</f>
        <v>0</v>
      </c>
      <c r="AL45" s="351">
        <f>'2-Weekly Dashboard '!KL38</f>
        <v>0</v>
      </c>
      <c r="AM45" s="351">
        <f>'2-Weekly Dashboard '!KV38</f>
        <v>0</v>
      </c>
      <c r="AN45" s="351">
        <f>'2-Weekly Dashboard '!LF38</f>
        <v>0</v>
      </c>
      <c r="AO45" s="351">
        <f>'2-Weekly Dashboard '!LP38</f>
        <v>0</v>
      </c>
      <c r="AP45" s="351">
        <f>'2-Weekly Dashboard '!LZ38</f>
        <v>0</v>
      </c>
      <c r="AQ45" s="351">
        <f>'2-Weekly Dashboard '!MJ38</f>
        <v>0</v>
      </c>
      <c r="AR45" s="351">
        <f>'2-Weekly Dashboard '!MT38</f>
        <v>0</v>
      </c>
      <c r="AS45" s="351">
        <f>'2-Weekly Dashboard '!ND38</f>
        <v>0</v>
      </c>
      <c r="AT45" s="351">
        <f>'2-Weekly Dashboard '!NN38</f>
        <v>0</v>
      </c>
      <c r="AU45" s="351">
        <f>'2-Weekly Dashboard '!NX38</f>
        <v>0</v>
      </c>
      <c r="AV45" s="351">
        <f>'2-Weekly Dashboard '!OH38</f>
        <v>0</v>
      </c>
      <c r="AW45" s="351">
        <f>'2-Weekly Dashboard '!OR38</f>
        <v>0</v>
      </c>
      <c r="AX45" s="351">
        <f>'2-Weekly Dashboard '!PB38</f>
        <v>0</v>
      </c>
      <c r="AY45" s="351">
        <f>'2-Weekly Dashboard '!PL38</f>
        <v>0</v>
      </c>
      <c r="AZ45" s="351">
        <f>'2-Weekly Dashboard '!PV38</f>
        <v>0</v>
      </c>
      <c r="BA45" s="351">
        <f>'2-Weekly Dashboard '!QF38</f>
        <v>0</v>
      </c>
      <c r="BB45" s="367"/>
      <c r="BC45" s="370"/>
      <c r="BD45" s="370"/>
      <c r="BE45" s="382"/>
      <c r="BF45" s="383"/>
      <c r="BG45" s="379"/>
      <c r="BH45" s="379">
        <f t="shared" si="14"/>
        <v>0</v>
      </c>
      <c r="BI45" s="380"/>
    </row>
    <row r="46" s="2" customFormat="1" ht="17.4" spans="1:466">
      <c r="A46" s="324" t="s">
        <v>121</v>
      </c>
      <c r="B46" s="325"/>
      <c r="C46" s="335">
        <f t="shared" si="15"/>
        <v>493</v>
      </c>
      <c r="D46" s="336">
        <f>'2-Weekly Dashboard '!QS47</f>
        <v>493</v>
      </c>
      <c r="E46" s="336">
        <f>'2-Weekly Dashboard '!QT47</f>
        <v>0</v>
      </c>
      <c r="F46" s="336">
        <f>'2-Weekly Dashboard '!QU47</f>
        <v>30</v>
      </c>
      <c r="G46" s="336">
        <f>'2-Weekly Dashboard '!QV47</f>
        <v>463</v>
      </c>
      <c r="H46" s="337">
        <f>'2-Weekly Dashboard '!RB47</f>
        <v>0</v>
      </c>
      <c r="I46" s="354">
        <f>'2-Weekly Dashboard '!H47</f>
        <v>7</v>
      </c>
      <c r="J46" s="354">
        <f>'2-Weekly Dashboard '!R47</f>
        <v>33</v>
      </c>
      <c r="K46" s="354">
        <f>'2-Weekly Dashboard '!AB47</f>
        <v>38</v>
      </c>
      <c r="L46" s="354">
        <f>'2-Weekly Dashboard '!AL47</f>
        <v>77</v>
      </c>
      <c r="M46" s="354">
        <f>'2-Weekly Dashboard '!AV47</f>
        <v>37</v>
      </c>
      <c r="N46" s="354">
        <f>'2-Weekly Dashboard '!BF47</f>
        <v>58</v>
      </c>
      <c r="O46" s="354">
        <f>'2-Weekly Dashboard '!BP47</f>
        <v>65</v>
      </c>
      <c r="P46" s="354">
        <f>'2-Weekly Dashboard '!BZ47</f>
        <v>71</v>
      </c>
      <c r="Q46" s="354">
        <f>'2-Weekly Dashboard '!CJ47</f>
        <v>17</v>
      </c>
      <c r="R46" s="354">
        <f>'2-Weekly Dashboard '!CT47</f>
        <v>37</v>
      </c>
      <c r="S46" s="354">
        <f>'2-Weekly Dashboard '!DD47</f>
        <v>53</v>
      </c>
      <c r="T46" s="354">
        <f>'2-Weekly Dashboard '!DN47</f>
        <v>0</v>
      </c>
      <c r="U46" s="354">
        <f>'2-Weekly Dashboard '!DX47</f>
        <v>0</v>
      </c>
      <c r="V46" s="354">
        <f>'2-Weekly Dashboard '!EH47</f>
        <v>0</v>
      </c>
      <c r="W46" s="354">
        <f>'2-Weekly Dashboard '!ER47</f>
        <v>0</v>
      </c>
      <c r="X46" s="354">
        <f>'2-Weekly Dashboard '!FB47</f>
        <v>0</v>
      </c>
      <c r="Y46" s="354">
        <f>'2-Weekly Dashboard '!FL47</f>
        <v>0</v>
      </c>
      <c r="Z46" s="354">
        <f>'2-Weekly Dashboard '!FV47</f>
        <v>0</v>
      </c>
      <c r="AA46" s="354">
        <f>'2-Weekly Dashboard '!GF47</f>
        <v>0</v>
      </c>
      <c r="AB46" s="354">
        <f>'2-Weekly Dashboard '!GP47</f>
        <v>0</v>
      </c>
      <c r="AC46" s="354">
        <f>'2-Weekly Dashboard '!GZ47</f>
        <v>0</v>
      </c>
      <c r="AD46" s="354">
        <f>'2-Weekly Dashboard '!HJ47</f>
        <v>0</v>
      </c>
      <c r="AE46" s="354">
        <f>'2-Weekly Dashboard '!HT47</f>
        <v>0</v>
      </c>
      <c r="AF46" s="354">
        <f>'2-Weekly Dashboard '!ID47</f>
        <v>0</v>
      </c>
      <c r="AG46" s="354">
        <f>'2-Weekly Dashboard '!IN47</f>
        <v>0</v>
      </c>
      <c r="AH46" s="354">
        <f>'2-Weekly Dashboard '!IX47</f>
        <v>0</v>
      </c>
      <c r="AI46" s="354">
        <f>'2-Weekly Dashboard '!JH47</f>
        <v>0</v>
      </c>
      <c r="AJ46" s="354">
        <f>'2-Weekly Dashboard '!JR47</f>
        <v>0</v>
      </c>
      <c r="AK46" s="354">
        <f>'2-Weekly Dashboard '!KB47</f>
        <v>0</v>
      </c>
      <c r="AL46" s="354">
        <f>AL47+AL48+AL50+AL51</f>
        <v>0</v>
      </c>
      <c r="AM46" s="354">
        <f>'2-Weekly Dashboard '!KV47</f>
        <v>0</v>
      </c>
      <c r="AN46" s="354">
        <f>'2-Weekly Dashboard '!LF47</f>
        <v>0</v>
      </c>
      <c r="AO46" s="354">
        <f>'2-Weekly Dashboard '!LP47</f>
        <v>0</v>
      </c>
      <c r="AP46" s="354">
        <f>'2-Weekly Dashboard '!LZ47</f>
        <v>0</v>
      </c>
      <c r="AQ46" s="354">
        <f>'2-Weekly Dashboard '!MJ47</f>
        <v>0</v>
      </c>
      <c r="AR46" s="354">
        <f>'2-Weekly Dashboard '!MT47</f>
        <v>0</v>
      </c>
      <c r="AS46" s="354">
        <f>'2-Weekly Dashboard '!ND47</f>
        <v>0</v>
      </c>
      <c r="AT46" s="354">
        <f>'2-Weekly Dashboard '!NN47</f>
        <v>0</v>
      </c>
      <c r="AU46" s="354">
        <f>'2-Weekly Dashboard '!NX47</f>
        <v>0</v>
      </c>
      <c r="AV46" s="354">
        <f>'2-Weekly Dashboard '!OH47</f>
        <v>0</v>
      </c>
      <c r="AW46" s="354">
        <f>'2-Weekly Dashboard '!OR47</f>
        <v>0</v>
      </c>
      <c r="AX46" s="354">
        <f>'2-Weekly Dashboard '!PB47</f>
        <v>0</v>
      </c>
      <c r="AY46" s="354">
        <f>'2-Weekly Dashboard '!PL47</f>
        <v>0</v>
      </c>
      <c r="AZ46" s="354">
        <f>'2-Weekly Dashboard '!PV47</f>
        <v>0</v>
      </c>
      <c r="BA46" s="354">
        <f>'2-Weekly Dashboard '!QF47</f>
        <v>0</v>
      </c>
      <c r="BB46" s="350">
        <f>BC46/13</f>
        <v>243.615384615385</v>
      </c>
      <c r="BC46" s="365">
        <v>3167</v>
      </c>
      <c r="BD46" s="365">
        <f>SUM(V46:AH46)</f>
        <v>0</v>
      </c>
      <c r="BE46" s="378">
        <f>BD46/BC46</f>
        <v>0</v>
      </c>
      <c r="BF46" s="384"/>
      <c r="BG46" s="379">
        <f>SUM(I46:BA46)</f>
        <v>493</v>
      </c>
      <c r="BH46" s="379">
        <f t="shared" si="14"/>
        <v>-493</v>
      </c>
      <c r="BI46" s="380" t="e">
        <f>BG46/BF46</f>
        <v>#DIV/0!</v>
      </c>
      <c r="QX46" s="2">
        <v>177</v>
      </c>
    </row>
    <row r="47" s="4" customFormat="1" ht="17.4" spans="1:61">
      <c r="A47" s="54"/>
      <c r="B47" s="329" t="s">
        <v>122</v>
      </c>
      <c r="C47" s="330">
        <f t="shared" si="15"/>
        <v>139</v>
      </c>
      <c r="D47" s="331">
        <f>'2-Weekly Dashboard '!QS48</f>
        <v>139</v>
      </c>
      <c r="E47" s="331">
        <f>'2-Weekly Dashboard '!QT48</f>
        <v>0</v>
      </c>
      <c r="F47" s="332">
        <f>'2-Weekly Dashboard '!QU48</f>
        <v>17</v>
      </c>
      <c r="G47" s="332">
        <f>'2-Weekly Dashboard '!QV48</f>
        <v>122</v>
      </c>
      <c r="H47" s="333">
        <f>'2-Weekly Dashboard '!RB48</f>
        <v>0</v>
      </c>
      <c r="I47" s="351">
        <f>'2-Weekly Dashboard '!H48</f>
        <v>7</v>
      </c>
      <c r="J47">
        <f>'2-Weekly Dashboard '!R48</f>
        <v>11</v>
      </c>
      <c r="K47" s="351">
        <f>'2-Weekly Dashboard '!AB48</f>
        <v>10</v>
      </c>
      <c r="L47">
        <f>'2-Weekly Dashboard '!AL48</f>
        <v>12</v>
      </c>
      <c r="M47" s="351">
        <f>'2-Weekly Dashboard '!AV48</f>
        <v>13</v>
      </c>
      <c r="N47" s="351">
        <f>'2-Weekly Dashboard '!BF48</f>
        <v>14</v>
      </c>
      <c r="O47" s="351">
        <f>'2-Weekly Dashboard '!BP48</f>
        <v>12</v>
      </c>
      <c r="P47" s="351">
        <f>'2-Weekly Dashboard '!BZ48</f>
        <v>18</v>
      </c>
      <c r="Q47" s="351">
        <f>'2-Weekly Dashboard '!CJ48</f>
        <v>4</v>
      </c>
      <c r="R47" s="351">
        <f>'2-Weekly Dashboard '!CT48</f>
        <v>21</v>
      </c>
      <c r="S47" s="351">
        <f>'2-Weekly Dashboard '!DD48</f>
        <v>17</v>
      </c>
      <c r="T47" s="351">
        <f>'2-Weekly Dashboard '!DN48</f>
        <v>0</v>
      </c>
      <c r="U47" s="351">
        <f>'2-Weekly Dashboard '!DX48</f>
        <v>0</v>
      </c>
      <c r="V47" s="351">
        <f>'2-Weekly Dashboard '!EH48</f>
        <v>0</v>
      </c>
      <c r="W47" s="351">
        <f>'2-Weekly Dashboard '!ER48</f>
        <v>0</v>
      </c>
      <c r="X47" s="351">
        <f>'2-Weekly Dashboard '!FB48</f>
        <v>0</v>
      </c>
      <c r="Y47" s="351">
        <f>'2-Weekly Dashboard '!FL48</f>
        <v>0</v>
      </c>
      <c r="Z47" s="351">
        <f>'2-Weekly Dashboard '!FV48</f>
        <v>0</v>
      </c>
      <c r="AA47" s="351">
        <f>'2-Weekly Dashboard '!GF48</f>
        <v>0</v>
      </c>
      <c r="AB47" s="351">
        <f>'2-Weekly Dashboard '!GP48</f>
        <v>0</v>
      </c>
      <c r="AC47" s="351">
        <f>'2-Weekly Dashboard '!GZ48</f>
        <v>0</v>
      </c>
      <c r="AD47" s="351">
        <f>'2-Weekly Dashboard '!HJ48</f>
        <v>0</v>
      </c>
      <c r="AE47" s="351">
        <f>'2-Weekly Dashboard '!HT48</f>
        <v>0</v>
      </c>
      <c r="AF47" s="351">
        <f>'2-Weekly Dashboard '!ID48</f>
        <v>0</v>
      </c>
      <c r="AG47" s="351">
        <f>'2-Weekly Dashboard '!IN48</f>
        <v>0</v>
      </c>
      <c r="AH47" s="351">
        <f>'2-Weekly Dashboard '!IX48</f>
        <v>0</v>
      </c>
      <c r="AI47" s="351">
        <f>'2-Weekly Dashboard '!JH48</f>
        <v>0</v>
      </c>
      <c r="AJ47" s="351">
        <f>'2-Weekly Dashboard '!JR48</f>
        <v>0</v>
      </c>
      <c r="AK47" s="351">
        <f>'2-Weekly Dashboard '!KB48</f>
        <v>0</v>
      </c>
      <c r="AL47" s="351">
        <f>'2-Weekly Dashboard '!KL48</f>
        <v>0</v>
      </c>
      <c r="AM47" s="351">
        <f>'2-Weekly Dashboard '!KV48</f>
        <v>0</v>
      </c>
      <c r="AN47" s="351">
        <f>'2-Weekly Dashboard '!LF48</f>
        <v>0</v>
      </c>
      <c r="AO47" s="351">
        <f>'2-Weekly Dashboard '!LP48</f>
        <v>0</v>
      </c>
      <c r="AP47" s="351">
        <f>'2-Weekly Dashboard '!LZ48</f>
        <v>0</v>
      </c>
      <c r="AQ47" s="351">
        <f>'2-Weekly Dashboard '!MJ48</f>
        <v>0</v>
      </c>
      <c r="AR47" s="351">
        <f>'2-Weekly Dashboard '!MT48</f>
        <v>0</v>
      </c>
      <c r="AS47" s="351">
        <f>'2-Weekly Dashboard '!ND48</f>
        <v>0</v>
      </c>
      <c r="AT47" s="351">
        <f>'2-Weekly Dashboard '!NN48</f>
        <v>0</v>
      </c>
      <c r="AU47" s="351">
        <f>'2-Weekly Dashboard '!NX48</f>
        <v>0</v>
      </c>
      <c r="AV47" s="351">
        <f>'2-Weekly Dashboard '!OH48</f>
        <v>0</v>
      </c>
      <c r="AW47" s="351">
        <f>'2-Weekly Dashboard '!OR48</f>
        <v>0</v>
      </c>
      <c r="AX47" s="351">
        <f>'2-Weekly Dashboard '!PB48</f>
        <v>0</v>
      </c>
      <c r="AY47" s="351">
        <f>'2-Weekly Dashboard '!PL48</f>
        <v>0</v>
      </c>
      <c r="AZ47" s="351">
        <f>'2-Weekly Dashboard '!PV48</f>
        <v>0</v>
      </c>
      <c r="BA47" s="351">
        <f>'2-Weekly Dashboard '!QF48</f>
        <v>0</v>
      </c>
      <c r="BB47" s="367"/>
      <c r="BC47" s="370"/>
      <c r="BD47" s="370"/>
      <c r="BE47" s="382"/>
      <c r="BF47" s="383"/>
      <c r="BG47" s="379"/>
      <c r="BH47" s="379">
        <f t="shared" si="14"/>
        <v>0</v>
      </c>
      <c r="BI47" s="380"/>
    </row>
    <row r="48" s="4" customFormat="1" ht="17.4" spans="1:466">
      <c r="A48" s="54"/>
      <c r="B48" s="329" t="s">
        <v>123</v>
      </c>
      <c r="C48" s="330">
        <f t="shared" si="15"/>
        <v>149</v>
      </c>
      <c r="D48" s="331">
        <f>'2-Weekly Dashboard '!QS49</f>
        <v>149</v>
      </c>
      <c r="E48" s="331">
        <f>'2-Weekly Dashboard '!QT49</f>
        <v>0</v>
      </c>
      <c r="F48" s="332">
        <f>'2-Weekly Dashboard '!QU49</f>
        <v>0</v>
      </c>
      <c r="G48" s="332">
        <f>'2-Weekly Dashboard '!QV49</f>
        <v>149</v>
      </c>
      <c r="H48" s="333">
        <f>'2-Weekly Dashboard '!RB49</f>
        <v>0</v>
      </c>
      <c r="I48" s="351">
        <f>'2-Weekly Dashboard '!H49</f>
        <v>0</v>
      </c>
      <c r="J48">
        <f>'2-Weekly Dashboard '!R49</f>
        <v>7</v>
      </c>
      <c r="K48" s="351">
        <f>'2-Weekly Dashboard '!AB49</f>
        <v>0</v>
      </c>
      <c r="L48">
        <f>'2-Weekly Dashboard '!AL49</f>
        <v>31</v>
      </c>
      <c r="M48" s="351">
        <f>'2-Weekly Dashboard '!AV49</f>
        <v>12</v>
      </c>
      <c r="N48" s="351">
        <f>'2-Weekly Dashboard '!BF49</f>
        <v>13</v>
      </c>
      <c r="O48" s="351">
        <f>'2-Weekly Dashboard '!BP49</f>
        <v>22</v>
      </c>
      <c r="P48" s="351">
        <f>'2-Weekly Dashboard '!BZ49</f>
        <v>25</v>
      </c>
      <c r="Q48" s="351">
        <f>'2-Weekly Dashboard '!CJ49</f>
        <v>3</v>
      </c>
      <c r="R48" s="351">
        <f>'2-Weekly Dashboard '!CT49</f>
        <v>13</v>
      </c>
      <c r="S48" s="351">
        <f>'2-Weekly Dashboard '!DD49</f>
        <v>23</v>
      </c>
      <c r="T48" s="351">
        <f>'2-Weekly Dashboard '!DN49</f>
        <v>0</v>
      </c>
      <c r="U48" s="351">
        <f>'2-Weekly Dashboard '!DX49</f>
        <v>0</v>
      </c>
      <c r="V48" s="351">
        <f>'2-Weekly Dashboard '!EH49</f>
        <v>0</v>
      </c>
      <c r="W48" s="351">
        <f>'2-Weekly Dashboard '!ER49</f>
        <v>0</v>
      </c>
      <c r="X48" s="351">
        <f>'2-Weekly Dashboard '!FB49</f>
        <v>0</v>
      </c>
      <c r="Y48" s="351">
        <f>'2-Weekly Dashboard '!FL49</f>
        <v>0</v>
      </c>
      <c r="Z48" s="351">
        <f>'2-Weekly Dashboard '!FV49</f>
        <v>0</v>
      </c>
      <c r="AA48" s="351">
        <f>'2-Weekly Dashboard '!GF49</f>
        <v>0</v>
      </c>
      <c r="AB48" s="351">
        <f>'2-Weekly Dashboard '!GP49</f>
        <v>0</v>
      </c>
      <c r="AC48" s="351">
        <f>'2-Weekly Dashboard '!GZ49</f>
        <v>0</v>
      </c>
      <c r="AD48" s="351">
        <f>'2-Weekly Dashboard '!HJ49</f>
        <v>0</v>
      </c>
      <c r="AE48" s="351">
        <f>'2-Weekly Dashboard '!HT49</f>
        <v>0</v>
      </c>
      <c r="AF48" s="351">
        <f>'2-Weekly Dashboard '!ID49</f>
        <v>0</v>
      </c>
      <c r="AG48" s="351">
        <f>'2-Weekly Dashboard '!IN49</f>
        <v>0</v>
      </c>
      <c r="AH48" s="351">
        <f>'2-Weekly Dashboard '!IX49</f>
        <v>0</v>
      </c>
      <c r="AI48" s="351">
        <f>'2-Weekly Dashboard '!JH49</f>
        <v>0</v>
      </c>
      <c r="AJ48" s="351">
        <f>'2-Weekly Dashboard '!JR49</f>
        <v>0</v>
      </c>
      <c r="AK48" s="351">
        <f>'2-Weekly Dashboard '!KB49</f>
        <v>0</v>
      </c>
      <c r="AL48" s="351">
        <f>'2-Weekly Dashboard '!KL49</f>
        <v>0</v>
      </c>
      <c r="AM48" s="351">
        <f>'2-Weekly Dashboard '!KV49</f>
        <v>0</v>
      </c>
      <c r="AN48" s="351">
        <f>'2-Weekly Dashboard '!LF49</f>
        <v>0</v>
      </c>
      <c r="AO48" s="351">
        <f>'2-Weekly Dashboard '!LP49</f>
        <v>0</v>
      </c>
      <c r="AP48" s="351">
        <f>'2-Weekly Dashboard '!LZ49</f>
        <v>0</v>
      </c>
      <c r="AQ48" s="351">
        <f>'2-Weekly Dashboard '!MJ49</f>
        <v>0</v>
      </c>
      <c r="AR48" s="351">
        <f>'2-Weekly Dashboard '!MT49</f>
        <v>0</v>
      </c>
      <c r="AS48" s="351">
        <f>'2-Weekly Dashboard '!ND49</f>
        <v>0</v>
      </c>
      <c r="AT48" s="351">
        <f>'2-Weekly Dashboard '!NN49</f>
        <v>0</v>
      </c>
      <c r="AU48" s="351">
        <f>'2-Weekly Dashboard '!NX49</f>
        <v>0</v>
      </c>
      <c r="AV48" s="351">
        <f>'2-Weekly Dashboard '!OH49</f>
        <v>0</v>
      </c>
      <c r="AW48" s="351">
        <f>'2-Weekly Dashboard '!OR49</f>
        <v>0</v>
      </c>
      <c r="AX48" s="351">
        <f>'2-Weekly Dashboard '!PB49</f>
        <v>0</v>
      </c>
      <c r="AY48" s="351">
        <f>'2-Weekly Dashboard '!PL49</f>
        <v>0</v>
      </c>
      <c r="AZ48" s="351">
        <f>'2-Weekly Dashboard '!PV49</f>
        <v>0</v>
      </c>
      <c r="BA48" s="351">
        <f>'2-Weekly Dashboard '!QF49</f>
        <v>0</v>
      </c>
      <c r="BB48" s="367"/>
      <c r="BC48" s="370"/>
      <c r="BD48" s="370"/>
      <c r="BE48" s="382"/>
      <c r="BF48" s="383"/>
      <c r="BG48" s="379"/>
      <c r="BH48" s="379">
        <f t="shared" si="14"/>
        <v>0</v>
      </c>
      <c r="BI48" s="380"/>
      <c r="QW48" s="4">
        <v>0</v>
      </c>
      <c r="QX48" s="4">
        <v>95</v>
      </c>
    </row>
    <row r="49" s="4" customFormat="1" ht="13.5" hidden="1" customHeight="1" spans="1:465">
      <c r="A49" s="54"/>
      <c r="B49" s="329"/>
      <c r="C49" s="330">
        <f t="shared" si="15"/>
        <v>0</v>
      </c>
      <c r="D49" s="331">
        <f>'2-Weekly Dashboard '!QS50</f>
        <v>0</v>
      </c>
      <c r="E49" s="331">
        <f>'2-Weekly Dashboard '!QT50</f>
        <v>0</v>
      </c>
      <c r="F49" s="332">
        <f>'2-Weekly Dashboard '!QU50</f>
        <v>0</v>
      </c>
      <c r="G49" s="332">
        <f>'2-Weekly Dashboard '!QV50</f>
        <v>0</v>
      </c>
      <c r="H49" s="333">
        <f>'2-Weekly Dashboard '!RB50</f>
        <v>0</v>
      </c>
      <c r="I49" s="351">
        <f>'2-Weekly Dashboard '!H50</f>
        <v>0</v>
      </c>
      <c r="J49" s="351">
        <f>'2-Weekly Dashboard '!R50</f>
        <v>0</v>
      </c>
      <c r="K49" s="351">
        <f>'2-Weekly Dashboard '!AB50</f>
        <v>0</v>
      </c>
      <c r="L49" s="351">
        <f>'2-Weekly Dashboard '!AL50</f>
        <v>0</v>
      </c>
      <c r="M49" s="351">
        <f>'2-Weekly Dashboard '!AV50</f>
        <v>0</v>
      </c>
      <c r="N49" s="351">
        <f>'2-Weekly Dashboard '!BF50</f>
        <v>0</v>
      </c>
      <c r="O49" s="351">
        <f>'2-Weekly Dashboard '!BP50</f>
        <v>0</v>
      </c>
      <c r="P49" s="351">
        <f>'2-Weekly Dashboard '!BZ50</f>
        <v>0</v>
      </c>
      <c r="Q49" s="351">
        <f>'2-Weekly Dashboard '!CJ50</f>
        <v>0</v>
      </c>
      <c r="R49" s="351">
        <f>'2-Weekly Dashboard '!CT50</f>
        <v>0</v>
      </c>
      <c r="S49" s="351">
        <f>'2-Weekly Dashboard '!DD50</f>
        <v>0</v>
      </c>
      <c r="T49" s="351">
        <f>'2-Weekly Dashboard '!DN50</f>
        <v>0</v>
      </c>
      <c r="U49" s="351">
        <f>'2-Weekly Dashboard '!DX50</f>
        <v>0</v>
      </c>
      <c r="V49" s="351">
        <f>'2-Weekly Dashboard '!EH50</f>
        <v>0</v>
      </c>
      <c r="W49" s="351">
        <f>'2-Weekly Dashboard '!ER50</f>
        <v>0</v>
      </c>
      <c r="X49" s="351">
        <f>'2-Weekly Dashboard '!FB50</f>
        <v>0</v>
      </c>
      <c r="Y49" s="351">
        <f>'2-Weekly Dashboard '!FL50</f>
        <v>0</v>
      </c>
      <c r="Z49" s="351">
        <f>'2-Weekly Dashboard '!FV50</f>
        <v>0</v>
      </c>
      <c r="AA49" s="351">
        <f>'2-Weekly Dashboard '!GF50</f>
        <v>0</v>
      </c>
      <c r="AB49" s="351">
        <f>'2-Weekly Dashboard '!GP50</f>
        <v>0</v>
      </c>
      <c r="AC49" s="351">
        <f>'2-Weekly Dashboard '!GZ50</f>
        <v>0</v>
      </c>
      <c r="AD49" s="351">
        <f>'2-Weekly Dashboard '!HJ50</f>
        <v>0</v>
      </c>
      <c r="AE49" s="351">
        <f>'2-Weekly Dashboard '!HT50</f>
        <v>0</v>
      </c>
      <c r="AF49" s="351"/>
      <c r="AG49" s="351">
        <f>'2-Weekly Dashboard '!IN50</f>
        <v>0</v>
      </c>
      <c r="AH49" s="351">
        <f>'2-Weekly Dashboard '!IX50</f>
        <v>0</v>
      </c>
      <c r="AI49" s="351">
        <f>'2-Weekly Dashboard '!JH50</f>
        <v>0</v>
      </c>
      <c r="AJ49" s="351">
        <f>'2-Weekly Dashboard '!JR50</f>
        <v>0</v>
      </c>
      <c r="AK49" s="351">
        <f>'2-Weekly Dashboard '!KB50</f>
        <v>0</v>
      </c>
      <c r="AL49" s="351">
        <f>'2-Weekly Dashboard '!KL50</f>
        <v>0</v>
      </c>
      <c r="AM49" s="351">
        <f>'2-Weekly Dashboard '!KV50</f>
        <v>0</v>
      </c>
      <c r="AN49" s="351">
        <f>'2-Weekly Dashboard '!LF50</f>
        <v>0</v>
      </c>
      <c r="AO49" s="351">
        <f>'2-Weekly Dashboard '!LP50</f>
        <v>0</v>
      </c>
      <c r="AP49" s="351">
        <f>'2-Weekly Dashboard '!LZ50</f>
        <v>0</v>
      </c>
      <c r="AQ49" s="351">
        <f>'2-Weekly Dashboard '!MJ50</f>
        <v>0</v>
      </c>
      <c r="AR49" s="351">
        <f>'2-Weekly Dashboard '!MT50</f>
        <v>0</v>
      </c>
      <c r="AS49" s="351">
        <f>'2-Weekly Dashboard '!ND50</f>
        <v>0</v>
      </c>
      <c r="AT49" s="351">
        <f>'2-Weekly Dashboard '!NN50</f>
        <v>0</v>
      </c>
      <c r="AU49" s="351">
        <f>'2-Weekly Dashboard '!NX50</f>
        <v>0</v>
      </c>
      <c r="AV49" s="351">
        <f>'2-Weekly Dashboard '!OH50</f>
        <v>0</v>
      </c>
      <c r="AW49" s="351">
        <f>'2-Weekly Dashboard '!OR50</f>
        <v>0</v>
      </c>
      <c r="AX49" s="351">
        <f>'2-Weekly Dashboard '!PB50</f>
        <v>0</v>
      </c>
      <c r="AY49" s="351">
        <f>'[1]2-Weekly Dashboard '!PL45</f>
        <v>0</v>
      </c>
      <c r="AZ49" s="351">
        <f>'[1]2-Weekly Dashboard '!PV45</f>
        <v>0</v>
      </c>
      <c r="BA49" s="351">
        <f>'[1]2-Weekly Dashboard '!QF45</f>
        <v>0</v>
      </c>
      <c r="BB49" s="367"/>
      <c r="BC49" s="370"/>
      <c r="BD49" s="370"/>
      <c r="BE49" s="382"/>
      <c r="BF49" s="383"/>
      <c r="BG49" s="379"/>
      <c r="BH49" s="379">
        <f t="shared" si="14"/>
        <v>0</v>
      </c>
      <c r="BI49" s="380"/>
      <c r="QW49" s="4">
        <v>1</v>
      </c>
    </row>
    <row r="50" s="4" customFormat="1" ht="17.4" spans="1:61">
      <c r="A50" s="54"/>
      <c r="B50" s="329" t="s">
        <v>124</v>
      </c>
      <c r="C50" s="330">
        <f t="shared" si="15"/>
        <v>94</v>
      </c>
      <c r="D50" s="331">
        <f>'2-Weekly Dashboard '!QS51</f>
        <v>94</v>
      </c>
      <c r="E50" s="331">
        <f>'2-Weekly Dashboard '!QT51</f>
        <v>0</v>
      </c>
      <c r="F50" s="332">
        <f>'2-Weekly Dashboard '!QU51</f>
        <v>3</v>
      </c>
      <c r="G50" s="332">
        <f>'2-Weekly Dashboard '!QV51</f>
        <v>91</v>
      </c>
      <c r="H50" s="333">
        <f>'2-Weekly Dashboard '!RB51</f>
        <v>0</v>
      </c>
      <c r="I50" s="351">
        <f>'2-Weekly Dashboard '!H51</f>
        <v>0</v>
      </c>
      <c r="J50" s="351">
        <f>'2-Weekly Dashboard '!R51</f>
        <v>15</v>
      </c>
      <c r="K50" s="351">
        <f>'2-Weekly Dashboard '!AB51</f>
        <v>21</v>
      </c>
      <c r="L50" s="351">
        <f>'2-Weekly Dashboard '!AL51</f>
        <v>15</v>
      </c>
      <c r="M50" s="351">
        <f>'2-Weekly Dashboard '!AV51</f>
        <v>0</v>
      </c>
      <c r="N50" s="351">
        <f>'2-Weekly Dashboard '!BF51</f>
        <v>0</v>
      </c>
      <c r="O50" s="351">
        <f>'2-Weekly Dashboard '!BP51</f>
        <v>0</v>
      </c>
      <c r="P50" s="351">
        <f>'2-Weekly Dashboard '!BZ51</f>
        <v>20</v>
      </c>
      <c r="Q50" s="351">
        <f>'2-Weekly Dashboard '!CJ51</f>
        <v>10</v>
      </c>
      <c r="R50" s="351">
        <f>'2-Weekly Dashboard '!CT51</f>
        <v>3</v>
      </c>
      <c r="S50" s="351">
        <f>'2-Weekly Dashboard '!DD51</f>
        <v>10</v>
      </c>
      <c r="T50" s="351">
        <f>'2-Weekly Dashboard '!DN51</f>
        <v>0</v>
      </c>
      <c r="U50" s="351">
        <f>'2-Weekly Dashboard '!DX51</f>
        <v>0</v>
      </c>
      <c r="V50" s="351">
        <f>'2-Weekly Dashboard '!EH51</f>
        <v>0</v>
      </c>
      <c r="W50" s="351">
        <f>'2-Weekly Dashboard '!ER51</f>
        <v>0</v>
      </c>
      <c r="X50" s="351">
        <f>'2-Weekly Dashboard '!FB51</f>
        <v>0</v>
      </c>
      <c r="Y50" s="351">
        <f>'2-Weekly Dashboard '!FL51</f>
        <v>0</v>
      </c>
      <c r="Z50" s="351">
        <f>'2-Weekly Dashboard '!FV51</f>
        <v>0</v>
      </c>
      <c r="AA50" s="351">
        <f>'2-Weekly Dashboard '!GF51</f>
        <v>0</v>
      </c>
      <c r="AB50" s="351">
        <f>'2-Weekly Dashboard '!GP51</f>
        <v>0</v>
      </c>
      <c r="AC50" s="351">
        <f>'2-Weekly Dashboard '!GZ51</f>
        <v>0</v>
      </c>
      <c r="AD50" s="351">
        <f>'2-Weekly Dashboard '!HJ51</f>
        <v>0</v>
      </c>
      <c r="AE50" s="351">
        <f>'2-Weekly Dashboard '!HT51</f>
        <v>0</v>
      </c>
      <c r="AF50" s="351">
        <f>'2-Weekly Dashboard '!ID51</f>
        <v>0</v>
      </c>
      <c r="AG50" s="351">
        <f>'2-Weekly Dashboard '!IN51</f>
        <v>0</v>
      </c>
      <c r="AH50" s="351">
        <f>'2-Weekly Dashboard '!IX51</f>
        <v>0</v>
      </c>
      <c r="AI50" s="351">
        <f>'2-Weekly Dashboard '!JH51</f>
        <v>0</v>
      </c>
      <c r="AJ50" s="351">
        <f>'2-Weekly Dashboard '!JR51</f>
        <v>0</v>
      </c>
      <c r="AK50" s="351">
        <f>'2-Weekly Dashboard '!KB51</f>
        <v>0</v>
      </c>
      <c r="AL50" s="351">
        <f>'2-Weekly Dashboard '!KL51</f>
        <v>0</v>
      </c>
      <c r="AM50" s="351">
        <f>'2-Weekly Dashboard '!KV51</f>
        <v>0</v>
      </c>
      <c r="AN50" s="351">
        <f>'2-Weekly Dashboard '!LF51</f>
        <v>0</v>
      </c>
      <c r="AO50" s="351">
        <f>'2-Weekly Dashboard '!LP51</f>
        <v>0</v>
      </c>
      <c r="AP50" s="351">
        <f>'2-Weekly Dashboard '!LZ51</f>
        <v>0</v>
      </c>
      <c r="AQ50" s="351">
        <f>'2-Weekly Dashboard '!MJ51</f>
        <v>0</v>
      </c>
      <c r="AR50" s="351">
        <f>'2-Weekly Dashboard '!MT51</f>
        <v>0</v>
      </c>
      <c r="AS50" s="351">
        <f>'2-Weekly Dashboard '!ND51</f>
        <v>0</v>
      </c>
      <c r="AT50" s="351">
        <f>'2-Weekly Dashboard '!NN51</f>
        <v>0</v>
      </c>
      <c r="AU50" s="351">
        <f>'2-Weekly Dashboard '!NX51</f>
        <v>0</v>
      </c>
      <c r="AV50" s="351">
        <f>'2-Weekly Dashboard '!OH51</f>
        <v>0</v>
      </c>
      <c r="AW50" s="351">
        <f>'2-Weekly Dashboard '!OR51</f>
        <v>0</v>
      </c>
      <c r="AX50" s="351">
        <f>'2-Weekly Dashboard '!PB51</f>
        <v>0</v>
      </c>
      <c r="AY50" s="351">
        <f>'2-Weekly Dashboard '!PL51</f>
        <v>0</v>
      </c>
      <c r="AZ50" s="351">
        <f>'2-Weekly Dashboard '!PV51</f>
        <v>0</v>
      </c>
      <c r="BA50" s="351">
        <f>'2-Weekly Dashboard '!QF51</f>
        <v>0</v>
      </c>
      <c r="BB50" s="367"/>
      <c r="BC50" s="370"/>
      <c r="BD50" s="370"/>
      <c r="BE50" s="382"/>
      <c r="BF50" s="383"/>
      <c r="BG50" s="379"/>
      <c r="BH50" s="379">
        <f t="shared" si="14"/>
        <v>0</v>
      </c>
      <c r="BI50" s="380"/>
    </row>
    <row r="51" s="4" customFormat="1" ht="18.15" spans="1:465">
      <c r="A51" s="38"/>
      <c r="B51" s="329" t="s">
        <v>125</v>
      </c>
      <c r="C51" s="330">
        <f t="shared" si="15"/>
        <v>111</v>
      </c>
      <c r="D51" s="331">
        <f>'2-Weekly Dashboard '!QS52</f>
        <v>111</v>
      </c>
      <c r="E51" s="331">
        <f>'2-Weekly Dashboard '!QT52</f>
        <v>0</v>
      </c>
      <c r="F51" s="332">
        <f>'2-Weekly Dashboard '!QU52</f>
        <v>10</v>
      </c>
      <c r="G51" s="332">
        <f>'2-Weekly Dashboard '!QV52</f>
        <v>101</v>
      </c>
      <c r="H51" s="333">
        <f>'2-Weekly Dashboard '!RB52</f>
        <v>0</v>
      </c>
      <c r="I51" s="351">
        <f>'2-Weekly Dashboard '!H52</f>
        <v>0</v>
      </c>
      <c r="J51" s="351">
        <f>'2-Weekly Dashboard '!R52</f>
        <v>0</v>
      </c>
      <c r="K51" s="351">
        <f>'2-Weekly Dashboard '!AB52</f>
        <v>7</v>
      </c>
      <c r="L51" s="351">
        <f>'2-Weekly Dashboard '!AL52</f>
        <v>19</v>
      </c>
      <c r="M51" s="351">
        <f>'2-Weekly Dashboard '!AV52</f>
        <v>12</v>
      </c>
      <c r="N51" s="351">
        <f>'2-Weekly Dashboard '!BF52</f>
        <v>31</v>
      </c>
      <c r="O51" s="351">
        <f>'2-Weekly Dashboard '!BP52</f>
        <v>31</v>
      </c>
      <c r="P51" s="351">
        <f>'2-Weekly Dashboard '!BZ52</f>
        <v>8</v>
      </c>
      <c r="Q51" s="351">
        <f>'2-Weekly Dashboard '!CJ52</f>
        <v>0</v>
      </c>
      <c r="R51" s="351">
        <f>'2-Weekly Dashboard '!CT52</f>
        <v>0</v>
      </c>
      <c r="S51" s="351">
        <f>'2-Weekly Dashboard '!DD52</f>
        <v>3</v>
      </c>
      <c r="T51" s="351">
        <f>'2-Weekly Dashboard '!DN52</f>
        <v>0</v>
      </c>
      <c r="U51" s="351">
        <f>'2-Weekly Dashboard '!DX52</f>
        <v>0</v>
      </c>
      <c r="V51" s="351">
        <f>'2-Weekly Dashboard '!EH52</f>
        <v>0</v>
      </c>
      <c r="W51" s="351">
        <f>'2-Weekly Dashboard '!ER52</f>
        <v>0</v>
      </c>
      <c r="X51" s="351">
        <f>'2-Weekly Dashboard '!FB52</f>
        <v>0</v>
      </c>
      <c r="Y51" s="351">
        <f>'2-Weekly Dashboard '!FL52</f>
        <v>0</v>
      </c>
      <c r="Z51" s="351">
        <f>'2-Weekly Dashboard '!FV52</f>
        <v>0</v>
      </c>
      <c r="AA51" s="351">
        <f>'2-Weekly Dashboard '!GF52</f>
        <v>0</v>
      </c>
      <c r="AB51" s="351">
        <f>'2-Weekly Dashboard '!GP52</f>
        <v>0</v>
      </c>
      <c r="AC51" s="351">
        <f>'2-Weekly Dashboard '!GZ52</f>
        <v>0</v>
      </c>
      <c r="AD51" s="351">
        <f>'2-Weekly Dashboard '!HJ52</f>
        <v>0</v>
      </c>
      <c r="AE51" s="351">
        <f>'2-Weekly Dashboard '!HT52</f>
        <v>0</v>
      </c>
      <c r="AF51" s="351">
        <f>'2-Weekly Dashboard '!ID52</f>
        <v>0</v>
      </c>
      <c r="AG51" s="351">
        <f>'2-Weekly Dashboard '!IN52</f>
        <v>0</v>
      </c>
      <c r="AH51" s="351">
        <f>'2-Weekly Dashboard '!IX52</f>
        <v>0</v>
      </c>
      <c r="AI51" s="351">
        <f>'2-Weekly Dashboard '!JH52</f>
        <v>0</v>
      </c>
      <c r="AJ51" s="351">
        <f>'2-Weekly Dashboard '!JR52</f>
        <v>0</v>
      </c>
      <c r="AK51" s="351">
        <f>'2-Weekly Dashboard '!KB52</f>
        <v>0</v>
      </c>
      <c r="AL51" s="351">
        <f>'2-Weekly Dashboard '!KL52</f>
        <v>0</v>
      </c>
      <c r="AM51" s="351">
        <f>'2-Weekly Dashboard '!KV52</f>
        <v>0</v>
      </c>
      <c r="AN51" s="351">
        <f>'2-Weekly Dashboard '!LF52</f>
        <v>0</v>
      </c>
      <c r="AO51" s="351">
        <f>'2-Weekly Dashboard '!LP52</f>
        <v>0</v>
      </c>
      <c r="AP51" s="351">
        <f>'2-Weekly Dashboard '!LZ52</f>
        <v>0</v>
      </c>
      <c r="AQ51" s="351">
        <f>'2-Weekly Dashboard '!MJ52</f>
        <v>0</v>
      </c>
      <c r="AR51" s="351">
        <f>'2-Weekly Dashboard '!MT52</f>
        <v>0</v>
      </c>
      <c r="AS51" s="351">
        <f>'2-Weekly Dashboard '!ND52</f>
        <v>0</v>
      </c>
      <c r="AT51" s="351">
        <f>'2-Weekly Dashboard '!NN52</f>
        <v>0</v>
      </c>
      <c r="AU51" s="351">
        <f>'2-Weekly Dashboard '!NX52</f>
        <v>0</v>
      </c>
      <c r="AV51" s="351">
        <f>'2-Weekly Dashboard '!OH52</f>
        <v>0</v>
      </c>
      <c r="AW51" s="351">
        <f>'2-Weekly Dashboard '!OR52</f>
        <v>0</v>
      </c>
      <c r="AX51" s="351">
        <f>'2-Weekly Dashboard '!PB52</f>
        <v>0</v>
      </c>
      <c r="AY51" s="351">
        <f>'2-Weekly Dashboard '!PL52</f>
        <v>0</v>
      </c>
      <c r="AZ51" s="351">
        <f>'2-Weekly Dashboard '!PV52</f>
        <v>0</v>
      </c>
      <c r="BA51" s="351">
        <f>'2-Weekly Dashboard '!QF52</f>
        <v>0</v>
      </c>
      <c r="BB51" s="367"/>
      <c r="BC51" s="370"/>
      <c r="BD51" s="370"/>
      <c r="BE51" s="382"/>
      <c r="BF51" s="383"/>
      <c r="BG51" s="379"/>
      <c r="BH51" s="379">
        <f t="shared" si="14"/>
        <v>0</v>
      </c>
      <c r="BI51" s="380"/>
      <c r="QW51" s="4">
        <v>28</v>
      </c>
    </row>
    <row r="52" s="2" customFormat="1" ht="17.4" spans="1:466">
      <c r="A52" s="324" t="s">
        <v>126</v>
      </c>
      <c r="B52" s="325"/>
      <c r="C52" s="335">
        <f>C53+C55+C54</f>
        <v>957</v>
      </c>
      <c r="D52" s="336">
        <f t="shared" ref="D52:G52" si="16">D53+D55+D54</f>
        <v>747</v>
      </c>
      <c r="E52" s="336">
        <f t="shared" si="16"/>
        <v>250</v>
      </c>
      <c r="F52" s="336">
        <f t="shared" si="16"/>
        <v>77</v>
      </c>
      <c r="G52" s="336">
        <f t="shared" si="16"/>
        <v>920</v>
      </c>
      <c r="H52" s="337">
        <f>'2-Weekly Dashboard '!RB39</f>
        <v>0</v>
      </c>
      <c r="I52" s="354">
        <f>'2-Weekly Dashboard '!H39</f>
        <v>66</v>
      </c>
      <c r="J52" s="352">
        <f>'2-Weekly Dashboard '!R39</f>
        <v>70</v>
      </c>
      <c r="K52" s="353">
        <f>'2-Weekly Dashboard '!AB39</f>
        <v>96</v>
      </c>
      <c r="L52" s="353">
        <f>L53+L55+L54</f>
        <v>118</v>
      </c>
      <c r="M52" s="353">
        <f>M53+M55+M54</f>
        <v>89</v>
      </c>
      <c r="N52" s="353">
        <f>N53+N55+N54</f>
        <v>115</v>
      </c>
      <c r="O52" s="353">
        <f>'2-Weekly Dashboard '!BP39</f>
        <v>129</v>
      </c>
      <c r="P52" s="353">
        <f>P53+P55+P54</f>
        <v>76</v>
      </c>
      <c r="Q52" s="353">
        <f>Q53+Q55+Q54</f>
        <v>83</v>
      </c>
      <c r="R52" s="353">
        <f>R53+R55+R54</f>
        <v>75</v>
      </c>
      <c r="S52" s="353">
        <f>S53+S55+S54</f>
        <v>80</v>
      </c>
      <c r="T52" s="353">
        <f>T53+T55</f>
        <v>0</v>
      </c>
      <c r="U52" s="353">
        <f>U53+U55</f>
        <v>0</v>
      </c>
      <c r="V52" s="353">
        <f>V53+V54+V55</f>
        <v>0</v>
      </c>
      <c r="W52" s="353">
        <f>W53+W54+W55</f>
        <v>0</v>
      </c>
      <c r="X52" s="353">
        <f>X53++X54+X55</f>
        <v>0</v>
      </c>
      <c r="Y52" s="353">
        <f>Y53+Y54+Y55</f>
        <v>0</v>
      </c>
      <c r="Z52" s="353">
        <f>Z53+Z54+Z55</f>
        <v>0</v>
      </c>
      <c r="AA52" s="353">
        <f>AA53+AA54+AA55</f>
        <v>0</v>
      </c>
      <c r="AB52" s="353"/>
      <c r="AC52" s="353">
        <f>AC53+AC54+AC55</f>
        <v>0</v>
      </c>
      <c r="AD52" s="353">
        <f>AD53+AD54+AD55</f>
        <v>0</v>
      </c>
      <c r="AE52" s="353">
        <f>AE53+AE54+AE55</f>
        <v>0</v>
      </c>
      <c r="AF52" s="353"/>
      <c r="AG52" s="353">
        <f>AG53+AG55+AG54</f>
        <v>0</v>
      </c>
      <c r="AH52" s="353"/>
      <c r="AI52" s="353">
        <f t="shared" ref="AI52:AO52" si="17">AI53+AI54+AI55</f>
        <v>0</v>
      </c>
      <c r="AJ52" s="353">
        <f t="shared" si="17"/>
        <v>0</v>
      </c>
      <c r="AK52" s="353">
        <f t="shared" si="17"/>
        <v>0</v>
      </c>
      <c r="AL52" s="353">
        <f t="shared" si="17"/>
        <v>0</v>
      </c>
      <c r="AM52" s="353">
        <f t="shared" si="17"/>
        <v>0</v>
      </c>
      <c r="AN52" s="353">
        <f t="shared" si="17"/>
        <v>0</v>
      </c>
      <c r="AO52" s="353">
        <f t="shared" si="17"/>
        <v>0</v>
      </c>
      <c r="AP52" s="353">
        <f>AP53+AP55+AP54</f>
        <v>0</v>
      </c>
      <c r="AQ52" s="353">
        <f>AQ53+AQ54+AQ55</f>
        <v>0</v>
      </c>
      <c r="AR52" s="353">
        <f>AR53+AR54+AR55</f>
        <v>0</v>
      </c>
      <c r="AS52" s="353"/>
      <c r="AT52" s="353"/>
      <c r="AU52" s="353">
        <f>AU53+AU54+AU55</f>
        <v>0</v>
      </c>
      <c r="AV52" s="353">
        <f>'2-Weekly Dashboard '!OH39</f>
        <v>0</v>
      </c>
      <c r="AW52" s="353">
        <f>'2-Weekly Dashboard '!OR39</f>
        <v>0</v>
      </c>
      <c r="AX52" s="353">
        <f>'2-Weekly Dashboard '!PB39</f>
        <v>0</v>
      </c>
      <c r="AY52" s="353">
        <f>AY53+AY55+AY54</f>
        <v>0</v>
      </c>
      <c r="AZ52" s="353">
        <f>AZ53+AZ55+AZ54</f>
        <v>0</v>
      </c>
      <c r="BA52" s="353">
        <f>BA53+BA55+BA54</f>
        <v>0</v>
      </c>
      <c r="BB52" s="350">
        <f>BC52/13</f>
        <v>101.692307692308</v>
      </c>
      <c r="BC52" s="365">
        <v>1322</v>
      </c>
      <c r="BD52" s="365">
        <f>SUM(V52:AH52)</f>
        <v>0</v>
      </c>
      <c r="BE52" s="378">
        <f>BD52/BC52</f>
        <v>0</v>
      </c>
      <c r="BF52" s="384"/>
      <c r="BG52" s="379">
        <f>SUM(I52:BA52)</f>
        <v>997</v>
      </c>
      <c r="BH52" s="379">
        <f t="shared" si="14"/>
        <v>-997</v>
      </c>
      <c r="BI52" s="380" t="e">
        <f>BG52/BF52</f>
        <v>#DIV/0!</v>
      </c>
      <c r="QW52" s="2">
        <v>67</v>
      </c>
      <c r="QX52" s="2">
        <v>38</v>
      </c>
    </row>
    <row r="53" s="4" customFormat="1" ht="17.4" spans="1:61">
      <c r="A53" s="38"/>
      <c r="B53" s="329" t="s">
        <v>127</v>
      </c>
      <c r="C53" s="330">
        <f t="shared" si="15"/>
        <v>339</v>
      </c>
      <c r="D53" s="331">
        <f>'2-Weekly Dashboard '!QS40</f>
        <v>89</v>
      </c>
      <c r="E53" s="331">
        <f>'2-Weekly Dashboard '!QT40</f>
        <v>250</v>
      </c>
      <c r="F53" s="332">
        <f>'2-Weekly Dashboard '!QU40</f>
        <v>27</v>
      </c>
      <c r="G53" s="332">
        <f>'2-Weekly Dashboard '!QV40</f>
        <v>312</v>
      </c>
      <c r="H53" s="333">
        <f>'2-Weekly Dashboard '!RB40</f>
        <v>0</v>
      </c>
      <c r="I53" s="351">
        <f>'2-Weekly Dashboard '!H40</f>
        <v>18</v>
      </c>
      <c r="J53" s="351">
        <f>'2-Weekly Dashboard '!R40</f>
        <v>25</v>
      </c>
      <c r="K53" s="351">
        <f>'2-Weekly Dashboard '!AB40</f>
        <v>31</v>
      </c>
      <c r="L53" s="351">
        <f>'2-Weekly Dashboard '!AL40</f>
        <v>43</v>
      </c>
      <c r="M53" s="351">
        <f>'2-Weekly Dashboard '!AV40</f>
        <v>38</v>
      </c>
      <c r="N53" s="351">
        <f>'2-Weekly Dashboard '!BF40</f>
        <v>41</v>
      </c>
      <c r="O53" s="351">
        <f>'2-Weekly Dashboard '!BP40</f>
        <v>42</v>
      </c>
      <c r="P53" s="351">
        <f>'2-Weekly Dashboard '!BZ40</f>
        <v>28</v>
      </c>
      <c r="Q53" s="351">
        <f>'2-Weekly Dashboard '!CJ40</f>
        <v>28</v>
      </c>
      <c r="R53" s="351">
        <f>'2-Weekly Dashboard '!CT40</f>
        <v>19</v>
      </c>
      <c r="S53" s="351">
        <f>'2-Weekly Dashboard '!DD40</f>
        <v>26</v>
      </c>
      <c r="T53" s="351">
        <f>'2-Weekly Dashboard '!DN40</f>
        <v>0</v>
      </c>
      <c r="U53" s="351">
        <f>'2-Weekly Dashboard '!DX40</f>
        <v>0</v>
      </c>
      <c r="V53" s="351">
        <f>'2-Weekly Dashboard '!EH40</f>
        <v>0</v>
      </c>
      <c r="W53" s="351">
        <f>'2-Weekly Dashboard '!ER40</f>
        <v>0</v>
      </c>
      <c r="X53" s="351">
        <f>'2-Weekly Dashboard '!FB40</f>
        <v>0</v>
      </c>
      <c r="Y53" s="351">
        <f>'2-Weekly Dashboard '!FL40</f>
        <v>0</v>
      </c>
      <c r="Z53" s="351">
        <f>'2-Weekly Dashboard '!FV40</f>
        <v>0</v>
      </c>
      <c r="AA53" s="351">
        <f>'2-Weekly Dashboard '!GF40</f>
        <v>0</v>
      </c>
      <c r="AB53" s="351">
        <f>'2-Weekly Dashboard '!GP40</f>
        <v>0</v>
      </c>
      <c r="AC53" s="351">
        <f>'2-Weekly Dashboard '!GZ40</f>
        <v>0</v>
      </c>
      <c r="AD53" s="351">
        <f>'2-Weekly Dashboard '!HJ40</f>
        <v>0</v>
      </c>
      <c r="AE53" s="351">
        <f>'2-Weekly Dashboard '!HT40</f>
        <v>0</v>
      </c>
      <c r="AF53" s="351">
        <f>'2-Weekly Dashboard '!ID40</f>
        <v>0</v>
      </c>
      <c r="AG53" s="351">
        <f>'2-Weekly Dashboard '!IN40</f>
        <v>0</v>
      </c>
      <c r="AH53" s="351"/>
      <c r="AI53" s="351">
        <f>'2-Weekly Dashboard '!JH40</f>
        <v>0</v>
      </c>
      <c r="AJ53" s="351">
        <f>'2-Weekly Dashboard '!JR40</f>
        <v>0</v>
      </c>
      <c r="AK53" s="351">
        <f>'2-Weekly Dashboard '!KB40</f>
        <v>0</v>
      </c>
      <c r="AL53" s="351">
        <f>'2-Weekly Dashboard '!KL40</f>
        <v>0</v>
      </c>
      <c r="AM53" s="351">
        <f>'2-Weekly Dashboard '!KV40</f>
        <v>0</v>
      </c>
      <c r="AN53" s="351">
        <f>'2-Weekly Dashboard '!LF40</f>
        <v>0</v>
      </c>
      <c r="AO53" s="351">
        <f>'2-Weekly Dashboard '!LP40</f>
        <v>0</v>
      </c>
      <c r="AP53" s="351">
        <f>'2-Weekly Dashboard '!LZ40</f>
        <v>0</v>
      </c>
      <c r="AQ53" s="351">
        <f>'2-Weekly Dashboard '!MJ40</f>
        <v>0</v>
      </c>
      <c r="AR53" s="351">
        <f>'2-Weekly Dashboard '!MT40</f>
        <v>0</v>
      </c>
      <c r="AS53" s="351">
        <f>'2-Weekly Dashboard '!ND40</f>
        <v>0</v>
      </c>
      <c r="AT53" s="351">
        <f>'2-Weekly Dashboard '!NN40</f>
        <v>0</v>
      </c>
      <c r="AU53" s="351">
        <f>'2-Weekly Dashboard '!NX40</f>
        <v>0</v>
      </c>
      <c r="AV53" s="351">
        <f>'2-Weekly Dashboard '!OH40</f>
        <v>0</v>
      </c>
      <c r="AW53" s="351">
        <f>'2-Weekly Dashboard '!OR40</f>
        <v>0</v>
      </c>
      <c r="AX53" s="351">
        <f>'2-Weekly Dashboard '!PB40</f>
        <v>0</v>
      </c>
      <c r="AY53" s="351">
        <f>'2-Weekly Dashboard '!PL40</f>
        <v>0</v>
      </c>
      <c r="AZ53" s="351">
        <f>'2-Weekly Dashboard '!PV40</f>
        <v>0</v>
      </c>
      <c r="BA53" s="351">
        <f>'2-Weekly Dashboard '!QF40</f>
        <v>0</v>
      </c>
      <c r="BB53" s="367"/>
      <c r="BC53" s="370"/>
      <c r="BD53" s="370"/>
      <c r="BE53" s="382"/>
      <c r="BF53" s="383"/>
      <c r="BG53" s="379"/>
      <c r="BH53" s="379">
        <f t="shared" si="14"/>
        <v>0</v>
      </c>
      <c r="BI53" s="380"/>
    </row>
    <row r="54" s="4" customFormat="1" ht="17.4" spans="1:61">
      <c r="A54" s="38"/>
      <c r="B54" s="329" t="s">
        <v>128</v>
      </c>
      <c r="C54" s="330">
        <f t="shared" si="15"/>
        <v>225</v>
      </c>
      <c r="D54" s="331">
        <f>'2-Weekly Dashboard '!QS41</f>
        <v>265</v>
      </c>
      <c r="E54" s="331">
        <f>'2-Weekly Dashboard '!QT41</f>
        <v>0</v>
      </c>
      <c r="F54" s="332">
        <f>'2-Weekly Dashboard '!QU41</f>
        <v>37</v>
      </c>
      <c r="G54" s="332">
        <f>'2-Weekly Dashboard '!QV41</f>
        <v>228</v>
      </c>
      <c r="H54" s="333"/>
      <c r="I54" s="351">
        <f>'2-Weekly Dashboard '!H41</f>
        <v>30</v>
      </c>
      <c r="J54" s="351"/>
      <c r="K54" s="351">
        <f>'2-Weekly Dashboard '!AB41</f>
        <v>29</v>
      </c>
      <c r="L54" s="351">
        <f>'2-Weekly Dashboard '!AL41</f>
        <v>27</v>
      </c>
      <c r="M54" s="351">
        <f>'2-Weekly Dashboard '!AV41</f>
        <v>12</v>
      </c>
      <c r="N54" s="351">
        <f>'2-Weekly Dashboard '!BF41</f>
        <v>33</v>
      </c>
      <c r="O54" s="351"/>
      <c r="P54" s="351">
        <f>'2-Weekly Dashboard '!BZ41</f>
        <v>21</v>
      </c>
      <c r="Q54" s="351">
        <f>'2-Weekly Dashboard '!CJ41</f>
        <v>25</v>
      </c>
      <c r="R54" s="351">
        <f>'2-Weekly Dashboard '!CT41</f>
        <v>27</v>
      </c>
      <c r="S54" s="351">
        <f>'2-Weekly Dashboard '!DD41</f>
        <v>21</v>
      </c>
      <c r="T54" s="351"/>
      <c r="U54" s="351"/>
      <c r="V54" s="351">
        <f>'2-Weekly Dashboard '!EH41</f>
        <v>0</v>
      </c>
      <c r="W54" s="351"/>
      <c r="X54" s="351"/>
      <c r="Y54" s="351">
        <f>'2-Weekly Dashboard '!FL41</f>
        <v>0</v>
      </c>
      <c r="Z54" s="351">
        <f>'2-Weekly Dashboard '!FV41</f>
        <v>0</v>
      </c>
      <c r="AA54" s="351">
        <f>'2-Weekly Dashboard '!GF41</f>
        <v>0</v>
      </c>
      <c r="AB54" s="351"/>
      <c r="AC54" s="351">
        <f>'2-Weekly Dashboard '!GZ41</f>
        <v>0</v>
      </c>
      <c r="AD54" s="351">
        <f>'2-Weekly Dashboard '!HJ41</f>
        <v>0</v>
      </c>
      <c r="AE54" s="351">
        <f>'2-Weekly Dashboard '!HT41</f>
        <v>0</v>
      </c>
      <c r="AF54" s="351"/>
      <c r="AG54" s="351">
        <f>'2-Weekly Dashboard '!IN41</f>
        <v>0</v>
      </c>
      <c r="AH54" s="351"/>
      <c r="AI54" s="351">
        <f>'2-Weekly Dashboard '!JH41</f>
        <v>0</v>
      </c>
      <c r="AJ54" s="351">
        <f>'2-Weekly Dashboard '!JR41</f>
        <v>0</v>
      </c>
      <c r="AK54" s="351">
        <f>'2-Weekly Dashboard '!KB41</f>
        <v>0</v>
      </c>
      <c r="AL54" s="351">
        <f>'2-Weekly Dashboard '!KL41</f>
        <v>0</v>
      </c>
      <c r="AM54" s="351">
        <f>'2-Weekly Dashboard '!KV41</f>
        <v>0</v>
      </c>
      <c r="AN54" s="351">
        <f>'2-Weekly Dashboard '!LF41</f>
        <v>0</v>
      </c>
      <c r="AO54" s="351">
        <f>'2-Weekly Dashboard '!LP41</f>
        <v>0</v>
      </c>
      <c r="AP54" s="351"/>
      <c r="AQ54" s="351">
        <f>'2-Weekly Dashboard '!MJ41</f>
        <v>0</v>
      </c>
      <c r="AR54" s="351">
        <f>'2-Weekly Dashboard '!MT41</f>
        <v>0</v>
      </c>
      <c r="AS54" s="351"/>
      <c r="AT54" s="351"/>
      <c r="AU54" s="351">
        <f>'2-Weekly Dashboard '!NX41</f>
        <v>0</v>
      </c>
      <c r="AV54" s="351">
        <f>'2-Weekly Dashboard '!OH41</f>
        <v>0</v>
      </c>
      <c r="AW54" s="351">
        <f>'2-Weekly Dashboard '!OR41</f>
        <v>0</v>
      </c>
      <c r="AX54" s="351">
        <f>'2-Weekly Dashboard '!PB41</f>
        <v>0</v>
      </c>
      <c r="AY54" s="351">
        <f>'2-Weekly Dashboard '!PL41</f>
        <v>0</v>
      </c>
      <c r="AZ54" s="351">
        <f>'2-Weekly Dashboard '!PV41</f>
        <v>0</v>
      </c>
      <c r="BA54" s="351">
        <f>'2-Weekly Dashboard '!QF41</f>
        <v>0</v>
      </c>
      <c r="BB54" s="367"/>
      <c r="BC54" s="370"/>
      <c r="BD54" s="370"/>
      <c r="BE54" s="382"/>
      <c r="BF54" s="383"/>
      <c r="BG54" s="379"/>
      <c r="BH54" s="379">
        <f t="shared" si="14"/>
        <v>0</v>
      </c>
      <c r="BI54" s="380"/>
    </row>
    <row r="55" s="4" customFormat="1" ht="18.15" spans="1:466">
      <c r="A55" s="44"/>
      <c r="B55" s="334" t="s">
        <v>129</v>
      </c>
      <c r="C55" s="330">
        <f t="shared" si="15"/>
        <v>393</v>
      </c>
      <c r="D55" s="331">
        <f>'2-Weekly Dashboard '!QS42</f>
        <v>393</v>
      </c>
      <c r="E55" s="331">
        <f>'2-Weekly Dashboard '!QT42</f>
        <v>0</v>
      </c>
      <c r="F55" s="332">
        <f>'2-Weekly Dashboard '!QU42</f>
        <v>13</v>
      </c>
      <c r="G55" s="332">
        <f>'2-Weekly Dashboard '!QV42</f>
        <v>380</v>
      </c>
      <c r="H55" s="333">
        <f>'2-Weekly Dashboard '!RB42</f>
        <v>0</v>
      </c>
      <c r="I55" s="351">
        <f>'2-Weekly Dashboard '!H42</f>
        <v>18</v>
      </c>
      <c r="J55" s="351">
        <f>'2-Weekly Dashboard '!R42</f>
        <v>45</v>
      </c>
      <c r="K55" s="351">
        <f>'2-Weekly Dashboard '!AB42</f>
        <v>36</v>
      </c>
      <c r="L55" s="351">
        <f>'2-Weekly Dashboard '!AL42</f>
        <v>48</v>
      </c>
      <c r="M55" s="351">
        <f>'2-Weekly Dashboard '!AV42</f>
        <v>39</v>
      </c>
      <c r="N55" s="351">
        <f>'2-Weekly Dashboard '!BF42</f>
        <v>41</v>
      </c>
      <c r="O55" s="351">
        <f>'2-Weekly Dashboard '!BP42</f>
        <v>47</v>
      </c>
      <c r="P55" s="351">
        <f>'2-Weekly Dashboard '!BZ42</f>
        <v>27</v>
      </c>
      <c r="Q55" s="351">
        <f>'2-Weekly Dashboard '!CJ42</f>
        <v>30</v>
      </c>
      <c r="R55" s="351">
        <f>'2-Weekly Dashboard '!CT42</f>
        <v>29</v>
      </c>
      <c r="S55" s="351">
        <f>'2-Weekly Dashboard '!DD42</f>
        <v>33</v>
      </c>
      <c r="T55" s="351">
        <f>'2-Weekly Dashboard '!DN42</f>
        <v>0</v>
      </c>
      <c r="U55" s="351">
        <f>'2-Weekly Dashboard '!DX42</f>
        <v>0</v>
      </c>
      <c r="V55" s="351">
        <f>'2-Weekly Dashboard '!EH42</f>
        <v>0</v>
      </c>
      <c r="W55" s="351">
        <f>'2-Weekly Dashboard '!ER42</f>
        <v>0</v>
      </c>
      <c r="X55" s="351">
        <f>'2-Weekly Dashboard '!FB42</f>
        <v>0</v>
      </c>
      <c r="Y55" s="351">
        <f>'2-Weekly Dashboard '!FL42</f>
        <v>0</v>
      </c>
      <c r="Z55" s="351">
        <f>'2-Weekly Dashboard '!FV42</f>
        <v>0</v>
      </c>
      <c r="AA55" s="351">
        <f>'2-Weekly Dashboard '!GF42</f>
        <v>0</v>
      </c>
      <c r="AB55" s="351">
        <f>'2-Weekly Dashboard '!GP42</f>
        <v>0</v>
      </c>
      <c r="AC55" s="351">
        <f>'2-Weekly Dashboard '!GZ42</f>
        <v>0</v>
      </c>
      <c r="AD55" s="351">
        <f>'2-Weekly Dashboard '!HJ42</f>
        <v>0</v>
      </c>
      <c r="AE55" s="351">
        <f>'2-Weekly Dashboard '!HT42</f>
        <v>0</v>
      </c>
      <c r="AF55" s="351">
        <f>'2-Weekly Dashboard '!ID42</f>
        <v>0</v>
      </c>
      <c r="AG55" s="351">
        <f>'2-Weekly Dashboard '!IN42</f>
        <v>0</v>
      </c>
      <c r="AH55" s="351">
        <f>'2-Weekly Dashboard '!IX42</f>
        <v>0</v>
      </c>
      <c r="AI55" s="351">
        <f>'2-Weekly Dashboard '!JH42</f>
        <v>0</v>
      </c>
      <c r="AJ55" s="351">
        <f>'2-Weekly Dashboard '!JR42</f>
        <v>0</v>
      </c>
      <c r="AK55" s="351">
        <f>'2-Weekly Dashboard '!KB42</f>
        <v>0</v>
      </c>
      <c r="AL55" s="351">
        <f>'2-Weekly Dashboard '!KL42</f>
        <v>0</v>
      </c>
      <c r="AM55" s="351">
        <f>'2-Weekly Dashboard '!KV42</f>
        <v>0</v>
      </c>
      <c r="AN55" s="351">
        <f>'2-Weekly Dashboard '!LF42</f>
        <v>0</v>
      </c>
      <c r="AO55" s="351">
        <f>'2-Weekly Dashboard '!LP42</f>
        <v>0</v>
      </c>
      <c r="AP55" s="351">
        <f>'2-Weekly Dashboard '!LZ42</f>
        <v>0</v>
      </c>
      <c r="AQ55" s="351">
        <f>'2-Weekly Dashboard '!MJ42</f>
        <v>0</v>
      </c>
      <c r="AR55" s="351">
        <f>'2-Weekly Dashboard '!MT42</f>
        <v>0</v>
      </c>
      <c r="AS55" s="351">
        <f>'2-Weekly Dashboard '!ND42</f>
        <v>0</v>
      </c>
      <c r="AT55" s="351">
        <f>'2-Weekly Dashboard '!NN42</f>
        <v>0</v>
      </c>
      <c r="AU55" s="351">
        <f>'2-Weekly Dashboard '!NX42</f>
        <v>0</v>
      </c>
      <c r="AV55" s="351">
        <f>'2-Weekly Dashboard '!OH42</f>
        <v>0</v>
      </c>
      <c r="AW55" s="351">
        <f>'2-Weekly Dashboard '!OR42</f>
        <v>0</v>
      </c>
      <c r="AX55" s="351">
        <f>'2-Weekly Dashboard '!PB42</f>
        <v>0</v>
      </c>
      <c r="AY55" s="351">
        <f>'2-Weekly Dashboard '!PL42</f>
        <v>0</v>
      </c>
      <c r="AZ55" s="351">
        <f>'2-Weekly Dashboard '!PV42</f>
        <v>0</v>
      </c>
      <c r="BA55" s="351">
        <f>'2-Weekly Dashboard '!QF42</f>
        <v>0</v>
      </c>
      <c r="BB55" s="367"/>
      <c r="BC55" s="370"/>
      <c r="BD55" s="370"/>
      <c r="BE55" s="382"/>
      <c r="BF55" s="383"/>
      <c r="BG55" s="379"/>
      <c r="BH55" s="379">
        <f t="shared" si="14"/>
        <v>0</v>
      </c>
      <c r="BI55" s="380"/>
      <c r="QX55" s="4">
        <v>161</v>
      </c>
    </row>
    <row r="56" s="2" customFormat="1" ht="17.4" spans="1:61">
      <c r="A56" s="344" t="s">
        <v>130</v>
      </c>
      <c r="B56" s="345"/>
      <c r="C56" s="335">
        <f>C57+C58+C59+C61+C60</f>
        <v>1488</v>
      </c>
      <c r="D56" s="336">
        <f t="shared" ref="D56:G56" si="18">D57+D58+D59+D61+D60</f>
        <v>1488</v>
      </c>
      <c r="E56" s="336">
        <f t="shared" si="18"/>
        <v>0</v>
      </c>
      <c r="F56" s="336">
        <f t="shared" si="18"/>
        <v>529</v>
      </c>
      <c r="G56" s="336">
        <f t="shared" si="18"/>
        <v>959</v>
      </c>
      <c r="H56" s="337"/>
      <c r="I56" s="354">
        <f>SUM(I57:I61)</f>
        <v>19</v>
      </c>
      <c r="J56" s="352">
        <f t="shared" ref="J56:R56" si="19">J57+J59+J61+J58+J60</f>
        <v>131</v>
      </c>
      <c r="K56" s="352">
        <f t="shared" si="19"/>
        <v>112</v>
      </c>
      <c r="L56" s="352">
        <f t="shared" si="19"/>
        <v>169</v>
      </c>
      <c r="M56" s="352">
        <f t="shared" si="19"/>
        <v>123</v>
      </c>
      <c r="N56" s="352">
        <f t="shared" si="19"/>
        <v>163</v>
      </c>
      <c r="O56" s="352">
        <f t="shared" si="19"/>
        <v>185</v>
      </c>
      <c r="P56" s="352">
        <f t="shared" si="19"/>
        <v>160</v>
      </c>
      <c r="Q56" s="352">
        <f t="shared" si="19"/>
        <v>141</v>
      </c>
      <c r="R56" s="352">
        <f t="shared" si="19"/>
        <v>130</v>
      </c>
      <c r="S56" s="352">
        <f>S57+S59+S61+S58+S60</f>
        <v>155</v>
      </c>
      <c r="T56" s="352">
        <f>T57+T59+T61+T58</f>
        <v>0</v>
      </c>
      <c r="U56" s="352">
        <f>U57+U59+U61+U58</f>
        <v>0</v>
      </c>
      <c r="V56" s="352">
        <f t="shared" ref="V56:AA56" si="20">V57+V58+V59+V60+V61</f>
        <v>0</v>
      </c>
      <c r="W56" s="360">
        <f t="shared" si="20"/>
        <v>0</v>
      </c>
      <c r="X56" s="353">
        <f t="shared" si="20"/>
        <v>0</v>
      </c>
      <c r="Y56" s="353">
        <f t="shared" si="20"/>
        <v>0</v>
      </c>
      <c r="Z56" s="353">
        <f t="shared" si="20"/>
        <v>0</v>
      </c>
      <c r="AA56" s="353">
        <f t="shared" si="20"/>
        <v>0</v>
      </c>
      <c r="AB56" s="353"/>
      <c r="AC56" s="353">
        <f>AC57+AC58+AC59+AC60+AC61</f>
        <v>0</v>
      </c>
      <c r="AD56" s="353">
        <f>AD57+AD58+AD59+AD60+AD61</f>
        <v>0</v>
      </c>
      <c r="AE56" s="353">
        <f>AE57+AE58+AE59+AE60+AE61</f>
        <v>0</v>
      </c>
      <c r="AF56" s="353"/>
      <c r="AG56" s="353">
        <f>AG57+AG58+AG59+AG61+AG60</f>
        <v>0</v>
      </c>
      <c r="AH56" s="353"/>
      <c r="AI56" s="353">
        <f>AI57+AI58+AI59+AI60+AI61</f>
        <v>0</v>
      </c>
      <c r="AJ56" s="353">
        <f>AJ57+AJ58+AJ59+AJ60+AJ61</f>
        <v>0</v>
      </c>
      <c r="AK56" s="353">
        <f>AK57+AK58+AK59+AK60+AK61</f>
        <v>0</v>
      </c>
      <c r="AL56" s="353">
        <f>AL57+AL58+AL59+AL61</f>
        <v>0</v>
      </c>
      <c r="AM56" s="353">
        <f>AM57+AM58+AM59+AM60+AM61</f>
        <v>0</v>
      </c>
      <c r="AN56" s="353">
        <f>AN57+AN58+AN59+AN60+AN61</f>
        <v>0</v>
      </c>
      <c r="AO56" s="353">
        <f>AO57+AO58+AO59+AO60+AO61</f>
        <v>0</v>
      </c>
      <c r="AP56" s="353">
        <f>AP57+AP58+AP59+AP61+AP60</f>
        <v>0</v>
      </c>
      <c r="AQ56" s="353">
        <f>AQ57+AQ58+AQ59+AQ60+AQ61</f>
        <v>0</v>
      </c>
      <c r="AR56" s="353">
        <f>AR57+AR58+AR59+AR60+AR61</f>
        <v>0</v>
      </c>
      <c r="AS56" s="353"/>
      <c r="AT56" s="353"/>
      <c r="AU56" s="353">
        <f>AU57+AU58+AU59+AU60+AU61</f>
        <v>0</v>
      </c>
      <c r="AV56" s="353">
        <f t="shared" ref="AV56:BA56" si="21">AV57+AV58+AV59+AV61+AV60</f>
        <v>0</v>
      </c>
      <c r="AW56" s="353">
        <f t="shared" si="21"/>
        <v>0</v>
      </c>
      <c r="AX56" s="353">
        <f t="shared" si="21"/>
        <v>0</v>
      </c>
      <c r="AY56" s="353">
        <f t="shared" si="21"/>
        <v>0</v>
      </c>
      <c r="AZ56" s="353">
        <f t="shared" si="21"/>
        <v>0</v>
      </c>
      <c r="BA56" s="353">
        <f t="shared" si="21"/>
        <v>0</v>
      </c>
      <c r="BB56" s="353">
        <f>BC56/13</f>
        <v>176</v>
      </c>
      <c r="BC56" s="353">
        <v>2288</v>
      </c>
      <c r="BD56" s="353">
        <f>SUM(V56:AH56)</f>
        <v>0</v>
      </c>
      <c r="BE56" s="378">
        <f>BD56/BC56</f>
        <v>0</v>
      </c>
      <c r="BF56" s="384"/>
      <c r="BG56" s="379">
        <f>SUM(I56:BA56)</f>
        <v>1488</v>
      </c>
      <c r="BH56" s="379">
        <f t="shared" si="14"/>
        <v>-1488</v>
      </c>
      <c r="BI56" s="380" t="e">
        <f>BG56/BF56</f>
        <v>#DIV/0!</v>
      </c>
    </row>
    <row r="57" s="4" customFormat="1" ht="17.4" spans="1:61">
      <c r="A57" s="38"/>
      <c r="B57" s="329" t="s">
        <v>131</v>
      </c>
      <c r="C57" s="331">
        <f t="shared" si="15"/>
        <v>358</v>
      </c>
      <c r="D57" s="331">
        <f>'2-Weekly Dashboard '!QS31</f>
        <v>358</v>
      </c>
      <c r="E57" s="331">
        <f>'2-Weekly Dashboard '!QT31</f>
        <v>0</v>
      </c>
      <c r="F57" s="332">
        <f>'2-Weekly Dashboard '!QU31</f>
        <v>116</v>
      </c>
      <c r="G57" s="332">
        <f>'2-Weekly Dashboard '!QV31</f>
        <v>242</v>
      </c>
      <c r="H57" s="333"/>
      <c r="I57" s="351">
        <f>'2-Weekly Dashboard '!H31</f>
        <v>0</v>
      </c>
      <c r="J57" s="351">
        <f>'2-Weekly Dashboard '!R31</f>
        <v>32</v>
      </c>
      <c r="K57" s="351">
        <f>'2-Weekly Dashboard '!AB31</f>
        <v>43</v>
      </c>
      <c r="L57" s="351">
        <f>'2-Weekly Dashboard '!AL31</f>
        <v>37</v>
      </c>
      <c r="M57" s="351">
        <f>'2-Weekly Dashboard '!AV31</f>
        <v>24</v>
      </c>
      <c r="N57" s="351">
        <f>'2-Weekly Dashboard '!BF31</f>
        <v>44</v>
      </c>
      <c r="O57" s="351">
        <f>'2-Weekly Dashboard '!BP31</f>
        <v>48</v>
      </c>
      <c r="P57" s="351">
        <f>'2-Weekly Dashboard '!BZ31</f>
        <v>43</v>
      </c>
      <c r="Q57" s="351">
        <f>'2-Weekly Dashboard '!CJ31</f>
        <v>30</v>
      </c>
      <c r="R57" s="351">
        <f>'2-Weekly Dashboard '!CT31</f>
        <v>10</v>
      </c>
      <c r="S57" s="351">
        <f>'2-Weekly Dashboard '!DD31</f>
        <v>47</v>
      </c>
      <c r="T57" s="351">
        <f>'2-Weekly Dashboard '!DN31</f>
        <v>0</v>
      </c>
      <c r="U57" s="351"/>
      <c r="V57" s="351">
        <f>'2-Weekly Dashboard '!EH31</f>
        <v>0</v>
      </c>
      <c r="W57" s="351">
        <f>'2-Weekly Dashboard '!ER31</f>
        <v>0</v>
      </c>
      <c r="X57" s="351">
        <f>'2-Weekly Dashboard '!FB31</f>
        <v>0</v>
      </c>
      <c r="Y57" s="351">
        <f>'2-Weekly Dashboard '!FL31</f>
        <v>0</v>
      </c>
      <c r="Z57" s="351">
        <f>'2-Weekly Dashboard '!FV31</f>
        <v>0</v>
      </c>
      <c r="AA57" s="351">
        <f>'2-Weekly Dashboard '!GF31</f>
        <v>0</v>
      </c>
      <c r="AB57" s="351">
        <f>'2-Weekly Dashboard '!GP31</f>
        <v>0</v>
      </c>
      <c r="AC57" s="351">
        <f>'2-Weekly Dashboard '!GZ31</f>
        <v>0</v>
      </c>
      <c r="AD57" s="351">
        <f>'2-Weekly Dashboard '!HJ31</f>
        <v>0</v>
      </c>
      <c r="AE57" s="351">
        <f>'2-Weekly Dashboard '!HT31</f>
        <v>0</v>
      </c>
      <c r="AF57" s="351">
        <f>'2-Weekly Dashboard '!ID31</f>
        <v>0</v>
      </c>
      <c r="AG57" s="351">
        <f>'2-Weekly Dashboard '!IN31</f>
        <v>0</v>
      </c>
      <c r="AH57" s="351">
        <f>'2-Weekly Dashboard '!IX31</f>
        <v>0</v>
      </c>
      <c r="AI57" s="351">
        <f>'2-Weekly Dashboard '!JH31</f>
        <v>0</v>
      </c>
      <c r="AJ57" s="351">
        <f>'2-Weekly Dashboard '!JR31</f>
        <v>0</v>
      </c>
      <c r="AK57" s="351">
        <f>'2-Weekly Dashboard '!KB31</f>
        <v>0</v>
      </c>
      <c r="AL57" s="351">
        <f>'2-Weekly Dashboard '!KL31</f>
        <v>0</v>
      </c>
      <c r="AM57" s="351">
        <f>'2-Weekly Dashboard '!KV31</f>
        <v>0</v>
      </c>
      <c r="AN57" s="351">
        <f>'2-Weekly Dashboard '!LF31</f>
        <v>0</v>
      </c>
      <c r="AO57" s="351">
        <f>'2-Weekly Dashboard '!LP31</f>
        <v>0</v>
      </c>
      <c r="AP57" s="351">
        <f>'2-Weekly Dashboard '!LZ31</f>
        <v>0</v>
      </c>
      <c r="AQ57" s="351">
        <f>'2-Weekly Dashboard '!MJ31</f>
        <v>0</v>
      </c>
      <c r="AR57" s="351">
        <f>'2-Weekly Dashboard '!MT31</f>
        <v>0</v>
      </c>
      <c r="AS57" s="351">
        <f>'2-Weekly Dashboard '!ND31</f>
        <v>0</v>
      </c>
      <c r="AT57" s="351">
        <f>'2-Weekly Dashboard '!NN31</f>
        <v>0</v>
      </c>
      <c r="AU57" s="351">
        <f>'2-Weekly Dashboard '!NX31</f>
        <v>0</v>
      </c>
      <c r="AV57" s="351">
        <f>'2-Weekly Dashboard '!OH31</f>
        <v>0</v>
      </c>
      <c r="AW57" s="351">
        <f>'2-Weekly Dashboard '!OR31</f>
        <v>0</v>
      </c>
      <c r="AX57" s="351">
        <f>'2-Weekly Dashboard '!PB31</f>
        <v>0</v>
      </c>
      <c r="AY57" s="351">
        <f>'2-Weekly Dashboard '!PL31</f>
        <v>0</v>
      </c>
      <c r="AZ57" s="351">
        <f>'2-Weekly Dashboard '!PV31</f>
        <v>0</v>
      </c>
      <c r="BA57" s="351">
        <f>'2-Weekly Dashboard '!QF31</f>
        <v>0</v>
      </c>
      <c r="BB57" s="367"/>
      <c r="BC57" s="369"/>
      <c r="BD57" s="369"/>
      <c r="BE57" s="382"/>
      <c r="BF57" s="383"/>
      <c r="BG57" s="379"/>
      <c r="BH57" s="379">
        <f t="shared" si="14"/>
        <v>0</v>
      </c>
      <c r="BI57" s="380"/>
    </row>
    <row r="58" s="4" customFormat="1" ht="17.4" spans="1:61">
      <c r="A58" s="38"/>
      <c r="B58" s="329" t="s">
        <v>132</v>
      </c>
      <c r="C58" s="331">
        <f t="shared" si="15"/>
        <v>202</v>
      </c>
      <c r="D58" s="331">
        <f>'2-Weekly Dashboard '!QS32</f>
        <v>202</v>
      </c>
      <c r="E58" s="331">
        <f>'2-Weekly Dashboard '!QT32</f>
        <v>0</v>
      </c>
      <c r="F58" s="332">
        <f>'2-Weekly Dashboard '!QU32</f>
        <v>95</v>
      </c>
      <c r="G58" s="332">
        <f>'2-Weekly Dashboard '!QV32</f>
        <v>107</v>
      </c>
      <c r="H58" s="333"/>
      <c r="I58" s="351">
        <f>'2-Weekly Dashboard '!H32</f>
        <v>5</v>
      </c>
      <c r="J58" s="351">
        <f>'2-Weekly Dashboard '!R32</f>
        <v>25</v>
      </c>
      <c r="K58" s="351">
        <f>'2-Weekly Dashboard '!AB32</f>
        <v>18</v>
      </c>
      <c r="L58" s="351">
        <f>'2-Weekly Dashboard '!AL32</f>
        <v>22</v>
      </c>
      <c r="M58" s="351">
        <f>'2-Weekly Dashboard '!AV32</f>
        <v>11</v>
      </c>
      <c r="N58" s="351">
        <f>'2-Weekly Dashboard '!BF32</f>
        <v>13</v>
      </c>
      <c r="O58" s="351">
        <f>'2-Weekly Dashboard '!BP32</f>
        <v>29</v>
      </c>
      <c r="P58" s="351">
        <f>'2-Weekly Dashboard '!BZ32</f>
        <v>15</v>
      </c>
      <c r="Q58" s="351">
        <f>'2-Weekly Dashboard '!CJ32</f>
        <v>22</v>
      </c>
      <c r="R58" s="351">
        <f>'2-Weekly Dashboard '!CT32</f>
        <v>22</v>
      </c>
      <c r="S58" s="351">
        <f>'2-Weekly Dashboard '!DD32</f>
        <v>20</v>
      </c>
      <c r="T58" s="351">
        <f>'2-Weekly Dashboard '!DN32</f>
        <v>0</v>
      </c>
      <c r="U58" s="351">
        <f>'2-Weekly Dashboard '!DX32</f>
        <v>0</v>
      </c>
      <c r="V58" s="351">
        <f>'2-Weekly Dashboard '!EH32</f>
        <v>0</v>
      </c>
      <c r="W58" s="351">
        <f>'2-Weekly Dashboard '!ER32</f>
        <v>0</v>
      </c>
      <c r="X58" s="351">
        <f>'2-Weekly Dashboard '!FB32</f>
        <v>0</v>
      </c>
      <c r="Y58" s="351">
        <f>'2-Weekly Dashboard '!FL32</f>
        <v>0</v>
      </c>
      <c r="Z58" s="351">
        <f>'2-Weekly Dashboard '!FV32</f>
        <v>0</v>
      </c>
      <c r="AA58" s="351">
        <f>'2-Weekly Dashboard '!GF32</f>
        <v>0</v>
      </c>
      <c r="AB58" s="351">
        <f>'2-Weekly Dashboard '!GP32</f>
        <v>0</v>
      </c>
      <c r="AC58" s="351">
        <f>'2-Weekly Dashboard '!GZ32</f>
        <v>0</v>
      </c>
      <c r="AD58" s="351">
        <f>'2-Weekly Dashboard '!HJ32</f>
        <v>0</v>
      </c>
      <c r="AE58" s="351">
        <f>'2-Weekly Dashboard '!HT32</f>
        <v>0</v>
      </c>
      <c r="AF58" s="351">
        <f>'2-Weekly Dashboard '!ID32</f>
        <v>0</v>
      </c>
      <c r="AG58" s="351">
        <f>'2-Weekly Dashboard '!IN32</f>
        <v>0</v>
      </c>
      <c r="AH58" s="351"/>
      <c r="AI58" s="351">
        <f>'2-Weekly Dashboard '!JH32</f>
        <v>0</v>
      </c>
      <c r="AJ58" s="351">
        <f>'2-Weekly Dashboard '!JR32</f>
        <v>0</v>
      </c>
      <c r="AK58" s="351">
        <f>'2-Weekly Dashboard '!KB32</f>
        <v>0</v>
      </c>
      <c r="AL58" s="351">
        <f>'2-Weekly Dashboard '!KL32</f>
        <v>0</v>
      </c>
      <c r="AM58" s="351">
        <f>'2-Weekly Dashboard '!KV32</f>
        <v>0</v>
      </c>
      <c r="AN58" s="351">
        <f>'2-Weekly Dashboard '!LF32</f>
        <v>0</v>
      </c>
      <c r="AO58" s="351">
        <f>'2-Weekly Dashboard '!LP32</f>
        <v>0</v>
      </c>
      <c r="AP58" s="351">
        <f>'2-Weekly Dashboard '!LZ32</f>
        <v>0</v>
      </c>
      <c r="AQ58" s="351">
        <f>'2-Weekly Dashboard '!MJ32</f>
        <v>0</v>
      </c>
      <c r="AR58" s="351">
        <f>'2-Weekly Dashboard '!MT32</f>
        <v>0</v>
      </c>
      <c r="AS58" s="351">
        <f>'2-Weekly Dashboard '!ND32</f>
        <v>0</v>
      </c>
      <c r="AT58" s="351">
        <f>'2-Weekly Dashboard '!NN32</f>
        <v>0</v>
      </c>
      <c r="AU58" s="351">
        <f>'2-Weekly Dashboard '!NX32</f>
        <v>0</v>
      </c>
      <c r="AV58" s="351">
        <f>'2-Weekly Dashboard '!OH32</f>
        <v>0</v>
      </c>
      <c r="AW58" s="351">
        <f>'2-Weekly Dashboard '!OR32</f>
        <v>0</v>
      </c>
      <c r="AX58" s="351">
        <f>'2-Weekly Dashboard '!PB32</f>
        <v>0</v>
      </c>
      <c r="AY58" s="351">
        <f>'2-Weekly Dashboard '!PL32</f>
        <v>0</v>
      </c>
      <c r="AZ58" s="351">
        <f>'2-Weekly Dashboard '!PV32</f>
        <v>0</v>
      </c>
      <c r="BA58" s="351">
        <f>'2-Weekly Dashboard '!QF32</f>
        <v>0</v>
      </c>
      <c r="BB58" s="367"/>
      <c r="BC58" s="369"/>
      <c r="BD58" s="369"/>
      <c r="BE58" s="382"/>
      <c r="BF58" s="383"/>
      <c r="BG58" s="379"/>
      <c r="BH58" s="379">
        <f t="shared" si="14"/>
        <v>0</v>
      </c>
      <c r="BI58" s="380"/>
    </row>
    <row r="59" s="4" customFormat="1" ht="17.4" spans="1:61">
      <c r="A59" s="38"/>
      <c r="B59" s="329" t="s">
        <v>133</v>
      </c>
      <c r="C59" s="331">
        <f t="shared" si="15"/>
        <v>332</v>
      </c>
      <c r="D59" s="331">
        <f>'2-Weekly Dashboard '!QS33</f>
        <v>332</v>
      </c>
      <c r="E59" s="331">
        <f>'2-Weekly Dashboard '!QT33</f>
        <v>0</v>
      </c>
      <c r="F59" s="332">
        <f>'2-Weekly Dashboard '!QU33</f>
        <v>118</v>
      </c>
      <c r="G59" s="332">
        <f>'2-Weekly Dashboard '!QV33</f>
        <v>214</v>
      </c>
      <c r="H59" s="333"/>
      <c r="I59" s="351">
        <f>'2-Weekly Dashboard '!H33</f>
        <v>7</v>
      </c>
      <c r="J59" s="351">
        <f>'2-Weekly Dashboard '!R33</f>
        <v>27</v>
      </c>
      <c r="K59" s="351">
        <f>'2-Weekly Dashboard '!AB33</f>
        <v>22</v>
      </c>
      <c r="L59" s="351">
        <f>'2-Weekly Dashboard '!AL33</f>
        <v>39</v>
      </c>
      <c r="M59" s="351">
        <f>'2-Weekly Dashboard '!AV33</f>
        <v>34</v>
      </c>
      <c r="N59" s="351">
        <f>'2-Weekly Dashboard '!BF33</f>
        <v>38</v>
      </c>
      <c r="O59" s="351">
        <f>'2-Weekly Dashboard '!BP33</f>
        <v>39</v>
      </c>
      <c r="P59" s="351">
        <f>'2-Weekly Dashboard '!BZ33</f>
        <v>37</v>
      </c>
      <c r="Q59" s="351">
        <f>'2-Weekly Dashboard '!CJ33</f>
        <v>34</v>
      </c>
      <c r="R59" s="351">
        <f>'2-Weekly Dashboard '!CT33</f>
        <v>27</v>
      </c>
      <c r="S59" s="351">
        <f>'2-Weekly Dashboard '!DD33</f>
        <v>28</v>
      </c>
      <c r="T59" s="351">
        <f>'2-Weekly Dashboard '!DN33</f>
        <v>0</v>
      </c>
      <c r="U59" s="351">
        <f>'2-Weekly Dashboard '!DX33</f>
        <v>0</v>
      </c>
      <c r="V59" s="351">
        <f>'2-Weekly Dashboard '!EH33</f>
        <v>0</v>
      </c>
      <c r="W59" s="351">
        <f>'2-Weekly Dashboard '!ER33</f>
        <v>0</v>
      </c>
      <c r="X59" s="351">
        <f>'2-Weekly Dashboard '!FB33</f>
        <v>0</v>
      </c>
      <c r="Y59" s="351">
        <f>'2-Weekly Dashboard '!FL33</f>
        <v>0</v>
      </c>
      <c r="Z59" s="351">
        <f>'2-Weekly Dashboard '!FV33</f>
        <v>0</v>
      </c>
      <c r="AA59" s="351">
        <f>'2-Weekly Dashboard '!GF33</f>
        <v>0</v>
      </c>
      <c r="AB59" s="351">
        <f>'2-Weekly Dashboard '!GP33</f>
        <v>0</v>
      </c>
      <c r="AC59" s="351">
        <f>'2-Weekly Dashboard '!GZ33</f>
        <v>0</v>
      </c>
      <c r="AD59" s="351">
        <f>'2-Weekly Dashboard '!HJ33</f>
        <v>0</v>
      </c>
      <c r="AE59" s="351">
        <f>'2-Weekly Dashboard '!HT33</f>
        <v>0</v>
      </c>
      <c r="AF59" s="351">
        <f>'2-Weekly Dashboard '!ID33</f>
        <v>0</v>
      </c>
      <c r="AG59" s="351">
        <f>'2-Weekly Dashboard '!IN33</f>
        <v>0</v>
      </c>
      <c r="AH59" s="351">
        <f>'2-Weekly Dashboard '!IX33</f>
        <v>0</v>
      </c>
      <c r="AI59" s="351">
        <f>'2-Weekly Dashboard '!JH33</f>
        <v>0</v>
      </c>
      <c r="AJ59" s="351">
        <f>'2-Weekly Dashboard '!JR33</f>
        <v>0</v>
      </c>
      <c r="AK59" s="351">
        <f>'2-Weekly Dashboard '!KB33</f>
        <v>0</v>
      </c>
      <c r="AL59" s="351">
        <f>'2-Weekly Dashboard '!KL33</f>
        <v>0</v>
      </c>
      <c r="AM59" s="351">
        <f>'2-Weekly Dashboard '!KV33</f>
        <v>0</v>
      </c>
      <c r="AN59" s="351">
        <f>'2-Weekly Dashboard '!LF33</f>
        <v>0</v>
      </c>
      <c r="AO59" s="351">
        <f>'2-Weekly Dashboard '!LP33</f>
        <v>0</v>
      </c>
      <c r="AP59" s="351">
        <f>'2-Weekly Dashboard '!LZ33</f>
        <v>0</v>
      </c>
      <c r="AQ59" s="351">
        <f>'2-Weekly Dashboard '!MJ33</f>
        <v>0</v>
      </c>
      <c r="AR59" s="351">
        <f>'2-Weekly Dashboard '!MT33</f>
        <v>0</v>
      </c>
      <c r="AS59" s="351"/>
      <c r="AT59" s="351">
        <f>'2-Weekly Dashboard '!NN33</f>
        <v>0</v>
      </c>
      <c r="AU59" s="351">
        <f>'2-Weekly Dashboard '!NX33</f>
        <v>0</v>
      </c>
      <c r="AV59" s="351">
        <f>'2-Weekly Dashboard '!OH33</f>
        <v>0</v>
      </c>
      <c r="AW59" s="351">
        <f>'2-Weekly Dashboard '!OR33</f>
        <v>0</v>
      </c>
      <c r="AX59" s="351">
        <f>'2-Weekly Dashboard '!PB33</f>
        <v>0</v>
      </c>
      <c r="AY59" s="351">
        <f>'2-Weekly Dashboard '!PL33</f>
        <v>0</v>
      </c>
      <c r="AZ59" s="351">
        <f>'2-Weekly Dashboard '!PV33</f>
        <v>0</v>
      </c>
      <c r="BA59" s="351">
        <f>'2-Weekly Dashboard '!QF33</f>
        <v>0</v>
      </c>
      <c r="BB59" s="367"/>
      <c r="BC59" s="369"/>
      <c r="BD59" s="369"/>
      <c r="BE59" s="382"/>
      <c r="BF59" s="383"/>
      <c r="BG59" s="379"/>
      <c r="BH59" s="379">
        <f t="shared" si="14"/>
        <v>0</v>
      </c>
      <c r="BI59" s="380"/>
    </row>
    <row r="60" s="4" customFormat="1" ht="17.4" spans="1:61">
      <c r="A60" s="38"/>
      <c r="B60" s="329" t="s">
        <v>134</v>
      </c>
      <c r="C60" s="331">
        <f t="shared" si="15"/>
        <v>315</v>
      </c>
      <c r="D60" s="331">
        <f>'2-Weekly Dashboard '!QS34</f>
        <v>315</v>
      </c>
      <c r="E60" s="331">
        <f>'2-Weekly Dashboard '!QT34</f>
        <v>0</v>
      </c>
      <c r="F60" s="332">
        <f>'2-Weekly Dashboard '!QU34</f>
        <v>91</v>
      </c>
      <c r="G60" s="332">
        <f>'2-Weekly Dashboard '!QV34</f>
        <v>224</v>
      </c>
      <c r="H60" s="333"/>
      <c r="I60" s="351">
        <f>'2-Weekly Dashboard '!H34</f>
        <v>0</v>
      </c>
      <c r="J60" s="351">
        <f>'2-Weekly Dashboard '!R34</f>
        <v>27</v>
      </c>
      <c r="K60" s="351">
        <f>'2-Weekly Dashboard '!AB34</f>
        <v>25</v>
      </c>
      <c r="L60" s="351">
        <f>'2-Weekly Dashboard '!AL34</f>
        <v>45</v>
      </c>
      <c r="M60" s="351">
        <f>'2-Weekly Dashboard '!AV34</f>
        <v>9</v>
      </c>
      <c r="N60" s="351">
        <f>'2-Weekly Dashboard '!BF34</f>
        <v>38</v>
      </c>
      <c r="O60" s="351">
        <f>'2-Weekly Dashboard '!BP34</f>
        <v>36</v>
      </c>
      <c r="P60" s="351">
        <f>'2-Weekly Dashboard '!BZ34</f>
        <v>36</v>
      </c>
      <c r="Q60" s="351">
        <f>'2-Weekly Dashboard '!CJ34</f>
        <v>29</v>
      </c>
      <c r="R60" s="351">
        <f>'2-Weekly Dashboard '!CT34</f>
        <v>39</v>
      </c>
      <c r="S60" s="351">
        <f>'2-Weekly Dashboard '!DD34</f>
        <v>31</v>
      </c>
      <c r="T60" s="351"/>
      <c r="U60" s="351"/>
      <c r="V60" s="351">
        <f>'2-Weekly Dashboard '!EH34</f>
        <v>0</v>
      </c>
      <c r="W60" s="351"/>
      <c r="X60" s="351"/>
      <c r="Y60" s="351">
        <f>'2-Weekly Dashboard '!FL34</f>
        <v>0</v>
      </c>
      <c r="Z60" s="351">
        <f>'2-Weekly Dashboard '!FV34</f>
        <v>0</v>
      </c>
      <c r="AA60" s="351">
        <f>'2-Weekly Dashboard '!GF34</f>
        <v>0</v>
      </c>
      <c r="AB60" s="351"/>
      <c r="AC60" s="351">
        <f>'2-Weekly Dashboard '!GZ34</f>
        <v>0</v>
      </c>
      <c r="AD60" s="351">
        <f>'2-Weekly Dashboard '!HJ34</f>
        <v>0</v>
      </c>
      <c r="AE60" s="351">
        <f>'2-Weekly Dashboard '!HT34</f>
        <v>0</v>
      </c>
      <c r="AF60" s="351"/>
      <c r="AG60" s="351">
        <f>'2-Weekly Dashboard '!IN34</f>
        <v>0</v>
      </c>
      <c r="AH60" s="351"/>
      <c r="AI60" s="351">
        <f>'2-Weekly Dashboard '!JH34</f>
        <v>0</v>
      </c>
      <c r="AJ60" s="351">
        <f>'2-Weekly Dashboard '!JR34</f>
        <v>0</v>
      </c>
      <c r="AK60" s="351">
        <f>'2-Weekly Dashboard '!KB34</f>
        <v>0</v>
      </c>
      <c r="AL60" s="351">
        <f>'2-Weekly Dashboard '!KL34</f>
        <v>0</v>
      </c>
      <c r="AM60" s="351">
        <f>'2-Weekly Dashboard '!KV34</f>
        <v>0</v>
      </c>
      <c r="AN60" s="351">
        <f>'2-Weekly Dashboard '!LF34</f>
        <v>0</v>
      </c>
      <c r="AO60" s="351">
        <f>'2-Weekly Dashboard '!LP34</f>
        <v>0</v>
      </c>
      <c r="AP60" s="351"/>
      <c r="AQ60" s="351">
        <f>'2-Weekly Dashboard '!MJ34</f>
        <v>0</v>
      </c>
      <c r="AR60" s="351">
        <f>'2-Weekly Dashboard '!MT34</f>
        <v>0</v>
      </c>
      <c r="AS60" s="351"/>
      <c r="AT60" s="351"/>
      <c r="AU60" s="351">
        <f>'2-Weekly Dashboard '!NX34</f>
        <v>0</v>
      </c>
      <c r="AV60" s="351">
        <f>'2-Weekly Dashboard '!OH34</f>
        <v>0</v>
      </c>
      <c r="AW60" s="351">
        <f>'2-Weekly Dashboard '!OR34</f>
        <v>0</v>
      </c>
      <c r="AX60" s="351">
        <f>'2-Weekly Dashboard '!PB34</f>
        <v>0</v>
      </c>
      <c r="AY60" s="351">
        <f>'2-Weekly Dashboard '!PL34</f>
        <v>0</v>
      </c>
      <c r="AZ60" s="351">
        <f>'2-Weekly Dashboard '!PV34</f>
        <v>0</v>
      </c>
      <c r="BA60" s="351">
        <f>'2-Weekly Dashboard '!QF34</f>
        <v>0</v>
      </c>
      <c r="BB60" s="367"/>
      <c r="BC60" s="369"/>
      <c r="BD60" s="369"/>
      <c r="BE60" s="382"/>
      <c r="BF60" s="383"/>
      <c r="BG60" s="379"/>
      <c r="BH60" s="379">
        <f t="shared" si="14"/>
        <v>0</v>
      </c>
      <c r="BI60" s="380"/>
    </row>
    <row r="61" s="4" customFormat="1" ht="18.15" spans="1:61">
      <c r="A61" s="38"/>
      <c r="B61" s="329" t="s">
        <v>135</v>
      </c>
      <c r="C61" s="331">
        <f t="shared" si="15"/>
        <v>281</v>
      </c>
      <c r="D61" s="331">
        <f>'2-Weekly Dashboard '!QS35</f>
        <v>281</v>
      </c>
      <c r="E61" s="331">
        <f>'2-Weekly Dashboard '!QT35</f>
        <v>0</v>
      </c>
      <c r="F61" s="332">
        <f>'2-Weekly Dashboard '!QU35</f>
        <v>109</v>
      </c>
      <c r="G61" s="332">
        <f>'2-Weekly Dashboard '!QV35</f>
        <v>172</v>
      </c>
      <c r="H61" s="333"/>
      <c r="I61" s="351">
        <f>'2-Weekly Dashboard '!H35</f>
        <v>7</v>
      </c>
      <c r="J61" s="351">
        <f>'2-Weekly Dashboard '!R35</f>
        <v>20</v>
      </c>
      <c r="K61" s="351">
        <f>'2-Weekly Dashboard '!AB35</f>
        <v>4</v>
      </c>
      <c r="L61" s="351">
        <f>'2-Weekly Dashboard '!AL35</f>
        <v>26</v>
      </c>
      <c r="M61" s="351">
        <f>'2-Weekly Dashboard '!AV35</f>
        <v>45</v>
      </c>
      <c r="N61" s="351">
        <f>'2-Weekly Dashboard '!BF35</f>
        <v>30</v>
      </c>
      <c r="O61" s="351">
        <f>'2-Weekly Dashboard '!BP35</f>
        <v>33</v>
      </c>
      <c r="P61" s="351">
        <f>'2-Weekly Dashboard '!BZ35</f>
        <v>29</v>
      </c>
      <c r="Q61" s="351">
        <f>'2-Weekly Dashboard '!CJ35</f>
        <v>26</v>
      </c>
      <c r="R61" s="351">
        <f>'2-Weekly Dashboard '!CT35</f>
        <v>32</v>
      </c>
      <c r="S61" s="351">
        <f>'2-Weekly Dashboard '!DD35</f>
        <v>29</v>
      </c>
      <c r="T61" s="351">
        <f>'2-Weekly Dashboard '!DN35</f>
        <v>0</v>
      </c>
      <c r="U61" s="351">
        <f>'2-Weekly Dashboard '!DX35</f>
        <v>0</v>
      </c>
      <c r="V61" s="351">
        <f>'2-Weekly Dashboard '!EH35</f>
        <v>0</v>
      </c>
      <c r="W61" s="351">
        <f>'2-Weekly Dashboard '!ER35</f>
        <v>0</v>
      </c>
      <c r="X61" s="351"/>
      <c r="Y61" s="351">
        <f>'2-Weekly Dashboard '!FL35</f>
        <v>0</v>
      </c>
      <c r="Z61" s="351">
        <f>'2-Weekly Dashboard '!FV35</f>
        <v>0</v>
      </c>
      <c r="AA61" s="351">
        <f>'2-Weekly Dashboard '!GF35</f>
        <v>0</v>
      </c>
      <c r="AB61" s="351">
        <f>'2-Weekly Dashboard '!GP35</f>
        <v>0</v>
      </c>
      <c r="AC61" s="351">
        <f>'2-Weekly Dashboard '!GZ35</f>
        <v>0</v>
      </c>
      <c r="AD61" s="351">
        <f>'2-Weekly Dashboard '!HJ35</f>
        <v>0</v>
      </c>
      <c r="AE61" s="351">
        <f>'2-Weekly Dashboard '!HT35</f>
        <v>0</v>
      </c>
      <c r="AF61" s="351">
        <f>'2-Weekly Dashboard '!ID35</f>
        <v>0</v>
      </c>
      <c r="AG61" s="351">
        <f>'2-Weekly Dashboard '!IN35</f>
        <v>0</v>
      </c>
      <c r="AH61" s="351">
        <f>'2-Weekly Dashboard '!IX35</f>
        <v>0</v>
      </c>
      <c r="AI61" s="351">
        <f>'2-Weekly Dashboard '!JH35</f>
        <v>0</v>
      </c>
      <c r="AJ61" s="351">
        <f>'2-Weekly Dashboard '!JR35</f>
        <v>0</v>
      </c>
      <c r="AK61" s="351">
        <f>'2-Weekly Dashboard '!KB35</f>
        <v>0</v>
      </c>
      <c r="AL61" s="351">
        <f>'2-Weekly Dashboard '!KL35</f>
        <v>0</v>
      </c>
      <c r="AM61" s="351">
        <f>'2-Weekly Dashboard '!KV35</f>
        <v>0</v>
      </c>
      <c r="AN61" s="351">
        <f>'2-Weekly Dashboard '!LF35</f>
        <v>0</v>
      </c>
      <c r="AO61" s="351">
        <f>'2-Weekly Dashboard '!LP35</f>
        <v>0</v>
      </c>
      <c r="AP61" s="351">
        <f>'2-Weekly Dashboard '!LZ35</f>
        <v>0</v>
      </c>
      <c r="AQ61" s="351">
        <f>'2-Weekly Dashboard '!MJ35</f>
        <v>0</v>
      </c>
      <c r="AR61" s="351">
        <f>'2-Weekly Dashboard '!MT35</f>
        <v>0</v>
      </c>
      <c r="AS61" s="351">
        <f>'2-Weekly Dashboard '!ND35</f>
        <v>0</v>
      </c>
      <c r="AT61" s="351">
        <f>'2-Weekly Dashboard '!NN35</f>
        <v>0</v>
      </c>
      <c r="AU61" s="351">
        <f>'2-Weekly Dashboard '!NX35</f>
        <v>0</v>
      </c>
      <c r="AV61" s="351">
        <f>'2-Weekly Dashboard '!OH35</f>
        <v>0</v>
      </c>
      <c r="AW61" s="351">
        <f>'2-Weekly Dashboard '!OR35</f>
        <v>0</v>
      </c>
      <c r="AX61" s="351">
        <f>'2-Weekly Dashboard '!PB35</f>
        <v>0</v>
      </c>
      <c r="AY61" s="351">
        <f>'2-Weekly Dashboard '!PL35</f>
        <v>0</v>
      </c>
      <c r="AZ61" s="351">
        <f>'2-Weekly Dashboard '!PV35</f>
        <v>0</v>
      </c>
      <c r="BA61" s="351">
        <f>'2-Weekly Dashboard '!QF35</f>
        <v>0</v>
      </c>
      <c r="BB61" s="367"/>
      <c r="BC61" s="369"/>
      <c r="BD61" s="369"/>
      <c r="BE61" s="382"/>
      <c r="BF61" s="383"/>
      <c r="BG61" s="379"/>
      <c r="BH61" s="379">
        <f t="shared" si="14"/>
        <v>0</v>
      </c>
      <c r="BI61" s="380"/>
    </row>
    <row r="62" s="2" customFormat="1" ht="17.4" spans="1:466">
      <c r="A62" s="324" t="s">
        <v>136</v>
      </c>
      <c r="B62" s="325"/>
      <c r="C62" s="335">
        <f t="shared" si="15"/>
        <v>355</v>
      </c>
      <c r="D62" s="336">
        <f>'2-Weekly Dashboard '!QS53</f>
        <v>355</v>
      </c>
      <c r="E62" s="336">
        <f>'2-Weekly Dashboard '!QT53</f>
        <v>0</v>
      </c>
      <c r="F62" s="336">
        <f>'2-Weekly Dashboard '!QU53</f>
        <v>96</v>
      </c>
      <c r="G62" s="336">
        <f>'2-Weekly Dashboard '!QV53</f>
        <v>259</v>
      </c>
      <c r="H62" s="337">
        <f>'2-Weekly Dashboard '!RB53</f>
        <v>0</v>
      </c>
      <c r="I62" s="352">
        <f>'2-Weekly Dashboard '!H53</f>
        <v>7</v>
      </c>
      <c r="J62" s="353">
        <f>'2-Weekly Dashboard '!R53</f>
        <v>20</v>
      </c>
      <c r="K62" s="353">
        <f>'2-Weekly Dashboard '!AB53</f>
        <v>26</v>
      </c>
      <c r="L62" s="353">
        <f>'2-Weekly Dashboard '!AL53</f>
        <v>39</v>
      </c>
      <c r="M62" s="353">
        <f>'2-Weekly Dashboard '!AV53</f>
        <v>19</v>
      </c>
      <c r="N62" s="352">
        <f>'2-Weekly Dashboard '!BF53</f>
        <v>54</v>
      </c>
      <c r="O62" s="354">
        <f>'2-Weekly Dashboard '!BP53</f>
        <v>49</v>
      </c>
      <c r="P62" s="354">
        <f>'2-Weekly Dashboard '!BZ53</f>
        <v>48</v>
      </c>
      <c r="Q62" s="354">
        <f>'2-Weekly Dashboard '!CJ53</f>
        <v>46</v>
      </c>
      <c r="R62" s="354">
        <f>'2-Weekly Dashboard '!CT53</f>
        <v>7</v>
      </c>
      <c r="S62" s="354">
        <f>'2-Weekly Dashboard '!DD53</f>
        <v>40</v>
      </c>
      <c r="T62" s="354">
        <f>'2-Weekly Dashboard '!DN53</f>
        <v>0</v>
      </c>
      <c r="U62" s="354">
        <f>'2-Weekly Dashboard '!DX53</f>
        <v>0</v>
      </c>
      <c r="V62" s="354">
        <f>'2-Weekly Dashboard '!EH53</f>
        <v>0</v>
      </c>
      <c r="W62" s="354">
        <f>'2-Weekly Dashboard '!ER53</f>
        <v>0</v>
      </c>
      <c r="X62" s="354">
        <f>'2-Weekly Dashboard '!FB53</f>
        <v>0</v>
      </c>
      <c r="Y62" s="354">
        <f>'2-Weekly Dashboard '!FL53</f>
        <v>0</v>
      </c>
      <c r="Z62" s="354">
        <f>'2-Weekly Dashboard '!FV53</f>
        <v>0</v>
      </c>
      <c r="AA62" s="354">
        <f>'2-Weekly Dashboard '!GF53</f>
        <v>0</v>
      </c>
      <c r="AB62" s="354">
        <f>'2-Weekly Dashboard '!GP53</f>
        <v>0</v>
      </c>
      <c r="AC62" s="354">
        <f>'2-Weekly Dashboard '!GZ53</f>
        <v>0</v>
      </c>
      <c r="AD62" s="354">
        <f>'2-Weekly Dashboard '!HJ53</f>
        <v>0</v>
      </c>
      <c r="AE62" s="354">
        <f>'2-Weekly Dashboard '!HT53</f>
        <v>0</v>
      </c>
      <c r="AF62" s="354">
        <f>'2-Weekly Dashboard '!ID53</f>
        <v>0</v>
      </c>
      <c r="AG62" s="354">
        <f>'2-Weekly Dashboard '!IN53</f>
        <v>0</v>
      </c>
      <c r="AH62" s="354">
        <f>'2-Weekly Dashboard '!IX53</f>
        <v>0</v>
      </c>
      <c r="AI62" s="354">
        <f>'2-Weekly Dashboard '!JH53</f>
        <v>0</v>
      </c>
      <c r="AJ62" s="354">
        <f>'2-Weekly Dashboard '!JR53</f>
        <v>0</v>
      </c>
      <c r="AK62" s="354">
        <f>'2-Weekly Dashboard '!KB53</f>
        <v>0</v>
      </c>
      <c r="AL62" s="354">
        <f>'2-Weekly Dashboard '!KL53</f>
        <v>0</v>
      </c>
      <c r="AM62" s="354">
        <f>'2-Weekly Dashboard '!KV53</f>
        <v>0</v>
      </c>
      <c r="AN62" s="354">
        <f>'2-Weekly Dashboard '!LF53</f>
        <v>0</v>
      </c>
      <c r="AO62" s="354">
        <f>'2-Weekly Dashboard '!LP53</f>
        <v>0</v>
      </c>
      <c r="AP62" s="354">
        <f>AP63+AP64</f>
        <v>0</v>
      </c>
      <c r="AQ62" s="354">
        <f>'2-Weekly Dashboard '!MJ53</f>
        <v>0</v>
      </c>
      <c r="AR62" s="354">
        <f>'2-Weekly Dashboard '!MT53</f>
        <v>0</v>
      </c>
      <c r="AS62" s="354">
        <f>'2-Weekly Dashboard '!ND53</f>
        <v>0</v>
      </c>
      <c r="AT62" s="354">
        <f>'2-Weekly Dashboard '!NN53</f>
        <v>0</v>
      </c>
      <c r="AU62" s="354">
        <f>'2-Weekly Dashboard '!NX53</f>
        <v>0</v>
      </c>
      <c r="AV62" s="354">
        <f>'2-Weekly Dashboard '!OH53</f>
        <v>0</v>
      </c>
      <c r="AW62" s="354">
        <f>'2-Weekly Dashboard '!OR53</f>
        <v>0</v>
      </c>
      <c r="AX62" s="354">
        <f>'2-Weekly Dashboard '!PB53</f>
        <v>0</v>
      </c>
      <c r="AY62" s="354">
        <f>'2-Weekly Dashboard '!PL53</f>
        <v>0</v>
      </c>
      <c r="AZ62" s="354">
        <f>'2-Weekly Dashboard '!PV53</f>
        <v>0</v>
      </c>
      <c r="BA62" s="354">
        <f>'2-Weekly Dashboard '!QF53</f>
        <v>0</v>
      </c>
      <c r="BB62" s="350">
        <f>BC62/13</f>
        <v>113.076923076923</v>
      </c>
      <c r="BC62" s="365">
        <v>1470</v>
      </c>
      <c r="BD62" s="365">
        <f>SUM(V62:AH62)</f>
        <v>0</v>
      </c>
      <c r="BE62" s="378">
        <f>BD62/BC62</f>
        <v>0</v>
      </c>
      <c r="BF62" s="384"/>
      <c r="BG62" s="379">
        <f>SUM(I62:BA62)</f>
        <v>355</v>
      </c>
      <c r="BH62" s="379">
        <f t="shared" si="14"/>
        <v>-355</v>
      </c>
      <c r="BI62" s="380" t="e">
        <f>BG62/BF62</f>
        <v>#DIV/0!</v>
      </c>
      <c r="QX62" s="2">
        <v>67</v>
      </c>
    </row>
    <row r="63" s="4" customFormat="1" ht="17.4" spans="1:466">
      <c r="A63" s="38"/>
      <c r="B63" s="329" t="s">
        <v>137</v>
      </c>
      <c r="C63" s="330">
        <f>SUM(I63:BA63)+13</f>
        <v>195</v>
      </c>
      <c r="D63" s="331">
        <f>'2-Weekly Dashboard '!QS55</f>
        <v>192</v>
      </c>
      <c r="E63" s="331">
        <f>'2-Weekly Dashboard '!QT55</f>
        <v>0</v>
      </c>
      <c r="F63" s="332">
        <f>'2-Weekly Dashboard '!QU55</f>
        <v>43</v>
      </c>
      <c r="G63" s="332">
        <f>'2-Weekly Dashboard '!QV55</f>
        <v>149</v>
      </c>
      <c r="H63" s="333">
        <f>'2-Weekly Dashboard '!RB55</f>
        <v>0</v>
      </c>
      <c r="I63" s="351">
        <f>'2-Weekly Dashboard '!H55</f>
        <v>7</v>
      </c>
      <c r="J63">
        <f>'2-Weekly Dashboard '!R55</f>
        <v>8</v>
      </c>
      <c r="K63" s="351">
        <f>'2-Weekly Dashboard '!AB55</f>
        <v>0</v>
      </c>
      <c r="L63">
        <f>'2-Weekly Dashboard '!AL55</f>
        <v>27</v>
      </c>
      <c r="M63" s="351">
        <f>'2-Weekly Dashboard '!AV55</f>
        <v>13</v>
      </c>
      <c r="N63">
        <f>'2-Weekly Dashboard '!BF55</f>
        <v>29</v>
      </c>
      <c r="O63" s="351">
        <f>'2-Weekly Dashboard '!BP55</f>
        <v>25</v>
      </c>
      <c r="P63" s="351">
        <f>'2-Weekly Dashboard '!BZ55</f>
        <v>33</v>
      </c>
      <c r="Q63" s="351">
        <f>'2-Weekly Dashboard '!CJ55</f>
        <v>18</v>
      </c>
      <c r="R63" s="351">
        <f>'2-Weekly Dashboard '!CT55</f>
        <v>0</v>
      </c>
      <c r="S63" s="351">
        <f>'2-Weekly Dashboard '!DD55</f>
        <v>22</v>
      </c>
      <c r="T63" s="351">
        <f>'2-Weekly Dashboard '!DN55</f>
        <v>0</v>
      </c>
      <c r="U63" s="351">
        <f>'2-Weekly Dashboard '!DX55</f>
        <v>0</v>
      </c>
      <c r="V63" s="351">
        <f>'2-Weekly Dashboard '!EH55</f>
        <v>0</v>
      </c>
      <c r="W63" s="351">
        <f>'2-Weekly Dashboard '!ER55</f>
        <v>0</v>
      </c>
      <c r="X63" s="351">
        <f>'2-Weekly Dashboard '!FB55</f>
        <v>0</v>
      </c>
      <c r="Y63" s="351">
        <f>'2-Weekly Dashboard '!FL55</f>
        <v>0</v>
      </c>
      <c r="Z63" s="351">
        <f>'2-Weekly Dashboard '!FV55</f>
        <v>0</v>
      </c>
      <c r="AA63" s="351">
        <f>'2-Weekly Dashboard '!GF55</f>
        <v>0</v>
      </c>
      <c r="AB63" s="351">
        <f>'2-Weekly Dashboard '!GP55</f>
        <v>0</v>
      </c>
      <c r="AC63" s="351">
        <f>'2-Weekly Dashboard '!GZ55</f>
        <v>0</v>
      </c>
      <c r="AD63" s="351">
        <f>'2-Weekly Dashboard '!HJ55</f>
        <v>0</v>
      </c>
      <c r="AE63" s="351">
        <f>'2-Weekly Dashboard '!HT55</f>
        <v>0</v>
      </c>
      <c r="AF63" s="351">
        <f>'2-Weekly Dashboard '!ID55</f>
        <v>0</v>
      </c>
      <c r="AG63" s="351">
        <f>'2-Weekly Dashboard '!IN55</f>
        <v>0</v>
      </c>
      <c r="AH63" s="351">
        <f>'2-Weekly Dashboard '!IX55</f>
        <v>0</v>
      </c>
      <c r="AI63" s="351">
        <f>'2-Weekly Dashboard '!JH55</f>
        <v>0</v>
      </c>
      <c r="AJ63" s="351">
        <f>'2-Weekly Dashboard '!JR55</f>
        <v>0</v>
      </c>
      <c r="AK63" s="351">
        <f>'2-Weekly Dashboard '!KB55</f>
        <v>0</v>
      </c>
      <c r="AL63" s="351">
        <f>'2-Weekly Dashboard '!KL55</f>
        <v>0</v>
      </c>
      <c r="AM63" s="351">
        <f>'2-Weekly Dashboard '!KV55</f>
        <v>0</v>
      </c>
      <c r="AN63" s="351">
        <f>'2-Weekly Dashboard '!LF55</f>
        <v>0</v>
      </c>
      <c r="AO63" s="351">
        <f>'2-Weekly Dashboard '!LP55</f>
        <v>0</v>
      </c>
      <c r="AP63" s="351">
        <f>'2-Weekly Dashboard '!LZ55</f>
        <v>0</v>
      </c>
      <c r="AQ63" s="351">
        <f>'2-Weekly Dashboard '!MJ55</f>
        <v>0</v>
      </c>
      <c r="AR63" s="351">
        <f>'2-Weekly Dashboard '!MT55</f>
        <v>0</v>
      </c>
      <c r="AS63" s="351">
        <f>'2-Weekly Dashboard '!ND55</f>
        <v>0</v>
      </c>
      <c r="AT63" s="351">
        <f>'2-Weekly Dashboard '!NN55</f>
        <v>0</v>
      </c>
      <c r="AU63" s="351">
        <f>'2-Weekly Dashboard '!NX55</f>
        <v>0</v>
      </c>
      <c r="AV63" s="351">
        <f>'2-Weekly Dashboard '!OH54</f>
        <v>0</v>
      </c>
      <c r="AW63" s="351">
        <f>'2-Weekly Dashboard '!OR55</f>
        <v>0</v>
      </c>
      <c r="AX63" s="351">
        <f>'2-Weekly Dashboard '!PB55</f>
        <v>0</v>
      </c>
      <c r="AY63" s="351">
        <f>'2-Weekly Dashboard '!PL55</f>
        <v>0</v>
      </c>
      <c r="AZ63" s="351">
        <f>'2-Weekly Dashboard '!PV55</f>
        <v>0</v>
      </c>
      <c r="BA63" s="351">
        <f>'2-Weekly Dashboard '!QF55</f>
        <v>0</v>
      </c>
      <c r="BB63" s="367"/>
      <c r="BC63" s="370"/>
      <c r="BD63" s="370"/>
      <c r="BE63" s="382"/>
      <c r="BF63" s="383"/>
      <c r="BG63" s="379"/>
      <c r="BH63" s="379">
        <f t="shared" si="14"/>
        <v>0</v>
      </c>
      <c r="BI63" s="380"/>
      <c r="QX63" s="4">
        <v>88</v>
      </c>
    </row>
    <row r="64" s="4" customFormat="1" ht="18.15" spans="1:61">
      <c r="A64" s="38"/>
      <c r="B64" s="329" t="s">
        <v>138</v>
      </c>
      <c r="C64" s="330">
        <f>SUM(I64:BA64)-6</f>
        <v>147</v>
      </c>
      <c r="D64" s="331">
        <f>'2-Weekly Dashboard '!QS54</f>
        <v>163</v>
      </c>
      <c r="E64" s="331"/>
      <c r="F64" s="332">
        <f>'2-Weekly Dashboard '!QU54</f>
        <v>53</v>
      </c>
      <c r="G64" s="332">
        <f>'2-Weekly Dashboard '!QV54</f>
        <v>110</v>
      </c>
      <c r="H64" s="333"/>
      <c r="I64" s="351"/>
      <c r="J64">
        <f>'2-Weekly Dashboard '!R54</f>
        <v>12</v>
      </c>
      <c r="K64" s="351">
        <f>'2-Weekly Dashboard '!AB54</f>
        <v>26</v>
      </c>
      <c r="L64" s="351">
        <f>'2-Weekly Dashboard '!AL54</f>
        <v>12</v>
      </c>
      <c r="M64" s="351">
        <f>'2-Weekly Dashboard '!AV54</f>
        <v>6</v>
      </c>
      <c r="N64" s="351">
        <f>'2-Weekly Dashboard '!BF54</f>
        <v>25</v>
      </c>
      <c r="O64" s="351">
        <f>'2-Weekly Dashboard '!BP54</f>
        <v>24</v>
      </c>
      <c r="P64" s="351">
        <f>'2-Weekly Dashboard '!BZ54</f>
        <v>15</v>
      </c>
      <c r="Q64" s="351">
        <f>'2-Weekly Dashboard '!CJ54</f>
        <v>13</v>
      </c>
      <c r="R64" s="351">
        <f>'2-Weekly Dashboard '!CT54</f>
        <v>7</v>
      </c>
      <c r="S64" s="351">
        <f>'2-Weekly Dashboard '!DD54</f>
        <v>13</v>
      </c>
      <c r="T64" s="351">
        <f>'2-Weekly Dashboard '!DN54</f>
        <v>0</v>
      </c>
      <c r="U64" s="351">
        <f>'2-Weekly Dashboard '!DX54</f>
        <v>0</v>
      </c>
      <c r="V64" s="351">
        <f>'2-Weekly Dashboard '!EH54</f>
        <v>0</v>
      </c>
      <c r="W64" s="351">
        <f>'2-Weekly Dashboard '!ER54</f>
        <v>0</v>
      </c>
      <c r="X64" s="351">
        <f>'2-Weekly Dashboard '!FB54</f>
        <v>0</v>
      </c>
      <c r="Y64" s="351">
        <f>'2-Weekly Dashboard '!FL54</f>
        <v>0</v>
      </c>
      <c r="Z64" s="351">
        <f>'2-Weekly Dashboard '!FV54</f>
        <v>0</v>
      </c>
      <c r="AA64" s="351">
        <f>'2-Weekly Dashboard '!GF54</f>
        <v>0</v>
      </c>
      <c r="AB64" s="351">
        <f>'2-Weekly Dashboard '!GP54</f>
        <v>0</v>
      </c>
      <c r="AC64" s="351">
        <f>'2-Weekly Dashboard '!GZ54</f>
        <v>0</v>
      </c>
      <c r="AD64" s="351">
        <f>'2-Weekly Dashboard '!HJ54</f>
        <v>0</v>
      </c>
      <c r="AE64" s="351">
        <f>'2-Weekly Dashboard '!HT54</f>
        <v>0</v>
      </c>
      <c r="AF64" s="351">
        <f>'2-Weekly Dashboard '!ID54</f>
        <v>0</v>
      </c>
      <c r="AG64" s="351">
        <f>'2-Weekly Dashboard '!IN54</f>
        <v>0</v>
      </c>
      <c r="AH64" s="351">
        <f>'2-Weekly Dashboard '!IX54</f>
        <v>0</v>
      </c>
      <c r="AI64" s="351">
        <f>'2-Weekly Dashboard '!JH54</f>
        <v>0</v>
      </c>
      <c r="AJ64" s="351">
        <f>'2-Weekly Dashboard '!JR54</f>
        <v>0</v>
      </c>
      <c r="AK64" s="351">
        <f>'2-Weekly Dashboard '!KB54</f>
        <v>0</v>
      </c>
      <c r="AL64" s="351">
        <f>'2-Weekly Dashboard '!KL54</f>
        <v>0</v>
      </c>
      <c r="AM64" s="351">
        <f>'2-Weekly Dashboard '!KV54</f>
        <v>0</v>
      </c>
      <c r="AN64" s="351">
        <f>'2-Weekly Dashboard '!LF54</f>
        <v>0</v>
      </c>
      <c r="AO64" s="351">
        <f>'2-Weekly Dashboard '!LP54</f>
        <v>0</v>
      </c>
      <c r="AP64" s="351">
        <f>'2-Weekly Dashboard '!LZ54</f>
        <v>0</v>
      </c>
      <c r="AQ64" s="351">
        <f>'2-Weekly Dashboard '!MJ54</f>
        <v>0</v>
      </c>
      <c r="AR64" s="351">
        <f>'2-Weekly Dashboard '!MT54</f>
        <v>0</v>
      </c>
      <c r="AS64" s="351">
        <f>'2-Weekly Dashboard '!ND54</f>
        <v>0</v>
      </c>
      <c r="AT64" s="351">
        <f>'2-Weekly Dashboard '!NN54</f>
        <v>0</v>
      </c>
      <c r="AU64" s="351">
        <f>'2-Weekly Dashboard '!NX54</f>
        <v>0</v>
      </c>
      <c r="AV64" s="351">
        <f>'2-Weekly Dashboard '!OH55</f>
        <v>0</v>
      </c>
      <c r="AW64" s="351">
        <f>'2-Weekly Dashboard '!OR54</f>
        <v>0</v>
      </c>
      <c r="AX64" s="351">
        <f>'2-Weekly Dashboard '!PB54</f>
        <v>0</v>
      </c>
      <c r="AY64" s="351">
        <f>'2-Weekly Dashboard '!PL54</f>
        <v>0</v>
      </c>
      <c r="AZ64" s="351">
        <f>'2-Weekly Dashboard '!PV54</f>
        <v>0</v>
      </c>
      <c r="BA64" s="351">
        <f>'2-Weekly Dashboard '!QF54</f>
        <v>0</v>
      </c>
      <c r="BB64" s="367"/>
      <c r="BC64" s="370"/>
      <c r="BD64" s="370"/>
      <c r="BE64" s="382"/>
      <c r="BF64" s="383"/>
      <c r="BG64" s="379"/>
      <c r="BH64" s="379">
        <f t="shared" si="14"/>
        <v>0</v>
      </c>
      <c r="BI64" s="380"/>
    </row>
    <row r="65" s="2" customFormat="1" ht="17.4" spans="1:466">
      <c r="A65" s="324" t="s">
        <v>139</v>
      </c>
      <c r="B65" s="325"/>
      <c r="C65" s="335">
        <f t="shared" si="15"/>
        <v>464</v>
      </c>
      <c r="D65" s="336">
        <f>'2-Weekly Dashboard '!QS65</f>
        <v>464</v>
      </c>
      <c r="E65" s="336">
        <f>'2-Weekly Dashboard '!QT65</f>
        <v>0</v>
      </c>
      <c r="F65" s="336">
        <f>'2-Weekly Dashboard '!QU65</f>
        <v>20</v>
      </c>
      <c r="G65" s="336">
        <f>'2-Weekly Dashboard '!QV65</f>
        <v>444</v>
      </c>
      <c r="H65" s="337">
        <f>'2-Weekly Dashboard '!RB65</f>
        <v>0</v>
      </c>
      <c r="I65" s="352">
        <f>'2-Weekly Dashboard '!H65</f>
        <v>5</v>
      </c>
      <c r="J65" s="353">
        <f>'2-Weekly Dashboard '!R65</f>
        <v>14</v>
      </c>
      <c r="K65" s="353">
        <f>'2-Weekly Dashboard '!AB65</f>
        <v>10</v>
      </c>
      <c r="L65" s="353">
        <f>'2-Weekly Dashboard '!AL65</f>
        <v>54</v>
      </c>
      <c r="M65" s="353">
        <f>'2-Weekly Dashboard '!AV65</f>
        <v>44</v>
      </c>
      <c r="N65" s="354">
        <f>'2-Weekly Dashboard '!BF65</f>
        <v>49</v>
      </c>
      <c r="O65" s="354">
        <f>'2-Weekly Dashboard '!BP65</f>
        <v>67</v>
      </c>
      <c r="P65" s="354">
        <f>'2-Weekly Dashboard '!BZ65</f>
        <v>60</v>
      </c>
      <c r="Q65" s="354">
        <f>'2-Weekly Dashboard '!CJ65</f>
        <v>56</v>
      </c>
      <c r="R65" s="354">
        <f>'2-Weekly Dashboard '!CT65</f>
        <v>47</v>
      </c>
      <c r="S65" s="354">
        <f>'2-Weekly Dashboard '!DD65</f>
        <v>58</v>
      </c>
      <c r="T65" s="354">
        <f>'2-Weekly Dashboard '!DN65</f>
        <v>0</v>
      </c>
      <c r="U65" s="354">
        <f>'2-Weekly Dashboard '!DX65</f>
        <v>0</v>
      </c>
      <c r="V65" s="354">
        <f>'2-Weekly Dashboard '!EH65</f>
        <v>0</v>
      </c>
      <c r="W65" s="354">
        <f>'2-Weekly Dashboard '!ER65</f>
        <v>0</v>
      </c>
      <c r="X65" s="354">
        <f>'2-Weekly Dashboard '!FB65</f>
        <v>0</v>
      </c>
      <c r="Y65" s="354">
        <f>'2-Weekly Dashboard '!FL65</f>
        <v>0</v>
      </c>
      <c r="Z65" s="354">
        <f>'2-Weekly Dashboard '!FV65</f>
        <v>0</v>
      </c>
      <c r="AA65" s="354">
        <f>'2-Weekly Dashboard '!GF65</f>
        <v>0</v>
      </c>
      <c r="AB65" s="354">
        <f>'2-Weekly Dashboard '!GP65</f>
        <v>0</v>
      </c>
      <c r="AC65" s="354">
        <f>'2-Weekly Dashboard '!GZ65</f>
        <v>0</v>
      </c>
      <c r="AD65" s="354">
        <f>'2-Weekly Dashboard '!HJ65</f>
        <v>0</v>
      </c>
      <c r="AE65" s="354">
        <f>'2-Weekly Dashboard '!HT65</f>
        <v>0</v>
      </c>
      <c r="AF65" s="354">
        <f>'2-Weekly Dashboard '!ID65</f>
        <v>0</v>
      </c>
      <c r="AG65" s="354">
        <f>'2-Weekly Dashboard '!IN65</f>
        <v>0</v>
      </c>
      <c r="AH65" s="354"/>
      <c r="AI65" s="354">
        <f>'2-Weekly Dashboard '!JH65</f>
        <v>0</v>
      </c>
      <c r="AJ65" s="354">
        <f>'2-Weekly Dashboard '!JR65</f>
        <v>0</v>
      </c>
      <c r="AK65" s="354">
        <f>'2-Weekly Dashboard '!KB65</f>
        <v>0</v>
      </c>
      <c r="AL65" s="354">
        <f>'2-Weekly Dashboard '!KL65</f>
        <v>0</v>
      </c>
      <c r="AM65" s="354">
        <f>'2-Weekly Dashboard '!KV65</f>
        <v>0</v>
      </c>
      <c r="AN65" s="354">
        <f>'2-Weekly Dashboard '!LF65</f>
        <v>0</v>
      </c>
      <c r="AO65" s="354">
        <f>'2-Weekly Dashboard '!LP65</f>
        <v>0</v>
      </c>
      <c r="AP65" s="354">
        <f>'2-Weekly Dashboard '!LZ65</f>
        <v>0</v>
      </c>
      <c r="AQ65" s="354">
        <f>'2-Weekly Dashboard '!MJ65</f>
        <v>0</v>
      </c>
      <c r="AR65" s="354">
        <f>'2-Weekly Dashboard '!MT65</f>
        <v>0</v>
      </c>
      <c r="AS65" s="354">
        <f>'2-Weekly Dashboard '!ND65</f>
        <v>0</v>
      </c>
      <c r="AT65" s="354">
        <f>'2-Weekly Dashboard '!NN65</f>
        <v>0</v>
      </c>
      <c r="AU65" s="354">
        <f>'2-Weekly Dashboard '!NX65</f>
        <v>0</v>
      </c>
      <c r="AV65" s="354">
        <f>'2-Weekly Dashboard '!OH65</f>
        <v>0</v>
      </c>
      <c r="AW65" s="354">
        <f>'2-Weekly Dashboard '!OR65</f>
        <v>0</v>
      </c>
      <c r="AX65" s="354">
        <f>'2-Weekly Dashboard '!PB65</f>
        <v>0</v>
      </c>
      <c r="AY65" s="354">
        <f>'2-Weekly Dashboard '!PL65</f>
        <v>0</v>
      </c>
      <c r="AZ65" s="354">
        <f>'2-Weekly Dashboard '!PV65</f>
        <v>0</v>
      </c>
      <c r="BA65" s="354">
        <f>'2-Weekly Dashboard '!QF65</f>
        <v>0</v>
      </c>
      <c r="BB65" s="350">
        <f>BC65/13</f>
        <v>189.769230769231</v>
      </c>
      <c r="BC65" s="365">
        <v>2467</v>
      </c>
      <c r="BD65" s="365">
        <f>SUM(V65:AH65)</f>
        <v>0</v>
      </c>
      <c r="BE65" s="378">
        <f>BD65/BC65</f>
        <v>0</v>
      </c>
      <c r="BF65" s="384"/>
      <c r="BG65" s="379">
        <f>SUM(I65:BA65)</f>
        <v>464</v>
      </c>
      <c r="BH65" s="379">
        <f t="shared" si="14"/>
        <v>-464</v>
      </c>
      <c r="BI65" s="380" t="e">
        <f>BG65/BF65</f>
        <v>#DIV/0!</v>
      </c>
      <c r="QW65" s="2">
        <v>53</v>
      </c>
      <c r="QX65" s="2">
        <v>9</v>
      </c>
    </row>
    <row r="66" s="4" customFormat="1" ht="17.4" spans="1:61">
      <c r="A66" s="38"/>
      <c r="B66" s="329" t="s">
        <v>140</v>
      </c>
      <c r="C66" s="330">
        <f t="shared" si="15"/>
        <v>232</v>
      </c>
      <c r="D66" s="331">
        <f>'2-Weekly Dashboard '!QS66</f>
        <v>232</v>
      </c>
      <c r="E66" s="331">
        <f>'2-Weekly Dashboard '!QT66</f>
        <v>0</v>
      </c>
      <c r="F66" s="332">
        <f>'2-Weekly Dashboard '!QU66</f>
        <v>4</v>
      </c>
      <c r="G66" s="332">
        <f>'2-Weekly Dashboard '!QV66</f>
        <v>228</v>
      </c>
      <c r="H66" s="333">
        <f>'2-Weekly Dashboard '!RB66</f>
        <v>0</v>
      </c>
      <c r="I66" s="351">
        <f>'2-Weekly Dashboard '!H66</f>
        <v>4</v>
      </c>
      <c r="J66" s="351">
        <f>'2-Weekly Dashboard '!R66</f>
        <v>10</v>
      </c>
      <c r="K66" s="351">
        <f>'2-Weekly Dashboard '!AB66</f>
        <v>2</v>
      </c>
      <c r="L66" s="351">
        <f>'2-Weekly Dashboard '!AL66</f>
        <v>30</v>
      </c>
      <c r="M66" s="351">
        <f>'2-Weekly Dashboard '!AV66</f>
        <v>26</v>
      </c>
      <c r="N66">
        <f>'2-Weekly Dashboard '!BF66</f>
        <v>23</v>
      </c>
      <c r="O66" s="351">
        <f>'2-Weekly Dashboard '!BP66</f>
        <v>32</v>
      </c>
      <c r="P66" s="351">
        <f>'2-Weekly Dashboard '!BZ66</f>
        <v>24</v>
      </c>
      <c r="Q66" s="351">
        <f>'2-Weekly Dashboard '!CJ66</f>
        <v>24</v>
      </c>
      <c r="R66" s="351">
        <f>'2-Weekly Dashboard '!CT66</f>
        <v>27</v>
      </c>
      <c r="S66" s="351">
        <f>'2-Weekly Dashboard '!DD66</f>
        <v>30</v>
      </c>
      <c r="T66" s="351">
        <f>'2-Weekly Dashboard '!DN66</f>
        <v>0</v>
      </c>
      <c r="U66" s="351">
        <f>'2-Weekly Dashboard '!DX66</f>
        <v>0</v>
      </c>
      <c r="V66" s="351">
        <f>'2-Weekly Dashboard '!EH66</f>
        <v>0</v>
      </c>
      <c r="W66" s="351">
        <f>'2-Weekly Dashboard '!ER66</f>
        <v>0</v>
      </c>
      <c r="X66" s="351">
        <f>'2-Weekly Dashboard '!FB66</f>
        <v>0</v>
      </c>
      <c r="Y66" s="351">
        <f>'2-Weekly Dashboard '!FL66</f>
        <v>0</v>
      </c>
      <c r="Z66" s="351">
        <f>'2-Weekly Dashboard '!FV66</f>
        <v>0</v>
      </c>
      <c r="AA66" s="351">
        <f>'2-Weekly Dashboard '!GF66</f>
        <v>0</v>
      </c>
      <c r="AB66" s="351">
        <f>'2-Weekly Dashboard '!GP66</f>
        <v>0</v>
      </c>
      <c r="AC66" s="351">
        <f>'2-Weekly Dashboard '!GZ66</f>
        <v>0</v>
      </c>
      <c r="AD66" s="351">
        <f>'2-Weekly Dashboard '!HJ66</f>
        <v>0</v>
      </c>
      <c r="AE66" s="351">
        <f>'2-Weekly Dashboard '!HT66</f>
        <v>0</v>
      </c>
      <c r="AF66" s="351">
        <f>'2-Weekly Dashboard '!ID66</f>
        <v>0</v>
      </c>
      <c r="AG66" s="351">
        <f>'2-Weekly Dashboard '!IN66</f>
        <v>0</v>
      </c>
      <c r="AH66" s="351"/>
      <c r="AI66" s="351">
        <f>'2-Weekly Dashboard '!JH66</f>
        <v>0</v>
      </c>
      <c r="AJ66" s="351">
        <f>'2-Weekly Dashboard '!JR66</f>
        <v>0</v>
      </c>
      <c r="AK66" s="351">
        <f>'2-Weekly Dashboard '!KB66</f>
        <v>0</v>
      </c>
      <c r="AL66" s="351">
        <f>'2-Weekly Dashboard '!KL66</f>
        <v>0</v>
      </c>
      <c r="AM66" s="351">
        <f>'2-Weekly Dashboard '!KV66</f>
        <v>0</v>
      </c>
      <c r="AN66" s="351">
        <f>'2-Weekly Dashboard '!LF66</f>
        <v>0</v>
      </c>
      <c r="AO66" s="351">
        <f>'2-Weekly Dashboard '!LP66</f>
        <v>0</v>
      </c>
      <c r="AP66" s="351">
        <f>'2-Weekly Dashboard '!LZ66</f>
        <v>0</v>
      </c>
      <c r="AQ66" s="351">
        <f>'2-Weekly Dashboard '!MJ66</f>
        <v>0</v>
      </c>
      <c r="AR66" s="351">
        <f>'2-Weekly Dashboard '!MT66</f>
        <v>0</v>
      </c>
      <c r="AS66" s="351">
        <f>'2-Weekly Dashboard '!ND66</f>
        <v>0</v>
      </c>
      <c r="AT66" s="351">
        <f>'2-Weekly Dashboard '!NN66</f>
        <v>0</v>
      </c>
      <c r="AU66" s="351">
        <f>'2-Weekly Dashboard '!NX66</f>
        <v>0</v>
      </c>
      <c r="AV66" s="351">
        <f>'2-Weekly Dashboard '!OH66</f>
        <v>0</v>
      </c>
      <c r="AW66" s="351">
        <f>'2-Weekly Dashboard '!OR66</f>
        <v>0</v>
      </c>
      <c r="AX66" s="351">
        <f>'2-Weekly Dashboard '!PB66</f>
        <v>0</v>
      </c>
      <c r="AY66" s="351">
        <f>'2-Weekly Dashboard '!PL66</f>
        <v>0</v>
      </c>
      <c r="AZ66" s="351">
        <f>'2-Weekly Dashboard '!PV66</f>
        <v>0</v>
      </c>
      <c r="BA66" s="351">
        <f>'2-Weekly Dashboard '!QF66</f>
        <v>0</v>
      </c>
      <c r="BB66" s="367"/>
      <c r="BC66" s="370"/>
      <c r="BD66" s="370"/>
      <c r="BE66" s="382"/>
      <c r="BF66" s="383"/>
      <c r="BG66" s="379"/>
      <c r="BH66" s="379">
        <f t="shared" si="14"/>
        <v>0</v>
      </c>
      <c r="BI66" s="380"/>
    </row>
    <row r="67" s="4" customFormat="1" ht="17.4" spans="1:61">
      <c r="A67" s="38"/>
      <c r="B67" s="329" t="s">
        <v>141</v>
      </c>
      <c r="C67" s="330">
        <f t="shared" si="15"/>
        <v>71</v>
      </c>
      <c r="D67" s="331">
        <f>'2-Weekly Dashboard '!QS67</f>
        <v>83</v>
      </c>
      <c r="E67" s="331"/>
      <c r="F67" s="332">
        <f>'2-Weekly Dashboard '!QU67</f>
        <v>16</v>
      </c>
      <c r="G67" s="332">
        <f>'2-Weekly Dashboard '!QV67</f>
        <v>67</v>
      </c>
      <c r="H67" s="333"/>
      <c r="I67" s="351">
        <f>'2-Weekly Dashboard '!H67</f>
        <v>0</v>
      </c>
      <c r="J67" s="351">
        <f>'2-Weekly Dashboard '!R67</f>
        <v>0</v>
      </c>
      <c r="K67" s="351">
        <f>'2-Weekly Dashboard '!AB67</f>
        <v>0</v>
      </c>
      <c r="L67" s="351">
        <f>'2-Weekly Dashboard '!AL67</f>
        <v>11</v>
      </c>
      <c r="M67" s="351">
        <f>'2-Weekly Dashboard '!AV67</f>
        <v>10</v>
      </c>
      <c r="N67" s="351">
        <f>'2-Weekly Dashboard '!BF67</f>
        <v>10</v>
      </c>
      <c r="O67" s="351">
        <f>'2-Weekly Dashboard '!BP67</f>
        <v>13</v>
      </c>
      <c r="P67" s="351">
        <f>'2-Weekly Dashboard '!BZ67</f>
        <v>15</v>
      </c>
      <c r="Q67" s="351">
        <f>'2-Weekly Dashboard '!CJ67</f>
        <v>12</v>
      </c>
      <c r="R67" s="351">
        <f>'2-Weekly Dashboard '!Q67</f>
        <v>0</v>
      </c>
      <c r="S67" s="351"/>
      <c r="T67" s="351"/>
      <c r="U67" s="351"/>
      <c r="V67" s="351"/>
      <c r="W67" s="351"/>
      <c r="X67" s="351"/>
      <c r="Y67" s="351"/>
      <c r="Z67" s="351"/>
      <c r="AA67" s="351"/>
      <c r="AB67" s="351">
        <f>'2-Weekly Dashboard '!GP67</f>
        <v>0</v>
      </c>
      <c r="AC67" s="351">
        <f>'2-Weekly Dashboard '!GZ67</f>
        <v>0</v>
      </c>
      <c r="AD67" s="351">
        <f>'2-Weekly Dashboard '!HJ67</f>
        <v>0</v>
      </c>
      <c r="AE67" s="351">
        <f>'2-Weekly Dashboard '!HT67</f>
        <v>0</v>
      </c>
      <c r="AF67" s="351"/>
      <c r="AG67" s="351">
        <f>'2-Weekly Dashboard '!IN67</f>
        <v>0</v>
      </c>
      <c r="AH67" s="351"/>
      <c r="AI67" s="351"/>
      <c r="AJ67" s="351">
        <f>'2-Weekly Dashboard '!JR67</f>
        <v>0</v>
      </c>
      <c r="AK67" s="351">
        <f>'2-Weekly Dashboard '!KB67</f>
        <v>0</v>
      </c>
      <c r="AL67" s="351">
        <f>'2-Weekly Dashboard '!KL67</f>
        <v>0</v>
      </c>
      <c r="AM67" s="351"/>
      <c r="AN67" s="351">
        <f>'2-Weekly Dashboard '!LF67</f>
        <v>0</v>
      </c>
      <c r="AO67" s="351">
        <f>'2-Weekly Dashboard '!LP67</f>
        <v>0</v>
      </c>
      <c r="AP67" s="351"/>
      <c r="AQ67" s="351">
        <f>'2-Weekly Dashboard '!MJ67</f>
        <v>0</v>
      </c>
      <c r="AR67" s="351">
        <f>'2-Weekly Dashboard '!MT67</f>
        <v>0</v>
      </c>
      <c r="AS67" s="351"/>
      <c r="AT67" s="351"/>
      <c r="AU67" s="351">
        <f>'2-Weekly Dashboard '!NX67</f>
        <v>0</v>
      </c>
      <c r="AV67" s="351">
        <f>'2-Weekly Dashboard '!OH67</f>
        <v>0</v>
      </c>
      <c r="AW67" s="351">
        <f>'2-Weekly Dashboard '!OR67</f>
        <v>0</v>
      </c>
      <c r="AX67" s="351">
        <f>'2-Weekly Dashboard '!PB67</f>
        <v>0</v>
      </c>
      <c r="AY67" s="351">
        <f>'2-Weekly Dashboard '!PL67</f>
        <v>0</v>
      </c>
      <c r="AZ67" s="351"/>
      <c r="BA67" s="351"/>
      <c r="BB67" s="367"/>
      <c r="BC67" s="370"/>
      <c r="BD67" s="370"/>
      <c r="BE67" s="382"/>
      <c r="BF67" s="383"/>
      <c r="BG67" s="379"/>
      <c r="BH67" s="379">
        <f t="shared" si="14"/>
        <v>0</v>
      </c>
      <c r="BI67" s="380"/>
    </row>
    <row r="68" s="4" customFormat="1" ht="18.15" spans="1:466">
      <c r="A68" s="387"/>
      <c r="B68" s="334" t="s">
        <v>142</v>
      </c>
      <c r="C68" s="330">
        <f t="shared" si="15"/>
        <v>149</v>
      </c>
      <c r="D68" s="331">
        <f>'2-Weekly Dashboard '!QS68</f>
        <v>149</v>
      </c>
      <c r="E68" s="331">
        <f>'2-Weekly Dashboard '!QT68</f>
        <v>0</v>
      </c>
      <c r="F68" s="332">
        <f>'2-Weekly Dashboard '!QU68</f>
        <v>0</v>
      </c>
      <c r="G68" s="332">
        <f>'2-Weekly Dashboard '!QV68</f>
        <v>149</v>
      </c>
      <c r="H68" s="333">
        <f>'2-Weekly Dashboard '!RB68</f>
        <v>0</v>
      </c>
      <c r="I68" s="351">
        <f>'2-Weekly Dashboard '!H68</f>
        <v>1</v>
      </c>
      <c r="J68" s="85">
        <f>'2-Weekly Dashboard '!R68</f>
        <v>4</v>
      </c>
      <c r="K68" s="351">
        <f>'2-Weekly Dashboard '!AB68</f>
        <v>8</v>
      </c>
      <c r="L68" s="85">
        <f>'2-Weekly Dashboard '!AL68</f>
        <v>13</v>
      </c>
      <c r="M68" s="351">
        <f>'2-Weekly Dashboard '!AV68</f>
        <v>8</v>
      </c>
      <c r="N68">
        <f>'2-Weekly Dashboard '!BF68</f>
        <v>16</v>
      </c>
      <c r="O68" s="351">
        <f>'2-Weekly Dashboard '!BP68</f>
        <v>22</v>
      </c>
      <c r="P68" s="351">
        <f>'2-Weekly Dashboard '!BZ68</f>
        <v>21</v>
      </c>
      <c r="Q68" s="351">
        <f>'2-Weekly Dashboard '!CJ68</f>
        <v>20</v>
      </c>
      <c r="R68" s="351">
        <f>'2-Weekly Dashboard '!CT68</f>
        <v>20</v>
      </c>
      <c r="S68" s="351">
        <f>'2-Weekly Dashboard '!DD68</f>
        <v>16</v>
      </c>
      <c r="T68" s="351">
        <f>'2-Weekly Dashboard '!DN68</f>
        <v>0</v>
      </c>
      <c r="U68" s="351">
        <f>'2-Weekly Dashboard '!DX68</f>
        <v>0</v>
      </c>
      <c r="V68" s="351">
        <f>'2-Weekly Dashboard '!EH68</f>
        <v>0</v>
      </c>
      <c r="W68" s="351">
        <f>'2-Weekly Dashboard '!ER68</f>
        <v>0</v>
      </c>
      <c r="X68" s="351">
        <f>'2-Weekly Dashboard '!FB68</f>
        <v>0</v>
      </c>
      <c r="Y68" s="351">
        <f>'2-Weekly Dashboard '!FL68</f>
        <v>0</v>
      </c>
      <c r="Z68" s="351">
        <f>'2-Weekly Dashboard '!FV68</f>
        <v>0</v>
      </c>
      <c r="AA68" s="351">
        <f>'2-Weekly Dashboard '!GF68</f>
        <v>0</v>
      </c>
      <c r="AB68" s="351">
        <f>'2-Weekly Dashboard '!GP68</f>
        <v>0</v>
      </c>
      <c r="AC68" s="351">
        <f>'2-Weekly Dashboard '!GZ68</f>
        <v>0</v>
      </c>
      <c r="AD68" s="351">
        <f>'2-Weekly Dashboard '!HJ68</f>
        <v>0</v>
      </c>
      <c r="AE68" s="351">
        <f>'2-Weekly Dashboard '!HT68</f>
        <v>0</v>
      </c>
      <c r="AF68" s="351">
        <f>'2-Weekly Dashboard '!ID68</f>
        <v>0</v>
      </c>
      <c r="AG68" s="351">
        <f>'2-Weekly Dashboard '!IN68</f>
        <v>0</v>
      </c>
      <c r="AH68" s="351"/>
      <c r="AI68" s="351">
        <f>'2-Weekly Dashboard '!JH68</f>
        <v>0</v>
      </c>
      <c r="AJ68" s="351">
        <f>'2-Weekly Dashboard '!JR68</f>
        <v>0</v>
      </c>
      <c r="AK68" s="351">
        <f>'2-Weekly Dashboard '!KB68</f>
        <v>0</v>
      </c>
      <c r="AL68" s="351">
        <f>'2-Weekly Dashboard '!KL68</f>
        <v>0</v>
      </c>
      <c r="AM68" s="351">
        <f>'2-Weekly Dashboard '!KV68</f>
        <v>0</v>
      </c>
      <c r="AN68" s="351">
        <f>'2-Weekly Dashboard '!LF68</f>
        <v>0</v>
      </c>
      <c r="AO68" s="351">
        <f>'2-Weekly Dashboard '!LP68</f>
        <v>0</v>
      </c>
      <c r="AP68" s="351">
        <f>'2-Weekly Dashboard '!LZ68</f>
        <v>0</v>
      </c>
      <c r="AQ68" s="351">
        <f>'2-Weekly Dashboard '!MJ68</f>
        <v>0</v>
      </c>
      <c r="AR68" s="351">
        <f>'2-Weekly Dashboard '!MT68</f>
        <v>0</v>
      </c>
      <c r="AS68" s="351">
        <f>'2-Weekly Dashboard '!ND68</f>
        <v>0</v>
      </c>
      <c r="AT68" s="351">
        <f>'2-Weekly Dashboard '!NN68</f>
        <v>0</v>
      </c>
      <c r="AU68" s="351">
        <f>'2-Weekly Dashboard '!NX68</f>
        <v>0</v>
      </c>
      <c r="AV68" s="351">
        <f>'2-Weekly Dashboard '!OH68</f>
        <v>0</v>
      </c>
      <c r="AW68" s="351">
        <f>'2-Weekly Dashboard '!OR68</f>
        <v>0</v>
      </c>
      <c r="AX68" s="351">
        <f>'2-Weekly Dashboard '!PB68</f>
        <v>0</v>
      </c>
      <c r="AY68" s="351">
        <f>'2-Weekly Dashboard '!PL68</f>
        <v>0</v>
      </c>
      <c r="AZ68" s="351">
        <f>'2-Weekly Dashboard '!PV68</f>
        <v>0</v>
      </c>
      <c r="BA68" s="351">
        <f>'2-Weekly Dashboard '!QF68</f>
        <v>0</v>
      </c>
      <c r="BB68" s="367"/>
      <c r="BC68" s="370"/>
      <c r="BD68" s="370"/>
      <c r="BE68" s="382"/>
      <c r="BF68" s="383"/>
      <c r="BG68" s="379"/>
      <c r="BH68" s="379">
        <f t="shared" si="14"/>
        <v>0</v>
      </c>
      <c r="BI68" s="380"/>
      <c r="QW68" s="4">
        <v>2</v>
      </c>
      <c r="QX68" s="4">
        <v>211</v>
      </c>
    </row>
    <row r="69" ht="17.4" spans="7:466">
      <c r="G69"/>
      <c r="H69"/>
      <c r="BG69" s="391"/>
      <c r="QX69">
        <v>137</v>
      </c>
    </row>
    <row r="70" ht="17.4" spans="3:59">
      <c r="C70"/>
      <c r="D70" s="90"/>
      <c r="G70"/>
      <c r="H70"/>
      <c r="BG70" s="391"/>
    </row>
    <row r="71" ht="17.4" spans="2:59">
      <c r="B71" s="388"/>
      <c r="C71"/>
      <c r="D71" s="90"/>
      <c r="G71"/>
      <c r="H71"/>
      <c r="BG71" s="391"/>
    </row>
    <row r="72" ht="17.4" spans="2:59">
      <c r="B72" s="388"/>
      <c r="C72"/>
      <c r="D72" s="90"/>
      <c r="G72"/>
      <c r="H72"/>
      <c r="BG72" s="391"/>
    </row>
    <row r="73" ht="17.4" spans="2:59">
      <c r="B73" s="388"/>
      <c r="C73"/>
      <c r="D73" s="90"/>
      <c r="G73"/>
      <c r="H73"/>
      <c r="BG73" s="391"/>
    </row>
    <row r="74" ht="17.4" spans="2:59">
      <c r="B74" s="389"/>
      <c r="C74"/>
      <c r="D74" s="90"/>
      <c r="G74"/>
      <c r="H74"/>
      <c r="BG74" s="391"/>
    </row>
    <row r="75" spans="2:8">
      <c r="B75" s="389"/>
      <c r="C75"/>
      <c r="D75" s="90"/>
      <c r="G75"/>
      <c r="H75"/>
    </row>
    <row r="76" spans="2:8">
      <c r="B76" s="389"/>
      <c r="C76"/>
      <c r="D76" s="90"/>
      <c r="G76"/>
      <c r="H76"/>
    </row>
    <row r="77" spans="2:8">
      <c r="B77" s="389"/>
      <c r="C77"/>
      <c r="D77" s="90"/>
      <c r="G77"/>
      <c r="H77"/>
    </row>
    <row r="78" spans="2:8">
      <c r="B78" s="388"/>
      <c r="C78"/>
      <c r="D78" s="90"/>
      <c r="G78"/>
      <c r="H78"/>
    </row>
    <row r="79" spans="2:8">
      <c r="B79" s="389"/>
      <c r="C79"/>
      <c r="D79" s="90"/>
      <c r="G79"/>
      <c r="H79"/>
    </row>
    <row r="80" spans="2:8">
      <c r="B80" s="389"/>
      <c r="C80"/>
      <c r="D80" s="90"/>
      <c r="G80"/>
      <c r="H80"/>
    </row>
    <row r="81" spans="2:8">
      <c r="B81" s="389"/>
      <c r="C81"/>
      <c r="D81" s="90"/>
      <c r="G81"/>
      <c r="H81"/>
    </row>
    <row r="82" spans="2:8">
      <c r="B82" s="389"/>
      <c r="C82"/>
      <c r="D82" s="90"/>
      <c r="G82"/>
      <c r="H82"/>
    </row>
    <row r="83" spans="2:8">
      <c r="B83" s="389"/>
      <c r="C83"/>
      <c r="D83" s="90"/>
      <c r="G83"/>
      <c r="H83"/>
    </row>
    <row r="84" spans="2:8">
      <c r="B84" s="388"/>
      <c r="C84"/>
      <c r="D84" s="90"/>
      <c r="G84"/>
      <c r="H84"/>
    </row>
    <row r="85" spans="2:8">
      <c r="B85" s="390"/>
      <c r="C85"/>
      <c r="D85" s="90"/>
      <c r="G85"/>
      <c r="H85"/>
    </row>
    <row r="86" spans="2:8">
      <c r="B86" s="389"/>
      <c r="C86"/>
      <c r="D86" s="90"/>
      <c r="G86"/>
      <c r="H86"/>
    </row>
    <row r="87" spans="2:8">
      <c r="B87" s="388"/>
      <c r="C87"/>
      <c r="D87" s="90"/>
      <c r="G87"/>
      <c r="H87"/>
    </row>
    <row r="88" spans="2:8">
      <c r="B88" s="390"/>
      <c r="C88"/>
      <c r="D88" s="90"/>
      <c r="G88"/>
      <c r="H88"/>
    </row>
    <row r="89" spans="2:8">
      <c r="B89" s="390"/>
      <c r="C89"/>
      <c r="D89" s="90"/>
      <c r="G89"/>
      <c r="H89"/>
    </row>
    <row r="90" spans="2:8">
      <c r="B90" s="390"/>
      <c r="C90"/>
      <c r="D90" s="90"/>
      <c r="G90"/>
      <c r="H90"/>
    </row>
    <row r="91" spans="2:8">
      <c r="B91" s="390"/>
      <c r="C91"/>
      <c r="D91" s="90"/>
      <c r="G91"/>
      <c r="H91"/>
    </row>
    <row r="92" spans="7:8">
      <c r="G92"/>
      <c r="H92"/>
    </row>
    <row r="93" spans="7:8">
      <c r="G93"/>
      <c r="H93"/>
    </row>
    <row r="94" spans="7:8">
      <c r="G94"/>
      <c r="H94"/>
    </row>
    <row r="95" spans="7:8">
      <c r="G95"/>
      <c r="H95"/>
    </row>
    <row r="96" spans="7:8">
      <c r="G96"/>
      <c r="H96"/>
    </row>
    <row r="97" spans="7:8">
      <c r="G97"/>
      <c r="H97"/>
    </row>
    <row r="98" spans="7:8">
      <c r="G98"/>
      <c r="H98"/>
    </row>
    <row r="99" spans="7:8">
      <c r="G99"/>
      <c r="H99"/>
    </row>
    <row r="100" spans="7:8">
      <c r="G100"/>
      <c r="H100"/>
    </row>
    <row r="101" spans="7:8">
      <c r="G101"/>
      <c r="H101"/>
    </row>
    <row r="102" spans="7:8">
      <c r="G102"/>
      <c r="H102"/>
    </row>
    <row r="103" spans="7:8">
      <c r="G103"/>
      <c r="H103"/>
    </row>
    <row r="104" spans="7:8">
      <c r="G104"/>
      <c r="H104"/>
    </row>
    <row r="105" spans="7:8">
      <c r="G105"/>
      <c r="H105"/>
    </row>
    <row r="106" spans="7:8">
      <c r="G106"/>
      <c r="H106"/>
    </row>
    <row r="107" spans="7:8">
      <c r="G107"/>
      <c r="H107"/>
    </row>
    <row r="108" spans="7:8">
      <c r="G108"/>
      <c r="H108"/>
    </row>
    <row r="109" spans="7:114">
      <c r="G109"/>
      <c r="H109"/>
      <c r="DJ109" s="392">
        <f>DL109/31</f>
        <v>0</v>
      </c>
    </row>
    <row r="110" spans="7:8">
      <c r="G110"/>
      <c r="H110"/>
    </row>
    <row r="111" spans="7:8">
      <c r="G111"/>
      <c r="H111"/>
    </row>
    <row r="112" spans="7:8">
      <c r="G112"/>
      <c r="H112"/>
    </row>
    <row r="113" spans="7:8">
      <c r="G113"/>
      <c r="H113"/>
    </row>
    <row r="114" spans="7:8">
      <c r="G114"/>
      <c r="H114"/>
    </row>
    <row r="115" spans="7:8">
      <c r="G115"/>
      <c r="H115"/>
    </row>
    <row r="116" spans="7:8">
      <c r="G116"/>
      <c r="H116"/>
    </row>
    <row r="117" spans="7:8">
      <c r="G117"/>
      <c r="H117"/>
    </row>
    <row r="118" spans="7:8">
      <c r="G118"/>
      <c r="H118"/>
    </row>
    <row r="119" spans="7:8">
      <c r="G119"/>
      <c r="H119"/>
    </row>
    <row r="120" spans="7:8">
      <c r="G120"/>
      <c r="H120"/>
    </row>
    <row r="121" spans="7:114">
      <c r="G121"/>
      <c r="H121"/>
      <c r="DJ121" s="392">
        <f>DL121/31</f>
        <v>0</v>
      </c>
    </row>
    <row r="122" spans="7:8">
      <c r="G122"/>
      <c r="H122"/>
    </row>
    <row r="123" spans="7:8">
      <c r="G123"/>
      <c r="H123"/>
    </row>
    <row r="124" spans="7:8">
      <c r="G124"/>
      <c r="H124"/>
    </row>
    <row r="125" spans="7:8">
      <c r="G125"/>
      <c r="H125"/>
    </row>
    <row r="126" spans="7:8">
      <c r="G126"/>
      <c r="H126"/>
    </row>
    <row r="127" spans="7:8">
      <c r="G127"/>
      <c r="H127"/>
    </row>
    <row r="128" spans="7:8">
      <c r="G128"/>
      <c r="H128"/>
    </row>
    <row r="129" spans="7:8">
      <c r="G129"/>
      <c r="H129"/>
    </row>
    <row r="130" spans="7:8">
      <c r="G130"/>
      <c r="H130"/>
    </row>
    <row r="131" spans="7:8">
      <c r="G131"/>
      <c r="H131"/>
    </row>
    <row r="132" spans="7:8">
      <c r="G132"/>
      <c r="H132"/>
    </row>
    <row r="133" spans="7:8">
      <c r="G133"/>
      <c r="H133"/>
    </row>
    <row r="134" spans="7:8">
      <c r="G134"/>
      <c r="H134"/>
    </row>
    <row r="135" spans="7:8">
      <c r="G135"/>
      <c r="H135"/>
    </row>
    <row r="136" spans="7:8">
      <c r="G136"/>
      <c r="H136"/>
    </row>
    <row r="137" spans="7:8">
      <c r="G137"/>
      <c r="H137"/>
    </row>
    <row r="138" spans="7:8">
      <c r="G138"/>
      <c r="H138"/>
    </row>
    <row r="139" spans="7:8">
      <c r="G139"/>
      <c r="H139"/>
    </row>
    <row r="140" spans="7:8">
      <c r="G140"/>
      <c r="H140"/>
    </row>
    <row r="141" spans="7:8">
      <c r="G141"/>
      <c r="H141"/>
    </row>
    <row r="142" spans="7:8">
      <c r="G142"/>
      <c r="H142"/>
    </row>
    <row r="143" spans="7:8">
      <c r="G143"/>
      <c r="H143"/>
    </row>
    <row r="144" spans="7:8">
      <c r="G144"/>
      <c r="H144"/>
    </row>
    <row r="145" spans="7:8">
      <c r="G145"/>
      <c r="H145"/>
    </row>
    <row r="146" spans="7:8">
      <c r="G146"/>
      <c r="H146"/>
    </row>
    <row r="147" spans="7:8">
      <c r="G147"/>
      <c r="H147"/>
    </row>
    <row r="148" spans="7:8">
      <c r="G148"/>
      <c r="H148"/>
    </row>
    <row r="149" spans="7:8">
      <c r="G149"/>
      <c r="H149"/>
    </row>
    <row r="150" spans="7:8">
      <c r="G150"/>
      <c r="H150"/>
    </row>
    <row r="151" spans="7:8">
      <c r="G151"/>
      <c r="H151"/>
    </row>
    <row r="152" spans="7:8">
      <c r="G152"/>
      <c r="H152"/>
    </row>
    <row r="153" spans="7:8">
      <c r="G153"/>
      <c r="H153"/>
    </row>
    <row r="154" spans="7:8">
      <c r="G154"/>
      <c r="H154"/>
    </row>
    <row r="155" spans="7:8">
      <c r="G155"/>
      <c r="H155"/>
    </row>
    <row r="156" spans="7:8">
      <c r="G156"/>
      <c r="H156"/>
    </row>
    <row r="157" spans="7:8">
      <c r="G157"/>
      <c r="H157"/>
    </row>
    <row r="158" spans="7:8">
      <c r="G158"/>
      <c r="H158"/>
    </row>
    <row r="159" spans="7:8">
      <c r="G159"/>
      <c r="H159"/>
    </row>
    <row r="160" spans="7:8">
      <c r="G160"/>
      <c r="H160"/>
    </row>
    <row r="161" spans="7:8">
      <c r="G161"/>
      <c r="H161"/>
    </row>
    <row r="162" spans="7:8">
      <c r="G162"/>
      <c r="H162"/>
    </row>
    <row r="163" spans="7:8">
      <c r="G163"/>
      <c r="H163"/>
    </row>
    <row r="164" spans="7:8">
      <c r="G164"/>
      <c r="H164"/>
    </row>
    <row r="165" spans="7:8">
      <c r="G165"/>
      <c r="H165"/>
    </row>
    <row r="166" spans="7:8">
      <c r="G166"/>
      <c r="H166"/>
    </row>
    <row r="167" spans="7:8">
      <c r="G167"/>
      <c r="H167"/>
    </row>
    <row r="168" spans="7:8">
      <c r="G168"/>
      <c r="H168"/>
    </row>
    <row r="169" spans="7:8">
      <c r="G169"/>
      <c r="H169"/>
    </row>
    <row r="170" spans="7:8">
      <c r="G170"/>
      <c r="H170"/>
    </row>
    <row r="171" spans="7:8">
      <c r="G171"/>
      <c r="H171"/>
    </row>
    <row r="172" spans="7:8">
      <c r="G172"/>
      <c r="H172"/>
    </row>
    <row r="173" spans="7:8">
      <c r="G173"/>
      <c r="H173"/>
    </row>
    <row r="174" spans="7:8">
      <c r="G174"/>
      <c r="H174"/>
    </row>
    <row r="175" spans="7:8">
      <c r="G175"/>
      <c r="H175"/>
    </row>
    <row r="176" spans="7:8">
      <c r="G176"/>
      <c r="H176"/>
    </row>
    <row r="177" spans="7:8">
      <c r="G177"/>
      <c r="H177"/>
    </row>
    <row r="178" spans="7:8">
      <c r="G178"/>
      <c r="H178"/>
    </row>
    <row r="179" spans="7:8">
      <c r="G179"/>
      <c r="H179"/>
    </row>
    <row r="180" spans="7:8">
      <c r="G180"/>
      <c r="H180"/>
    </row>
    <row r="181" spans="7:8">
      <c r="G181"/>
      <c r="H181"/>
    </row>
    <row r="182" spans="7:8">
      <c r="G182"/>
      <c r="H182"/>
    </row>
    <row r="183" spans="7:8">
      <c r="G183"/>
      <c r="H183"/>
    </row>
    <row r="184" spans="7:8">
      <c r="G184"/>
      <c r="H184"/>
    </row>
    <row r="185" spans="7:8">
      <c r="G185"/>
      <c r="H185"/>
    </row>
    <row r="186" spans="7:8">
      <c r="G186"/>
      <c r="H186"/>
    </row>
    <row r="187" spans="7:8">
      <c r="G187"/>
      <c r="H187"/>
    </row>
    <row r="188" spans="7:8">
      <c r="G188"/>
      <c r="H188"/>
    </row>
    <row r="189" spans="7:8">
      <c r="G189"/>
      <c r="H189"/>
    </row>
    <row r="190" spans="7:8">
      <c r="G190"/>
      <c r="H190"/>
    </row>
    <row r="191" spans="7:8">
      <c r="G191"/>
      <c r="H191"/>
    </row>
    <row r="192" spans="7:8">
      <c r="G192"/>
      <c r="H192"/>
    </row>
    <row r="193" spans="7:8">
      <c r="G193"/>
      <c r="H193"/>
    </row>
    <row r="194" spans="7:8">
      <c r="G194"/>
      <c r="H194"/>
    </row>
    <row r="195" spans="7:8">
      <c r="G195"/>
      <c r="H195"/>
    </row>
    <row r="196" spans="7:8">
      <c r="G196"/>
      <c r="H196"/>
    </row>
    <row r="197" spans="7:8">
      <c r="G197"/>
      <c r="H197"/>
    </row>
    <row r="198" spans="7:8">
      <c r="G198"/>
      <c r="H198"/>
    </row>
    <row r="199" spans="7:8">
      <c r="G199"/>
      <c r="H199"/>
    </row>
    <row r="200" spans="7:8">
      <c r="G200"/>
      <c r="H200"/>
    </row>
    <row r="201" spans="7:8">
      <c r="G201"/>
      <c r="H201"/>
    </row>
    <row r="202" spans="7:8">
      <c r="G202"/>
      <c r="H202"/>
    </row>
    <row r="203" spans="7:8">
      <c r="G203"/>
      <c r="H203"/>
    </row>
    <row r="204" spans="7:8">
      <c r="G204"/>
      <c r="H204"/>
    </row>
    <row r="205" spans="7:8">
      <c r="G205"/>
      <c r="H205"/>
    </row>
    <row r="206" spans="7:8">
      <c r="G206"/>
      <c r="H206"/>
    </row>
    <row r="207" spans="7:8">
      <c r="G207"/>
      <c r="H207"/>
    </row>
    <row r="208" spans="7:8">
      <c r="G208"/>
      <c r="H208"/>
    </row>
    <row r="209" spans="7:8">
      <c r="G209"/>
      <c r="H209"/>
    </row>
    <row r="210" spans="7:8">
      <c r="G210"/>
      <c r="H210"/>
    </row>
  </sheetData>
  <mergeCells count="3">
    <mergeCell ref="A4:B4"/>
    <mergeCell ref="A5:B5"/>
    <mergeCell ref="A36:B36"/>
  </mergeCells>
  <pageMargins left="0.7" right="0.7" top="0.75" bottom="0.75" header="0.3" footer="0.3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RB68"/>
  <sheetViews>
    <sheetView zoomScale="89" zoomScaleNormal="89" workbookViewId="0">
      <pane xSplit="3" ySplit="5" topLeftCell="CN28" activePane="bottomRight" state="frozen"/>
      <selection/>
      <selection pane="topRight"/>
      <selection pane="bottomLeft"/>
      <selection pane="bottomRight" activeCell="CZ6" sqref="CZ6:DC6"/>
    </sheetView>
  </sheetViews>
  <sheetFormatPr defaultColWidth="9" defaultRowHeight="14.4"/>
  <cols>
    <col min="1" max="1" width="9" hidden="1" customWidth="1"/>
    <col min="2" max="2" width="23.4259259259259" customWidth="1"/>
    <col min="3" max="3" width="20.1388888888889" customWidth="1"/>
    <col min="4" max="4" width="7.13888888888889" customWidth="1"/>
    <col min="5" max="5" width="8.42592592592593" customWidth="1"/>
    <col min="6" max="7" width="7.13888888888889" customWidth="1"/>
    <col min="8" max="8" width="7.57407407407407" customWidth="1"/>
    <col min="9" max="9" width="4.86111111111111" customWidth="1"/>
    <col min="10" max="11" width="5.42592592592593" customWidth="1"/>
    <col min="12" max="12" width="5.57407407407407" customWidth="1"/>
    <col min="13" max="13" width="7.86111111111111" customWidth="1"/>
    <col min="14" max="14" width="7.13888888888889" customWidth="1"/>
    <col min="15" max="15" width="7.57407407407407" customWidth="1"/>
    <col min="16" max="17" width="7.13888888888889" customWidth="1"/>
    <col min="18" max="18" width="7.86111111111111" customWidth="1"/>
    <col min="19" max="19" width="4.86111111111111" customWidth="1"/>
    <col min="20" max="21" width="5.42592592592593" customWidth="1"/>
    <col min="22" max="22" width="5.57407407407407" customWidth="1"/>
    <col min="23" max="23" width="7.86111111111111" customWidth="1"/>
    <col min="24" max="24" width="7.13888888888889" customWidth="1"/>
    <col min="25" max="25" width="8.42592592592593" customWidth="1"/>
    <col min="26" max="27" width="7.13888888888889" customWidth="1"/>
    <col min="28" max="28" width="8.57407407407407" customWidth="1"/>
    <col min="29" max="29" width="4.86111111111111" customWidth="1"/>
    <col min="30" max="31" width="5.42592592592593" customWidth="1"/>
    <col min="32" max="32" width="5.57407407407407" customWidth="1"/>
    <col min="33" max="33" width="7.86111111111111" customWidth="1"/>
    <col min="34" max="34" width="7.13888888888889" customWidth="1"/>
    <col min="35" max="35" width="7.86111111111111" customWidth="1"/>
    <col min="36" max="37" width="7.13888888888889" customWidth="1"/>
    <col min="38" max="38" width="9" customWidth="1"/>
    <col min="39" max="39" width="4.86111111111111" customWidth="1"/>
    <col min="40" max="41" width="5.42592592592593" customWidth="1"/>
    <col min="42" max="42" width="5.57407407407407" customWidth="1"/>
    <col min="43" max="43" width="7.86111111111111" customWidth="1"/>
    <col min="44" max="44" width="7.13888888888889" customWidth="1"/>
    <col min="45" max="45" width="8" customWidth="1"/>
    <col min="46" max="47" width="7.13888888888889" customWidth="1"/>
    <col min="48" max="48" width="7.86111111111111" customWidth="1"/>
    <col min="49" max="49" width="4.86111111111111" customWidth="1"/>
    <col min="50" max="51" width="5.42592592592593" customWidth="1"/>
    <col min="52" max="52" width="5.57407407407407" customWidth="1"/>
    <col min="53" max="53" width="7.86111111111111" customWidth="1"/>
    <col min="54" max="54" width="7.13888888888889" customWidth="1"/>
    <col min="55" max="55" width="7.86111111111111" customWidth="1"/>
    <col min="56" max="57" width="7.13888888888889" customWidth="1"/>
    <col min="58" max="58" width="8.13888888888889" customWidth="1"/>
    <col min="59" max="59" width="4.86111111111111" customWidth="1"/>
    <col min="60" max="61" width="5.42592592592593" customWidth="1"/>
    <col min="62" max="62" width="5.57407407407407" customWidth="1"/>
    <col min="63" max="63" width="7.86111111111111" customWidth="1"/>
    <col min="64" max="64" width="7.13888888888889" customWidth="1"/>
    <col min="65" max="65" width="8" customWidth="1"/>
    <col min="66" max="67" width="7.13888888888889" customWidth="1"/>
    <col min="68" max="68" width="9.13888888888889" customWidth="1"/>
    <col min="69" max="69" width="4.86111111111111" customWidth="1"/>
    <col min="70" max="71" width="5.42592592592593" customWidth="1"/>
    <col min="72" max="72" width="5.57407407407407" customWidth="1"/>
    <col min="73" max="73" width="7.86111111111111" customWidth="1"/>
    <col min="74" max="74" width="7.13888888888889" customWidth="1"/>
    <col min="75" max="75" width="7.57407407407407" customWidth="1"/>
    <col min="76" max="77" width="7.13888888888889" customWidth="1"/>
    <col min="78" max="78" width="8" customWidth="1"/>
    <col min="79" max="79" width="4.86111111111111" customWidth="1"/>
    <col min="80" max="81" width="5.42592592592593" customWidth="1"/>
    <col min="82" max="82" width="5.57407407407407" customWidth="1"/>
    <col min="83" max="83" width="7.86111111111111" customWidth="1"/>
    <col min="84" max="84" width="8.13888888888889" customWidth="1"/>
    <col min="85" max="85" width="7.86111111111111" customWidth="1"/>
    <col min="86" max="87" width="7.13888888888889" customWidth="1"/>
    <col min="88" max="88" width="8.42592592592593" customWidth="1"/>
    <col min="89" max="89" width="4.86111111111111" customWidth="1"/>
    <col min="90" max="91" width="5.42592592592593" customWidth="1"/>
    <col min="92" max="92" width="5.57407407407407" customWidth="1"/>
    <col min="93" max="93" width="7.86111111111111" customWidth="1"/>
    <col min="94" max="94" width="9" customWidth="1"/>
    <col min="95" max="95" width="8" customWidth="1"/>
    <col min="96" max="97" width="7.13888888888889" customWidth="1"/>
    <col min="98" max="98" width="8" customWidth="1"/>
    <col min="99" max="99" width="4.86111111111111" customWidth="1"/>
    <col min="100" max="101" width="5.42592592592593" customWidth="1"/>
    <col min="102" max="102" width="5.57407407407407" customWidth="1"/>
    <col min="103" max="103" width="7.86111111111111" customWidth="1"/>
    <col min="104" max="104" width="8.42592592592593" customWidth="1"/>
    <col min="105" max="105" width="8" customWidth="1"/>
    <col min="106" max="107" width="7.13888888888889" customWidth="1"/>
    <col min="108" max="108" width="8.42592592592593" customWidth="1"/>
    <col min="109" max="109" width="4.86111111111111" customWidth="1"/>
    <col min="110" max="111" width="5.42592592592593" customWidth="1"/>
    <col min="112" max="112" width="5.57407407407407" customWidth="1"/>
    <col min="113" max="113" width="7.86111111111111" customWidth="1"/>
    <col min="114" max="114" width="7.13888888888889" customWidth="1"/>
    <col min="115" max="115" width="8.42592592592593" customWidth="1"/>
    <col min="116" max="117" width="7.13888888888889" customWidth="1"/>
    <col min="118" max="118" width="9" customWidth="1"/>
    <col min="119" max="119" width="4.86111111111111" customWidth="1"/>
    <col min="120" max="121" width="5.42592592592593" customWidth="1"/>
    <col min="122" max="122" width="5.57407407407407" customWidth="1"/>
    <col min="123" max="123" width="7.86111111111111" customWidth="1"/>
    <col min="124" max="128" width="7.13888888888889" customWidth="1"/>
    <col min="129" max="129" width="4.86111111111111" customWidth="1"/>
    <col min="130" max="131" width="5.42592592592593" customWidth="1"/>
    <col min="132" max="132" width="5.57407407407407" customWidth="1"/>
    <col min="133" max="133" width="7.86111111111111" customWidth="1"/>
    <col min="134" max="138" width="7.13888888888889" customWidth="1"/>
    <col min="139" max="139" width="4.86111111111111" customWidth="1"/>
    <col min="140" max="141" width="5.42592592592593" customWidth="1"/>
    <col min="142" max="142" width="5.57407407407407" customWidth="1"/>
    <col min="143" max="143" width="7.86111111111111" customWidth="1"/>
    <col min="144" max="144" width="7.13888888888889" customWidth="1"/>
    <col min="145" max="145" width="7.57407407407407" customWidth="1"/>
    <col min="146" max="147" width="7.13888888888889" customWidth="1"/>
    <col min="148" max="148" width="8.42592592592593" customWidth="1"/>
    <col min="149" max="149" width="4.86111111111111" customWidth="1"/>
    <col min="150" max="151" width="5.42592592592593" customWidth="1"/>
    <col min="152" max="152" width="5.57407407407407" customWidth="1"/>
    <col min="153" max="153" width="7.86111111111111" customWidth="1"/>
    <col min="154" max="155" width="8.57407407407407" customWidth="1"/>
    <col min="156" max="157" width="7.13888888888889" customWidth="1"/>
    <col min="158" max="158" width="8.13888888888889" customWidth="1"/>
    <col min="159" max="159" width="4.86111111111111" customWidth="1"/>
    <col min="160" max="161" width="5.42592592592593" customWidth="1"/>
    <col min="162" max="162" width="5.57407407407407" customWidth="1"/>
    <col min="163" max="163" width="7.86111111111111" customWidth="1"/>
    <col min="164" max="164" width="9" customWidth="1"/>
    <col min="165" max="165" width="8.42592592592593" customWidth="1"/>
    <col min="166" max="167" width="7.13888888888889" customWidth="1"/>
    <col min="168" max="168" width="8" customWidth="1"/>
    <col min="169" max="169" width="4.86111111111111" customWidth="1"/>
    <col min="170" max="171" width="5.42592592592593" customWidth="1"/>
    <col min="172" max="172" width="5.57407407407407" customWidth="1"/>
    <col min="173" max="173" width="7.86111111111111" customWidth="1"/>
    <col min="174" max="174" width="8" customWidth="1"/>
    <col min="175" max="175" width="8.42592592592593" customWidth="1"/>
    <col min="176" max="177" width="7.13888888888889" customWidth="1"/>
    <col min="178" max="178" width="8" customWidth="1"/>
    <col min="179" max="179" width="4.86111111111111" customWidth="1"/>
    <col min="180" max="181" width="5.42592592592593" customWidth="1"/>
    <col min="182" max="182" width="5.57407407407407" customWidth="1"/>
    <col min="183" max="183" width="7.86111111111111" customWidth="1"/>
    <col min="184" max="184" width="8.57407407407407" customWidth="1"/>
    <col min="185" max="185" width="9.42592592592593" customWidth="1"/>
    <col min="186" max="187" width="7.13888888888889" customWidth="1"/>
    <col min="188" max="188" width="8.13888888888889" customWidth="1"/>
    <col min="189" max="189" width="6.13888888888889" customWidth="1"/>
    <col min="190" max="190" width="6.42592592592593" customWidth="1"/>
    <col min="191" max="191" width="5.42592592592593" customWidth="1"/>
    <col min="192" max="192" width="5.57407407407407" customWidth="1"/>
    <col min="193" max="193" width="9.86111111111111" customWidth="1"/>
    <col min="194" max="194" width="7.13888888888889" customWidth="1"/>
    <col min="195" max="195" width="8.42592592592593" customWidth="1"/>
    <col min="196" max="197" width="7.13888888888889" customWidth="1"/>
    <col min="198" max="198" width="8.42592592592593" customWidth="1"/>
    <col min="199" max="199" width="4.86111111111111" customWidth="1"/>
    <col min="200" max="201" width="5.42592592592593" customWidth="1"/>
    <col min="202" max="202" width="5.57407407407407" customWidth="1"/>
    <col min="203" max="203" width="7.86111111111111" customWidth="1"/>
    <col min="204" max="204" width="7.13888888888889" customWidth="1"/>
    <col min="205" max="205" width="8.13888888888889" customWidth="1"/>
    <col min="206" max="207" width="7.13888888888889" customWidth="1"/>
    <col min="208" max="208" width="8" customWidth="1"/>
    <col min="209" max="209" width="4.86111111111111" customWidth="1"/>
    <col min="210" max="211" width="5.42592592592593" customWidth="1"/>
    <col min="212" max="212" width="5.57407407407407" customWidth="1"/>
    <col min="213" max="213" width="7.86111111111111" customWidth="1"/>
    <col min="214" max="214" width="8" customWidth="1"/>
    <col min="215" max="215" width="6.57407407407407" customWidth="1"/>
    <col min="216" max="217" width="7.13888888888889" customWidth="1"/>
    <col min="218" max="218" width="8.42592592592593" customWidth="1"/>
    <col min="219" max="219" width="4.86111111111111" customWidth="1"/>
    <col min="220" max="220" width="5.42592592592593" customWidth="1"/>
    <col min="221" max="221" width="5.86111111111111" customWidth="1"/>
    <col min="222" max="222" width="5.57407407407407" customWidth="1"/>
    <col min="223" max="223" width="7.86111111111111" customWidth="1"/>
    <col min="224" max="224" width="9.42592592592593" customWidth="1"/>
    <col min="225" max="225" width="9" customWidth="1"/>
    <col min="226" max="227" width="7.13888888888889" customWidth="1"/>
    <col min="228" max="228" width="8" customWidth="1"/>
    <col min="229" max="229" width="4.86111111111111" customWidth="1"/>
    <col min="230" max="231" width="5.42592592592593" customWidth="1"/>
    <col min="232" max="232" width="5.57407407407407" customWidth="1"/>
    <col min="233" max="233" width="7.86111111111111" customWidth="1"/>
    <col min="234" max="234" width="7.13888888888889" customWidth="1"/>
    <col min="235" max="235" width="8.13888888888889" customWidth="1"/>
    <col min="236" max="237" width="7.13888888888889" customWidth="1"/>
    <col min="238" max="238" width="8.57407407407407" customWidth="1"/>
    <col min="239" max="239" width="4.86111111111111" customWidth="1"/>
    <col min="240" max="241" width="5.42592592592593" customWidth="1"/>
    <col min="242" max="242" width="5.57407407407407" customWidth="1"/>
    <col min="243" max="243" width="7.86111111111111" customWidth="1"/>
    <col min="244" max="244" width="7.13888888888889" customWidth="1"/>
    <col min="245" max="245" width="8.42592592592593" customWidth="1"/>
    <col min="246" max="247" width="7.13888888888889" customWidth="1"/>
    <col min="248" max="248" width="8.13888888888889" customWidth="1"/>
    <col min="249" max="249" width="4.86111111111111" customWidth="1"/>
    <col min="250" max="251" width="5.42592592592593" customWidth="1"/>
    <col min="252" max="252" width="5.57407407407407" customWidth="1"/>
    <col min="253" max="253" width="7.86111111111111" customWidth="1"/>
    <col min="254" max="254" width="7.13888888888889" customWidth="1"/>
    <col min="255" max="255" width="8.13888888888889" customWidth="1"/>
    <col min="256" max="257" width="7.13888888888889" customWidth="1"/>
    <col min="258" max="258" width="8" customWidth="1"/>
    <col min="259" max="259" width="4.86111111111111" customWidth="1"/>
    <col min="260" max="261" width="5.42592592592593" customWidth="1"/>
    <col min="262" max="262" width="5.57407407407407" customWidth="1"/>
    <col min="263" max="263" width="7.86111111111111" customWidth="1"/>
    <col min="264" max="264" width="7.13888888888889" customWidth="1"/>
    <col min="265" max="265" width="7.57407407407407" customWidth="1"/>
    <col min="266" max="267" width="7.13888888888889" customWidth="1"/>
    <col min="268" max="268" width="8.42592592592593" customWidth="1"/>
    <col min="269" max="269" width="4.86111111111111" customWidth="1"/>
    <col min="270" max="271" width="5.42592592592593" customWidth="1"/>
    <col min="272" max="272" width="5.57407407407407" customWidth="1"/>
    <col min="273" max="273" width="7.86111111111111" customWidth="1"/>
    <col min="274" max="274" width="7.13888888888889" customWidth="1"/>
    <col min="275" max="275" width="8" customWidth="1"/>
    <col min="276" max="277" width="7.13888888888889" customWidth="1"/>
    <col min="278" max="278" width="8.42592592592593" customWidth="1"/>
    <col min="279" max="279" width="4.86111111111111" customWidth="1"/>
    <col min="280" max="281" width="5.42592592592593" customWidth="1"/>
    <col min="282" max="282" width="5.57407407407407" customWidth="1"/>
    <col min="283" max="283" width="7.86111111111111" customWidth="1"/>
    <col min="284" max="284" width="7.13888888888889" customWidth="1"/>
    <col min="285" max="285" width="8.57407407407407" customWidth="1"/>
    <col min="286" max="287" width="7.13888888888889" customWidth="1"/>
    <col min="288" max="288" width="8.42592592592593" customWidth="1"/>
    <col min="289" max="289" width="4.86111111111111" customWidth="1"/>
    <col min="290" max="291" width="5.42592592592593" customWidth="1"/>
    <col min="292" max="292" width="4.57407407407407" customWidth="1"/>
    <col min="293" max="293" width="10.5740740740741" customWidth="1"/>
    <col min="294" max="294" width="8.13888888888889" customWidth="1"/>
    <col min="295" max="295" width="8.57407407407407" customWidth="1"/>
    <col min="296" max="297" width="7.13888888888889" customWidth="1"/>
    <col min="298" max="298" width="8" customWidth="1"/>
    <col min="299" max="299" width="4.86111111111111" customWidth="1"/>
    <col min="300" max="301" width="5.42592592592593" customWidth="1"/>
    <col min="302" max="302" width="2.42592592592593" customWidth="1"/>
    <col min="303" max="303" width="7.42592592592593" customWidth="1"/>
    <col min="304" max="304" width="7.13888888888889" customWidth="1"/>
    <col min="305" max="305" width="8.42592592592593" customWidth="1"/>
    <col min="306" max="306" width="7.13888888888889" customWidth="1"/>
    <col min="307" max="307" width="18.5740740740741" customWidth="1"/>
    <col min="308" max="308" width="9.13888888888889" customWidth="1"/>
    <col min="309" max="309" width="4.86111111111111" customWidth="1"/>
    <col min="310" max="311" width="5.42592592592593" customWidth="1"/>
    <col min="312" max="312" width="5.57407407407407" customWidth="1"/>
    <col min="313" max="313" width="7.86111111111111" customWidth="1"/>
    <col min="314" max="314" width="8.42592592592593" customWidth="1"/>
    <col min="315" max="315" width="7.86111111111111" customWidth="1"/>
    <col min="316" max="317" width="7.13888888888889" customWidth="1"/>
    <col min="318" max="318" width="8.57407407407407" customWidth="1"/>
    <col min="319" max="319" width="4.86111111111111" customWidth="1"/>
    <col min="320" max="320" width="6.42592592592593" customWidth="1"/>
    <col min="321" max="321" width="5.42592592592593" customWidth="1"/>
    <col min="322" max="322" width="5.57407407407407" customWidth="1"/>
    <col min="323" max="323" width="11.5740740740741" customWidth="1"/>
    <col min="324" max="324" width="8.86111111111111" customWidth="1"/>
    <col min="325" max="325" width="8.42592592592593" customWidth="1"/>
    <col min="326" max="327" width="7.13888888888889" customWidth="1"/>
    <col min="328" max="328" width="7.86111111111111" customWidth="1"/>
    <col min="329" max="329" width="4.86111111111111" customWidth="1"/>
    <col min="330" max="331" width="5.42592592592593" customWidth="1"/>
    <col min="332" max="332" width="5.57407407407407" customWidth="1"/>
    <col min="333" max="333" width="7.86111111111111" customWidth="1"/>
    <col min="334" max="334" width="7.13888888888889" customWidth="1"/>
    <col min="335" max="335" width="9" customWidth="1"/>
    <col min="336" max="337" width="7.13888888888889" customWidth="1"/>
    <col min="338" max="338" width="8.42592592592593" customWidth="1"/>
    <col min="339" max="339" width="4.86111111111111" customWidth="1"/>
    <col min="340" max="341" width="5.42592592592593" customWidth="1"/>
    <col min="342" max="342" width="5.57407407407407" customWidth="1"/>
    <col min="343" max="343" width="7.86111111111111" customWidth="1"/>
    <col min="344" max="344" width="7.13888888888889" customWidth="1"/>
    <col min="345" max="345" width="8" customWidth="1"/>
    <col min="346" max="347" width="7.13888888888889" customWidth="1"/>
    <col min="348" max="348" width="8" customWidth="1"/>
    <col min="349" max="349" width="4.86111111111111" customWidth="1"/>
    <col min="350" max="351" width="5.42592592592593" customWidth="1"/>
    <col min="352" max="352" width="5.57407407407407" customWidth="1"/>
    <col min="353" max="353" width="7.86111111111111" customWidth="1"/>
    <col min="354" max="354" width="7.13888888888889" customWidth="1"/>
    <col min="355" max="355" width="7.86111111111111" customWidth="1"/>
    <col min="356" max="357" width="7.13888888888889" customWidth="1"/>
    <col min="358" max="358" width="8.42592592592593" customWidth="1"/>
    <col min="359" max="359" width="4.86111111111111" customWidth="1"/>
    <col min="360" max="361" width="5.42592592592593" customWidth="1"/>
    <col min="362" max="362" width="5.57407407407407" customWidth="1"/>
    <col min="363" max="363" width="7.86111111111111" customWidth="1"/>
    <col min="364" max="364" width="8.42592592592593" customWidth="1"/>
    <col min="365" max="365" width="7.86111111111111" customWidth="1"/>
    <col min="366" max="367" width="7.13888888888889" customWidth="1"/>
    <col min="368" max="368" width="8.42592592592593" customWidth="1"/>
    <col min="369" max="369" width="4.86111111111111" customWidth="1"/>
    <col min="370" max="371" width="5.42592592592593" customWidth="1"/>
    <col min="372" max="372" width="5.57407407407407" customWidth="1"/>
    <col min="373" max="373" width="7.86111111111111" customWidth="1"/>
    <col min="374" max="374" width="7.13888888888889" customWidth="1"/>
    <col min="375" max="375" width="8" customWidth="1"/>
    <col min="376" max="377" width="7.13888888888889" customWidth="1"/>
    <col min="378" max="378" width="8.42592592592593" customWidth="1"/>
    <col min="379" max="379" width="4.86111111111111" customWidth="1"/>
    <col min="380" max="381" width="5.42592592592593" customWidth="1"/>
    <col min="382" max="382" width="5.57407407407407" customWidth="1"/>
    <col min="383" max="383" width="7.86111111111111" customWidth="1"/>
    <col min="384" max="384" width="7.13888888888889" customWidth="1"/>
    <col min="385" max="385" width="8.42592592592593" customWidth="1"/>
    <col min="386" max="387" width="7.13888888888889" customWidth="1"/>
    <col min="388" max="388" width="8.42592592592593" customWidth="1"/>
    <col min="389" max="389" width="4.86111111111111" customWidth="1"/>
    <col min="390" max="391" width="5.42592592592593" customWidth="1"/>
    <col min="392" max="392" width="5.57407407407407" customWidth="1"/>
    <col min="393" max="393" width="7.86111111111111" customWidth="1"/>
    <col min="394" max="394" width="7.13888888888889" customWidth="1"/>
    <col min="395" max="395" width="9.42592592592593" customWidth="1"/>
    <col min="396" max="397" width="7.13888888888889" customWidth="1"/>
    <col min="398" max="398" width="8.13888888888889" customWidth="1"/>
    <col min="399" max="399" width="4.86111111111111" customWidth="1"/>
    <col min="400" max="400" width="5.42592592592593" customWidth="1"/>
    <col min="401" max="401" width="6.57407407407407" customWidth="1"/>
    <col min="402" max="402" width="5.57407407407407" customWidth="1"/>
    <col min="403" max="403" width="7.86111111111111" customWidth="1"/>
    <col min="404" max="404" width="7.13888888888889" customWidth="1"/>
    <col min="405" max="405" width="8.13888888888889" customWidth="1"/>
    <col min="406" max="407" width="7.13888888888889" customWidth="1"/>
    <col min="408" max="408" width="8.42592592592593" customWidth="1"/>
    <col min="409" max="409" width="4.86111111111111" customWidth="1"/>
    <col min="410" max="411" width="5.42592592592593" customWidth="1"/>
    <col min="412" max="412" width="5.57407407407407" customWidth="1"/>
    <col min="413" max="413" width="7.86111111111111" customWidth="1"/>
    <col min="414" max="414" width="7.13888888888889" customWidth="1"/>
    <col min="415" max="415" width="8.13888888888889" customWidth="1"/>
    <col min="416" max="417" width="7.13888888888889" customWidth="1"/>
    <col min="418" max="418" width="8.13888888888889" customWidth="1"/>
    <col min="419" max="419" width="4.86111111111111" customWidth="1"/>
    <col min="420" max="421" width="5.42592592592593" customWidth="1"/>
    <col min="422" max="422" width="5.57407407407407" customWidth="1"/>
    <col min="423" max="423" width="7.86111111111111" customWidth="1"/>
    <col min="424" max="424" width="7.13888888888889" customWidth="1"/>
    <col min="425" max="425" width="7.86111111111111" customWidth="1"/>
    <col min="426" max="427" width="7.13888888888889" customWidth="1"/>
    <col min="428" max="428" width="8.42592592592593" customWidth="1"/>
    <col min="429" max="429" width="4.86111111111111" customWidth="1"/>
    <col min="430" max="431" width="5.42592592592593" customWidth="1"/>
    <col min="432" max="432" width="5.57407407407407" customWidth="1"/>
    <col min="433" max="433" width="7.86111111111111" customWidth="1"/>
    <col min="434" max="434" width="7.13888888888889" customWidth="1"/>
    <col min="435" max="435" width="9" customWidth="1"/>
    <col min="436" max="437" width="7.13888888888889" customWidth="1"/>
    <col min="438" max="438" width="8.42592592592593" customWidth="1"/>
    <col min="439" max="439" width="4.86111111111111" customWidth="1"/>
    <col min="440" max="441" width="5.42592592592593" customWidth="1"/>
    <col min="442" max="442" width="5.57407407407407" customWidth="1"/>
    <col min="443" max="443" width="7.86111111111111" customWidth="1"/>
    <col min="444" max="444" width="7.13888888888889" customWidth="1"/>
    <col min="445" max="445" width="8.86111111111111" customWidth="1"/>
    <col min="446" max="447" width="7.13888888888889" customWidth="1"/>
    <col min="448" max="448" width="8.13888888888889" customWidth="1"/>
    <col min="449" max="449" width="4.86111111111111" customWidth="1"/>
    <col min="450" max="451" width="5.42592592592593" customWidth="1"/>
    <col min="452" max="452" width="5.57407407407407" customWidth="1"/>
    <col min="453" max="454" width="7.86111111111111" customWidth="1"/>
    <col min="455" max="455" width="4.13888888888889" customWidth="1"/>
    <col min="456" max="456" width="7.13888888888889" customWidth="1"/>
    <col min="457" max="457" width="12.1388888888889" customWidth="1"/>
    <col min="458" max="458" width="9.57407407407407" customWidth="1"/>
    <col min="459" max="459" width="7.86111111111111" customWidth="1"/>
    <col min="460" max="460" width="7.57407407407407" customWidth="1"/>
    <col min="461" max="461" width="10.5740740740741" customWidth="1"/>
    <col min="462" max="462" width="9.86111111111111" customWidth="1"/>
    <col min="463" max="463" width="10.1388888888889" customWidth="1"/>
    <col min="464" max="464" width="11.4259259259259" customWidth="1"/>
    <col min="465" max="465" width="10.8611111111111" customWidth="1"/>
    <col min="466" max="466" width="7.13888888888889" customWidth="1"/>
    <col min="467" max="467" width="12" customWidth="1"/>
    <col min="468" max="468" width="13.5740740740741" customWidth="1"/>
    <col min="469" max="469" width="11.8611111111111" customWidth="1"/>
    <col min="470" max="470" width="24.4259259259259" customWidth="1"/>
  </cols>
  <sheetData>
    <row r="1" ht="15.15"/>
    <row r="2" s="89" customFormat="1" ht="20.55" spans="2:470">
      <c r="B2" s="94"/>
      <c r="D2" s="95"/>
      <c r="E2" s="96"/>
      <c r="F2" s="96"/>
      <c r="G2" s="96"/>
      <c r="H2" s="96" t="s">
        <v>143</v>
      </c>
      <c r="I2" s="96"/>
      <c r="J2" s="96"/>
      <c r="K2" s="96"/>
      <c r="L2" s="96"/>
      <c r="M2" s="142"/>
      <c r="N2" s="95"/>
      <c r="O2" s="96"/>
      <c r="P2" s="96"/>
      <c r="Q2" s="96"/>
      <c r="R2" s="96" t="s">
        <v>28</v>
      </c>
      <c r="S2" s="96"/>
      <c r="T2" s="96"/>
      <c r="U2" s="96"/>
      <c r="V2" s="96"/>
      <c r="W2" s="142"/>
      <c r="X2" s="95"/>
      <c r="Y2" s="96"/>
      <c r="Z2" s="96"/>
      <c r="AA2" s="96"/>
      <c r="AB2" s="96" t="s">
        <v>29</v>
      </c>
      <c r="AC2" s="96"/>
      <c r="AD2" s="96"/>
      <c r="AE2" s="96"/>
      <c r="AF2" s="96"/>
      <c r="AG2" s="142"/>
      <c r="AH2" s="95"/>
      <c r="AI2" s="96"/>
      <c r="AJ2" s="96"/>
      <c r="AK2" s="96"/>
      <c r="AL2" s="96" t="s">
        <v>30</v>
      </c>
      <c r="AM2" s="96"/>
      <c r="AN2" s="96"/>
      <c r="AO2" s="96"/>
      <c r="AP2" s="96"/>
      <c r="AQ2" s="142"/>
      <c r="AR2" s="95"/>
      <c r="AS2" s="96"/>
      <c r="AT2" s="96"/>
      <c r="AU2" s="96"/>
      <c r="AV2" s="96" t="s">
        <v>31</v>
      </c>
      <c r="AW2" s="96"/>
      <c r="AX2" s="96"/>
      <c r="AY2" s="96"/>
      <c r="AZ2" s="96"/>
      <c r="BA2" s="142"/>
      <c r="BB2" s="95"/>
      <c r="BC2" s="96"/>
      <c r="BD2" s="96"/>
      <c r="BE2" s="96"/>
      <c r="BF2" s="96" t="s">
        <v>32</v>
      </c>
      <c r="BG2" s="96"/>
      <c r="BH2" s="96"/>
      <c r="BI2" s="96"/>
      <c r="BJ2" s="96"/>
      <c r="BK2" s="142"/>
      <c r="BL2" s="95"/>
      <c r="BM2" s="96"/>
      <c r="BN2" s="96"/>
      <c r="BO2" s="96"/>
      <c r="BP2" s="96" t="s">
        <v>33</v>
      </c>
      <c r="BQ2" s="96"/>
      <c r="BR2" s="96"/>
      <c r="BS2" s="96"/>
      <c r="BT2" s="96"/>
      <c r="BU2" s="142"/>
      <c r="BV2" s="95"/>
      <c r="BW2" s="96"/>
      <c r="BX2" s="96"/>
      <c r="BY2" s="96"/>
      <c r="BZ2" s="96" t="s">
        <v>34</v>
      </c>
      <c r="CA2" s="96"/>
      <c r="CB2" s="96"/>
      <c r="CC2" s="96"/>
      <c r="CD2" s="96"/>
      <c r="CE2" s="142"/>
      <c r="CF2" s="95"/>
      <c r="CG2" s="96"/>
      <c r="CH2" s="96"/>
      <c r="CI2" s="96"/>
      <c r="CJ2" s="96" t="s">
        <v>35</v>
      </c>
      <c r="CK2" s="96"/>
      <c r="CL2" s="96"/>
      <c r="CM2" s="96"/>
      <c r="CN2" s="96"/>
      <c r="CO2" s="142"/>
      <c r="CP2" s="95"/>
      <c r="CQ2" s="96"/>
      <c r="CR2" s="96"/>
      <c r="CS2" s="96"/>
      <c r="CT2" s="96" t="s">
        <v>36</v>
      </c>
      <c r="CU2" s="96"/>
      <c r="CV2" s="96"/>
      <c r="CW2" s="96"/>
      <c r="CX2" s="96"/>
      <c r="CY2" s="142"/>
      <c r="CZ2" s="95"/>
      <c r="DA2" s="96"/>
      <c r="DB2" s="96"/>
      <c r="DC2" s="96"/>
      <c r="DD2" s="96" t="s">
        <v>144</v>
      </c>
      <c r="DE2" s="96"/>
      <c r="DF2" s="96"/>
      <c r="DG2" s="96"/>
      <c r="DH2" s="96"/>
      <c r="DI2" s="142"/>
      <c r="DJ2" s="95"/>
      <c r="DK2" s="96"/>
      <c r="DL2" s="96"/>
      <c r="DM2" s="96"/>
      <c r="DN2" s="96" t="s">
        <v>38</v>
      </c>
      <c r="DO2" s="96"/>
      <c r="DP2" s="96"/>
      <c r="DQ2" s="96"/>
      <c r="DR2" s="96"/>
      <c r="DS2" s="142"/>
      <c r="DT2" s="95"/>
      <c r="DU2" s="96"/>
      <c r="DV2" s="96"/>
      <c r="DW2" s="96"/>
      <c r="DX2" s="96" t="s">
        <v>39</v>
      </c>
      <c r="DY2" s="96"/>
      <c r="DZ2" s="96"/>
      <c r="EA2" s="96"/>
      <c r="EB2" s="96"/>
      <c r="EC2" s="142"/>
      <c r="ED2" s="95"/>
      <c r="EE2" s="96"/>
      <c r="EF2" s="96"/>
      <c r="EG2" s="96"/>
      <c r="EH2" s="96" t="s">
        <v>145</v>
      </c>
      <c r="EI2" s="96"/>
      <c r="EJ2" s="96"/>
      <c r="EK2" s="96"/>
      <c r="EL2" s="96"/>
      <c r="EM2" s="142"/>
      <c r="EN2" s="95"/>
      <c r="EO2" s="96"/>
      <c r="EP2" s="96"/>
      <c r="EQ2" s="96"/>
      <c r="ER2" s="96" t="s">
        <v>146</v>
      </c>
      <c r="ES2" s="96"/>
      <c r="ET2" s="96"/>
      <c r="EU2" s="96"/>
      <c r="EV2" s="95"/>
      <c r="EW2" s="142"/>
      <c r="EX2" s="96"/>
      <c r="EY2" s="96"/>
      <c r="EZ2" s="96"/>
      <c r="FA2" s="96"/>
      <c r="FB2" s="96" t="s">
        <v>42</v>
      </c>
      <c r="FC2" s="96"/>
      <c r="FD2" s="96"/>
      <c r="FE2" s="96"/>
      <c r="FF2" s="96"/>
      <c r="FG2" s="142"/>
      <c r="FH2" s="95"/>
      <c r="FI2" s="96"/>
      <c r="FJ2" s="96"/>
      <c r="FK2" s="96"/>
      <c r="FL2" s="96" t="s">
        <v>43</v>
      </c>
      <c r="FM2" s="96"/>
      <c r="FN2" s="96"/>
      <c r="FO2" s="96"/>
      <c r="FP2" s="96"/>
      <c r="FQ2" s="142"/>
      <c r="FR2" s="95"/>
      <c r="FS2" s="96"/>
      <c r="FT2" s="96"/>
      <c r="FU2" s="96"/>
      <c r="FV2" s="96" t="s">
        <v>44</v>
      </c>
      <c r="FW2" s="96"/>
      <c r="FX2" s="96"/>
      <c r="FY2" s="96"/>
      <c r="FZ2" s="96"/>
      <c r="GA2" s="142"/>
      <c r="GB2" s="95"/>
      <c r="GC2" s="96"/>
      <c r="GD2" s="96"/>
      <c r="GE2" s="96"/>
      <c r="GF2" s="96" t="s">
        <v>45</v>
      </c>
      <c r="GG2" s="96"/>
      <c r="GH2" s="96"/>
      <c r="GI2" s="96"/>
      <c r="GJ2" s="96"/>
      <c r="GK2" s="142"/>
      <c r="GL2" s="95"/>
      <c r="GM2" s="96"/>
      <c r="GN2" s="96"/>
      <c r="GO2" s="96"/>
      <c r="GP2" s="96" t="s">
        <v>46</v>
      </c>
      <c r="GQ2" s="96"/>
      <c r="GR2" s="96"/>
      <c r="GS2" s="96"/>
      <c r="GT2" s="96"/>
      <c r="GU2" s="142"/>
      <c r="GV2" s="95"/>
      <c r="GW2" s="96"/>
      <c r="GX2" s="96"/>
      <c r="GY2" s="96"/>
      <c r="GZ2" s="96" t="s">
        <v>47</v>
      </c>
      <c r="HA2" s="96"/>
      <c r="HB2" s="96"/>
      <c r="HC2" s="96"/>
      <c r="HD2" s="96"/>
      <c r="HE2" s="142"/>
      <c r="HF2" s="95"/>
      <c r="HG2" s="96"/>
      <c r="HH2" s="96"/>
      <c r="HI2" s="96"/>
      <c r="HJ2" s="96" t="s">
        <v>48</v>
      </c>
      <c r="HK2" s="96"/>
      <c r="HL2" s="96"/>
      <c r="HM2" s="96"/>
      <c r="HN2" s="96"/>
      <c r="HO2" s="142"/>
      <c r="HP2" s="95"/>
      <c r="HQ2" s="96"/>
      <c r="HR2" s="96"/>
      <c r="HS2" s="96"/>
      <c r="HT2" s="96" t="s">
        <v>147</v>
      </c>
      <c r="HU2" s="96"/>
      <c r="HV2" s="96"/>
      <c r="HW2" s="96"/>
      <c r="HX2" s="96"/>
      <c r="HY2" s="142"/>
      <c r="HZ2" s="95"/>
      <c r="IA2" s="96"/>
      <c r="IB2" s="96"/>
      <c r="IC2" s="96"/>
      <c r="ID2" s="96" t="s">
        <v>50</v>
      </c>
      <c r="IE2" s="96"/>
      <c r="IF2" s="96"/>
      <c r="IG2" s="96"/>
      <c r="IH2" s="96"/>
      <c r="II2" s="142"/>
      <c r="IJ2" s="95"/>
      <c r="IK2" s="96"/>
      <c r="IL2" s="96"/>
      <c r="IM2" s="96"/>
      <c r="IN2" s="96" t="s">
        <v>51</v>
      </c>
      <c r="IO2" s="96"/>
      <c r="IP2" s="96"/>
      <c r="IQ2" s="96"/>
      <c r="IR2" s="96"/>
      <c r="IS2" s="142"/>
      <c r="IT2" s="95"/>
      <c r="IU2" s="96"/>
      <c r="IV2" s="96"/>
      <c r="IW2" s="96"/>
      <c r="IX2" s="96" t="s">
        <v>52</v>
      </c>
      <c r="IY2" s="96"/>
      <c r="IZ2" s="96"/>
      <c r="JA2" s="96"/>
      <c r="JB2" s="96"/>
      <c r="JC2" s="142"/>
      <c r="JD2" s="95"/>
      <c r="JE2" s="96"/>
      <c r="JF2" s="96"/>
      <c r="JG2" s="96"/>
      <c r="JH2" s="96" t="s">
        <v>148</v>
      </c>
      <c r="JI2" s="96"/>
      <c r="JJ2" s="96"/>
      <c r="JK2" s="96"/>
      <c r="JL2" s="96"/>
      <c r="JM2" s="142"/>
      <c r="JN2" s="95"/>
      <c r="JO2" s="96"/>
      <c r="JP2" s="96"/>
      <c r="JQ2" s="96"/>
      <c r="JR2" s="96" t="s">
        <v>54</v>
      </c>
      <c r="JS2" s="96"/>
      <c r="JT2" s="96"/>
      <c r="JU2" s="96"/>
      <c r="JV2" s="96"/>
      <c r="JW2" s="142"/>
      <c r="JX2" s="95"/>
      <c r="JY2" s="96"/>
      <c r="JZ2" s="96"/>
      <c r="KA2" s="96"/>
      <c r="KB2" s="96" t="s">
        <v>55</v>
      </c>
      <c r="KC2" s="96"/>
      <c r="KD2" s="96"/>
      <c r="KE2" s="96"/>
      <c r="KF2" s="96"/>
      <c r="KG2" s="142"/>
      <c r="KH2" s="95"/>
      <c r="KI2" s="96"/>
      <c r="KJ2" s="96"/>
      <c r="KK2" s="96"/>
      <c r="KL2" s="96" t="s">
        <v>56</v>
      </c>
      <c r="KM2" s="96"/>
      <c r="KN2" s="96"/>
      <c r="KO2" s="96"/>
      <c r="KP2" s="96"/>
      <c r="KQ2" s="142"/>
      <c r="KR2" s="95"/>
      <c r="KS2" s="96"/>
      <c r="KT2" s="96"/>
      <c r="KU2" s="96" t="s">
        <v>149</v>
      </c>
      <c r="KV2" s="96" t="s">
        <v>150</v>
      </c>
      <c r="KW2" s="96"/>
      <c r="KX2" s="240"/>
      <c r="KY2" s="96"/>
      <c r="KZ2" s="96"/>
      <c r="LA2" s="142"/>
      <c r="LB2" s="95"/>
      <c r="LC2" s="96"/>
      <c r="LD2" s="96"/>
      <c r="LE2" s="96" t="s">
        <v>58</v>
      </c>
      <c r="LF2" s="96"/>
      <c r="LG2" s="96"/>
      <c r="LH2" s="96"/>
      <c r="LI2" s="96"/>
      <c r="LJ2" s="96"/>
      <c r="LK2" s="142"/>
      <c r="LL2" s="95"/>
      <c r="LM2" s="96"/>
      <c r="LN2" s="96"/>
      <c r="LO2" s="96"/>
      <c r="LP2" s="96" t="s">
        <v>151</v>
      </c>
      <c r="LQ2" s="96"/>
      <c r="LR2" s="96"/>
      <c r="LS2" s="96"/>
      <c r="LT2" s="96"/>
      <c r="LU2" s="96"/>
      <c r="LV2" s="95"/>
      <c r="LW2" s="96"/>
      <c r="LX2" s="96"/>
      <c r="LY2" s="96"/>
      <c r="LZ2" s="96" t="s">
        <v>60</v>
      </c>
      <c r="MA2" s="96"/>
      <c r="MB2" s="96"/>
      <c r="MC2" s="96"/>
      <c r="MD2" s="96"/>
      <c r="ME2" s="142"/>
      <c r="MF2" s="96" t="s">
        <v>61</v>
      </c>
      <c r="MG2" s="96"/>
      <c r="MH2" s="96"/>
      <c r="MI2" s="96"/>
      <c r="MJ2" s="96" t="s">
        <v>152</v>
      </c>
      <c r="MK2" s="96"/>
      <c r="ML2" s="96"/>
      <c r="MM2" s="96"/>
      <c r="MN2" s="96"/>
      <c r="MO2" s="142"/>
      <c r="MP2" s="95"/>
      <c r="MQ2" s="96"/>
      <c r="MR2" s="96"/>
      <c r="MS2" s="96"/>
      <c r="MT2" s="96" t="s">
        <v>153</v>
      </c>
      <c r="MU2" s="96"/>
      <c r="MV2" s="96"/>
      <c r="MW2" s="96"/>
      <c r="MX2" s="96"/>
      <c r="MY2" s="142"/>
      <c r="MZ2" s="95"/>
      <c r="NA2" s="96"/>
      <c r="NB2" s="96"/>
      <c r="NC2" s="96"/>
      <c r="ND2" s="96" t="s">
        <v>154</v>
      </c>
      <c r="NE2" s="96"/>
      <c r="NF2" s="96"/>
      <c r="NG2" s="96"/>
      <c r="NH2" s="96"/>
      <c r="NI2" s="142"/>
      <c r="NJ2" s="95"/>
      <c r="NK2" s="96"/>
      <c r="NL2" s="96"/>
      <c r="NM2" s="96"/>
      <c r="NN2" s="96" t="s">
        <v>155</v>
      </c>
      <c r="NO2" s="96"/>
      <c r="NP2" s="96"/>
      <c r="NQ2" s="96"/>
      <c r="NR2" s="96"/>
      <c r="NS2" s="142"/>
      <c r="NT2" s="95"/>
      <c r="NU2" s="96"/>
      <c r="NV2" s="96"/>
      <c r="NW2" s="96"/>
      <c r="NX2" s="96" t="s">
        <v>156</v>
      </c>
      <c r="NY2" s="96"/>
      <c r="NZ2" s="96"/>
      <c r="OA2" s="96"/>
      <c r="OB2" s="96"/>
      <c r="OC2" s="142"/>
      <c r="OD2" s="95"/>
      <c r="OE2" s="96"/>
      <c r="OF2" s="96"/>
      <c r="OG2" s="96"/>
      <c r="OH2" s="96" t="s">
        <v>157</v>
      </c>
      <c r="OI2" s="96"/>
      <c r="OJ2" s="96"/>
      <c r="OK2" s="96"/>
      <c r="OL2" s="96"/>
      <c r="OM2" s="142"/>
      <c r="ON2" s="95"/>
      <c r="OO2" s="96"/>
      <c r="OP2" s="96"/>
      <c r="OQ2" s="96"/>
      <c r="OR2" s="96" t="s">
        <v>158</v>
      </c>
      <c r="OS2" s="96"/>
      <c r="OT2" s="96"/>
      <c r="OU2" s="96"/>
      <c r="OV2" s="96"/>
      <c r="OW2" s="142"/>
      <c r="OX2" s="95"/>
      <c r="OY2" s="96"/>
      <c r="OZ2" s="96"/>
      <c r="PA2" s="96"/>
      <c r="PB2" s="96" t="s">
        <v>159</v>
      </c>
      <c r="PC2" s="96"/>
      <c r="PD2" s="96"/>
      <c r="PE2" s="96"/>
      <c r="PF2" s="96"/>
      <c r="PG2" s="142"/>
      <c r="PH2" s="260"/>
      <c r="PI2" s="261"/>
      <c r="PJ2" s="261"/>
      <c r="PK2" s="261"/>
      <c r="PL2" s="261" t="s">
        <v>160</v>
      </c>
      <c r="PM2" s="261"/>
      <c r="PN2" s="261"/>
      <c r="PO2" s="261"/>
      <c r="PP2" s="261"/>
      <c r="PQ2" s="262"/>
      <c r="PR2" s="95"/>
      <c r="PS2" s="96"/>
      <c r="PT2" s="96"/>
      <c r="PU2" s="96"/>
      <c r="PV2" s="96" t="s">
        <v>161</v>
      </c>
      <c r="PW2" s="96"/>
      <c r="PX2" s="96"/>
      <c r="PY2" s="96"/>
      <c r="PZ2" s="96"/>
      <c r="QA2" s="142"/>
      <c r="QB2" s="95"/>
      <c r="QC2" s="96"/>
      <c r="QD2" s="96"/>
      <c r="QE2" s="96"/>
      <c r="QF2" s="96" t="s">
        <v>162</v>
      </c>
      <c r="QG2" s="96"/>
      <c r="QH2" s="96"/>
      <c r="QI2" s="96"/>
      <c r="QJ2" s="96"/>
      <c r="QK2" s="142"/>
      <c r="QL2" s="263"/>
      <c r="QM2" s="263"/>
      <c r="QN2" s="263"/>
      <c r="QO2" s="271"/>
      <c r="QP2" s="272" t="s">
        <v>163</v>
      </c>
      <c r="QQ2" s="272"/>
      <c r="QR2" s="272"/>
      <c r="QS2" s="272"/>
      <c r="QT2" s="272"/>
      <c r="QU2" s="272"/>
      <c r="QV2" s="272"/>
      <c r="QW2" s="272"/>
      <c r="QX2" s="272"/>
      <c r="QY2" s="272"/>
      <c r="QZ2" s="272"/>
      <c r="RA2" s="272"/>
      <c r="RB2" s="292"/>
    </row>
    <row r="3" s="90" customFormat="1" ht="15.6" spans="2:470">
      <c r="B3" s="97"/>
      <c r="D3" s="98"/>
      <c r="E3" s="99" t="s">
        <v>164</v>
      </c>
      <c r="F3" s="99"/>
      <c r="G3" s="100"/>
      <c r="H3" s="101"/>
      <c r="I3" s="143"/>
      <c r="J3" s="143" t="s">
        <v>165</v>
      </c>
      <c r="K3" s="143"/>
      <c r="L3" s="143"/>
      <c r="M3" s="144"/>
      <c r="N3" s="98"/>
      <c r="O3" s="99" t="s">
        <v>164</v>
      </c>
      <c r="P3" s="99"/>
      <c r="Q3" s="100"/>
      <c r="R3" s="101"/>
      <c r="S3" s="143"/>
      <c r="T3" s="143" t="s">
        <v>165</v>
      </c>
      <c r="U3" s="143"/>
      <c r="V3" s="143"/>
      <c r="W3" s="144"/>
      <c r="X3" s="98"/>
      <c r="Y3" s="99" t="s">
        <v>164</v>
      </c>
      <c r="Z3" s="99"/>
      <c r="AA3" s="100"/>
      <c r="AB3" s="101"/>
      <c r="AC3" s="143"/>
      <c r="AD3" s="143" t="s">
        <v>165</v>
      </c>
      <c r="AE3" s="143"/>
      <c r="AF3" s="143"/>
      <c r="AG3" s="144"/>
      <c r="AH3" s="98"/>
      <c r="AI3" s="99" t="s">
        <v>164</v>
      </c>
      <c r="AJ3" s="99"/>
      <c r="AK3" s="100"/>
      <c r="AL3" s="101"/>
      <c r="AM3" s="143"/>
      <c r="AN3" s="143" t="s">
        <v>165</v>
      </c>
      <c r="AO3" s="143"/>
      <c r="AP3" s="143"/>
      <c r="AQ3" s="144"/>
      <c r="AR3" s="98"/>
      <c r="AS3" s="99" t="s">
        <v>164</v>
      </c>
      <c r="AT3" s="99"/>
      <c r="AU3" s="100"/>
      <c r="AV3" s="101"/>
      <c r="AW3" s="143"/>
      <c r="AX3" s="143" t="s">
        <v>165</v>
      </c>
      <c r="AY3" s="143"/>
      <c r="AZ3" s="143"/>
      <c r="BA3" s="144"/>
      <c r="BB3" s="98"/>
      <c r="BC3" s="99" t="s">
        <v>164</v>
      </c>
      <c r="BD3" s="99"/>
      <c r="BE3" s="100"/>
      <c r="BF3" s="101"/>
      <c r="BG3" s="143"/>
      <c r="BH3" s="143" t="s">
        <v>165</v>
      </c>
      <c r="BI3" s="143"/>
      <c r="BJ3" s="143"/>
      <c r="BK3" s="144"/>
      <c r="BL3" s="98"/>
      <c r="BM3" s="99" t="s">
        <v>164</v>
      </c>
      <c r="BN3" s="99"/>
      <c r="BO3" s="100"/>
      <c r="BP3" s="101"/>
      <c r="BQ3" s="143"/>
      <c r="BR3" s="143" t="s">
        <v>165</v>
      </c>
      <c r="BS3" s="143"/>
      <c r="BT3" s="143"/>
      <c r="BU3" s="144"/>
      <c r="BV3" s="98"/>
      <c r="BW3" s="99" t="s">
        <v>164</v>
      </c>
      <c r="BX3" s="99"/>
      <c r="BY3" s="100"/>
      <c r="BZ3" s="101"/>
      <c r="CA3" s="143"/>
      <c r="CB3" s="143" t="s">
        <v>165</v>
      </c>
      <c r="CC3" s="143"/>
      <c r="CD3" s="143"/>
      <c r="CE3" s="144"/>
      <c r="CF3" s="98"/>
      <c r="CG3" s="99" t="s">
        <v>164</v>
      </c>
      <c r="CH3" s="99"/>
      <c r="CI3" s="100"/>
      <c r="CJ3" s="101"/>
      <c r="CK3" s="143"/>
      <c r="CL3" s="143" t="s">
        <v>165</v>
      </c>
      <c r="CM3" s="143"/>
      <c r="CN3" s="143"/>
      <c r="CO3" s="144"/>
      <c r="CP3" s="98"/>
      <c r="CQ3" s="99" t="s">
        <v>164</v>
      </c>
      <c r="CR3" s="99"/>
      <c r="CS3" s="100"/>
      <c r="CT3" s="101"/>
      <c r="CU3" s="143"/>
      <c r="CV3" s="143" t="s">
        <v>165</v>
      </c>
      <c r="CW3" s="143"/>
      <c r="CX3" s="143"/>
      <c r="CY3" s="144"/>
      <c r="CZ3" s="98"/>
      <c r="DA3" s="99" t="s">
        <v>164</v>
      </c>
      <c r="DB3" s="99"/>
      <c r="DC3" s="100"/>
      <c r="DD3" s="101"/>
      <c r="DE3" s="143"/>
      <c r="DF3" s="143" t="s">
        <v>165</v>
      </c>
      <c r="DG3" s="143"/>
      <c r="DH3" s="143"/>
      <c r="DI3" s="144"/>
      <c r="DJ3" s="98"/>
      <c r="DK3" s="99" t="s">
        <v>164</v>
      </c>
      <c r="DL3" s="99"/>
      <c r="DM3" s="100"/>
      <c r="DN3" s="101"/>
      <c r="DO3" s="143"/>
      <c r="DP3" s="143" t="s">
        <v>165</v>
      </c>
      <c r="DQ3" s="143"/>
      <c r="DR3" s="143"/>
      <c r="DS3" s="144"/>
      <c r="DT3" s="98"/>
      <c r="DU3" s="99" t="s">
        <v>164</v>
      </c>
      <c r="DV3" s="99"/>
      <c r="DW3" s="100"/>
      <c r="DX3" s="101"/>
      <c r="DY3" s="143"/>
      <c r="DZ3" s="143" t="s">
        <v>165</v>
      </c>
      <c r="EA3" s="143"/>
      <c r="EB3" s="143"/>
      <c r="EC3" s="144"/>
      <c r="ED3" s="98"/>
      <c r="EE3" s="99" t="s">
        <v>164</v>
      </c>
      <c r="EF3" s="99"/>
      <c r="EG3" s="100"/>
      <c r="EH3" s="101"/>
      <c r="EI3" s="143"/>
      <c r="EJ3" s="143" t="s">
        <v>165</v>
      </c>
      <c r="EK3" s="143"/>
      <c r="EL3" s="143"/>
      <c r="EM3" s="144"/>
      <c r="EN3" s="98"/>
      <c r="EO3" s="99" t="s">
        <v>164</v>
      </c>
      <c r="EP3" s="99"/>
      <c r="EQ3" s="100"/>
      <c r="ER3" s="101"/>
      <c r="ES3" s="143"/>
      <c r="ET3" s="143" t="s">
        <v>165</v>
      </c>
      <c r="EU3" s="143"/>
      <c r="EV3" s="193"/>
      <c r="EW3" s="144"/>
      <c r="EX3" s="99"/>
      <c r="EY3" s="99" t="s">
        <v>164</v>
      </c>
      <c r="EZ3" s="99"/>
      <c r="FA3" s="100"/>
      <c r="FB3" s="101"/>
      <c r="FC3" s="143"/>
      <c r="FD3" s="143" t="s">
        <v>165</v>
      </c>
      <c r="FE3" s="143"/>
      <c r="FF3" s="143"/>
      <c r="FG3" s="144"/>
      <c r="FH3" s="98"/>
      <c r="FI3" s="99" t="s">
        <v>164</v>
      </c>
      <c r="FJ3" s="99"/>
      <c r="FK3" s="100"/>
      <c r="FL3" s="101"/>
      <c r="FM3" s="143"/>
      <c r="FN3" s="143" t="s">
        <v>165</v>
      </c>
      <c r="FO3" s="143"/>
      <c r="FP3" s="143"/>
      <c r="FQ3" s="144"/>
      <c r="FR3" s="98"/>
      <c r="FS3" s="99" t="s">
        <v>164</v>
      </c>
      <c r="FT3" s="99"/>
      <c r="FU3" s="100"/>
      <c r="FV3" s="101"/>
      <c r="FW3" s="143"/>
      <c r="FX3" s="143" t="s">
        <v>165</v>
      </c>
      <c r="FY3" s="143"/>
      <c r="FZ3" s="143"/>
      <c r="GA3" s="144"/>
      <c r="GB3" s="98"/>
      <c r="GC3" s="99" t="s">
        <v>164</v>
      </c>
      <c r="GD3" s="99"/>
      <c r="GE3" s="100"/>
      <c r="GF3" s="101"/>
      <c r="GG3" s="143"/>
      <c r="GH3" s="143" t="s">
        <v>165</v>
      </c>
      <c r="GI3" s="143"/>
      <c r="GJ3" s="143"/>
      <c r="GK3" s="144"/>
      <c r="GL3" s="207"/>
      <c r="GM3" s="208" t="s">
        <v>164</v>
      </c>
      <c r="GN3" s="208"/>
      <c r="GO3" s="209"/>
      <c r="GP3" s="210"/>
      <c r="GQ3" s="143"/>
      <c r="GR3" s="143" t="s">
        <v>165</v>
      </c>
      <c r="GS3" s="143"/>
      <c r="GT3" s="143"/>
      <c r="GU3" s="144"/>
      <c r="GV3" s="98"/>
      <c r="GW3" s="99" t="s">
        <v>164</v>
      </c>
      <c r="GX3" s="99"/>
      <c r="GY3" s="100"/>
      <c r="GZ3" s="101"/>
      <c r="HA3" s="143"/>
      <c r="HB3" s="143" t="s">
        <v>165</v>
      </c>
      <c r="HC3" s="143"/>
      <c r="HD3" s="143"/>
      <c r="HE3" s="144"/>
      <c r="HF3" s="98"/>
      <c r="HG3" s="99" t="s">
        <v>164</v>
      </c>
      <c r="HH3" s="99"/>
      <c r="HI3" s="100"/>
      <c r="HJ3" s="101"/>
      <c r="HK3" s="143"/>
      <c r="HL3" s="143" t="s">
        <v>165</v>
      </c>
      <c r="HM3" s="143"/>
      <c r="HN3" s="143"/>
      <c r="HO3" s="144"/>
      <c r="HP3" s="98"/>
      <c r="HQ3" s="99" t="s">
        <v>164</v>
      </c>
      <c r="HR3" s="99"/>
      <c r="HS3" s="100"/>
      <c r="HT3" s="101"/>
      <c r="HU3" s="143"/>
      <c r="HV3" s="143" t="s">
        <v>165</v>
      </c>
      <c r="HW3" s="143"/>
      <c r="HX3" s="143"/>
      <c r="HY3" s="144"/>
      <c r="HZ3" s="98"/>
      <c r="IA3" s="99" t="s">
        <v>164</v>
      </c>
      <c r="IB3" s="99"/>
      <c r="IC3" s="100"/>
      <c r="ID3" s="101"/>
      <c r="IE3" s="143"/>
      <c r="IF3" s="143" t="s">
        <v>165</v>
      </c>
      <c r="IG3" s="143"/>
      <c r="IH3" s="143"/>
      <c r="II3" s="144"/>
      <c r="IJ3" s="98"/>
      <c r="IK3" s="99" t="s">
        <v>164</v>
      </c>
      <c r="IL3" s="99"/>
      <c r="IM3" s="100"/>
      <c r="IN3" s="101"/>
      <c r="IO3" s="143"/>
      <c r="IP3" s="143" t="s">
        <v>165</v>
      </c>
      <c r="IQ3" s="143"/>
      <c r="IR3" s="143"/>
      <c r="IS3" s="144"/>
      <c r="IT3" s="98"/>
      <c r="IU3" s="99" t="s">
        <v>164</v>
      </c>
      <c r="IV3" s="99"/>
      <c r="IW3" s="100"/>
      <c r="IX3" s="101"/>
      <c r="IY3" s="143"/>
      <c r="IZ3" s="143" t="s">
        <v>165</v>
      </c>
      <c r="JA3" s="143"/>
      <c r="JB3" s="143"/>
      <c r="JC3" s="144"/>
      <c r="JD3" s="98"/>
      <c r="JE3" s="99" t="s">
        <v>164</v>
      </c>
      <c r="JF3" s="99"/>
      <c r="JG3" s="100"/>
      <c r="JH3" s="101"/>
      <c r="JI3" s="143"/>
      <c r="JJ3" s="143" t="s">
        <v>165</v>
      </c>
      <c r="JK3" s="143"/>
      <c r="JL3" s="143"/>
      <c r="JM3" s="144"/>
      <c r="JN3" s="98"/>
      <c r="JO3" s="99" t="s">
        <v>164</v>
      </c>
      <c r="JP3" s="99"/>
      <c r="JQ3" s="100"/>
      <c r="JR3" s="101"/>
      <c r="JS3" s="143"/>
      <c r="JT3" s="143" t="s">
        <v>165</v>
      </c>
      <c r="JU3" s="143"/>
      <c r="JV3" s="143"/>
      <c r="JW3" s="144"/>
      <c r="JX3" s="98"/>
      <c r="JY3" s="99" t="s">
        <v>164</v>
      </c>
      <c r="JZ3" s="99"/>
      <c r="KA3" s="100"/>
      <c r="KB3" s="101"/>
      <c r="KC3" s="143"/>
      <c r="KD3" s="143" t="s">
        <v>165</v>
      </c>
      <c r="KE3" s="143"/>
      <c r="KF3" s="143"/>
      <c r="KG3" s="144"/>
      <c r="KH3" s="98"/>
      <c r="KI3" s="99" t="s">
        <v>164</v>
      </c>
      <c r="KJ3" s="99"/>
      <c r="KK3" s="100"/>
      <c r="KL3" s="101"/>
      <c r="KM3" s="143"/>
      <c r="KN3" s="143" t="s">
        <v>165</v>
      </c>
      <c r="KO3" s="143"/>
      <c r="KP3" s="143"/>
      <c r="KQ3" s="144"/>
      <c r="KR3" s="98"/>
      <c r="KS3" s="99" t="s">
        <v>164</v>
      </c>
      <c r="KT3" s="99"/>
      <c r="KU3" s="100"/>
      <c r="KV3" s="101"/>
      <c r="KW3" s="143"/>
      <c r="KX3" s="143" t="s">
        <v>165</v>
      </c>
      <c r="KY3" s="143"/>
      <c r="KZ3" s="143"/>
      <c r="LA3" s="144"/>
      <c r="LB3" s="98"/>
      <c r="LC3" s="99" t="s">
        <v>164</v>
      </c>
      <c r="LD3" s="99"/>
      <c r="LE3" s="100"/>
      <c r="LF3" s="101"/>
      <c r="LG3" s="143"/>
      <c r="LH3" s="143" t="s">
        <v>165</v>
      </c>
      <c r="LI3" s="143"/>
      <c r="LJ3" s="143"/>
      <c r="LK3" s="144"/>
      <c r="LL3" s="98"/>
      <c r="LM3" s="99" t="s">
        <v>164</v>
      </c>
      <c r="LN3" s="99"/>
      <c r="LO3" s="100"/>
      <c r="LP3" s="101"/>
      <c r="LQ3" s="143"/>
      <c r="LR3" s="143" t="s">
        <v>165</v>
      </c>
      <c r="LS3" s="143"/>
      <c r="LT3" s="143"/>
      <c r="LU3" s="144"/>
      <c r="LV3" s="98"/>
      <c r="LW3" s="99" t="s">
        <v>164</v>
      </c>
      <c r="LX3" s="99"/>
      <c r="LY3" s="100"/>
      <c r="LZ3" s="101"/>
      <c r="MA3" s="143"/>
      <c r="MB3" s="143" t="s">
        <v>165</v>
      </c>
      <c r="MC3" s="143"/>
      <c r="MD3" s="143"/>
      <c r="ME3" s="143"/>
      <c r="MF3" s="98"/>
      <c r="MG3" s="99" t="s">
        <v>164</v>
      </c>
      <c r="MH3" s="99"/>
      <c r="MI3" s="100"/>
      <c r="MJ3" s="101"/>
      <c r="MK3" s="143"/>
      <c r="ML3" s="143" t="s">
        <v>165</v>
      </c>
      <c r="MM3" s="143"/>
      <c r="MN3" s="143"/>
      <c r="MO3" s="144"/>
      <c r="MP3" s="99"/>
      <c r="MQ3" s="99" t="s">
        <v>164</v>
      </c>
      <c r="MR3" s="99"/>
      <c r="MS3" s="100"/>
      <c r="MT3" s="101"/>
      <c r="MU3" s="143"/>
      <c r="MV3" s="143" t="s">
        <v>165</v>
      </c>
      <c r="MW3" s="143"/>
      <c r="MX3" s="143"/>
      <c r="MY3" s="144"/>
      <c r="MZ3" s="98"/>
      <c r="NA3" s="99" t="s">
        <v>164</v>
      </c>
      <c r="NB3" s="99"/>
      <c r="NC3" s="100"/>
      <c r="ND3" s="101"/>
      <c r="NE3" s="143"/>
      <c r="NF3" s="143" t="s">
        <v>165</v>
      </c>
      <c r="NG3" s="143"/>
      <c r="NH3" s="143"/>
      <c r="NI3" s="144"/>
      <c r="NJ3" s="98"/>
      <c r="NK3" s="99" t="s">
        <v>164</v>
      </c>
      <c r="NL3" s="99"/>
      <c r="NM3" s="100"/>
      <c r="NN3" s="101"/>
      <c r="NO3" s="143"/>
      <c r="NP3" s="143" t="s">
        <v>165</v>
      </c>
      <c r="NQ3" s="143"/>
      <c r="NR3" s="143"/>
      <c r="NS3" s="144"/>
      <c r="NT3" s="98"/>
      <c r="NU3" s="99" t="s">
        <v>164</v>
      </c>
      <c r="NV3" s="99"/>
      <c r="NW3" s="100"/>
      <c r="NX3" s="101"/>
      <c r="NY3" s="143"/>
      <c r="NZ3" s="143" t="s">
        <v>165</v>
      </c>
      <c r="OA3" s="143"/>
      <c r="OB3" s="143"/>
      <c r="OC3" s="144"/>
      <c r="OD3" s="98"/>
      <c r="OE3" s="99" t="s">
        <v>164</v>
      </c>
      <c r="OF3" s="99"/>
      <c r="OG3" s="100"/>
      <c r="OH3" s="101"/>
      <c r="OI3" s="143"/>
      <c r="OJ3" s="143" t="s">
        <v>165</v>
      </c>
      <c r="OK3" s="143"/>
      <c r="OL3" s="143"/>
      <c r="OM3" s="144"/>
      <c r="ON3" s="98"/>
      <c r="OO3" s="99" t="s">
        <v>164</v>
      </c>
      <c r="OP3" s="99"/>
      <c r="OQ3" s="100"/>
      <c r="OR3" s="101"/>
      <c r="OS3" s="143"/>
      <c r="OT3" s="143" t="s">
        <v>165</v>
      </c>
      <c r="OU3" s="143"/>
      <c r="OV3" s="143"/>
      <c r="OW3" s="144"/>
      <c r="OX3" s="98"/>
      <c r="OY3" s="99" t="s">
        <v>164</v>
      </c>
      <c r="OZ3" s="99"/>
      <c r="PA3" s="100"/>
      <c r="PB3" s="101"/>
      <c r="PC3" s="143"/>
      <c r="PD3" s="143" t="s">
        <v>165</v>
      </c>
      <c r="PE3" s="143"/>
      <c r="PF3" s="143"/>
      <c r="PG3" s="144"/>
      <c r="PH3" s="98"/>
      <c r="PI3" s="99" t="s">
        <v>164</v>
      </c>
      <c r="PJ3" s="99"/>
      <c r="PK3" s="100"/>
      <c r="PL3" s="101"/>
      <c r="PM3" s="143"/>
      <c r="PN3" s="143" t="s">
        <v>165</v>
      </c>
      <c r="PO3" s="143"/>
      <c r="PP3" s="143"/>
      <c r="PQ3" s="144"/>
      <c r="PR3" s="98"/>
      <c r="PS3" s="99" t="s">
        <v>164</v>
      </c>
      <c r="PT3" s="99"/>
      <c r="PU3" s="100"/>
      <c r="PV3" s="101"/>
      <c r="PW3" s="143"/>
      <c r="PX3" s="143" t="s">
        <v>165</v>
      </c>
      <c r="PY3" s="143"/>
      <c r="PZ3" s="143"/>
      <c r="QA3" s="144"/>
      <c r="QB3" s="98"/>
      <c r="QC3" s="99" t="s">
        <v>164</v>
      </c>
      <c r="QD3" s="99"/>
      <c r="QE3" s="100"/>
      <c r="QF3" s="101"/>
      <c r="QG3" s="143"/>
      <c r="QH3" s="143" t="s">
        <v>165</v>
      </c>
      <c r="QI3" s="143"/>
      <c r="QJ3" s="143"/>
      <c r="QK3" s="144"/>
      <c r="QL3" s="93"/>
      <c r="QM3" s="93"/>
      <c r="QN3" s="93"/>
      <c r="QO3" s="98"/>
      <c r="QP3" s="99" t="s">
        <v>164</v>
      </c>
      <c r="QQ3" s="99"/>
      <c r="QR3" s="99"/>
      <c r="QS3" s="273"/>
      <c r="QT3" s="273"/>
      <c r="QU3" s="273"/>
      <c r="QV3" s="273"/>
      <c r="QW3" s="101"/>
      <c r="QX3" s="143"/>
      <c r="QY3" s="143" t="s">
        <v>165</v>
      </c>
      <c r="QZ3" s="143"/>
      <c r="RA3" s="143"/>
      <c r="RB3" s="144"/>
    </row>
    <row r="4" s="90" customFormat="1" ht="18.75" spans="2:470">
      <c r="B4" s="102"/>
      <c r="D4" s="103" t="s">
        <v>166</v>
      </c>
      <c r="E4" s="104"/>
      <c r="F4" s="105" t="s">
        <v>8</v>
      </c>
      <c r="G4" s="106"/>
      <c r="H4" s="107"/>
      <c r="I4" s="145" t="s">
        <v>166</v>
      </c>
      <c r="J4" s="103"/>
      <c r="K4" s="105" t="s">
        <v>8</v>
      </c>
      <c r="L4" s="105"/>
      <c r="M4" s="146"/>
      <c r="N4" s="103" t="s">
        <v>166</v>
      </c>
      <c r="O4" s="104"/>
      <c r="P4" s="105" t="s">
        <v>8</v>
      </c>
      <c r="Q4" s="106"/>
      <c r="R4" s="107"/>
      <c r="S4" s="103" t="s">
        <v>166</v>
      </c>
      <c r="T4" s="103"/>
      <c r="U4" s="105" t="s">
        <v>8</v>
      </c>
      <c r="V4" s="105"/>
      <c r="W4" s="146"/>
      <c r="X4" s="103" t="s">
        <v>166</v>
      </c>
      <c r="Y4" s="104"/>
      <c r="Z4" s="105" t="s">
        <v>8</v>
      </c>
      <c r="AA4" s="106"/>
      <c r="AB4" s="107"/>
      <c r="AC4" s="103" t="s">
        <v>166</v>
      </c>
      <c r="AD4" s="103"/>
      <c r="AE4" s="105" t="s">
        <v>8</v>
      </c>
      <c r="AF4" s="105"/>
      <c r="AG4" s="146"/>
      <c r="AH4" s="103" t="s">
        <v>166</v>
      </c>
      <c r="AI4" s="104"/>
      <c r="AJ4" s="105" t="s">
        <v>8</v>
      </c>
      <c r="AK4" s="106"/>
      <c r="AL4" s="107"/>
      <c r="AM4" s="103" t="s">
        <v>166</v>
      </c>
      <c r="AN4" s="103"/>
      <c r="AO4" s="105" t="s">
        <v>8</v>
      </c>
      <c r="AP4" s="105"/>
      <c r="AQ4" s="146"/>
      <c r="AR4" s="103" t="s">
        <v>166</v>
      </c>
      <c r="AS4" s="104"/>
      <c r="AT4" s="105" t="s">
        <v>8</v>
      </c>
      <c r="AU4" s="106"/>
      <c r="AV4" s="107"/>
      <c r="AW4" s="103" t="s">
        <v>166</v>
      </c>
      <c r="AX4" s="103"/>
      <c r="AY4" s="105" t="s">
        <v>8</v>
      </c>
      <c r="AZ4" s="105"/>
      <c r="BA4" s="146"/>
      <c r="BB4" s="103" t="s">
        <v>166</v>
      </c>
      <c r="BC4" s="104"/>
      <c r="BD4" s="105" t="s">
        <v>8</v>
      </c>
      <c r="BE4" s="106"/>
      <c r="BF4" s="107"/>
      <c r="BG4" s="103" t="s">
        <v>166</v>
      </c>
      <c r="BH4" s="103"/>
      <c r="BI4" s="105" t="s">
        <v>8</v>
      </c>
      <c r="BJ4" s="105"/>
      <c r="BK4" s="146"/>
      <c r="BL4" s="103" t="s">
        <v>166</v>
      </c>
      <c r="BM4" s="104"/>
      <c r="BN4" s="105" t="s">
        <v>8</v>
      </c>
      <c r="BO4" s="106"/>
      <c r="BP4" s="107"/>
      <c r="BQ4" s="103" t="s">
        <v>166</v>
      </c>
      <c r="BR4" s="103"/>
      <c r="BS4" s="105" t="s">
        <v>8</v>
      </c>
      <c r="BT4" s="105"/>
      <c r="BU4" s="146"/>
      <c r="BV4" s="103" t="s">
        <v>166</v>
      </c>
      <c r="BW4" s="104"/>
      <c r="BX4" s="105" t="s">
        <v>8</v>
      </c>
      <c r="BY4" s="106"/>
      <c r="BZ4" s="107"/>
      <c r="CA4" s="103" t="s">
        <v>166</v>
      </c>
      <c r="CB4" s="103"/>
      <c r="CC4" s="105" t="s">
        <v>8</v>
      </c>
      <c r="CD4" s="105"/>
      <c r="CE4" s="146"/>
      <c r="CF4" s="103" t="s">
        <v>166</v>
      </c>
      <c r="CG4" s="104"/>
      <c r="CH4" s="105" t="s">
        <v>8</v>
      </c>
      <c r="CI4" s="106"/>
      <c r="CJ4" s="107"/>
      <c r="CK4" s="103" t="s">
        <v>166</v>
      </c>
      <c r="CL4" s="103"/>
      <c r="CM4" s="105" t="s">
        <v>8</v>
      </c>
      <c r="CN4" s="105"/>
      <c r="CO4" s="146"/>
      <c r="CP4" s="103" t="s">
        <v>166</v>
      </c>
      <c r="CQ4" s="104"/>
      <c r="CR4" s="105" t="s">
        <v>8</v>
      </c>
      <c r="CS4" s="106"/>
      <c r="CT4" s="107"/>
      <c r="CU4" s="103" t="s">
        <v>166</v>
      </c>
      <c r="CV4" s="103"/>
      <c r="CW4" s="105" t="s">
        <v>8</v>
      </c>
      <c r="CX4" s="105"/>
      <c r="CY4" s="146"/>
      <c r="CZ4" s="103" t="s">
        <v>166</v>
      </c>
      <c r="DA4" s="104"/>
      <c r="DB4" s="105" t="s">
        <v>8</v>
      </c>
      <c r="DC4" s="106"/>
      <c r="DD4" s="107"/>
      <c r="DE4" s="103" t="s">
        <v>166</v>
      </c>
      <c r="DF4" s="103"/>
      <c r="DG4" s="105" t="s">
        <v>8</v>
      </c>
      <c r="DH4" s="105"/>
      <c r="DI4" s="146"/>
      <c r="DJ4" s="103" t="s">
        <v>166</v>
      </c>
      <c r="DK4" s="104"/>
      <c r="DL4" s="105" t="s">
        <v>8</v>
      </c>
      <c r="DM4" s="106"/>
      <c r="DN4" s="107"/>
      <c r="DO4" s="145" t="s">
        <v>166</v>
      </c>
      <c r="DP4" s="103"/>
      <c r="DQ4" s="105" t="s">
        <v>8</v>
      </c>
      <c r="DR4" s="105"/>
      <c r="DS4" s="146"/>
      <c r="DT4" s="103" t="s">
        <v>166</v>
      </c>
      <c r="DU4" s="104"/>
      <c r="DV4" s="105" t="s">
        <v>8</v>
      </c>
      <c r="DW4" s="106"/>
      <c r="DX4" s="107"/>
      <c r="DY4" s="103" t="s">
        <v>166</v>
      </c>
      <c r="DZ4" s="103"/>
      <c r="EA4" s="105" t="s">
        <v>8</v>
      </c>
      <c r="EB4" s="105"/>
      <c r="EC4" s="146"/>
      <c r="ED4" s="103" t="s">
        <v>166</v>
      </c>
      <c r="EE4" s="104"/>
      <c r="EF4" s="105" t="s">
        <v>8</v>
      </c>
      <c r="EG4" s="106"/>
      <c r="EH4" s="107"/>
      <c r="EI4" s="103" t="s">
        <v>166</v>
      </c>
      <c r="EJ4" s="103"/>
      <c r="EK4" s="105" t="s">
        <v>8</v>
      </c>
      <c r="EL4" s="105"/>
      <c r="EM4" s="146"/>
      <c r="EN4" s="103" t="s">
        <v>166</v>
      </c>
      <c r="EO4" s="104"/>
      <c r="EP4" s="105" t="s">
        <v>8</v>
      </c>
      <c r="EQ4" s="106"/>
      <c r="ER4" s="107"/>
      <c r="ES4" s="103" t="s">
        <v>166</v>
      </c>
      <c r="ET4" s="103"/>
      <c r="EU4" s="105" t="s">
        <v>8</v>
      </c>
      <c r="EV4" s="194"/>
      <c r="EW4" s="146"/>
      <c r="EX4" s="145" t="s">
        <v>166</v>
      </c>
      <c r="EY4" s="104"/>
      <c r="EZ4" s="105" t="s">
        <v>8</v>
      </c>
      <c r="FA4" s="106"/>
      <c r="FB4" s="107"/>
      <c r="FC4" s="103" t="s">
        <v>166</v>
      </c>
      <c r="FD4" s="103"/>
      <c r="FE4" s="105" t="s">
        <v>8</v>
      </c>
      <c r="FF4" s="105"/>
      <c r="FG4" s="146"/>
      <c r="FH4" s="103" t="s">
        <v>166</v>
      </c>
      <c r="FI4" s="104"/>
      <c r="FJ4" s="105" t="s">
        <v>8</v>
      </c>
      <c r="FK4" s="106"/>
      <c r="FL4" s="107"/>
      <c r="FM4" s="103" t="s">
        <v>166</v>
      </c>
      <c r="FN4" s="103"/>
      <c r="FO4" s="105" t="s">
        <v>8</v>
      </c>
      <c r="FP4" s="105"/>
      <c r="FQ4" s="146"/>
      <c r="FR4" s="103" t="s">
        <v>166</v>
      </c>
      <c r="FS4" s="104"/>
      <c r="FT4" s="105" t="s">
        <v>8</v>
      </c>
      <c r="FU4" s="106"/>
      <c r="FV4" s="107"/>
      <c r="FW4" s="103" t="s">
        <v>166</v>
      </c>
      <c r="FX4" s="103"/>
      <c r="FY4" s="105" t="s">
        <v>8</v>
      </c>
      <c r="FZ4" s="105"/>
      <c r="GA4" s="146"/>
      <c r="GB4" s="103" t="s">
        <v>166</v>
      </c>
      <c r="GC4" s="104"/>
      <c r="GD4" s="105" t="s">
        <v>8</v>
      </c>
      <c r="GE4" s="106"/>
      <c r="GF4" s="107"/>
      <c r="GG4" s="103" t="s">
        <v>166</v>
      </c>
      <c r="GH4" s="103"/>
      <c r="GI4" s="105" t="s">
        <v>8</v>
      </c>
      <c r="GJ4" s="105"/>
      <c r="GK4" s="146"/>
      <c r="GL4" s="103" t="s">
        <v>166</v>
      </c>
      <c r="GM4" s="104"/>
      <c r="GN4" s="105" t="s">
        <v>8</v>
      </c>
      <c r="GO4" s="106"/>
      <c r="GP4" s="211"/>
      <c r="GQ4" s="145" t="s">
        <v>166</v>
      </c>
      <c r="GR4" s="103"/>
      <c r="GS4" s="105" t="s">
        <v>8</v>
      </c>
      <c r="GT4" s="105"/>
      <c r="GU4" s="146"/>
      <c r="GV4" s="103" t="s">
        <v>166</v>
      </c>
      <c r="GW4" s="104"/>
      <c r="GX4" s="105" t="s">
        <v>8</v>
      </c>
      <c r="GY4" s="106"/>
      <c r="GZ4" s="107"/>
      <c r="HA4" s="103" t="s">
        <v>166</v>
      </c>
      <c r="HB4" s="103"/>
      <c r="HC4" s="105" t="s">
        <v>8</v>
      </c>
      <c r="HD4" s="105"/>
      <c r="HE4" s="146"/>
      <c r="HF4" s="103" t="s">
        <v>166</v>
      </c>
      <c r="HG4" s="104"/>
      <c r="HH4" s="105" t="s">
        <v>8</v>
      </c>
      <c r="HI4" s="106"/>
      <c r="HJ4" s="107"/>
      <c r="HK4" s="103" t="s">
        <v>166</v>
      </c>
      <c r="HL4" s="103"/>
      <c r="HM4" s="105" t="s">
        <v>8</v>
      </c>
      <c r="HN4" s="105"/>
      <c r="HO4" s="146"/>
      <c r="HP4" s="103" t="s">
        <v>166</v>
      </c>
      <c r="HQ4" s="104"/>
      <c r="HR4" s="105" t="s">
        <v>8</v>
      </c>
      <c r="HS4" s="106"/>
      <c r="HT4" s="107"/>
      <c r="HU4" s="103" t="s">
        <v>166</v>
      </c>
      <c r="HV4" s="103"/>
      <c r="HW4" s="105" t="s">
        <v>8</v>
      </c>
      <c r="HX4" s="105"/>
      <c r="HY4" s="146"/>
      <c r="HZ4" s="103" t="s">
        <v>166</v>
      </c>
      <c r="IA4" s="104"/>
      <c r="IB4" s="105" t="s">
        <v>8</v>
      </c>
      <c r="IC4" s="106"/>
      <c r="ID4" s="107"/>
      <c r="IE4" s="103" t="s">
        <v>166</v>
      </c>
      <c r="IF4" s="103"/>
      <c r="IG4" s="105" t="s">
        <v>8</v>
      </c>
      <c r="IH4" s="105"/>
      <c r="II4" s="146"/>
      <c r="IJ4" s="103" t="s">
        <v>166</v>
      </c>
      <c r="IK4" s="104"/>
      <c r="IL4" s="105" t="s">
        <v>8</v>
      </c>
      <c r="IM4" s="106"/>
      <c r="IN4" s="107"/>
      <c r="IO4" s="103" t="s">
        <v>166</v>
      </c>
      <c r="IP4" s="103"/>
      <c r="IQ4" s="105" t="s">
        <v>8</v>
      </c>
      <c r="IR4" s="105"/>
      <c r="IS4" s="146"/>
      <c r="IT4" s="103" t="s">
        <v>166</v>
      </c>
      <c r="IU4" s="104"/>
      <c r="IV4" s="105" t="s">
        <v>8</v>
      </c>
      <c r="IW4" s="106"/>
      <c r="IX4" s="107"/>
      <c r="IY4" s="103" t="s">
        <v>166</v>
      </c>
      <c r="IZ4" s="103"/>
      <c r="JA4" s="105" t="s">
        <v>8</v>
      </c>
      <c r="JB4" s="105"/>
      <c r="JC4" s="146"/>
      <c r="JD4" s="103" t="s">
        <v>166</v>
      </c>
      <c r="JE4" s="104"/>
      <c r="JF4" s="105" t="s">
        <v>8</v>
      </c>
      <c r="JG4" s="106"/>
      <c r="JH4" s="107"/>
      <c r="JI4" s="103" t="s">
        <v>166</v>
      </c>
      <c r="JJ4" s="103"/>
      <c r="JK4" s="105" t="s">
        <v>8</v>
      </c>
      <c r="JL4" s="105"/>
      <c r="JM4" s="146"/>
      <c r="JN4" s="103" t="s">
        <v>166</v>
      </c>
      <c r="JO4" s="104"/>
      <c r="JP4" s="105" t="s">
        <v>8</v>
      </c>
      <c r="JQ4" s="106"/>
      <c r="JR4" s="107"/>
      <c r="JS4" s="103" t="s">
        <v>166</v>
      </c>
      <c r="JT4" s="103"/>
      <c r="JU4" s="105" t="s">
        <v>8</v>
      </c>
      <c r="JV4" s="105"/>
      <c r="JW4" s="146"/>
      <c r="JX4" s="103" t="s">
        <v>166</v>
      </c>
      <c r="JY4" s="104"/>
      <c r="JZ4" s="105" t="s">
        <v>8</v>
      </c>
      <c r="KA4" s="106"/>
      <c r="KB4" s="107"/>
      <c r="KC4" s="103" t="s">
        <v>166</v>
      </c>
      <c r="KD4" s="103"/>
      <c r="KE4" s="105" t="s">
        <v>8</v>
      </c>
      <c r="KF4" s="105"/>
      <c r="KG4" s="146"/>
      <c r="KH4" s="103" t="s">
        <v>166</v>
      </c>
      <c r="KI4" s="104"/>
      <c r="KJ4" s="105" t="s">
        <v>8</v>
      </c>
      <c r="KK4" s="106"/>
      <c r="KL4" s="107"/>
      <c r="KM4" s="103" t="s">
        <v>166</v>
      </c>
      <c r="KN4" s="103"/>
      <c r="KO4" s="105" t="s">
        <v>8</v>
      </c>
      <c r="KP4" s="105"/>
      <c r="KQ4" s="146"/>
      <c r="KR4" s="103" t="s">
        <v>166</v>
      </c>
      <c r="KS4" s="104"/>
      <c r="KT4" s="105" t="s">
        <v>8</v>
      </c>
      <c r="KU4" s="106"/>
      <c r="KV4" s="107"/>
      <c r="KW4" s="103" t="s">
        <v>166</v>
      </c>
      <c r="KX4" s="103"/>
      <c r="KY4" s="105" t="s">
        <v>8</v>
      </c>
      <c r="KZ4" s="105"/>
      <c r="LA4" s="146"/>
      <c r="LB4" s="103" t="s">
        <v>166</v>
      </c>
      <c r="LC4" s="104"/>
      <c r="LD4" s="105" t="s">
        <v>8</v>
      </c>
      <c r="LE4" s="106"/>
      <c r="LF4" s="107"/>
      <c r="LG4" s="103" t="s">
        <v>166</v>
      </c>
      <c r="LH4" s="103"/>
      <c r="LI4" s="105" t="s">
        <v>8</v>
      </c>
      <c r="LJ4" s="105"/>
      <c r="LK4" s="146"/>
      <c r="LL4" s="103" t="s">
        <v>166</v>
      </c>
      <c r="LM4" s="104"/>
      <c r="LN4" s="105" t="s">
        <v>8</v>
      </c>
      <c r="LO4" s="106"/>
      <c r="LP4" s="107"/>
      <c r="LQ4" s="103" t="s">
        <v>166</v>
      </c>
      <c r="LR4" s="103"/>
      <c r="LS4" s="105" t="s">
        <v>8</v>
      </c>
      <c r="LT4" s="105"/>
      <c r="LU4" s="245"/>
      <c r="LV4" s="246" t="s">
        <v>166</v>
      </c>
      <c r="LW4" s="104"/>
      <c r="LX4" s="105" t="s">
        <v>8</v>
      </c>
      <c r="LY4" s="106"/>
      <c r="LZ4" s="107"/>
      <c r="MA4" s="145" t="s">
        <v>166</v>
      </c>
      <c r="MB4" s="103"/>
      <c r="MC4" s="105" t="s">
        <v>8</v>
      </c>
      <c r="MD4" s="105"/>
      <c r="ME4" s="245"/>
      <c r="MF4" s="103" t="s">
        <v>166</v>
      </c>
      <c r="MG4" s="104"/>
      <c r="MH4" s="105" t="s">
        <v>8</v>
      </c>
      <c r="MI4" s="106"/>
      <c r="MJ4" s="107"/>
      <c r="MK4" s="103" t="s">
        <v>166</v>
      </c>
      <c r="ML4" s="103"/>
      <c r="MM4" s="105" t="s">
        <v>8</v>
      </c>
      <c r="MN4" s="105"/>
      <c r="MO4" s="146"/>
      <c r="MP4" s="145" t="s">
        <v>166</v>
      </c>
      <c r="MQ4" s="104"/>
      <c r="MR4" s="105" t="s">
        <v>8</v>
      </c>
      <c r="MS4" s="106"/>
      <c r="MT4" s="107"/>
      <c r="MU4" s="103" t="s">
        <v>166</v>
      </c>
      <c r="MV4" s="103"/>
      <c r="MW4" s="105" t="s">
        <v>8</v>
      </c>
      <c r="MX4" s="105"/>
      <c r="MY4" s="146"/>
      <c r="MZ4" s="103" t="s">
        <v>166</v>
      </c>
      <c r="NA4" s="104"/>
      <c r="NB4" s="105" t="s">
        <v>8</v>
      </c>
      <c r="NC4" s="106"/>
      <c r="ND4" s="107"/>
      <c r="NE4" s="103" t="s">
        <v>166</v>
      </c>
      <c r="NF4" s="103"/>
      <c r="NG4" s="105" t="s">
        <v>8</v>
      </c>
      <c r="NH4" s="105"/>
      <c r="NI4" s="146"/>
      <c r="NJ4" s="103" t="s">
        <v>166</v>
      </c>
      <c r="NK4" s="104"/>
      <c r="NL4" s="105" t="s">
        <v>8</v>
      </c>
      <c r="NM4" s="106"/>
      <c r="NN4" s="107"/>
      <c r="NO4" s="103" t="s">
        <v>166</v>
      </c>
      <c r="NP4" s="103"/>
      <c r="NQ4" s="105" t="s">
        <v>8</v>
      </c>
      <c r="NR4" s="105"/>
      <c r="NS4" s="146"/>
      <c r="NT4" s="103" t="s">
        <v>166</v>
      </c>
      <c r="NU4" s="104"/>
      <c r="NV4" s="105" t="s">
        <v>8</v>
      </c>
      <c r="NW4" s="106"/>
      <c r="NX4" s="107"/>
      <c r="NY4" s="103" t="s">
        <v>166</v>
      </c>
      <c r="NZ4" s="103"/>
      <c r="OA4" s="105" t="s">
        <v>8</v>
      </c>
      <c r="OB4" s="105"/>
      <c r="OC4" s="146"/>
      <c r="OD4" s="103" t="s">
        <v>166</v>
      </c>
      <c r="OE4" s="104"/>
      <c r="OF4" s="105" t="s">
        <v>8</v>
      </c>
      <c r="OG4" s="106"/>
      <c r="OH4" s="107"/>
      <c r="OI4" s="103" t="s">
        <v>166</v>
      </c>
      <c r="OJ4" s="103"/>
      <c r="OK4" s="105" t="s">
        <v>8</v>
      </c>
      <c r="OL4" s="105"/>
      <c r="OM4" s="146"/>
      <c r="ON4" s="103" t="s">
        <v>166</v>
      </c>
      <c r="OO4" s="104"/>
      <c r="OP4" s="105" t="s">
        <v>8</v>
      </c>
      <c r="OQ4" s="106"/>
      <c r="OR4" s="107"/>
      <c r="OS4" s="103" t="s">
        <v>166</v>
      </c>
      <c r="OT4" s="103"/>
      <c r="OU4" s="105" t="s">
        <v>8</v>
      </c>
      <c r="OV4" s="105"/>
      <c r="OW4" s="146"/>
      <c r="OX4" s="103" t="s">
        <v>166</v>
      </c>
      <c r="OY4" s="104"/>
      <c r="OZ4" s="105" t="s">
        <v>8</v>
      </c>
      <c r="PA4" s="106"/>
      <c r="PB4" s="107"/>
      <c r="PC4" s="103" t="s">
        <v>166</v>
      </c>
      <c r="PD4" s="103"/>
      <c r="PE4" s="105" t="s">
        <v>8</v>
      </c>
      <c r="PF4" s="105"/>
      <c r="PG4" s="146"/>
      <c r="PH4" s="103" t="s">
        <v>166</v>
      </c>
      <c r="PI4" s="104"/>
      <c r="PJ4" s="105" t="s">
        <v>8</v>
      </c>
      <c r="PK4" s="106"/>
      <c r="PL4" s="107"/>
      <c r="PM4" s="103" t="s">
        <v>166</v>
      </c>
      <c r="PN4" s="103"/>
      <c r="PO4" s="105" t="s">
        <v>8</v>
      </c>
      <c r="PP4" s="105"/>
      <c r="PQ4" s="146"/>
      <c r="PR4" s="103" t="s">
        <v>166</v>
      </c>
      <c r="PS4" s="104"/>
      <c r="PT4" s="105" t="s">
        <v>8</v>
      </c>
      <c r="PU4" s="106"/>
      <c r="PV4" s="107"/>
      <c r="PW4" s="103" t="s">
        <v>166</v>
      </c>
      <c r="PX4" s="103"/>
      <c r="PY4" s="105" t="s">
        <v>8</v>
      </c>
      <c r="PZ4" s="105"/>
      <c r="QA4" s="146"/>
      <c r="QB4" s="103" t="s">
        <v>166</v>
      </c>
      <c r="QC4" s="104"/>
      <c r="QD4" s="105" t="s">
        <v>8</v>
      </c>
      <c r="QE4" s="106"/>
      <c r="QF4" s="107"/>
      <c r="QG4" s="103" t="s">
        <v>166</v>
      </c>
      <c r="QH4" s="103"/>
      <c r="QI4" s="105" t="s">
        <v>8</v>
      </c>
      <c r="QJ4" s="105"/>
      <c r="QK4" s="146"/>
      <c r="QL4" s="93"/>
      <c r="QM4" s="93"/>
      <c r="QN4" s="93"/>
      <c r="QO4" s="274" t="s">
        <v>166</v>
      </c>
      <c r="QP4" s="274"/>
      <c r="QQ4" s="275" t="s">
        <v>8</v>
      </c>
      <c r="QR4" s="276"/>
      <c r="QS4" s="105"/>
      <c r="QT4" s="106" t="s">
        <v>167</v>
      </c>
      <c r="QU4" s="106"/>
      <c r="QV4" s="277"/>
      <c r="QW4" s="293"/>
      <c r="QX4" s="274" t="s">
        <v>166</v>
      </c>
      <c r="QY4" s="274"/>
      <c r="QZ4" s="275" t="s">
        <v>8</v>
      </c>
      <c r="RA4" s="275"/>
      <c r="RB4" s="148"/>
    </row>
    <row r="5" s="91" customFormat="1" ht="80.6" spans="2:470">
      <c r="B5" s="108"/>
      <c r="D5" s="109" t="s">
        <v>15</v>
      </c>
      <c r="E5" s="110" t="s">
        <v>16</v>
      </c>
      <c r="F5" s="111" t="s">
        <v>15</v>
      </c>
      <c r="G5" s="112" t="s">
        <v>16</v>
      </c>
      <c r="H5" s="113" t="s">
        <v>168</v>
      </c>
      <c r="I5" s="147" t="s">
        <v>17</v>
      </c>
      <c r="J5" s="109" t="s">
        <v>18</v>
      </c>
      <c r="K5" s="111" t="s">
        <v>17</v>
      </c>
      <c r="L5" s="111" t="s">
        <v>18</v>
      </c>
      <c r="M5" s="148" t="s">
        <v>169</v>
      </c>
      <c r="N5" s="109" t="s">
        <v>15</v>
      </c>
      <c r="O5" s="110" t="s">
        <v>16</v>
      </c>
      <c r="P5" s="111" t="s">
        <v>15</v>
      </c>
      <c r="Q5" s="112" t="s">
        <v>16</v>
      </c>
      <c r="R5" s="113" t="s">
        <v>168</v>
      </c>
      <c r="S5" s="109" t="s">
        <v>17</v>
      </c>
      <c r="T5" s="109" t="s">
        <v>18</v>
      </c>
      <c r="U5" s="111" t="s">
        <v>17</v>
      </c>
      <c r="V5" s="111" t="s">
        <v>18</v>
      </c>
      <c r="W5" s="148" t="s">
        <v>169</v>
      </c>
      <c r="X5" s="109" t="s">
        <v>15</v>
      </c>
      <c r="Y5" s="110" t="s">
        <v>16</v>
      </c>
      <c r="Z5" s="111" t="s">
        <v>15</v>
      </c>
      <c r="AA5" s="112" t="s">
        <v>16</v>
      </c>
      <c r="AB5" s="113" t="s">
        <v>168</v>
      </c>
      <c r="AC5" s="109" t="s">
        <v>17</v>
      </c>
      <c r="AD5" s="109" t="s">
        <v>18</v>
      </c>
      <c r="AE5" s="111" t="s">
        <v>17</v>
      </c>
      <c r="AF5" s="111" t="s">
        <v>18</v>
      </c>
      <c r="AG5" s="148" t="s">
        <v>169</v>
      </c>
      <c r="AH5" s="109" t="s">
        <v>15</v>
      </c>
      <c r="AI5" s="110" t="s">
        <v>16</v>
      </c>
      <c r="AJ5" s="111" t="s">
        <v>15</v>
      </c>
      <c r="AK5" s="112" t="s">
        <v>16</v>
      </c>
      <c r="AL5" s="113" t="s">
        <v>168</v>
      </c>
      <c r="AM5" s="109" t="s">
        <v>17</v>
      </c>
      <c r="AN5" s="109" t="s">
        <v>18</v>
      </c>
      <c r="AO5" s="111" t="s">
        <v>17</v>
      </c>
      <c r="AP5" s="111" t="s">
        <v>18</v>
      </c>
      <c r="AQ5" s="148" t="s">
        <v>169</v>
      </c>
      <c r="AR5" s="109" t="s">
        <v>15</v>
      </c>
      <c r="AS5" s="110" t="s">
        <v>16</v>
      </c>
      <c r="AT5" s="111" t="s">
        <v>15</v>
      </c>
      <c r="AU5" s="112" t="s">
        <v>16</v>
      </c>
      <c r="AV5" s="113" t="s">
        <v>168</v>
      </c>
      <c r="AW5" s="109" t="s">
        <v>17</v>
      </c>
      <c r="AX5" s="109" t="s">
        <v>18</v>
      </c>
      <c r="AY5" s="111" t="s">
        <v>17</v>
      </c>
      <c r="AZ5" s="111" t="s">
        <v>18</v>
      </c>
      <c r="BA5" s="148" t="s">
        <v>169</v>
      </c>
      <c r="BB5" s="109" t="s">
        <v>15</v>
      </c>
      <c r="BC5" s="110" t="s">
        <v>16</v>
      </c>
      <c r="BD5" s="111" t="s">
        <v>15</v>
      </c>
      <c r="BE5" s="112" t="s">
        <v>16</v>
      </c>
      <c r="BF5" s="113" t="s">
        <v>168</v>
      </c>
      <c r="BG5" s="109" t="s">
        <v>17</v>
      </c>
      <c r="BH5" s="109" t="s">
        <v>18</v>
      </c>
      <c r="BI5" s="111" t="s">
        <v>17</v>
      </c>
      <c r="BJ5" s="111" t="s">
        <v>18</v>
      </c>
      <c r="BK5" s="148" t="s">
        <v>169</v>
      </c>
      <c r="BL5" s="109" t="s">
        <v>15</v>
      </c>
      <c r="BM5" s="110" t="s">
        <v>16</v>
      </c>
      <c r="BN5" s="111" t="s">
        <v>15</v>
      </c>
      <c r="BO5" s="112" t="s">
        <v>16</v>
      </c>
      <c r="BP5" s="113" t="s">
        <v>168</v>
      </c>
      <c r="BQ5" s="109" t="s">
        <v>17</v>
      </c>
      <c r="BR5" s="109" t="s">
        <v>18</v>
      </c>
      <c r="BS5" s="111" t="s">
        <v>17</v>
      </c>
      <c r="BT5" s="111" t="s">
        <v>18</v>
      </c>
      <c r="BU5" s="148" t="s">
        <v>169</v>
      </c>
      <c r="BV5" s="109" t="s">
        <v>15</v>
      </c>
      <c r="BW5" s="110" t="s">
        <v>16</v>
      </c>
      <c r="BX5" s="111" t="s">
        <v>15</v>
      </c>
      <c r="BY5" s="112" t="s">
        <v>16</v>
      </c>
      <c r="BZ5" s="113" t="s">
        <v>168</v>
      </c>
      <c r="CA5" s="109" t="s">
        <v>17</v>
      </c>
      <c r="CB5" s="109" t="s">
        <v>18</v>
      </c>
      <c r="CC5" s="111" t="s">
        <v>17</v>
      </c>
      <c r="CD5" s="111" t="s">
        <v>18</v>
      </c>
      <c r="CE5" s="148" t="s">
        <v>169</v>
      </c>
      <c r="CF5" s="109" t="s">
        <v>15</v>
      </c>
      <c r="CG5" s="110" t="s">
        <v>16</v>
      </c>
      <c r="CH5" s="111" t="s">
        <v>15</v>
      </c>
      <c r="CI5" s="112" t="s">
        <v>16</v>
      </c>
      <c r="CJ5" s="113" t="s">
        <v>168</v>
      </c>
      <c r="CK5" s="109" t="s">
        <v>17</v>
      </c>
      <c r="CL5" s="109" t="s">
        <v>18</v>
      </c>
      <c r="CM5" s="111" t="s">
        <v>17</v>
      </c>
      <c r="CN5" s="111" t="s">
        <v>18</v>
      </c>
      <c r="CO5" s="148" t="s">
        <v>169</v>
      </c>
      <c r="CP5" s="109" t="s">
        <v>15</v>
      </c>
      <c r="CQ5" s="110" t="s">
        <v>16</v>
      </c>
      <c r="CR5" s="111" t="s">
        <v>15</v>
      </c>
      <c r="CS5" s="112" t="s">
        <v>16</v>
      </c>
      <c r="CT5" s="113" t="s">
        <v>168</v>
      </c>
      <c r="CU5" s="109" t="s">
        <v>17</v>
      </c>
      <c r="CV5" s="109" t="s">
        <v>18</v>
      </c>
      <c r="CW5" s="111" t="s">
        <v>17</v>
      </c>
      <c r="CX5" s="111" t="s">
        <v>18</v>
      </c>
      <c r="CY5" s="148" t="s">
        <v>169</v>
      </c>
      <c r="CZ5" s="109" t="s">
        <v>15</v>
      </c>
      <c r="DA5" s="110" t="s">
        <v>16</v>
      </c>
      <c r="DB5" s="111" t="s">
        <v>15</v>
      </c>
      <c r="DC5" s="112" t="s">
        <v>16</v>
      </c>
      <c r="DD5" s="113" t="s">
        <v>168</v>
      </c>
      <c r="DE5" s="109" t="s">
        <v>17</v>
      </c>
      <c r="DF5" s="109" t="s">
        <v>18</v>
      </c>
      <c r="DG5" s="111" t="s">
        <v>17</v>
      </c>
      <c r="DH5" s="111" t="s">
        <v>18</v>
      </c>
      <c r="DI5" s="148" t="s">
        <v>169</v>
      </c>
      <c r="DJ5" s="109" t="s">
        <v>15</v>
      </c>
      <c r="DK5" s="110" t="s">
        <v>16</v>
      </c>
      <c r="DL5" s="111" t="s">
        <v>15</v>
      </c>
      <c r="DM5" s="112" t="s">
        <v>16</v>
      </c>
      <c r="DN5" s="113" t="s">
        <v>168</v>
      </c>
      <c r="DO5" s="147" t="s">
        <v>17</v>
      </c>
      <c r="DP5" s="109" t="s">
        <v>18</v>
      </c>
      <c r="DQ5" s="111" t="s">
        <v>17</v>
      </c>
      <c r="DR5" s="111" t="s">
        <v>18</v>
      </c>
      <c r="DS5" s="148" t="s">
        <v>169</v>
      </c>
      <c r="DT5" s="109" t="s">
        <v>15</v>
      </c>
      <c r="DU5" s="110" t="s">
        <v>16</v>
      </c>
      <c r="DV5" s="111" t="s">
        <v>15</v>
      </c>
      <c r="DW5" s="112" t="s">
        <v>16</v>
      </c>
      <c r="DX5" s="113" t="s">
        <v>168</v>
      </c>
      <c r="DY5" s="109" t="s">
        <v>17</v>
      </c>
      <c r="DZ5" s="109" t="s">
        <v>18</v>
      </c>
      <c r="EA5" s="111" t="s">
        <v>17</v>
      </c>
      <c r="EB5" s="111" t="s">
        <v>18</v>
      </c>
      <c r="EC5" s="148" t="s">
        <v>169</v>
      </c>
      <c r="ED5" s="109" t="s">
        <v>15</v>
      </c>
      <c r="EE5" s="110" t="s">
        <v>16</v>
      </c>
      <c r="EF5" s="111" t="s">
        <v>15</v>
      </c>
      <c r="EG5" s="112" t="s">
        <v>16</v>
      </c>
      <c r="EH5" s="113" t="s">
        <v>168</v>
      </c>
      <c r="EI5" s="109" t="s">
        <v>17</v>
      </c>
      <c r="EJ5" s="109" t="s">
        <v>18</v>
      </c>
      <c r="EK5" s="111" t="s">
        <v>17</v>
      </c>
      <c r="EL5" s="111" t="s">
        <v>18</v>
      </c>
      <c r="EM5" s="148" t="s">
        <v>169</v>
      </c>
      <c r="EN5" s="109" t="s">
        <v>15</v>
      </c>
      <c r="EO5" s="110" t="s">
        <v>16</v>
      </c>
      <c r="EP5" s="111" t="s">
        <v>15</v>
      </c>
      <c r="EQ5" s="112" t="s">
        <v>16</v>
      </c>
      <c r="ER5" s="113" t="s">
        <v>168</v>
      </c>
      <c r="ES5" s="109" t="s">
        <v>17</v>
      </c>
      <c r="ET5" s="109" t="s">
        <v>18</v>
      </c>
      <c r="EU5" s="112" t="s">
        <v>17</v>
      </c>
      <c r="EV5" s="195" t="s">
        <v>18</v>
      </c>
      <c r="EW5" s="148" t="s">
        <v>169</v>
      </c>
      <c r="EX5" s="147" t="s">
        <v>15</v>
      </c>
      <c r="EY5" s="110" t="s">
        <v>16</v>
      </c>
      <c r="EZ5" s="111" t="s">
        <v>15</v>
      </c>
      <c r="FA5" s="112" t="s">
        <v>16</v>
      </c>
      <c r="FB5" s="113" t="s">
        <v>168</v>
      </c>
      <c r="FC5" s="109" t="s">
        <v>17</v>
      </c>
      <c r="FD5" s="109" t="s">
        <v>18</v>
      </c>
      <c r="FE5" s="111" t="s">
        <v>17</v>
      </c>
      <c r="FF5" s="111" t="s">
        <v>18</v>
      </c>
      <c r="FG5" s="148" t="s">
        <v>169</v>
      </c>
      <c r="FH5" s="109" t="s">
        <v>15</v>
      </c>
      <c r="FI5" s="110" t="s">
        <v>16</v>
      </c>
      <c r="FJ5" s="111" t="s">
        <v>15</v>
      </c>
      <c r="FK5" s="112" t="s">
        <v>16</v>
      </c>
      <c r="FL5" s="113" t="s">
        <v>168</v>
      </c>
      <c r="FM5" s="109" t="s">
        <v>17</v>
      </c>
      <c r="FN5" s="109" t="s">
        <v>18</v>
      </c>
      <c r="FO5" s="111" t="s">
        <v>17</v>
      </c>
      <c r="FP5" s="111" t="s">
        <v>18</v>
      </c>
      <c r="FQ5" s="148" t="s">
        <v>169</v>
      </c>
      <c r="FR5" s="109" t="s">
        <v>15</v>
      </c>
      <c r="FS5" s="110" t="s">
        <v>16</v>
      </c>
      <c r="FT5" s="111" t="s">
        <v>15</v>
      </c>
      <c r="FU5" s="112" t="s">
        <v>16</v>
      </c>
      <c r="FV5" s="113" t="s">
        <v>168</v>
      </c>
      <c r="FW5" s="109" t="s">
        <v>17</v>
      </c>
      <c r="FX5" s="109" t="s">
        <v>18</v>
      </c>
      <c r="FY5" s="111" t="s">
        <v>17</v>
      </c>
      <c r="FZ5" s="111" t="s">
        <v>18</v>
      </c>
      <c r="GA5" s="198" t="s">
        <v>169</v>
      </c>
      <c r="GB5" s="109" t="s">
        <v>15</v>
      </c>
      <c r="GC5" s="110" t="s">
        <v>16</v>
      </c>
      <c r="GD5" s="111" t="s">
        <v>15</v>
      </c>
      <c r="GE5" s="112" t="s">
        <v>16</v>
      </c>
      <c r="GF5" s="113" t="s">
        <v>168</v>
      </c>
      <c r="GG5" s="109" t="s">
        <v>17</v>
      </c>
      <c r="GH5" s="109" t="s">
        <v>18</v>
      </c>
      <c r="GI5" s="111" t="s">
        <v>17</v>
      </c>
      <c r="GJ5" s="111" t="s">
        <v>18</v>
      </c>
      <c r="GK5" s="148" t="s">
        <v>169</v>
      </c>
      <c r="GL5" s="109" t="s">
        <v>15</v>
      </c>
      <c r="GM5" s="110" t="s">
        <v>16</v>
      </c>
      <c r="GN5" s="111" t="s">
        <v>15</v>
      </c>
      <c r="GO5" s="112" t="s">
        <v>16</v>
      </c>
      <c r="GP5" s="212" t="s">
        <v>168</v>
      </c>
      <c r="GQ5" s="147" t="s">
        <v>17</v>
      </c>
      <c r="GR5" s="109" t="s">
        <v>18</v>
      </c>
      <c r="GS5" s="111" t="s">
        <v>17</v>
      </c>
      <c r="GT5" s="111" t="s">
        <v>18</v>
      </c>
      <c r="GU5" s="148" t="s">
        <v>169</v>
      </c>
      <c r="GV5" s="109" t="s">
        <v>15</v>
      </c>
      <c r="GW5" s="110" t="s">
        <v>16</v>
      </c>
      <c r="GX5" s="111" t="s">
        <v>15</v>
      </c>
      <c r="GY5" s="112" t="s">
        <v>16</v>
      </c>
      <c r="GZ5" s="113" t="s">
        <v>168</v>
      </c>
      <c r="HA5" s="109" t="s">
        <v>17</v>
      </c>
      <c r="HB5" s="109" t="s">
        <v>18</v>
      </c>
      <c r="HC5" s="111" t="s">
        <v>17</v>
      </c>
      <c r="HD5" s="111" t="s">
        <v>18</v>
      </c>
      <c r="HE5" s="148" t="s">
        <v>169</v>
      </c>
      <c r="HF5" s="109" t="s">
        <v>15</v>
      </c>
      <c r="HG5" s="110" t="s">
        <v>16</v>
      </c>
      <c r="HH5" s="111" t="s">
        <v>15</v>
      </c>
      <c r="HI5" s="112" t="s">
        <v>16</v>
      </c>
      <c r="HJ5" s="113" t="s">
        <v>168</v>
      </c>
      <c r="HK5" s="109" t="s">
        <v>17</v>
      </c>
      <c r="HL5" s="109" t="s">
        <v>18</v>
      </c>
      <c r="HM5" s="111" t="s">
        <v>17</v>
      </c>
      <c r="HN5" s="111" t="s">
        <v>18</v>
      </c>
      <c r="HO5" s="148" t="s">
        <v>169</v>
      </c>
      <c r="HP5" s="109" t="s">
        <v>15</v>
      </c>
      <c r="HQ5" s="110" t="s">
        <v>16</v>
      </c>
      <c r="HR5" s="111" t="s">
        <v>15</v>
      </c>
      <c r="HS5" s="112" t="s">
        <v>16</v>
      </c>
      <c r="HT5" s="113" t="s">
        <v>168</v>
      </c>
      <c r="HU5" s="109" t="s">
        <v>17</v>
      </c>
      <c r="HV5" s="109" t="s">
        <v>18</v>
      </c>
      <c r="HW5" s="111" t="s">
        <v>17</v>
      </c>
      <c r="HX5" s="111" t="s">
        <v>18</v>
      </c>
      <c r="HY5" s="148" t="s">
        <v>169</v>
      </c>
      <c r="HZ5" s="109" t="s">
        <v>15</v>
      </c>
      <c r="IA5" s="110" t="s">
        <v>16</v>
      </c>
      <c r="IB5" s="111" t="s">
        <v>15</v>
      </c>
      <c r="IC5" s="112" t="s">
        <v>16</v>
      </c>
      <c r="ID5" s="113" t="s">
        <v>168</v>
      </c>
      <c r="IE5" s="109" t="s">
        <v>17</v>
      </c>
      <c r="IF5" s="109" t="s">
        <v>18</v>
      </c>
      <c r="IG5" s="111" t="s">
        <v>17</v>
      </c>
      <c r="IH5" s="111" t="s">
        <v>18</v>
      </c>
      <c r="II5" s="148" t="s">
        <v>169</v>
      </c>
      <c r="IJ5" s="109" t="s">
        <v>15</v>
      </c>
      <c r="IK5" s="110" t="s">
        <v>16</v>
      </c>
      <c r="IL5" s="111" t="s">
        <v>15</v>
      </c>
      <c r="IM5" s="112" t="s">
        <v>16</v>
      </c>
      <c r="IN5" s="113" t="s">
        <v>168</v>
      </c>
      <c r="IO5" s="109" t="s">
        <v>17</v>
      </c>
      <c r="IP5" s="109" t="s">
        <v>18</v>
      </c>
      <c r="IQ5" s="111" t="s">
        <v>17</v>
      </c>
      <c r="IR5" s="111" t="s">
        <v>18</v>
      </c>
      <c r="IS5" s="148" t="s">
        <v>169</v>
      </c>
      <c r="IT5" s="109" t="s">
        <v>15</v>
      </c>
      <c r="IU5" s="110" t="s">
        <v>16</v>
      </c>
      <c r="IV5" s="111" t="s">
        <v>15</v>
      </c>
      <c r="IW5" s="112" t="s">
        <v>16</v>
      </c>
      <c r="IX5" s="113" t="s">
        <v>168</v>
      </c>
      <c r="IY5" s="109" t="s">
        <v>17</v>
      </c>
      <c r="IZ5" s="109" t="s">
        <v>18</v>
      </c>
      <c r="JA5" s="111" t="s">
        <v>17</v>
      </c>
      <c r="JB5" s="111" t="s">
        <v>18</v>
      </c>
      <c r="JC5" s="148" t="s">
        <v>169</v>
      </c>
      <c r="JD5" s="109" t="s">
        <v>15</v>
      </c>
      <c r="JE5" s="110" t="s">
        <v>16</v>
      </c>
      <c r="JF5" s="111" t="s">
        <v>15</v>
      </c>
      <c r="JG5" s="112" t="s">
        <v>16</v>
      </c>
      <c r="JH5" s="113" t="s">
        <v>168</v>
      </c>
      <c r="JI5" s="109" t="s">
        <v>17</v>
      </c>
      <c r="JJ5" s="109" t="s">
        <v>18</v>
      </c>
      <c r="JK5" s="111" t="s">
        <v>17</v>
      </c>
      <c r="JL5" s="111" t="s">
        <v>18</v>
      </c>
      <c r="JM5" s="148" t="s">
        <v>169</v>
      </c>
      <c r="JN5" s="109" t="s">
        <v>15</v>
      </c>
      <c r="JO5" s="110" t="s">
        <v>16</v>
      </c>
      <c r="JP5" s="111" t="s">
        <v>15</v>
      </c>
      <c r="JQ5" s="112" t="s">
        <v>16</v>
      </c>
      <c r="JR5" s="113" t="s">
        <v>168</v>
      </c>
      <c r="JS5" s="109" t="s">
        <v>17</v>
      </c>
      <c r="JT5" s="109" t="s">
        <v>18</v>
      </c>
      <c r="JU5" s="111" t="s">
        <v>17</v>
      </c>
      <c r="JV5" s="111" t="s">
        <v>18</v>
      </c>
      <c r="JW5" s="148" t="s">
        <v>169</v>
      </c>
      <c r="JX5" s="109" t="s">
        <v>15</v>
      </c>
      <c r="JY5" s="110" t="s">
        <v>16</v>
      </c>
      <c r="JZ5" s="111" t="s">
        <v>15</v>
      </c>
      <c r="KA5" s="112" t="s">
        <v>16</v>
      </c>
      <c r="KB5" s="113" t="s">
        <v>168</v>
      </c>
      <c r="KC5" s="109" t="s">
        <v>17</v>
      </c>
      <c r="KD5" s="109" t="s">
        <v>18</v>
      </c>
      <c r="KE5" s="111" t="s">
        <v>17</v>
      </c>
      <c r="KF5" s="111" t="s">
        <v>18</v>
      </c>
      <c r="KG5" s="148" t="s">
        <v>169</v>
      </c>
      <c r="KH5" s="109" t="s">
        <v>15</v>
      </c>
      <c r="KI5" s="110" t="s">
        <v>16</v>
      </c>
      <c r="KJ5" s="111" t="s">
        <v>15</v>
      </c>
      <c r="KK5" s="112" t="s">
        <v>16</v>
      </c>
      <c r="KL5" s="113" t="s">
        <v>168</v>
      </c>
      <c r="KM5" s="109" t="s">
        <v>17</v>
      </c>
      <c r="KN5" s="109" t="s">
        <v>18</v>
      </c>
      <c r="KO5" s="111" t="s">
        <v>17</v>
      </c>
      <c r="KP5" s="111" t="s">
        <v>18</v>
      </c>
      <c r="KQ5" s="148" t="s">
        <v>169</v>
      </c>
      <c r="KR5" s="109" t="s">
        <v>15</v>
      </c>
      <c r="KS5" s="110" t="s">
        <v>16</v>
      </c>
      <c r="KT5" s="111" t="s">
        <v>15</v>
      </c>
      <c r="KU5" s="112" t="s">
        <v>16</v>
      </c>
      <c r="KV5" s="113" t="s">
        <v>168</v>
      </c>
      <c r="KW5" s="109" t="s">
        <v>17</v>
      </c>
      <c r="KX5" s="109" t="s">
        <v>18</v>
      </c>
      <c r="KY5" s="111" t="s">
        <v>17</v>
      </c>
      <c r="KZ5" s="111" t="s">
        <v>18</v>
      </c>
      <c r="LA5" s="148" t="s">
        <v>169</v>
      </c>
      <c r="LB5" s="109" t="s">
        <v>15</v>
      </c>
      <c r="LC5" s="110" t="s">
        <v>16</v>
      </c>
      <c r="LD5" s="111" t="s">
        <v>15</v>
      </c>
      <c r="LE5" s="112" t="s">
        <v>16</v>
      </c>
      <c r="LF5" s="113" t="s">
        <v>168</v>
      </c>
      <c r="LG5" s="109" t="s">
        <v>17</v>
      </c>
      <c r="LH5" s="109" t="s">
        <v>18</v>
      </c>
      <c r="LI5" s="111" t="s">
        <v>17</v>
      </c>
      <c r="LJ5" s="111" t="s">
        <v>18</v>
      </c>
      <c r="LK5" s="148" t="s">
        <v>169</v>
      </c>
      <c r="LL5" s="109" t="s">
        <v>15</v>
      </c>
      <c r="LM5" s="110" t="s">
        <v>16</v>
      </c>
      <c r="LN5" s="111" t="s">
        <v>15</v>
      </c>
      <c r="LO5" s="112" t="s">
        <v>16</v>
      </c>
      <c r="LP5" s="113" t="s">
        <v>168</v>
      </c>
      <c r="LQ5" s="109" t="s">
        <v>17</v>
      </c>
      <c r="LR5" s="109" t="s">
        <v>18</v>
      </c>
      <c r="LS5" s="111" t="s">
        <v>17</v>
      </c>
      <c r="LT5" s="111" t="s">
        <v>18</v>
      </c>
      <c r="LU5" s="247" t="s">
        <v>169</v>
      </c>
      <c r="LV5" s="110" t="s">
        <v>15</v>
      </c>
      <c r="LW5" s="110" t="s">
        <v>16</v>
      </c>
      <c r="LX5" s="111" t="s">
        <v>15</v>
      </c>
      <c r="LY5" s="112" t="s">
        <v>16</v>
      </c>
      <c r="LZ5" s="113" t="s">
        <v>168</v>
      </c>
      <c r="MA5" s="147" t="s">
        <v>17</v>
      </c>
      <c r="MB5" s="109" t="s">
        <v>18</v>
      </c>
      <c r="MC5" s="111" t="s">
        <v>17</v>
      </c>
      <c r="MD5" s="111" t="s">
        <v>18</v>
      </c>
      <c r="ME5" s="247" t="s">
        <v>169</v>
      </c>
      <c r="MF5" s="252" t="s">
        <v>15</v>
      </c>
      <c r="MG5" s="254" t="s">
        <v>16</v>
      </c>
      <c r="MH5" s="255" t="s">
        <v>15</v>
      </c>
      <c r="MI5" s="256" t="s">
        <v>16</v>
      </c>
      <c r="MJ5" s="257" t="s">
        <v>168</v>
      </c>
      <c r="MK5" s="252" t="s">
        <v>17</v>
      </c>
      <c r="ML5" s="252" t="s">
        <v>18</v>
      </c>
      <c r="MM5" s="255" t="s">
        <v>17</v>
      </c>
      <c r="MN5" s="255" t="s">
        <v>18</v>
      </c>
      <c r="MO5" s="198" t="s">
        <v>169</v>
      </c>
      <c r="MP5" s="147" t="s">
        <v>15</v>
      </c>
      <c r="MQ5" s="110" t="s">
        <v>16</v>
      </c>
      <c r="MR5" s="111" t="s">
        <v>15</v>
      </c>
      <c r="MS5" s="112" t="s">
        <v>16</v>
      </c>
      <c r="MT5" s="113" t="s">
        <v>168</v>
      </c>
      <c r="MU5" s="109" t="s">
        <v>17</v>
      </c>
      <c r="MV5" s="109" t="s">
        <v>18</v>
      </c>
      <c r="MW5" s="111" t="s">
        <v>17</v>
      </c>
      <c r="MX5" s="111" t="s">
        <v>18</v>
      </c>
      <c r="MY5" s="148" t="s">
        <v>169</v>
      </c>
      <c r="MZ5" s="109" t="s">
        <v>15</v>
      </c>
      <c r="NA5" s="110" t="s">
        <v>16</v>
      </c>
      <c r="NB5" s="111" t="s">
        <v>15</v>
      </c>
      <c r="NC5" s="112" t="s">
        <v>16</v>
      </c>
      <c r="ND5" s="113" t="s">
        <v>168</v>
      </c>
      <c r="NE5" s="109" t="s">
        <v>17</v>
      </c>
      <c r="NF5" s="109" t="s">
        <v>18</v>
      </c>
      <c r="NG5" s="111" t="s">
        <v>17</v>
      </c>
      <c r="NH5" s="111" t="s">
        <v>18</v>
      </c>
      <c r="NI5" s="148" t="s">
        <v>169</v>
      </c>
      <c r="NJ5" s="109" t="s">
        <v>15</v>
      </c>
      <c r="NK5" s="110" t="s">
        <v>16</v>
      </c>
      <c r="NL5" s="111" t="s">
        <v>15</v>
      </c>
      <c r="NM5" s="112" t="s">
        <v>16</v>
      </c>
      <c r="NN5" s="113" t="s">
        <v>168</v>
      </c>
      <c r="NO5" s="109" t="s">
        <v>17</v>
      </c>
      <c r="NP5" s="109" t="s">
        <v>18</v>
      </c>
      <c r="NQ5" s="111" t="s">
        <v>17</v>
      </c>
      <c r="NR5" s="111" t="s">
        <v>18</v>
      </c>
      <c r="NS5" s="148" t="s">
        <v>169</v>
      </c>
      <c r="NT5" s="109" t="s">
        <v>15</v>
      </c>
      <c r="NU5" s="110" t="s">
        <v>16</v>
      </c>
      <c r="NV5" s="111" t="s">
        <v>15</v>
      </c>
      <c r="NW5" s="112" t="s">
        <v>16</v>
      </c>
      <c r="NX5" s="113" t="s">
        <v>168</v>
      </c>
      <c r="NY5" s="109" t="s">
        <v>17</v>
      </c>
      <c r="NZ5" s="109" t="s">
        <v>18</v>
      </c>
      <c r="OA5" s="111" t="s">
        <v>17</v>
      </c>
      <c r="OB5" s="111" t="s">
        <v>18</v>
      </c>
      <c r="OC5" s="148" t="s">
        <v>169</v>
      </c>
      <c r="OD5" s="109" t="s">
        <v>15</v>
      </c>
      <c r="OE5" s="110" t="s">
        <v>16</v>
      </c>
      <c r="OF5" s="111" t="s">
        <v>15</v>
      </c>
      <c r="OG5" s="112" t="s">
        <v>16</v>
      </c>
      <c r="OH5" s="113" t="s">
        <v>168</v>
      </c>
      <c r="OI5" s="109" t="s">
        <v>17</v>
      </c>
      <c r="OJ5" s="109" t="s">
        <v>18</v>
      </c>
      <c r="OK5" s="111" t="s">
        <v>17</v>
      </c>
      <c r="OL5" s="111" t="s">
        <v>18</v>
      </c>
      <c r="OM5" s="148" t="s">
        <v>169</v>
      </c>
      <c r="ON5" s="109" t="s">
        <v>15</v>
      </c>
      <c r="OO5" s="110" t="s">
        <v>16</v>
      </c>
      <c r="OP5" s="111" t="s">
        <v>15</v>
      </c>
      <c r="OQ5" s="112" t="s">
        <v>16</v>
      </c>
      <c r="OR5" s="113" t="s">
        <v>168</v>
      </c>
      <c r="OS5" s="109" t="s">
        <v>17</v>
      </c>
      <c r="OT5" s="109" t="s">
        <v>18</v>
      </c>
      <c r="OU5" s="111" t="s">
        <v>17</v>
      </c>
      <c r="OV5" s="111" t="s">
        <v>18</v>
      </c>
      <c r="OW5" s="148" t="s">
        <v>169</v>
      </c>
      <c r="OX5" s="109" t="s">
        <v>15</v>
      </c>
      <c r="OY5" s="110" t="s">
        <v>16</v>
      </c>
      <c r="OZ5" s="111" t="s">
        <v>15</v>
      </c>
      <c r="PA5" s="112" t="s">
        <v>16</v>
      </c>
      <c r="PB5" s="113" t="s">
        <v>168</v>
      </c>
      <c r="PC5" s="109" t="s">
        <v>17</v>
      </c>
      <c r="PD5" s="109" t="s">
        <v>18</v>
      </c>
      <c r="PE5" s="111" t="s">
        <v>17</v>
      </c>
      <c r="PF5" s="111" t="s">
        <v>18</v>
      </c>
      <c r="PG5" s="148" t="s">
        <v>169</v>
      </c>
      <c r="PH5" s="109" t="s">
        <v>15</v>
      </c>
      <c r="PI5" s="110" t="s">
        <v>16</v>
      </c>
      <c r="PJ5" s="111" t="s">
        <v>15</v>
      </c>
      <c r="PK5" s="112" t="s">
        <v>16</v>
      </c>
      <c r="PL5" s="113" t="s">
        <v>168</v>
      </c>
      <c r="PM5" s="109" t="s">
        <v>17</v>
      </c>
      <c r="PN5" s="109" t="s">
        <v>18</v>
      </c>
      <c r="PO5" s="111" t="s">
        <v>17</v>
      </c>
      <c r="PP5" s="111" t="s">
        <v>18</v>
      </c>
      <c r="PQ5" s="148" t="s">
        <v>169</v>
      </c>
      <c r="PR5" s="109" t="s">
        <v>15</v>
      </c>
      <c r="PS5" s="110" t="s">
        <v>16</v>
      </c>
      <c r="PT5" s="111" t="s">
        <v>15</v>
      </c>
      <c r="PU5" s="112" t="s">
        <v>16</v>
      </c>
      <c r="PV5" s="113" t="s">
        <v>168</v>
      </c>
      <c r="PW5" s="109" t="s">
        <v>17</v>
      </c>
      <c r="PX5" s="109" t="s">
        <v>18</v>
      </c>
      <c r="PY5" s="111" t="s">
        <v>17</v>
      </c>
      <c r="PZ5" s="111" t="s">
        <v>18</v>
      </c>
      <c r="QA5" s="148" t="s">
        <v>169</v>
      </c>
      <c r="QB5" s="109" t="s">
        <v>15</v>
      </c>
      <c r="QC5" s="110" t="s">
        <v>16</v>
      </c>
      <c r="QD5" s="111" t="s">
        <v>15</v>
      </c>
      <c r="QE5" s="112" t="s">
        <v>16</v>
      </c>
      <c r="QF5" s="113" t="s">
        <v>168</v>
      </c>
      <c r="QG5" s="109" t="s">
        <v>17</v>
      </c>
      <c r="QH5" s="109" t="s">
        <v>18</v>
      </c>
      <c r="QI5" s="111" t="s">
        <v>17</v>
      </c>
      <c r="QJ5" s="111" t="s">
        <v>18</v>
      </c>
      <c r="QK5" s="148" t="s">
        <v>169</v>
      </c>
      <c r="QL5" s="264"/>
      <c r="QM5" s="264"/>
      <c r="QN5" s="264"/>
      <c r="QO5" s="109" t="s">
        <v>15</v>
      </c>
      <c r="QP5" s="110" t="s">
        <v>16</v>
      </c>
      <c r="QQ5" s="278" t="s">
        <v>15</v>
      </c>
      <c r="QR5" s="278" t="s">
        <v>16</v>
      </c>
      <c r="QS5" s="279" t="s">
        <v>170</v>
      </c>
      <c r="QT5" s="280" t="s">
        <v>171</v>
      </c>
      <c r="QU5" s="281" t="s">
        <v>172</v>
      </c>
      <c r="QV5" s="281" t="s">
        <v>173</v>
      </c>
      <c r="QW5" s="113" t="s">
        <v>174</v>
      </c>
      <c r="QX5" s="110" t="s">
        <v>17</v>
      </c>
      <c r="QY5" s="110" t="s">
        <v>18</v>
      </c>
      <c r="QZ5" s="111" t="s">
        <v>17</v>
      </c>
      <c r="RA5" s="111" t="s">
        <v>18</v>
      </c>
      <c r="RB5" s="148" t="s">
        <v>169</v>
      </c>
    </row>
    <row r="6" s="92" customFormat="1" ht="30.75" customHeight="1" spans="2:470">
      <c r="B6" s="114" t="s">
        <v>175</v>
      </c>
      <c r="C6" s="115"/>
      <c r="D6" s="116">
        <f>D8+D14+D17+D27+D43+D47+D53+D56+D65+D23+D36+D61+D30+D39</f>
        <v>301</v>
      </c>
      <c r="E6" s="116">
        <f>E8+E14+E17+E27+E43+E47+E53+E56+E65+E36+E23+E30+E39+E61</f>
        <v>233</v>
      </c>
      <c r="F6" s="116">
        <f>F8+F14+F17+F27+F43+F47+F53+F56+F65+F23+F30</f>
        <v>4</v>
      </c>
      <c r="G6" s="116">
        <f>G8+G14+G17+G27+G43+G47+G53+G56+G65+G23+G30+G36</f>
        <v>0</v>
      </c>
      <c r="H6" s="116">
        <f>H8+H14+H17+H27+H36+H43+H47+H53+H56+H65+H23+H30+H39+H61</f>
        <v>538</v>
      </c>
      <c r="I6" s="116">
        <f>I8+I14+I17+I27+I36+I43+I47+I53+I56+I65</f>
        <v>0</v>
      </c>
      <c r="J6" s="116">
        <f>J8+J14+J17+J27+J36+J43+J47+J53+J56+J65</f>
        <v>0</v>
      </c>
      <c r="K6" s="149">
        <f>K8+K14+K17+K27+K36+K43+K47+K53+K56+K65</f>
        <v>0</v>
      </c>
      <c r="L6" s="150">
        <f>L8+L14+L17+L27+L36+L43+L47+L53+L56+L65</f>
        <v>0</v>
      </c>
      <c r="M6" s="151">
        <f>IF(H6=0,0,(I6+J6+K6+L6)/H6)</f>
        <v>0</v>
      </c>
      <c r="N6" s="116">
        <f>N8+N14+N17+N27+N43+N47+N53+N56+N65+N23+N36+N61+N30</f>
        <v>522</v>
      </c>
      <c r="O6" s="116">
        <f>O8+O14+O17+O27+O43+O47+O53+O56+O65+O36+O23+O30+O39+O61</f>
        <v>556</v>
      </c>
      <c r="P6" s="116">
        <f>P8+P14+P17+P27+P43+P47+P53+P56+P65+P23+P30+P39</f>
        <v>7</v>
      </c>
      <c r="Q6" s="116">
        <f>Q8+Q14+Q17+Q27+Q43+Q47+Q53+Q56+Q65+Q23+Q30+Q36+Q39</f>
        <v>16</v>
      </c>
      <c r="R6" s="116">
        <f>R8+R14+R17+R27+R36+R43+R47+R53+R56+R65+R23+R30+R39+R61</f>
        <v>1101</v>
      </c>
      <c r="S6" s="116">
        <f t="shared" ref="S6:V6" si="0">S8+S14+S17+S27+S36+S43+S47+S53+S56+S65</f>
        <v>0</v>
      </c>
      <c r="T6" s="116">
        <f t="shared" si="0"/>
        <v>0</v>
      </c>
      <c r="U6" s="116">
        <f t="shared" si="0"/>
        <v>0</v>
      </c>
      <c r="V6" s="116">
        <f t="shared" si="0"/>
        <v>0</v>
      </c>
      <c r="W6" s="164">
        <f>IF(R6=0,0,(S6+T6+U6+V6)/R6)</f>
        <v>0</v>
      </c>
      <c r="X6" s="116">
        <f>X8+X14+X17+X27+X43+X47+X53+X56+X65+X23+X36+X61+X30+X39</f>
        <v>542</v>
      </c>
      <c r="Y6" s="116">
        <f>Y8+Y14+Y17+Y27+Y43+Y47+Y53+Y56+Y65+Y36+Y23+Y30+Y39+Y61</f>
        <v>546</v>
      </c>
      <c r="Z6" s="116">
        <f>Z8+Z14+Z17+Z27+Z43+Z47+Z53+Z56+Z65+Z23+Z30</f>
        <v>1</v>
      </c>
      <c r="AA6" s="116">
        <f>AA8+AA14+AA17+AA27+AA43+AA47+AA53+AA56+AA65+AA23+AA30+AA36+AA39</f>
        <v>15</v>
      </c>
      <c r="AB6" s="116">
        <f>AB8+AB14+AB17+AB27+AB36+AB43+AB47+AB53+AB56+AB65+AB23+AB30+AB39+AB61</f>
        <v>1104</v>
      </c>
      <c r="AC6" s="116">
        <f t="shared" ref="AC6:AF6" si="1">AC8+AC14+AC17+AC27+AC36+AC43+AC47+AC53+AC56+AC65</f>
        <v>0</v>
      </c>
      <c r="AD6" s="116">
        <f t="shared" si="1"/>
        <v>0</v>
      </c>
      <c r="AE6" s="116">
        <f t="shared" si="1"/>
        <v>0</v>
      </c>
      <c r="AF6" s="116">
        <f t="shared" si="1"/>
        <v>0</v>
      </c>
      <c r="AG6" s="164">
        <f>IF(AB6=0,0,(AC6+AD6+AE6+AF6)/AB6)</f>
        <v>0</v>
      </c>
      <c r="AH6" s="116">
        <f>AH8+AH14+AH17+AH27+AH43+AH47+AH53+AH56+AH65+AH23+AH36+AH61+AH30</f>
        <v>416</v>
      </c>
      <c r="AI6" s="116">
        <f>AI8+AI14+AI17+AI27+AI43+AI47+AI53+AI56+AI65+AI36+AI23+AI30+AI39+AI61</f>
        <v>893</v>
      </c>
      <c r="AJ6" s="116">
        <f>AJ8+AJ14+AJ17+AJ27+AJ43+AJ47+AJ53+AJ56+AJ65+AJ23+AJ30+AJ36+AJ39+AJ61</f>
        <v>5</v>
      </c>
      <c r="AK6" s="116">
        <f>AK8+AK14+AK17+AK27+AK43+AK47+AK53+AK56+AK65+AK23+AK30+AK36+AK39+AK61</f>
        <v>34</v>
      </c>
      <c r="AL6" s="116">
        <f>AL8+AL14+AL17+AL27+AL36+AL43+AL47+AL53+AL56+AL65+AL23+AL30+AL39+AL61</f>
        <v>1348</v>
      </c>
      <c r="AM6" s="116">
        <f t="shared" ref="AM6:AP6" si="2">AM8+AM14+AM17+AM27+AM36+AM43+AM47+AM53+AM56+AM65</f>
        <v>0</v>
      </c>
      <c r="AN6" s="116">
        <f t="shared" si="2"/>
        <v>0</v>
      </c>
      <c r="AO6" s="116">
        <f t="shared" si="2"/>
        <v>0</v>
      </c>
      <c r="AP6" s="116">
        <f t="shared" si="2"/>
        <v>0</v>
      </c>
      <c r="AQ6" s="164">
        <f>IF(AL6=0,0,(AM6+AN6+AO6+AP6)/AL6)</f>
        <v>0</v>
      </c>
      <c r="AR6" s="116">
        <f>AR8+AR14+AR17+AR27+AR43+AR47+AR53+AR56+AR65+AR23+AR36+AR61+AR30+AR39</f>
        <v>547</v>
      </c>
      <c r="AS6" s="116">
        <f>AS8+AS14+AS17+AS27+AS43+AS47+AS53+AS56+AS65+AS36+AS23+AS30+AS39+AS61</f>
        <v>565</v>
      </c>
      <c r="AT6" s="116">
        <f>AT8+AT14+AT17+AT27+AT43+AT47+AT53+AT56+AT65+AT23+AT30+AT36+AT39+AT61</f>
        <v>5</v>
      </c>
      <c r="AU6" s="116">
        <f>AU8+AU14+AU17+AU27+AU43+AU47+AU53+AU56+AU65+AU23+AU30+AU36+AU39+AU61</f>
        <v>22</v>
      </c>
      <c r="AV6" s="116">
        <f>AV8+AV14+AV17+AV27+AV36+AV43+AV47+AV53+AV56+AV65+AV23+AV30+AV39+AV61</f>
        <v>1139</v>
      </c>
      <c r="AW6" s="116">
        <f t="shared" ref="AW6:AZ6" si="3">AW8+AW14+AW17+AW27+AW36+AW43+AW47+AW53+AW56+AW65</f>
        <v>0</v>
      </c>
      <c r="AX6" s="116">
        <f t="shared" si="3"/>
        <v>0</v>
      </c>
      <c r="AY6" s="116">
        <f t="shared" si="3"/>
        <v>0</v>
      </c>
      <c r="AZ6" s="116">
        <f t="shared" si="3"/>
        <v>0</v>
      </c>
      <c r="BA6" s="164">
        <f>IF(AV6=0,0,(AW6+AX6+AY6+AZ6)/AV6)</f>
        <v>0</v>
      </c>
      <c r="BB6" s="116">
        <f>BB8+BB14+BB17+BB27+BB43+BB47+BB53+BB56+BB65+BB23+BB36+BB61+BB30+BB39</f>
        <v>509</v>
      </c>
      <c r="BC6" s="116">
        <f>BC8+BC14+BC17+BC27+BC43+BC47+BC53+BC56+BC65+BC36+BC23+BC30+BC39+BC61</f>
        <v>834</v>
      </c>
      <c r="BD6" s="116">
        <f>BD8+BD14+BD17+BD27+BD43+BD47+BD53+BD56+BD65+BD23+BD30+BD36+BD39+BD61</f>
        <v>0</v>
      </c>
      <c r="BE6" s="116">
        <f>BE8+BE14+BE17+BE27+BE43+BE47+BE53+BE56+BE65+BE23+BE30+BE36+BE61+BE39</f>
        <v>31</v>
      </c>
      <c r="BF6" s="116">
        <f>BF8+BF14+BF17+BF27+BF36+BF43+BF47+BF53+BF56+BF65+BF23+BF30+BF39+BF61</f>
        <v>1374</v>
      </c>
      <c r="BG6" s="116">
        <f t="shared" ref="BG6:BJ6" si="4">BG8+BG14+BG17+BG27+BG36+BG43+BG47+BG53+BG56+BG65</f>
        <v>0</v>
      </c>
      <c r="BH6" s="116">
        <f t="shared" si="4"/>
        <v>0</v>
      </c>
      <c r="BI6" s="116">
        <f t="shared" si="4"/>
        <v>0</v>
      </c>
      <c r="BJ6" s="116">
        <f t="shared" si="4"/>
        <v>0</v>
      </c>
      <c r="BK6" s="164">
        <f>IF(BF6=0,0,(BG6+BH6+BI6+BJ6)/BF6)</f>
        <v>0</v>
      </c>
      <c r="BL6" s="116">
        <f>BL8+BL14+BL17+BL27+BL43+BL47+BL53+BL56+BL65+BL23+BL36+BL61+BL30+BL39</f>
        <v>467</v>
      </c>
      <c r="BM6" s="116">
        <f>BM8+BM14+BM17+BM27+BM43+BM47+BM53+BM56+BM65+BM36+BM23+BM30+BM39+BM61</f>
        <v>910</v>
      </c>
      <c r="BN6" s="116">
        <f>BN8+BN14+BN17+BN27+BN43+BN47+BN53+BN56+BN65+BN23+BN30+BN36+BN39+BN61</f>
        <v>0</v>
      </c>
      <c r="BO6" s="116">
        <f>BO8+BO14+BO17+BO27+BO43+BO47+BO53+BO56+BO65+BO23+BO30+BO36+BO39</f>
        <v>38</v>
      </c>
      <c r="BP6" s="116">
        <f>BP8+BP14+BP17+BP27+BP36+BP43+BP47+BP53+BP56+BP65+BP23+BP30+BP39+BP61</f>
        <v>1415</v>
      </c>
      <c r="BQ6" s="116">
        <f t="shared" ref="BQ6:BT6" si="5">BQ8+BQ14+BQ17+BQ27+BQ36+BQ43+BQ47+BQ53+BQ56+BQ65</f>
        <v>0</v>
      </c>
      <c r="BR6" s="116">
        <f t="shared" si="5"/>
        <v>1</v>
      </c>
      <c r="BS6" s="116">
        <f t="shared" si="5"/>
        <v>0</v>
      </c>
      <c r="BT6" s="116">
        <f t="shared" si="5"/>
        <v>0</v>
      </c>
      <c r="BU6" s="164">
        <f>IF(BP6=0,0,(BQ6+BR6+BS6+BT6)/BP6)</f>
        <v>0.000706713780918728</v>
      </c>
      <c r="BV6" s="116">
        <f>BV8+BV14+BV17+BV27+BV36+BV43+BV47+BV53+BV56+BV65+BV23+BV30+BV39+BV61</f>
        <v>467</v>
      </c>
      <c r="BW6" s="116">
        <f>BW8+BW14+BW17+BW27+BW36+BW43+BW47+BW53+BW56+BW65+BW39+BW30+BW23+BW61</f>
        <v>821</v>
      </c>
      <c r="BX6" s="116">
        <f>BX8+BX14+BX17+BX27+BX36+BX43+BX47+BX53+BX56+BX65</f>
        <v>1</v>
      </c>
      <c r="BY6" s="116">
        <f>BY39+BY8</f>
        <v>24</v>
      </c>
      <c r="BZ6" s="116">
        <f>BV6+BW6+BY6+BX6</f>
        <v>1313</v>
      </c>
      <c r="CA6" s="116">
        <f>CA8+CA14+CA17+CA27+CA36+CA43+CA47+CA53+CA56+CA65</f>
        <v>0</v>
      </c>
      <c r="CB6" s="116">
        <f>CB8+CB14+CB17+CB27+CB36+CB43+CB47+CB53+CB56+CB65</f>
        <v>0</v>
      </c>
      <c r="CC6" s="116">
        <f>CC8+CC14+CC17+CC27+CC36+CC43+CC47+CC53+CC56+CC65</f>
        <v>0</v>
      </c>
      <c r="CD6" s="116">
        <f>CD8+CD14+CD17+CD27+CD36+CD43+CD47+CD53+CD56+CD65</f>
        <v>0</v>
      </c>
      <c r="CE6" s="164">
        <f>IF(BZ6=0,0,(CA6+CB6+CC6+CD6)/BZ6)</f>
        <v>0</v>
      </c>
      <c r="CF6" s="116">
        <f>CF8+CF14+CF17+CF27+CF36+CF43+CF47+CF53+CF56+CF65+CF23+CF30+CF39+CF61</f>
        <v>554</v>
      </c>
      <c r="CG6" s="116">
        <f>CG8+CG14+CG17+CG27+CG36+CG43+CG47+CG53+CG56+CG65+CG39+CG30+CG23+CG61</f>
        <v>622</v>
      </c>
      <c r="CH6" s="116">
        <f>CH8+CH14+CH17+CH27+CH36+CH43+CH47+CH53+CH56+CH65+CH39+CH30+CH23+CH61</f>
        <v>4</v>
      </c>
      <c r="CI6" s="116">
        <f>CI8+CI14+CI17+CI27+CI36+CI43+CI47+CI53+CI56+CI65+CI39+CI30+CI23+CI61</f>
        <v>22</v>
      </c>
      <c r="CJ6" s="116">
        <f>CF6+CG6+CI6+CH6</f>
        <v>1202</v>
      </c>
      <c r="CK6" s="116">
        <f>CK8+CK14+CK17+CK27+CK36+CK43+CK47+CK53+CK56+CK65</f>
        <v>0</v>
      </c>
      <c r="CL6" s="116">
        <f>CL8+CL14+CL17+CL27+CL36+CL43+CL47+CL53+CL56+CL65</f>
        <v>0</v>
      </c>
      <c r="CM6" s="116">
        <f>CM8+CM14+CM17+CM27+CM36+CM43+CM47+CM53+CM56+CM65</f>
        <v>0</v>
      </c>
      <c r="CN6" s="116">
        <f>CN8+CN14+CN17+CN27+CN36+CN43+CN47+CN53+CN56+CN65</f>
        <v>0</v>
      </c>
      <c r="CO6" s="164">
        <f>IF(CJ6=0,0,(CK6+CL6+CM6+CN6)/CJ6)</f>
        <v>0</v>
      </c>
      <c r="CP6" s="116">
        <f>CP8+CP14+CP17+CP27+CP36+CP43+CP47+CP53+CP56+CP65+CP23+CP30+CP39+CP61</f>
        <v>538</v>
      </c>
      <c r="CQ6" s="116">
        <f>CQ8+CQ14+CQ17+CQ27+CQ36+CQ43+CQ47+CQ53+CQ56+CQ65+CQ23+CQ30+CQ39+CQ61</f>
        <v>602</v>
      </c>
      <c r="CR6" s="116">
        <f>CR8+CR14+CR17+CR27+CR36+CR43+CR47+CR53+CR56+CR65</f>
        <v>3</v>
      </c>
      <c r="CS6" s="116">
        <f>CS39</f>
        <v>15</v>
      </c>
      <c r="CT6" s="116">
        <f>CT8+CT14+CT17+CT27+CT36+CT43+CT47+CT53+CT56+CT65+CT23+CT30+CT39+CT61</f>
        <v>1158</v>
      </c>
      <c r="CU6" s="116">
        <f>CU8+CU14+CU17+CU27+CU36+CU43+CU47+CU53+CU56+CU65</f>
        <v>0</v>
      </c>
      <c r="CV6" s="116">
        <f>CV8+CV14+CV17+CV27+CV36+CV43+CV47+CV53+CV56+CV65</f>
        <v>1</v>
      </c>
      <c r="CW6" s="116">
        <f>CW8+CW14+CW17+CW27+CW36+CW43+CW47+CW53+CW56+CW65</f>
        <v>0</v>
      </c>
      <c r="CX6" s="116">
        <f>CX8+CX14+CX17+CX27+CX36+CX43+CX47+CX53+CX56+CX65</f>
        <v>0</v>
      </c>
      <c r="CY6" s="164">
        <f>IF(CT6=0,0,(CU6+CV6+CW6+CX6)/CT6)</f>
        <v>0.000863557858376511</v>
      </c>
      <c r="CZ6" s="116">
        <f>CZ8+CZ14+CZ17+CZ27+CZ36+CZ43+CZ47+CZ53+CZ56+CZ65+CZ23+CZ30+CZ39+CZ61</f>
        <v>566</v>
      </c>
      <c r="DA6" s="116">
        <f>DA8+DA14+DA17+DA27+DA36+DA43+DA47+DA53+DA56+DA65+DA23+DA30+DA39+DA61</f>
        <v>674</v>
      </c>
      <c r="DB6" s="116">
        <f>DB8+DB14+DB17+DB27+DB36+DB43+DB47+DB53+DB56+DB65</f>
        <v>0</v>
      </c>
      <c r="DC6" s="116">
        <f>DC39+DC8</f>
        <v>24</v>
      </c>
      <c r="DD6" s="116">
        <f>DD8+DD14+DD17+DD27+DD36+DD43+DD47+DD53+DD56+DD65+DD23+DD30+DD39+DD61</f>
        <v>1264</v>
      </c>
      <c r="DE6" s="116">
        <f>DE8+DE14+DE17+DE27+DE36+DE43+DE47+DE53+DE56+DE65</f>
        <v>0</v>
      </c>
      <c r="DF6" s="116">
        <f>DF8+DF14+DF17+DF27+DF36+DF43+DF47+DF53+DF56+DF65</f>
        <v>0</v>
      </c>
      <c r="DG6" s="116">
        <f>DG8+DG14+DG17+DG27+DG36+DG43+DG47+DG53+DG56+DG65</f>
        <v>0</v>
      </c>
      <c r="DH6" s="116">
        <f>DH8+DH14+DH17+DH27+DH36+DH43+DH47+DH53+DH56+DH65</f>
        <v>0</v>
      </c>
      <c r="DI6" s="164">
        <f>IF(DD6=0,0,(DE6+DF6+DG6+DH6)/DD6)</f>
        <v>0</v>
      </c>
      <c r="DJ6" s="116">
        <f>DJ8+DJ14+DJ17+DJ27+DJ36+DJ43+DJ47+DJ53+DJ56+DJ65+DJ23+DJ30+DJ39+DJ61</f>
        <v>0</v>
      </c>
      <c r="DK6" s="116">
        <f>DK8+DK14+DK17+DK27+DK36+DK43+DK47+DK53+DK56+DK65+DK23+DK30+DK39+DK61</f>
        <v>0</v>
      </c>
      <c r="DL6" s="116">
        <f>DL8+DL14+DL17+DL27+DL36+DL43+DL47+DL53+DL56+DL65</f>
        <v>0</v>
      </c>
      <c r="DM6" s="149">
        <f>DM39</f>
        <v>0</v>
      </c>
      <c r="DN6" s="187">
        <f>DN8+DN14+DN17+DN27+DN36+DN43+DN47+DN53+DN56+DN65+DN23+DN30+DN39+DN61</f>
        <v>0</v>
      </c>
      <c r="DO6" s="188">
        <f>DO8+DO14+DO17+DO27+DO36+DO43+DO47+DO53+DO56+DO65</f>
        <v>0</v>
      </c>
      <c r="DP6" s="116">
        <f>DP8+DP14+DP17+DP27+DP36+DP43+DP47+DP53+DP56+DP65</f>
        <v>0</v>
      </c>
      <c r="DQ6" s="116">
        <f>DQ8+DQ14+DQ17+DQ27+DQ36+DQ43+DQ47+DQ53+DQ56+DQ65</f>
        <v>0</v>
      </c>
      <c r="DR6" s="116">
        <f>DR8+DR14+DR17+DR27+DR36+DR43+DR47+DR53+DR56+DR65</f>
        <v>0</v>
      </c>
      <c r="DS6" s="164">
        <f>IF(DN6=0,0,(DO6+DP6+DQ6+DR6)/DN6)</f>
        <v>0</v>
      </c>
      <c r="DT6" s="116">
        <f>DT8+DT14+DT17+DT27+DT36+DT43+DT47+DT53+DT56+DT65+DT23+DT30+DT39+DT61</f>
        <v>0</v>
      </c>
      <c r="DU6" s="116">
        <f>DU8+DU14+DU17+DU27+DU36+DU43+DU47+DU53+DU56+DU65+DU61+DU23+DU39+DU30</f>
        <v>0</v>
      </c>
      <c r="DV6" s="116">
        <f>DV8+DV14+DV17+DV27+DV36+DV43+DV47+DV53+DV56+DV65</f>
        <v>0</v>
      </c>
      <c r="DW6" s="116">
        <f>DW8+DW14+DW17+DW27+DW36+DW43+DW47+DW53+DW56+DW65</f>
        <v>0</v>
      </c>
      <c r="DX6" s="116">
        <f>DX8+DX14+DX17+DX23+DX27+DX30+DX36+DX39+DX43+DX47+DX53+DX56+DX61+DX65</f>
        <v>0</v>
      </c>
      <c r="DY6" s="116">
        <f>DY8+DY14+DY17+DY27+DY36+DY43+DY47+DY53+DY56+DY65</f>
        <v>0</v>
      </c>
      <c r="DZ6" s="116">
        <f>DZ8+DZ14+DZ17+DZ27+DZ36+DZ43+DZ47+DZ53+DZ56+DZ65</f>
        <v>0</v>
      </c>
      <c r="EA6" s="116">
        <f>EA8+EA14+EA17+EA27+EA36+EA43+EA47+EA53+EA56+EA65</f>
        <v>0</v>
      </c>
      <c r="EB6" s="116">
        <f>EB8+EB14+EB17+EB27+EB36+EB43+EB47+EB53+EB56+EB65</f>
        <v>0</v>
      </c>
      <c r="EC6" s="164">
        <f>IF(DX6=0,0,(DY6+DZ6+EA6+EB6)/DX6)</f>
        <v>0</v>
      </c>
      <c r="ED6" s="116">
        <f>ED8+ED14+ED17+ED27+ED36+ED43+ED47+ED53+ED56+ED65+ED23+ED30+ED39+ED61</f>
        <v>0</v>
      </c>
      <c r="EE6" s="116">
        <f>EE8+EE14+EE17+EE27+EE36+EE43+EE47+EE53+EE56+EE65+EE61+EE23+EE39+EE30</f>
        <v>0</v>
      </c>
      <c r="EF6" s="116">
        <f>EF8+EF14+EF17+EF27+EF36+EF43+EF47+EF53+EF56+EF65</f>
        <v>0</v>
      </c>
      <c r="EG6" s="116">
        <f>EG8+EG14+EG17+EG27+EG36+EG43+EG47+EG53+EG56+EG65</f>
        <v>0</v>
      </c>
      <c r="EH6" s="116">
        <f>EH8+EH14+EH17+EH27+EH36+EH43+EH47+EH53+EH56+EH65+EH23+EH30+EH39+EH61</f>
        <v>0</v>
      </c>
      <c r="EI6" s="116">
        <f>EI8+EI14+EI17+EI27+EI36+EI43+EI47+EI53+EI56+EI65</f>
        <v>0</v>
      </c>
      <c r="EJ6" s="116">
        <f>EJ8+EJ14+EJ17+EJ27+EJ36+EJ43+EJ47+EJ53+EJ56+EJ65</f>
        <v>0</v>
      </c>
      <c r="EK6" s="116">
        <f>EK8+EK14+EK17+EK27+EK36+EK43+EK47+EK53+EK56+EK65</f>
        <v>0</v>
      </c>
      <c r="EL6" s="116">
        <f>EL8+EL14+EL17+EL27+EL36+EL43+EL47+EL53+EL56+EL65</f>
        <v>0</v>
      </c>
      <c r="EM6" s="164">
        <f>IF(EH6=0,0,(EI6+EJ6+EK6+EL6)/EH6)</f>
        <v>0</v>
      </c>
      <c r="EN6" s="116">
        <f>EN8+EN14+EN17+EN23+EN27+EN30+EN36+EN39+EN43+EN47+EN53+EN56+EN61+EN65</f>
        <v>0</v>
      </c>
      <c r="EO6" s="116">
        <f>EO8+EO14+EO17+EO23+EO27+EO30+EO36+EO39+EO43+EO47+EO53+EO56+EO61+EO65</f>
        <v>0</v>
      </c>
      <c r="EP6" s="116"/>
      <c r="EQ6" s="116">
        <f>EQ8+EQ14+EQ17+EQ27+EQ36+EQ39+EQ43+EQ47+EQ53+EQ56+EQ65</f>
        <v>0</v>
      </c>
      <c r="ER6" s="116">
        <f>ER8+ER14+ER17+ER23+ER27+ER30+ER36+ER39+ER43+ER47+ER53+ER56+ER61+ER65</f>
        <v>0</v>
      </c>
      <c r="ES6" s="116">
        <f>ES8+ES14+ES17+ES27+ES36+ES43+ES47+ES53+ES56+ES65</f>
        <v>0</v>
      </c>
      <c r="ET6" s="116">
        <f>ET8+ET14+ET17+ET27+ET36+ET43+ET47+ET53+ET56+ET65</f>
        <v>0</v>
      </c>
      <c r="EU6" s="149">
        <f>EU8+EU14+EU17+EU27+EU36+EU43+EU47+EU53+EU56+EU65</f>
        <v>0</v>
      </c>
      <c r="EV6" s="116">
        <f>EV8+EV14+EV17+EV27+EV36+EV43+EV47+EV53+EV56+EV65</f>
        <v>0</v>
      </c>
      <c r="EW6" s="196">
        <f>IF(ER6=0,0,(ES6+ET6+EU6+EV6)/ER6)</f>
        <v>0</v>
      </c>
      <c r="EX6" s="116">
        <f>EX8+EX14+EX17+EX27+EX36+EX43+EX47+EX53+EX56+EX65+EX23+EX30+EX39+EX61</f>
        <v>0</v>
      </c>
      <c r="EY6" s="116">
        <f>EY8+EY14+EY17+EY27+EY36+EY43+EY47+EY53+EY56+EY65+EY30+EY39</f>
        <v>0</v>
      </c>
      <c r="EZ6" s="116">
        <f>EZ8+EZ14+EZ17+EZ27+EZ36+EZ43+EZ47+EZ53+EZ56+EZ65</f>
        <v>0</v>
      </c>
      <c r="FA6" s="116">
        <f>FA8+FA14+FA17+FA27+FA36+FA43+FA47+FA53+FA56+FA65</f>
        <v>0</v>
      </c>
      <c r="FB6" s="116">
        <f>FB8+FB14+FB17+FB27+FB36+FB43+FB47+FB53+FB56+FB65+FB23+FB30+FB39+FB61</f>
        <v>0</v>
      </c>
      <c r="FC6" s="116">
        <f>FC8+FC14+FC17+FC27+FC36+FC43+FC47+FC53+FC56+FC65</f>
        <v>0</v>
      </c>
      <c r="FD6" s="116">
        <f>FD8+FD14+FD17+FD27+FD36+FD43+FD47+FD53+FD56+FD65</f>
        <v>0</v>
      </c>
      <c r="FE6" s="149">
        <f>FE8+FE14+FE17+FE27+FE36+FE43+FE47+FE53+FE56+FE65</f>
        <v>0</v>
      </c>
      <c r="FF6" s="116">
        <f>FF8+FF14+FF17+FF27+FF36+FF43+FF47+FF53+FF56+FF65</f>
        <v>0</v>
      </c>
      <c r="FG6" s="196">
        <f>IF(FB6=0,0,(FC6+FD6+FE6+FF6)/FB6)</f>
        <v>0</v>
      </c>
      <c r="FH6" s="116">
        <f>FH8+FH14+FH17+FH27+FH36+FH43+FH47+FH53+FH56+FH65+FH23+FH30+FH39+FH61</f>
        <v>0</v>
      </c>
      <c r="FI6" s="116">
        <f>FI8+FI14+FI17+FI27+FI36+FI43+FI47+FI53+FI56+FI65+FI30+FI39+FI23</f>
        <v>0</v>
      </c>
      <c r="FJ6" s="116">
        <f>FJ8+FJ14+FJ17+FJ27+FJ36+FJ43+FJ47+FJ53+FJ56+FJ65+FJ39</f>
        <v>0</v>
      </c>
      <c r="FK6" s="116">
        <f>FK8+FK14+FK17+FK27+FK36+FK43+FK47+FK53+FK56+FK65</f>
        <v>0</v>
      </c>
      <c r="FL6" s="116">
        <f>FL8+FL14+FL17+FL27+FL36+FL43+FL47+FL53+FL56+FL65+FL23+FL30+FL39+FL61</f>
        <v>0</v>
      </c>
      <c r="FM6" s="116">
        <f>FM8+FM14+FM17+FM27+FM36+FM43+FM47+FM53+FM56+FM65</f>
        <v>0</v>
      </c>
      <c r="FN6" s="116">
        <f>FN8+FN14+FN17+FN27+FN36+FN43+FN47+FN53+FN56+FN65</f>
        <v>0</v>
      </c>
      <c r="FO6" s="116">
        <f>FO8+FO14+FO17+FO27+FO36+FO43+FO47+FO53+FO56+FO65</f>
        <v>0</v>
      </c>
      <c r="FP6" s="116">
        <f>FP8+FP14+FP17+FP27+FP36+FP43+FP47+FP53+FP56+FP65</f>
        <v>0</v>
      </c>
      <c r="FQ6" s="164">
        <f>IF(FL6=0,0,(FM6+FN6+FO6+FP6)/FL6)</f>
        <v>0</v>
      </c>
      <c r="FR6" s="116">
        <f>FR8+FR14+FR17+FR27+FR36+FR43+FR47+FR53+FR56+FR65+FR23+FR30+FR39+FR61</f>
        <v>0</v>
      </c>
      <c r="FS6" s="116">
        <f>FS8+FS14+FS17+FS27+FS36+FS43+FS47+FS53+FS56+FS65+FS30+FS39+FS23+FS61</f>
        <v>0</v>
      </c>
      <c r="FT6" s="116">
        <f>FT8+FT14+FT17+FT27+FT36+FT43+FT47+FT53+FT56+FT65+FT39</f>
        <v>0</v>
      </c>
      <c r="FU6" s="116">
        <f>FU8+FU14+FU17+FU27+FU36+FU39+FU43+FU47+FU53+FU56+FU65</f>
        <v>0</v>
      </c>
      <c r="FV6" s="116">
        <f>FV8+FV14+FV17+FV27+FV36+FV43+FV47+FV53+FV56+FV65+FV23+FV30+FV39+FV61</f>
        <v>0</v>
      </c>
      <c r="FW6" s="116">
        <f>FW8+FW14+FW17+FW27+FW36+FW43+FW47+FW53+FW56+FW65</f>
        <v>0</v>
      </c>
      <c r="FX6" s="116">
        <f>FX8+FX14+FX17+FX27+FX36+FX43+FX47+FX53+FX56+FX65</f>
        <v>0</v>
      </c>
      <c r="FY6" s="116">
        <f>FY8+FY14+FY17+FY27+FY36+FY43+FY47+FY53+FY56+FY65</f>
        <v>0</v>
      </c>
      <c r="FZ6" s="149">
        <f>FZ8+FZ14+FZ17+FZ27+FZ36+FZ43+FZ47+FZ53+FZ56+FZ65</f>
        <v>0</v>
      </c>
      <c r="GA6" s="199">
        <f>IF(FV6=0,0,(FW6+FX6+FY6+FZ6)/FV6)</f>
        <v>0</v>
      </c>
      <c r="GB6" s="188">
        <f>GB8+GB14+GB17+GB27+GB36+GB43+GB47+GB53+GB56+GB65+GB23+GB30+GB39+GB61</f>
        <v>0</v>
      </c>
      <c r="GC6" s="116">
        <f>GC8+GC14+GC17+GC27+GC36+GC43+GC47+GC53+GC56+GC65+GC30+GC39+GC23+GC61</f>
        <v>0</v>
      </c>
      <c r="GD6" s="116">
        <f>GD8+GD14+GD17+GD27+GD36+GD43+GD47+GD53+GD56+GD65+GD39</f>
        <v>0</v>
      </c>
      <c r="GE6" s="116">
        <f>GE8+GE14+GE17+GE27+GE36+GE39+GE43+GE47+GE53+GE56+GE65</f>
        <v>0</v>
      </c>
      <c r="GF6" s="116">
        <f>GF8+GF14+GF17+GF27+GF36+GF43+GF47+GF53+GF56+GF65+GF23+GF30+GF39+GF61</f>
        <v>0</v>
      </c>
      <c r="GG6" s="116">
        <f>GG8+GG14+GG17+GG27+GG36+GG43+GG47+GG53+GG56+GG65</f>
        <v>0</v>
      </c>
      <c r="GH6" s="116">
        <f>GH8+GH14+GH17+GH27+GH36+GH43+GH47+GH53+GH56+GH65</f>
        <v>0</v>
      </c>
      <c r="GI6" s="116">
        <f>GI8+GI14+GI17+GI27+GI36+GI43+GI47+GI53+GI56+GI65</f>
        <v>0</v>
      </c>
      <c r="GJ6" s="116">
        <f>GJ8+GJ14+GJ17+GJ27+GJ36+GJ43+GJ47+GJ53+GJ56+GJ65</f>
        <v>0</v>
      </c>
      <c r="GK6" s="164">
        <f>IF(GF6=0,0,(GG6+GH6+GI6+GJ6)/GF6)</f>
        <v>0</v>
      </c>
      <c r="GL6" s="116">
        <f>GL8+GL14+GL17+GL27+GL36+GL43+GL47+GL53+GL56+GL65+GL23+GL30+GL39+GL61</f>
        <v>0</v>
      </c>
      <c r="GM6" s="116">
        <f>GM8+GM14+GM17+GM27+GM36+GM43+GM47+GM53+GM56+GM65+GM30+GM39+GM23+GM61</f>
        <v>0</v>
      </c>
      <c r="GN6" s="116">
        <f>GN8+GN14+GN17+GN27+GN36+GN43+GN47+GN53+GN56+GN65+GN39</f>
        <v>0</v>
      </c>
      <c r="GO6" s="116">
        <f>GO8+GO14+GO17+GO27+GO36+GO43+GO47+GO53+GO56+GO65+GO39</f>
        <v>0</v>
      </c>
      <c r="GP6" s="213">
        <f>GP8+GP14+GP17+GP27+GP36+GP43+GP47+GP53+GP56+GP65+GP23+GP30+GP39+GP61</f>
        <v>0</v>
      </c>
      <c r="GQ6" s="188">
        <f>GQ8+GQ14+GQ17+GQ27+GQ36+GQ43+GQ47+GQ53+GQ56+GQ65</f>
        <v>0</v>
      </c>
      <c r="GR6" s="116">
        <f>GR8+GR14+GR17+GR27+GR36+GR43+GR47+GR53+GR56+GR65</f>
        <v>0</v>
      </c>
      <c r="GS6" s="116">
        <f>GS8+GS14+GS17+GS27+GS36+GS43+GS47+GS53+GS56+GS65</f>
        <v>0</v>
      </c>
      <c r="GT6" s="116">
        <f>GT8+GT14+GT17+GT27+GT36+GT43+GT47+GT53+GT56+GT65</f>
        <v>0</v>
      </c>
      <c r="GU6" s="164">
        <f>IF(GP6=0,0,(GQ6+GR6+GS6+GT6)/GP6)</f>
        <v>0</v>
      </c>
      <c r="GV6" s="116">
        <f>GV8+GV14+GV17+GV27+GV36+GV43+GV47+GV53+GV56+GV65+GV23+GV30+GV39+GV61</f>
        <v>0</v>
      </c>
      <c r="GW6" s="116">
        <f>GW8+GW14+GW17+GW27+GW36+GW43+GW47+GW53+GW56+GW65+GW30+GW39+GW23+GW61</f>
        <v>0</v>
      </c>
      <c r="GX6" s="116">
        <f>GX8+GX14+GX17+GX27+GX36+GX43+GX47+GX53+GX56+GX65+GX39</f>
        <v>0</v>
      </c>
      <c r="GY6" s="116">
        <f>GY8+GY14+GY17+GY27+GY36+GY43+GY47+GY53+GY56+GY65+GY39</f>
        <v>0</v>
      </c>
      <c r="GZ6" s="116">
        <f>GZ8+GZ14+GZ17+GZ27+GZ36+GZ43+GZ47+GZ53+GZ56+GZ65+GZ23+GZ30+GZ39+GZ61</f>
        <v>0</v>
      </c>
      <c r="HA6" s="116">
        <f>HA8+HA14+HA17+HA27+HA36+HA43+HA47+HA53+HA56+HA65</f>
        <v>0</v>
      </c>
      <c r="HB6" s="116">
        <f>HB8+HB14+HB17+HB27+HB36+HB43+HB47+HB53+HB56+HB65</f>
        <v>0</v>
      </c>
      <c r="HC6" s="116">
        <f>HC8+HC14+HC17+HC27+HC36+HC43+HC47+HC53+HC56+HC65</f>
        <v>0</v>
      </c>
      <c r="HD6" s="116">
        <f>HD8+HD14+HD17+HD27+HD36+HD43+HD47+HD53+HD56+HD65</f>
        <v>0</v>
      </c>
      <c r="HE6" s="164">
        <f>IF(GZ6=0,0,(HA6+HB6+HC6+HD6)/GZ6)</f>
        <v>0</v>
      </c>
      <c r="HF6" s="116">
        <f>HF8+HF14+HF17+HF27+HF36+HF43+HF47+HF53+HF56+HF65+HF23+HF30+HF39+HF61</f>
        <v>0</v>
      </c>
      <c r="HG6" s="116">
        <f>HG8+HG14+HG17+HG27+HG36+HG43+HG47+HG53+HG56+HG65+HG30+HG39+HG23+HG61</f>
        <v>0</v>
      </c>
      <c r="HH6" s="116">
        <f>HH8+HH14+HH17+HH27+HH36+HH43+HH47+HH53+HH56+HH65</f>
        <v>0</v>
      </c>
      <c r="HI6" s="116">
        <f>HI39</f>
        <v>0</v>
      </c>
      <c r="HJ6" s="116">
        <f>HJ8+HJ14+HJ17+HJ27+HJ36+HJ43+HJ47+HJ53+HJ56+HJ65+HJ23+HJ30+HJ39+HJ61</f>
        <v>0</v>
      </c>
      <c r="HK6" s="116">
        <f>HK8+HK14+HK17+HK27+HK36+HK43+HK47+HK53+HK56+HK65</f>
        <v>0</v>
      </c>
      <c r="HL6" s="116">
        <f>HL8+HL14+HL17+HL27+HL36+HL43+HL47+HL53+HL56+HL65</f>
        <v>0</v>
      </c>
      <c r="HM6" s="116">
        <f>HM8+HM14+HM17+HM27+HM36+HM43+HM47+HM53+HM56+HM65</f>
        <v>0</v>
      </c>
      <c r="HN6" s="116">
        <f>HN8+HN14+HN17+HN27+HN36+HN43+HN47+HN53+HN56+HN65</f>
        <v>0</v>
      </c>
      <c r="HO6" s="164">
        <f>IF(HJ6=0,0,(HK6+HL6+HM6+HN6)/HJ6)</f>
        <v>0</v>
      </c>
      <c r="HP6" s="116">
        <f>HP8+HP14+HP17+HP27+HP36+HP43+HP47+HP53+HP56+HP65+HP23+HP30+HP39+HP61</f>
        <v>0</v>
      </c>
      <c r="HQ6" s="116">
        <f>HQ8+HQ14+HQ17+HQ27+HQ36+HQ43+HQ47+HQ53+HQ56+HQ65+HQ30+HQ39+HQ23+HQ61</f>
        <v>0</v>
      </c>
      <c r="HR6" s="116">
        <f>HR8+HR14+HR17+HR27+HR36+HR43+HR47+HR53+HR56+HR65</f>
        <v>0</v>
      </c>
      <c r="HS6" s="116">
        <f>HS39</f>
        <v>0</v>
      </c>
      <c r="HT6" s="116">
        <f>HT8+HT14+HT17+HT27+HT36+HT43+HT47+HT53+HT56+HT65+HT23+HT30+HT39+HT61</f>
        <v>0</v>
      </c>
      <c r="HU6" s="116">
        <f>HU46</f>
        <v>0</v>
      </c>
      <c r="HV6" s="116">
        <f>HV8+HV14+HV17+HV27+HV36+HV43+HV47+HV53+HV56+HV65</f>
        <v>0</v>
      </c>
      <c r="HW6" s="116">
        <f>HW8+HW14+HW17+HW27+HW36+HW43+HW47+HW53+HW56+HW65</f>
        <v>0</v>
      </c>
      <c r="HX6" s="116">
        <f>HX8+HX14+HX17+HX27+HX36+HX43+HX47+HX53+HX56+HX65</f>
        <v>0</v>
      </c>
      <c r="HY6" s="164">
        <f>IF(HT6=0,0,(HU6+HV6+HW6+HX6)/HT6)</f>
        <v>0</v>
      </c>
      <c r="HZ6" s="116">
        <f>HZ8+HZ14+HZ17+HZ27+HZ36+HZ43+HZ47+HZ53+HZ56+HZ65+HZ23+HZ30+HZ39+HZ61</f>
        <v>0</v>
      </c>
      <c r="IA6" s="116">
        <f>IA8+IA14+IA17+IA27+IA36+IA43+IA47+IA53+IA56+IA65+IA30+IA39+IA23+IA61</f>
        <v>0</v>
      </c>
      <c r="IB6" s="116">
        <f>IB8+IB14+IB17+IB27+IB36+IB43+IB47+IB53+IB56+IB65</f>
        <v>0</v>
      </c>
      <c r="IC6" s="116">
        <f>IC39</f>
        <v>0</v>
      </c>
      <c r="ID6" s="116">
        <f>ID8+ID14+ID17+ID27+ID36+ID43+ID47+ID53+ID56+ID65+ID23+ID30+ID39+ID61</f>
        <v>0</v>
      </c>
      <c r="IE6" s="116">
        <f>IE8+IE14+IE17+IE27+IE36+IE43+IE47+IE53+IE56+IE65</f>
        <v>0</v>
      </c>
      <c r="IF6" s="116">
        <f>IF8+IF14+IF17+IF27+IF36+IF43+IF47+IF53+IF56+IF65</f>
        <v>0</v>
      </c>
      <c r="IG6" s="116">
        <f>IG8+IG14+IG17+IG27+IG36+IG43+IG47+IG53+IG56+IG65</f>
        <v>0</v>
      </c>
      <c r="IH6" s="116">
        <f>IH8+IH14+IH17+IH27+IH36+IH43+IH47+IH53+IH56+IH65</f>
        <v>0</v>
      </c>
      <c r="II6" s="164">
        <f>IF(ID6=0,0,(IE6+IF6+IG6+IH6)/ID6)</f>
        <v>0</v>
      </c>
      <c r="IJ6" s="116">
        <f>IJ8+IJ14+IJ17+IJ27+IJ36+IJ43+IJ47+IJ53+IJ56+IJ65+IJ23+IJ30+IJ39+IJ61</f>
        <v>0</v>
      </c>
      <c r="IK6" s="116">
        <f>IK8+IK14+IK17+IK27+IK36+IK43+IK47+IK53+IK56+IK65+IK30+IK39+IK23+IK61</f>
        <v>0</v>
      </c>
      <c r="IL6" s="116">
        <f>IL8+IL14+IL17+IL27+IL36+IL43+IL47+IL53+IL56+IL65</f>
        <v>0</v>
      </c>
      <c r="IM6" s="116">
        <f>IM39</f>
        <v>0</v>
      </c>
      <c r="IN6" s="116">
        <f>IN8+IN14+IN17+IN27+IN36+IN43+IN47+IN53+IN56+IN65+IN23+IN30+IN39+IN61</f>
        <v>0</v>
      </c>
      <c r="IO6" s="116">
        <f>IO8+IO14+IO17+IO27+IO36+IO43+IO47+IO53+IO56+IO65</f>
        <v>0</v>
      </c>
      <c r="IP6" s="116">
        <f>IP8+IP14+IP17+IP27+IP36+IP43+IP47+IP53+IP56+IP65</f>
        <v>0</v>
      </c>
      <c r="IQ6" s="116">
        <f>IQ8+IQ14+IQ17+IQ27+IQ36+IQ43+IQ47+IQ53+IQ56+IQ65</f>
        <v>0</v>
      </c>
      <c r="IR6" s="116">
        <f>IR8+IR14+IR17+IR27+IR36+IR43+IR47+IR53+IR56+IR65</f>
        <v>0</v>
      </c>
      <c r="IS6" s="164">
        <f>IF(IN6=0,0,(IO6+IP6+IQ6+IR6)/IN6)</f>
        <v>0</v>
      </c>
      <c r="IT6" s="116">
        <f>IT8+IT14+IT17+IT27+IT36+IT43+IT47+IT53+IT56+IT65+IT23+IT30+IT39+IT61</f>
        <v>0</v>
      </c>
      <c r="IU6" s="116">
        <f>IU8+IU14+IU17+IU27+IU36+IU43+IU47+IU53+IU56+IU65+IU30+IU39+IU23+IU61</f>
        <v>0</v>
      </c>
      <c r="IV6" s="116">
        <f>IV8+IV14+IV17+IV27+IV36+IV43+IV47+IV53+IV56+IV65</f>
        <v>0</v>
      </c>
      <c r="IW6" s="116">
        <f>IW39</f>
        <v>0</v>
      </c>
      <c r="IX6" s="116">
        <f>IX8+IX14+IX17+IX27+IX36+IX43+IX47+IX53+IX56+IX65+IX23+IX30+IX39+IX61</f>
        <v>0</v>
      </c>
      <c r="IY6" s="116">
        <f>IY8+IY14+IY17+IY27+IY36+IY43+IY47+IY53+IY56+IY65</f>
        <v>0</v>
      </c>
      <c r="IZ6" s="116">
        <f>IZ8+IZ14+IZ17+IZ27+IZ36+IZ43+IZ47+IZ53+IZ56+IZ65</f>
        <v>0</v>
      </c>
      <c r="JA6" s="116">
        <f>JA8+JA14+JA17+JA27+JA36+JA43+JA47+JA53+JA56+JA65</f>
        <v>0</v>
      </c>
      <c r="JB6" s="116">
        <f>JB8+JB14+JB17+JB27+JB36+JB43+JB47+JB53+JB56+JB65</f>
        <v>0</v>
      </c>
      <c r="JC6" s="164">
        <f>IF(IX6=0,0,(IY6+IZ6+JA6+JB6)/IX6)</f>
        <v>0</v>
      </c>
      <c r="JD6" s="116">
        <f>JD8+JD14+JD17+JD27+JD36+JD43+JD47+JD53+JD56+JD65+JD23+JD30+JD39+JD61</f>
        <v>0</v>
      </c>
      <c r="JE6" s="116">
        <f>JE8+JE14+JE17+JE27+JE36+JE43+JE47+JE53+JE56+JE65+JE30+JE39+JE23+JE61</f>
        <v>0</v>
      </c>
      <c r="JF6" s="116">
        <f>JF8+JF14+JF17+JF27+JF36+JF43+JF47+JF53+JF56+JF65</f>
        <v>0</v>
      </c>
      <c r="JG6" s="116">
        <f>JG39+JG47</f>
        <v>0</v>
      </c>
      <c r="JH6" s="116">
        <f>JH8+JH14+JH17+JH27+JH36+JH43+JH47+JH53+JH56+JH65+JH23+JH30+JH39+JH61</f>
        <v>0</v>
      </c>
      <c r="JI6" s="116">
        <f>JI8+JI14+JI17+JI27+JI36+JI43+JI47+JI53+JI56+JI65</f>
        <v>0</v>
      </c>
      <c r="JJ6" s="116">
        <f>JJ8+JJ14+JJ17+JJ27+JJ36+JJ43+JJ47+JJ53+JJ56+JJ65</f>
        <v>0</v>
      </c>
      <c r="JK6" s="116">
        <f>JK8+JK14+JK17+JK27+JK36+JK43+JK47+JK53+JK56+JK65</f>
        <v>0</v>
      </c>
      <c r="JL6" s="116">
        <f>JL8+JL14+JL17+JL27+JL36+JL43+JL47+JL53+JL56+JL65</f>
        <v>0</v>
      </c>
      <c r="JM6" s="164">
        <f>IF(JH6=0,0,(JI6+JJ6+JK6+JL6)/JH6)</f>
        <v>0</v>
      </c>
      <c r="JN6" s="116">
        <f>JN8+JN14+JN17+JN27+JN36+JN43+JN47+JN53+JN56+JN65+JN23+JN30+JN39+JN61</f>
        <v>0</v>
      </c>
      <c r="JO6" s="116">
        <f>JO8+JO14+JO17+JO27+JO36+JO43+JO47+JO53+JO56+JO65+JO30+JO39+JO23+JO61</f>
        <v>0</v>
      </c>
      <c r="JP6" s="116">
        <f>JP8+JP14+JP17+JP27+JP36+JP43+JP47+JP53+JP56+JP65</f>
        <v>0</v>
      </c>
      <c r="JQ6" s="116">
        <f>JQ8+JQ14+JQ17+JQ27+JQ36+JQ43+JQ47+JQ53+JQ56+JQ65+JQ39</f>
        <v>0</v>
      </c>
      <c r="JR6" s="116">
        <f>JR8+JR14+JR17+JR27+JR36+JR43+JR47+JR53+JR56+JR65+JR23+JR30+JR39+JR61</f>
        <v>0</v>
      </c>
      <c r="JS6" s="116">
        <f>JS8+JS14+JS17+JS27+JS36+JS43+JS47+JS53+JS56+JS65</f>
        <v>0</v>
      </c>
      <c r="JT6" s="116">
        <f>JT8+JT14+JT17+JT27+JT36+JT43+JT47+JT53+JT56+JT65</f>
        <v>0</v>
      </c>
      <c r="JU6" s="116">
        <f>JU8+JU14+JU17+JU27+JU36+JU43+JU47+JU53+JU56+JU65</f>
        <v>0</v>
      </c>
      <c r="JV6" s="116">
        <f>JV8+JV14+JV17+JV27+JV36+JV43+JV47+JV53+JV56+JV65</f>
        <v>0</v>
      </c>
      <c r="JW6" s="164">
        <f>IF(JR6=0,0,(JS6+JT6+JU6+JV6)/JR6)</f>
        <v>0</v>
      </c>
      <c r="JX6" s="116">
        <f>JX8+JX14+JX17+JX27+JX36+JX43+JX47+JX53+JX56+JX65+JX23+JX30+JX39+JX61</f>
        <v>0</v>
      </c>
      <c r="JY6" s="116">
        <f>JY8+JY14+JY17+JY27+JY36+JY43+JY47+JY53+JY56+JY65+JY30+JY39+JY23+JY61</f>
        <v>0</v>
      </c>
      <c r="JZ6" s="116">
        <f>JZ8+JZ14+JZ17+JZ27+JZ36+JZ43+JZ47+JZ53+JZ56+JZ65</f>
        <v>0</v>
      </c>
      <c r="KA6" s="116">
        <f>KA8+KA14+KA17+KA27+KA36+KA39+KA43+KA47+KA53+KA56+KA65</f>
        <v>0</v>
      </c>
      <c r="KB6" s="116">
        <f>KB8+KB14+KB17+KB27+KB36+KB43+KB47+KB53+KB56+KB65+KB23+KB30+KB39+KB61</f>
        <v>0</v>
      </c>
      <c r="KC6" s="116">
        <f>KC8+KC14+KC17+KC27+KC36+KC43+KC47+KC53+KC56+KC65</f>
        <v>0</v>
      </c>
      <c r="KD6" s="116">
        <f>KD8+KD14+KD17+KD27+KD36+KD43+KD47+KD53+KD56+KD65</f>
        <v>0</v>
      </c>
      <c r="KE6" s="116">
        <f>KE8+KE14+KE17+KE27+KE36+KE43+KE47+KE53+KE56+KE65</f>
        <v>0</v>
      </c>
      <c r="KF6" s="116">
        <f>KF8+KF14+KF17+KF27+KF36+KF43+KF47+KF53+KF56+KF65</f>
        <v>0</v>
      </c>
      <c r="KG6" s="164">
        <f>IF(KB6=0,0,(KC6+KD6+KE6+KF6)/KB6)</f>
        <v>0</v>
      </c>
      <c r="KH6" s="116">
        <f>KH8+KH14+KH17+KH27+KH36+KH43+KH47+KH53+KH56+KH65+KH23+KH30+KH39+KH61</f>
        <v>0</v>
      </c>
      <c r="KI6" s="116">
        <f>KI8+KI14+KI17+KI27+KI36+KI43+KI47+KI53+KI56+KI65+KI30+KI39+KI23+KI61</f>
        <v>0</v>
      </c>
      <c r="KJ6" s="116">
        <f>KJ8+KJ14+KJ17+KJ27+KJ36+KJ43+KJ47+KJ53+KJ56+KJ65</f>
        <v>0</v>
      </c>
      <c r="KK6" s="116">
        <f>KK8+KK14+KK17+KK27+KK36+KK43+KK47+KK53+KK56+KK65+KK39</f>
        <v>0</v>
      </c>
      <c r="KL6" s="116">
        <f>KL8+KL14+KL17+KL27+KL36+KL43+KL47+KL53+KL56+KL65+KL23+KL30+KL39+KL61</f>
        <v>0</v>
      </c>
      <c r="KM6" s="116">
        <f>KM8+KM14+KM17+KM27+KM36+KM43+KM47+KM53+KM56+KM65</f>
        <v>0</v>
      </c>
      <c r="KN6" s="116">
        <f>KN8+KN14+KN17+KN27+KN36+KN43+KN47+KN53+KN56+KN65</f>
        <v>0</v>
      </c>
      <c r="KO6" s="116">
        <f>KO8+KO14+KO17+KO27+KO36+KO43+KO47+KO53+KO56+KO65</f>
        <v>0</v>
      </c>
      <c r="KP6" s="116">
        <f>KP8+KP14+KP17+KP27+KP36+KP43+KP47+KP53+KP56+KP65</f>
        <v>0</v>
      </c>
      <c r="KQ6" s="164">
        <f>IF(KL6=0,0,(KM6+KN6+KO6+KP6)/KL6)</f>
        <v>0</v>
      </c>
      <c r="KR6" s="116">
        <f>KR8+KR14+KR17+KR27+KR36+KR43+KR47+KR53+KR56+KR65+KR23+KR30+KR39+KR61</f>
        <v>0</v>
      </c>
      <c r="KS6" s="116">
        <f>KS8+KS14+KS17+KS27+KS36+KS43+KS47+KS53+KS56+KS65+KS30+KS39+KS23+KS61</f>
        <v>0</v>
      </c>
      <c r="KT6" s="116">
        <f>KT8+KT14+KT17+KT27+KT36+KT43+KT47+KT53+KT56+KT65</f>
        <v>0</v>
      </c>
      <c r="KU6" s="116">
        <f>KU8+KU14+KU17+KU27+KU36+KU43+KU47+KU53+KU56+KU65+KU39</f>
        <v>0</v>
      </c>
      <c r="KV6" s="116">
        <f>KV8+KV14+KV17+KV27+KV36+KV43+KV47+KV53+KV56+KV65+KV23+KV30+KV39+KV61</f>
        <v>0</v>
      </c>
      <c r="KW6" s="116">
        <f>KW8+KW14+KW17+KW27+KW36+KW43+KW47+KW53+KW56+KW65</f>
        <v>0</v>
      </c>
      <c r="KX6" s="116">
        <f>KX8+KX14+KX17+KX27+KX36+KX43+KX47+KX53+KX56+KX65</f>
        <v>0</v>
      </c>
      <c r="KY6" s="116">
        <f>KY8+KY14+KY17+KY27+KY36+KY43+KY47+KY53+KY56+KY65</f>
        <v>0</v>
      </c>
      <c r="KZ6" s="116">
        <f>KZ8+KZ14+KZ17+KZ27+KZ36+KZ43+KZ47+KZ53+KZ56+KZ65</f>
        <v>0</v>
      </c>
      <c r="LA6" s="164">
        <f>IF(KV6=0,0,(KW6+KX6+KY6+KZ6)/KV6)</f>
        <v>0</v>
      </c>
      <c r="LB6" s="116">
        <f>LB8+LB14+LB17+LB27+LB36+LB43+LB47+LB53+LB56+LB65+LB23+LB30+LB39+LB61</f>
        <v>0</v>
      </c>
      <c r="LC6" s="116">
        <f>LC8+LC14+LC17+LC27+LC36+LC43+LC47+LC53+LC56+LC65+LC30+LC39+LC23+LC61</f>
        <v>0</v>
      </c>
      <c r="LD6" s="116">
        <f>LD8+LD14+LD17+LD27+LD36+LD43+LD47+LD53+LD56+LD65</f>
        <v>0</v>
      </c>
      <c r="LE6" s="116">
        <f>LE39</f>
        <v>0</v>
      </c>
      <c r="LF6" s="116">
        <f>LF8+LF14+LF17+LF27+LF36+LF43+LF47+LF53+LF56+LF65+LF23+LF30+LF39+LF61</f>
        <v>0</v>
      </c>
      <c r="LG6" s="116">
        <f>LG8+LG14+LG17+LG27+LG36+LG43+LG47+LG53+LG56+LG65</f>
        <v>0</v>
      </c>
      <c r="LH6" s="116">
        <f>LH8+LH14+LH17+LH27+LH36+LH43+LH47+LH53+LH56+LH65</f>
        <v>0</v>
      </c>
      <c r="LI6" s="116">
        <f>LI8+LI14+LI17+LI27+LI36+LI43+LI47+LI53+LI56+LI65</f>
        <v>0</v>
      </c>
      <c r="LJ6" s="116">
        <f>LJ8+LJ14+LJ17+LJ27+LJ36+LJ43+LJ47+LJ53+LJ56+LJ65</f>
        <v>0</v>
      </c>
      <c r="LK6" s="164">
        <f>IF(LF6=0,0,(LG6+LH6+LI6+LJ6)/LF6)</f>
        <v>0</v>
      </c>
      <c r="LL6" s="116">
        <f>LL8+LL14+LL17+LL27+LL36+LL43+LL47+LL53+LL56+LL65+LL23+LL30+LL39+LL61</f>
        <v>0</v>
      </c>
      <c r="LM6" s="116">
        <f>LM8+LM14+LM17+LM27+LM36+LM43+LM47+LM53+LM56+LM65+LM30+LM39+LM23+LM61</f>
        <v>0</v>
      </c>
      <c r="LN6" s="116">
        <f>LN8+LN14+LN17+LN27+LN36+LN43+LN47+LN53+LN56+LN65</f>
        <v>0</v>
      </c>
      <c r="LO6" s="116">
        <f>LO8+LO14+LO17+LO27+LO36+LO43+LO47+LO53+LO56+LO65+LO39</f>
        <v>0</v>
      </c>
      <c r="LP6" s="116">
        <f>LP8+LP14+LP17+LP27+LP36+LP43+LP47+LP53+LP56+LP65+LP23+LP30+LP39+LP61</f>
        <v>0</v>
      </c>
      <c r="LQ6" s="116">
        <f>LQ8+LQ14+LQ17+LQ27+LQ36+LQ43+LQ47+LQ53+LQ56+LQ65</f>
        <v>0</v>
      </c>
      <c r="LR6" s="116">
        <f>LR8+LR14+LR17+LR27+LR36+LR43+LR47+LR53+LR56+LR65</f>
        <v>0</v>
      </c>
      <c r="LS6" s="116">
        <f>LS8+LS14+LS17+LS27+LS36+LS43+LS47+LS53+LS56+LS65</f>
        <v>0</v>
      </c>
      <c r="LT6" s="116">
        <f>LT8+LT14+LT17+LT27+LT36+LT43+LT47+LT53+LT56+LT65</f>
        <v>0</v>
      </c>
      <c r="LU6" s="248">
        <f>IF(LP6=0,0,(LQ6+LR6+LS6+LT6)/LP6)</f>
        <v>0</v>
      </c>
      <c r="LV6" s="187">
        <f>LV8+LV14+LV17+LV27+LV36+LV43+LV47+LV53+LV56+LV65+LV23+LV30+LV39+LV61</f>
        <v>0</v>
      </c>
      <c r="LW6" s="116">
        <f>LW8+LW14+LW17+LW27+LW36+LW43+LW47+LW53+LW56+LW65+LW30+LW39+LW23+LW61</f>
        <v>0</v>
      </c>
      <c r="LX6" s="116">
        <f>LX8+LX14+LX17+LX27+LX36+LX43+LX47+LX53+LX56+LX65</f>
        <v>0</v>
      </c>
      <c r="LY6" s="116">
        <f>LY8+LY14+LY17+LY27+LY36+LY43+LY47+LY53+LY56+LY65+LY39</f>
        <v>0</v>
      </c>
      <c r="LZ6" s="116">
        <f>LZ8+LZ14+LZ17+LZ27+LZ36+LZ43+LZ47+LZ53+LZ56+LZ65+LZ23+LZ30+LZ39+LZ61</f>
        <v>0</v>
      </c>
      <c r="MA6" s="188">
        <f>MA8+MA14+MA17+MA27+MA36+MA43+MA47+MA53+MA56+MA65</f>
        <v>0</v>
      </c>
      <c r="MB6" s="116">
        <f>MB8+MB14+MB17+MB27+MB36+MB43+MB47+MB53+MB56+MB65</f>
        <v>0</v>
      </c>
      <c r="MC6" s="116">
        <f>MC8+MC14+MC17+MC27+MC36+MC43+MC47+MC53+MC56+MC65</f>
        <v>0</v>
      </c>
      <c r="MD6" s="116">
        <f>MD8+MD14+MD17+MD27+MD36+MD43+MD47+MD53+MD56+MD65</f>
        <v>0</v>
      </c>
      <c r="ME6" s="248">
        <f>IF(LZ6=0,0,(MA6+MB6+MC6+MD6)/LZ6)</f>
        <v>0</v>
      </c>
      <c r="MF6" s="116">
        <f>MF8+MF14+MF17+MF27+MF36+MF43+MF47+MF53+MF56+MF65+MF23+MF30+MF39+MF61</f>
        <v>0</v>
      </c>
      <c r="MG6" s="116">
        <f>MG8+MG14+MG17+MG27+MG36+MG43+MG47+MG53+MG56+MG65+MG30+MG39+MG23+MG61</f>
        <v>0</v>
      </c>
      <c r="MH6" s="116">
        <f>MH8+MH14+MH17+MH27+MH36+MH43+MH47+MH53+MH56+MH65</f>
        <v>0</v>
      </c>
      <c r="MI6" s="116">
        <f>MI39</f>
        <v>0</v>
      </c>
      <c r="MJ6" s="116">
        <f>MJ8+MJ14+MJ17+MJ27+MJ36+MJ43+MJ47+MJ53+MJ56+MJ65+MJ23+MJ30+MJ39+MJ61</f>
        <v>0</v>
      </c>
      <c r="MK6" s="116">
        <f>MK8+MK14+MK17+MK27+MK36+MK43+MK47+MK53+MK56+MK65</f>
        <v>0</v>
      </c>
      <c r="ML6" s="116">
        <f>ML8+ML14+ML17+ML27+ML36+ML43+ML47+ML53+ML56+ML65</f>
        <v>0</v>
      </c>
      <c r="MM6" s="116">
        <f>MM8+MM14+MM17+MM27+MM36+MM43+MM47+MM53+MM56+MM65</f>
        <v>0</v>
      </c>
      <c r="MN6" s="116">
        <f>MN8+MN14+MN17+MN27+MN36+MN43+MN47+MN53+MN56+MN65</f>
        <v>0</v>
      </c>
      <c r="MO6" s="196">
        <f>IF(MJ6=0,0,(MK6+ML6+MM6+MN6)/MJ6)</f>
        <v>0</v>
      </c>
      <c r="MP6" s="188">
        <f>MP8+MP14+MP17+MP27+MP36+MP43+MP47+MP53+MP56+MP65+MP23+MP30+MP39+MP61</f>
        <v>0</v>
      </c>
      <c r="MQ6" s="116">
        <f>MQ8+MQ14+MQ17+MQ27+MQ36+MQ43+MQ47+MQ53+MQ56+MQ65+MQ30+MQ39+MQ23+MQ61</f>
        <v>0</v>
      </c>
      <c r="MR6" s="116">
        <f>MR8+MR14+MR17+MR27+MR36+MR43+MR47+MR53+MR56+MR65</f>
        <v>0</v>
      </c>
      <c r="MS6" s="116">
        <f>MS39</f>
        <v>0</v>
      </c>
      <c r="MT6" s="116">
        <f>MT8+MT14+MT17+MT27+MT36+MT43+MT47+MT53+MT56+MT65+MT23+MT30+MT39+MT61</f>
        <v>0</v>
      </c>
      <c r="MU6" s="116">
        <f>MU8+MU14+MU17+MU27+MU36+MU43+MU47+MU53+MU56+MU65</f>
        <v>0</v>
      </c>
      <c r="MV6" s="116">
        <f>MV8+MV14+MV17+MV27+MV36+MV43+MV47+MV53+MV56+MV65</f>
        <v>0</v>
      </c>
      <c r="MW6" s="116">
        <f>MW8+MW14+MW17+MW27+MW36+MW43+MW47+MW53+MW56+MW65</f>
        <v>0</v>
      </c>
      <c r="MX6" s="116">
        <f>MX8+MX14+MX17+MX27+MX36+MX43+MX47+MX53+MX56+MX65</f>
        <v>0</v>
      </c>
      <c r="MY6" s="164">
        <f>IF(MT6=0,0,(MU6+MV6+MW6+MX6)/MT6)</f>
        <v>0</v>
      </c>
      <c r="MZ6" s="116">
        <f>MZ8+MZ14+MZ17+MZ27+MZ36+MZ43+MZ47+MZ53+MZ56+MZ65+MZ23+MZ30+MZ39+MZ61</f>
        <v>0</v>
      </c>
      <c r="NA6" s="116">
        <f>NA8+NA14+NA17+NA27+NA36+NA43+NA47+NA53+NA56+NA65+NA30+NA39+NA23+NA61</f>
        <v>0</v>
      </c>
      <c r="NB6" s="116">
        <f>NB8+NB14+NB17+NB27+NB36+NB43+NB47+NB53+NB56+NB65</f>
        <v>0</v>
      </c>
      <c r="NC6" s="116">
        <f>NC39</f>
        <v>0</v>
      </c>
      <c r="ND6" s="116">
        <f>ND8+ND14+ND17+ND27+ND36+ND43+ND47+ND53+ND56+ND65+ND23+ND30+ND39+ND61</f>
        <v>0</v>
      </c>
      <c r="NE6" s="116">
        <f>NE8+NE14+NE17+NE27+NE36+NE43+NE47+NE53+NE56+NE65</f>
        <v>0</v>
      </c>
      <c r="NF6" s="116">
        <f>NF8+NF14+NF17+NF27+NF36+NF43+NF47+NF53+NF56+NF65</f>
        <v>0</v>
      </c>
      <c r="NG6" s="116">
        <f>NG8+NG14+NG17+NG27+NG36+NG43+NG47+NG53+NG56+NG65</f>
        <v>0</v>
      </c>
      <c r="NH6" s="116">
        <f>NH8+NH14+NH17+NH27+NH36+NH43+NH47+NH53+NH56+NH65</f>
        <v>0</v>
      </c>
      <c r="NI6" s="164">
        <v>0.0006</v>
      </c>
      <c r="NJ6" s="116">
        <f>NJ8+NJ14+NJ17+NJ27+NJ36+NJ43+NJ47+NJ53+NJ56+NJ65+NJ23+NJ30+NJ39+NJ61</f>
        <v>0</v>
      </c>
      <c r="NK6" s="116">
        <f>NK8+NK14+NK17+NK27+NK36+NK43+NK47+NK53+NK56+NK65+NK30+NK39+NK23+NK61</f>
        <v>0</v>
      </c>
      <c r="NL6" s="116">
        <f>NL8+NL14+NL17+NL27+NL36+NL43+NL47+NL53+NL56+NL65</f>
        <v>0</v>
      </c>
      <c r="NM6" s="116">
        <f>NM39</f>
        <v>0</v>
      </c>
      <c r="NN6" s="116">
        <f>NN8+NN14+NN17+NN27+NN36+NN43+NN47+NN53+NN56+NN65+NN23+NN30+NN39+NN61</f>
        <v>0</v>
      </c>
      <c r="NO6" s="116">
        <f>NO8+NO14+NO17+NO27+NO36+NO43+NO47+NO53+NO56+NO65</f>
        <v>0</v>
      </c>
      <c r="NP6" s="116">
        <f>NP8+NP14+NP17+NP27+NP36+NP43+NP47+NP53+NP56+NP65</f>
        <v>0</v>
      </c>
      <c r="NQ6" s="116">
        <f>NQ8+NQ14+NQ17+NQ27+NQ36+NQ43+NQ47+NQ53+NQ56+NQ65</f>
        <v>0</v>
      </c>
      <c r="NR6" s="116">
        <f>NR8+NR14+NR17+NR27+NR36+NR43+NR47+NR53+NR56+NR65</f>
        <v>0</v>
      </c>
      <c r="NS6" s="164">
        <f>IF(NN6=0,0,(NO6+NP6+NQ6+NR6)/NN6)</f>
        <v>0</v>
      </c>
      <c r="NT6" s="116">
        <f>NT8+NT14+NT17+NT27+NT36+NT43+NT47+NT53+NT56+NT65+NT23+NT30+NT39+NT61</f>
        <v>0</v>
      </c>
      <c r="NU6" s="116">
        <f>NU8+NU14+NU17+NU27+NU36+NU43+NU47+NU53+NU56+NU65+NU30+NU39+NU23+NU61</f>
        <v>0</v>
      </c>
      <c r="NV6" s="116">
        <f>NV8+NV14+NV17+NV27+NV36+NV43+NV47+NV53+NV56+NV65</f>
        <v>0</v>
      </c>
      <c r="NW6" s="116">
        <f>NW39</f>
        <v>0</v>
      </c>
      <c r="NX6" s="116">
        <f>NX8+NX14+NX17+NX27+NX36+NX43+NX47+NX53+NX56+NX65+NX23+NX30+NX39+NX61</f>
        <v>0</v>
      </c>
      <c r="NY6" s="116">
        <f>NY8+NY14+NY17+NY27+NY36+NY43+NY47+NY53+NY56+NY65</f>
        <v>0</v>
      </c>
      <c r="NZ6" s="116">
        <f>NZ8+NZ14+NZ17+NZ27+NZ36+NZ43+NZ47+NZ53+NZ56+NZ65</f>
        <v>0</v>
      </c>
      <c r="OA6" s="116">
        <f>OA8+OA14+OA17+OA27+OA36+OA43+OA47+OA53+OA56+OA65</f>
        <v>0</v>
      </c>
      <c r="OB6" s="116">
        <f>OB8+OB14+OB17+OB27+OB36+OB43+OB47+OB53+OB56+OB65</f>
        <v>0</v>
      </c>
      <c r="OC6" s="164">
        <f>IF(NX6=0,0,(NY6+NZ6+OA6+OB6)/NX6)</f>
        <v>0</v>
      </c>
      <c r="OD6" s="116">
        <f>OD8+OD14+OD17+OD27+OD36+OD43+OD47+OD53+OD56+OD65+OD23+OD30+OD39+OD61</f>
        <v>0</v>
      </c>
      <c r="OE6" s="116">
        <f>OE8+OE14+OE17+OE27+OE36+OE43+OE47+OE53+OE56+OE65+OE30+OE39+OE23+OE61</f>
        <v>0</v>
      </c>
      <c r="OF6" s="116">
        <f>OF8+OF14+OF17+OF27+OF36+OF43+OF47+OF53+OF56+OF65</f>
        <v>0</v>
      </c>
      <c r="OG6" s="116">
        <f>OG39</f>
        <v>0</v>
      </c>
      <c r="OH6" s="116">
        <f>OH8+OH14+OH17+OH27+OH36+OH43+OH47+OH53+OH56+OH65+OH23+OH30+OH39+OH61</f>
        <v>0</v>
      </c>
      <c r="OI6" s="116">
        <f>OI8+OI14+OI17+OI27+OI36+OI43+OI47+OI53+OI56+OI65</f>
        <v>0</v>
      </c>
      <c r="OJ6" s="116">
        <f>OJ8+OJ14+OJ17+OJ27+OJ36+OJ43+OJ47+OJ53+OJ56+OJ65</f>
        <v>0</v>
      </c>
      <c r="OK6" s="116">
        <f>OK8+OK14+OK17+OK27+OK36+OK43+OK47+OK53+OK56+OK65</f>
        <v>0</v>
      </c>
      <c r="OL6" s="116">
        <f>OL8+OL14+OL17+OL27+OL36+OL43+OL47+OL53+OL56+OL65</f>
        <v>0</v>
      </c>
      <c r="OM6" s="164">
        <f>IF(OH6=0,0,(OI6+OJ6+OK6+OL6)/OH6)</f>
        <v>0</v>
      </c>
      <c r="ON6" s="116">
        <f>ON8+ON14+ON17+ON27+ON36+ON43+ON47+ON53+ON56+ON65+ON23+ON30+ON39+ON61</f>
        <v>0</v>
      </c>
      <c r="OO6" s="116">
        <f>OO8+OO14+OO17+OO27+OO36+OO43+OO47+OO53+OO56+OO65+OO30+OO39+OO23+OO61</f>
        <v>0</v>
      </c>
      <c r="OP6" s="116">
        <f>OP8+OP14+OP17+OP27+OP36+OP43+OP47+OP53+OP56+OP65</f>
        <v>0</v>
      </c>
      <c r="OQ6" s="116">
        <f>OQ39</f>
        <v>0</v>
      </c>
      <c r="OR6" s="116">
        <f>OR8+OR14+OR17+OR27+OR36+OR43+OR47+OR53+OR56+OR65+OR23+OR30+OR39+OR61</f>
        <v>0</v>
      </c>
      <c r="OS6" s="116">
        <f>OS8+OS14+OS17+OS27+OS36+OS43+OS47+OS53+OS56+OS65</f>
        <v>0</v>
      </c>
      <c r="OT6" s="116">
        <f>OT8+OT14+OT17+OT27+OT36+OT43+OT47+OT53+OT56+OT65</f>
        <v>0</v>
      </c>
      <c r="OU6" s="116">
        <f>OU8+OU14+OU17+OU27+OU36+OU43+OU47+OU53+OU56+OU65</f>
        <v>0</v>
      </c>
      <c r="OV6" s="116">
        <f>OV8+OV14+OV17+OV27+OV36+OV43+OV47+OV53+OV56+OV65</f>
        <v>0</v>
      </c>
      <c r="OW6" s="164">
        <f>IF(OR6=0,0,(OS6+OT6+OU6+OV6)/OR6)</f>
        <v>0</v>
      </c>
      <c r="OX6" s="116">
        <f>OX8+OX14+OX17+OX27+OX36+OX43+OX47+OX53+OX56+OX65+OX23+OX30+OX39+OX61</f>
        <v>0</v>
      </c>
      <c r="OY6" s="116">
        <f>OY8+OY14+OY17+OY27+OY36+OY43+OY47+OY53+OY56+OY65+OY30+OY39+OY23+OY61</f>
        <v>0</v>
      </c>
      <c r="OZ6" s="116">
        <f>OZ8+OZ14+OZ17+OZ27+OZ36+OZ43+OZ47+OZ53+OZ56+OZ65</f>
        <v>0</v>
      </c>
      <c r="PA6" s="116">
        <f>PA39</f>
        <v>0</v>
      </c>
      <c r="PB6" s="116">
        <f>PB8+PB14+PB17+PB27+PB36+PB43+PB47+PB53+PB56+PB65+PB23+PB30+PB39+PB61</f>
        <v>0</v>
      </c>
      <c r="PC6" s="116">
        <f>PC8+PC14+PC17+PC27+PC36+PC43+PC47+PC53+PC56+PC65</f>
        <v>0</v>
      </c>
      <c r="PD6" s="116">
        <f>PD8+PD14+PD17+PD27+PD36+PD43+PD47+PD53+PD56+PD65</f>
        <v>0</v>
      </c>
      <c r="PE6" s="116">
        <f>PE8+PE14+PE17+PE27+PE36+PE43+PE47+PE53+PE56+PE65</f>
        <v>0</v>
      </c>
      <c r="PF6" s="116">
        <f>PF8+PF14+PF17+PF27+PF36+PF43+PF47+PF53+PF56+PF65</f>
        <v>0</v>
      </c>
      <c r="PG6" s="164">
        <f>IF(PB6=0,0,(PC6+PD6+PE6+PF6)/PB6)</f>
        <v>0</v>
      </c>
      <c r="PH6" s="116">
        <f>PH8+PH14+PH17+PH27+PH36+PH43+PH47+PH53+PH56+PH65+PH23+PH30+PH39+PH61</f>
        <v>0</v>
      </c>
      <c r="PI6" s="116">
        <f>PI8+PI14+PI17+PI27+PI36+PI43+PI47+PI53+PI56+PI65+PI30+PI39+PI23+PI61</f>
        <v>0</v>
      </c>
      <c r="PJ6" s="116">
        <f>PJ8+PJ14+PJ17+PJ27+PJ36+PJ43+PJ47+PJ53+PJ56+PJ65</f>
        <v>0</v>
      </c>
      <c r="PK6" s="116">
        <f>PK39</f>
        <v>0</v>
      </c>
      <c r="PL6" s="116">
        <f>PL8+PL14+PL17+PL27+PL36+PL43+PL47+PL53+PL56+PL65+PL23+PL30+PL39+PL61</f>
        <v>0</v>
      </c>
      <c r="PM6" s="116">
        <f>PM8+PM14+PM17+PM27+PM36+PM43+PM47+PM53+PM56+PM65</f>
        <v>0</v>
      </c>
      <c r="PN6" s="116">
        <f>PN8+PN14+PN17+PN27+PN36+PN43+PN47+PN53+PN56+PN65</f>
        <v>0</v>
      </c>
      <c r="PO6" s="116">
        <f>PO8+PO14+PO17+PO27+PO36+PO43+PO47+PO53+PO56+PO65</f>
        <v>0</v>
      </c>
      <c r="PP6" s="116">
        <f>PP8+PP14+PP17+PP27+PP36+PP43+PP47+PP53+PP56+PP65</f>
        <v>0</v>
      </c>
      <c r="PQ6" s="164">
        <f>IF(PL6=0,0,(PM6+PN6+PO6+PP6)/PL6)</f>
        <v>0</v>
      </c>
      <c r="PR6" s="116">
        <f>PR8+PR14+PR17+PR27+PR36+PR43+PR47+PR53+PR56+PR65+PR23+PR30+PR39+PR61</f>
        <v>0</v>
      </c>
      <c r="PS6" s="116">
        <f>PS8+PS14+PS17+PS27+PS36+PS43+PS47+PS53+PS56+PS65+PS30+PS39+PS61+PS23</f>
        <v>0</v>
      </c>
      <c r="PT6" s="116">
        <f>PT8+PT14+PT17+PT27+PT36+PT43+PT47+PT53+PT56+PT65+PT39</f>
        <v>0</v>
      </c>
      <c r="PU6" s="116">
        <f>PU39</f>
        <v>0</v>
      </c>
      <c r="PV6" s="116">
        <f>PV8+PV14+PV17+PV27+PV36+PV43+PV47+PV53+PV56+PV65+PV23+PV30+PV39+PV61</f>
        <v>0</v>
      </c>
      <c r="PW6" s="116">
        <f>PW42+PW30</f>
        <v>0</v>
      </c>
      <c r="PX6" s="116">
        <f>PX30+PX39</f>
        <v>0</v>
      </c>
      <c r="PY6" s="116">
        <f>PY8+PY14+PY17+PY27+PY36+PY43+PY47+PY53+PY56+PY65</f>
        <v>0</v>
      </c>
      <c r="PZ6" s="116">
        <f>PZ8+PZ14+PZ17+PZ27+PZ36+PZ43+PZ47+PZ53+PZ56+PZ65</f>
        <v>0</v>
      </c>
      <c r="QA6" s="164">
        <f>IF(PV6=0,0,(PW6+PX6+PY6+PZ6)/PV6)</f>
        <v>0</v>
      </c>
      <c r="QB6" s="116">
        <f>QB8+QB14+QB17+QB27+QB36+QB43+QB47+QB53+QB56+QB65+QB23+QB30+QB39+QB61</f>
        <v>0</v>
      </c>
      <c r="QC6" s="116">
        <f>QC8+QC14+QC17+QC27+QC36+QC43+QC47+QC53+QC56+QC65+QC30+QC39</f>
        <v>0</v>
      </c>
      <c r="QD6" s="116">
        <f>QD8+QD14+QD17+QD27+QD36+QD43+QD47+QD53+QD56+QD65</f>
        <v>0</v>
      </c>
      <c r="QE6" s="116">
        <f>QE39</f>
        <v>0</v>
      </c>
      <c r="QF6" s="116">
        <f>QF8+QF14+QF17+QF27+QF36+QF43+QF47+QF53+QF56+QF65+QF23+QF30+QF39+QF61</f>
        <v>0</v>
      </c>
      <c r="QG6" s="116">
        <f>QG8+QG14+QG17+QG27+QG36+QG43+QG47+QG53+QG56+QG65</f>
        <v>0</v>
      </c>
      <c r="QH6" s="116">
        <f>QH8+QH14+QH17+QH27+QH36+QH43+QH47+QH53+QH56+QH65</f>
        <v>0</v>
      </c>
      <c r="QI6" s="116">
        <f>QI8+QI14+QI17+QI27+QI36+QI43+QI47+QI53+QI56+QI65</f>
        <v>0</v>
      </c>
      <c r="QJ6" s="116">
        <f>QJ8+QJ14+QJ17+QJ27+QJ36+QJ43+QJ47+QJ53+QJ56+QJ65</f>
        <v>0</v>
      </c>
      <c r="QK6" s="164">
        <f>IF(QF6=0,0,(QG6+QH6+QI6+QJ6)/QF6)</f>
        <v>0</v>
      </c>
      <c r="QL6" s="265"/>
      <c r="QM6" s="265"/>
      <c r="QN6" s="265"/>
      <c r="QO6" s="282">
        <f>QO8+QO14+QO17+QO27+QO36+QO43+QO47+QO53+QO56+QO65+QO23+QO30+QO39+QO61</f>
        <v>5429</v>
      </c>
      <c r="QP6" s="282">
        <f>QP8+QP14+QP17+QP27+QP36+QP43+QP47+QP53+QP56+QP65+QP30+QP39+QP23+QP61</f>
        <v>7256</v>
      </c>
      <c r="QQ6" s="282">
        <f>QQ8+QQ14+QQ17+QQ27+QQ36+QQ43+QQ47+QQ53+QQ56+QQ65+QQ39+QQ61+QQ23+QQ30</f>
        <v>30</v>
      </c>
      <c r="QR6" s="282">
        <f>QR8+QR14+QR17+QR27+QR36+QR43+QR47+QR53+QR56+QR65+QR39+QR61+QR23+QR30</f>
        <v>241</v>
      </c>
      <c r="QS6" s="283">
        <f>QS8+QS14+QS17+QS27+QS36+QS43+QS47+QS53+QS56+QS65+QS23+QS30+QS39+QS61</f>
        <v>12685</v>
      </c>
      <c r="QT6" s="283">
        <f>QT8+QT14+QT17+QT27+QT36+QT43+QT47+QT53+QT56+QT65+QT39+QT61+QT23</f>
        <v>271</v>
      </c>
      <c r="QU6" s="283">
        <f>QU8+QU14+QU17+QU27+QU36+QU43+QU47+QU53+QU56+QU65+QU39+QU61+QU23+QU30</f>
        <v>5459</v>
      </c>
      <c r="QV6" s="283">
        <f>QV8+QV14+QV17+QV27+QV36+QV43+QV47+QV53+QV56+QV65+QV39+QV61+QV23+QV30</f>
        <v>7497</v>
      </c>
      <c r="QW6" s="283">
        <f>QW8+QW14+QW17+QW27+QW36+QW43+QW47+QW53+QW56+QW65+QW23+QW30+QW39+QW61</f>
        <v>12956</v>
      </c>
      <c r="QX6" s="283">
        <f>QX8+QX14+QX17+QX27+QX36+QX43+QX47+QX53+QX56+QX65</f>
        <v>0</v>
      </c>
      <c r="QY6" s="283">
        <f>QY8+QY14+QY17+QY27+QY36+QY43+QY47+QY53+QY56+QY65+QY23+QY30+QY61</f>
        <v>2</v>
      </c>
      <c r="QZ6" s="283">
        <f>QZ8+QZ14+QZ17+QZ27+QZ36+QZ43+QZ47+QZ53+QZ56+QZ65</f>
        <v>0</v>
      </c>
      <c r="RA6" s="283">
        <f>RA8+RA14+RA17+RA27+RA36+RA43+RA47+RA53+RA56+RA65</f>
        <v>0</v>
      </c>
      <c r="RB6" s="294">
        <f>IF(QW6=0,0,(QX6+QY6+QZ6+RA6)/QW6)</f>
        <v>0.000154368632293918</v>
      </c>
    </row>
    <row r="7" ht="16.35" spans="2:470">
      <c r="B7" s="29" t="s">
        <v>176</v>
      </c>
      <c r="C7" s="30"/>
      <c r="D7" s="117"/>
      <c r="H7" s="118"/>
      <c r="L7" s="117"/>
      <c r="M7" s="152"/>
      <c r="N7" s="117"/>
      <c r="W7" s="152"/>
      <c r="X7" s="117"/>
      <c r="AG7" s="152"/>
      <c r="AH7" s="117"/>
      <c r="AQ7" s="152"/>
      <c r="AR7" s="117"/>
      <c r="BA7" s="152"/>
      <c r="BB7" s="117"/>
      <c r="BK7" s="152"/>
      <c r="BL7" s="117"/>
      <c r="BU7" s="152"/>
      <c r="BV7" s="117"/>
      <c r="CE7" s="152"/>
      <c r="CF7" s="117"/>
      <c r="CO7" s="152"/>
      <c r="CP7" s="117"/>
      <c r="CY7" s="152"/>
      <c r="CZ7" s="117"/>
      <c r="DI7" s="152"/>
      <c r="DJ7" s="117"/>
      <c r="DN7" s="118"/>
      <c r="DS7" s="152"/>
      <c r="DT7" s="117"/>
      <c r="EC7" s="152"/>
      <c r="ED7" s="117"/>
      <c r="EM7" s="152"/>
      <c r="EV7" s="117"/>
      <c r="EW7" s="152"/>
      <c r="FF7" s="117"/>
      <c r="FG7" s="152"/>
      <c r="FH7" s="117"/>
      <c r="FQ7" s="197"/>
      <c r="FR7" s="117"/>
      <c r="GA7" s="200"/>
      <c r="GK7" s="152"/>
      <c r="GL7" s="117"/>
      <c r="GP7" s="214"/>
      <c r="GU7" s="197"/>
      <c r="GV7" s="117"/>
      <c r="HE7" s="152"/>
      <c r="HO7" s="197"/>
      <c r="HP7" s="117"/>
      <c r="HY7" s="152"/>
      <c r="II7" s="152"/>
      <c r="IJ7" s="117"/>
      <c r="IS7" s="197"/>
      <c r="IT7" s="117"/>
      <c r="JC7" s="152"/>
      <c r="JM7" s="197"/>
      <c r="JN7" s="117"/>
      <c r="JW7" s="152"/>
      <c r="KG7" s="197"/>
      <c r="KH7" s="117"/>
      <c r="KQ7" s="152"/>
      <c r="LA7" s="197"/>
      <c r="LB7" s="117"/>
      <c r="LK7" s="152"/>
      <c r="LU7" s="197"/>
      <c r="LV7" s="249"/>
      <c r="LZ7" s="253"/>
      <c r="ME7" s="197"/>
      <c r="MF7" s="117"/>
      <c r="MO7" s="152"/>
      <c r="MY7" s="197"/>
      <c r="MZ7" s="117"/>
      <c r="NI7" s="152"/>
      <c r="NS7" s="197"/>
      <c r="NT7" s="117"/>
      <c r="OC7" s="152"/>
      <c r="OD7" s="117"/>
      <c r="OM7" s="152"/>
      <c r="ON7" s="117"/>
      <c r="OW7" s="152"/>
      <c r="PG7" s="152"/>
      <c r="PH7" s="117"/>
      <c r="PQ7" s="197"/>
      <c r="PR7" s="117"/>
      <c r="QA7" s="152"/>
      <c r="QK7" s="197"/>
      <c r="QL7" s="266"/>
      <c r="QM7" s="266"/>
      <c r="QN7" s="266"/>
      <c r="QO7" s="284"/>
      <c r="QP7" s="285"/>
      <c r="QQ7" s="285"/>
      <c r="QR7" s="285"/>
      <c r="QS7" s="285"/>
      <c r="QT7" s="285"/>
      <c r="QU7" s="285"/>
      <c r="QV7" s="285"/>
      <c r="QW7" s="285"/>
      <c r="QX7" s="285"/>
      <c r="QY7" s="285"/>
      <c r="QZ7" s="285"/>
      <c r="RA7" s="285"/>
      <c r="RB7" s="294"/>
    </row>
    <row r="8" s="93" customFormat="1" ht="16.35" spans="2:470">
      <c r="B8" s="35" t="s">
        <v>82</v>
      </c>
      <c r="C8" s="36"/>
      <c r="D8" s="119">
        <f t="shared" ref="D8:L8" si="6">D9+D10+D11+D12+D13</f>
        <v>134</v>
      </c>
      <c r="E8" s="120">
        <f t="shared" si="6"/>
        <v>0</v>
      </c>
      <c r="F8" s="120">
        <f t="shared" si="6"/>
        <v>0</v>
      </c>
      <c r="G8" s="120">
        <f t="shared" si="6"/>
        <v>0</v>
      </c>
      <c r="H8" s="121">
        <f t="shared" si="6"/>
        <v>134</v>
      </c>
      <c r="I8" s="120">
        <f t="shared" si="6"/>
        <v>0</v>
      </c>
      <c r="J8" s="120">
        <f t="shared" si="6"/>
        <v>0</v>
      </c>
      <c r="K8" s="120">
        <f t="shared" si="6"/>
        <v>0</v>
      </c>
      <c r="L8" s="119">
        <f t="shared" si="6"/>
        <v>0</v>
      </c>
      <c r="M8" s="153">
        <f>IF(H8=0,0,(I8+J8+K8+L8)/H8)</f>
        <v>0</v>
      </c>
      <c r="N8" s="120">
        <f t="shared" ref="N8:V8" si="7">N9+N10+N11+N12+N13</f>
        <v>174</v>
      </c>
      <c r="O8" s="120">
        <f t="shared" si="7"/>
        <v>0</v>
      </c>
      <c r="P8" s="120">
        <f t="shared" si="7"/>
        <v>0</v>
      </c>
      <c r="Q8" s="165">
        <f t="shared" si="7"/>
        <v>0</v>
      </c>
      <c r="R8" s="121">
        <f t="shared" si="7"/>
        <v>174</v>
      </c>
      <c r="S8" s="120">
        <f t="shared" si="7"/>
        <v>0</v>
      </c>
      <c r="T8" s="120">
        <f t="shared" si="7"/>
        <v>0</v>
      </c>
      <c r="U8" s="120">
        <f t="shared" si="7"/>
        <v>0</v>
      </c>
      <c r="V8" s="120">
        <f t="shared" si="7"/>
        <v>0</v>
      </c>
      <c r="W8" s="153">
        <f>IF(R8=0,0,(S8+T8+U8+V8)/R8)</f>
        <v>0</v>
      </c>
      <c r="X8" s="120">
        <f t="shared" ref="X8:AF8" si="8">X9+X10+X11+X12+X13</f>
        <v>194</v>
      </c>
      <c r="Y8" s="120">
        <f t="shared" si="8"/>
        <v>0</v>
      </c>
      <c r="Z8" s="120">
        <f t="shared" si="8"/>
        <v>1</v>
      </c>
      <c r="AA8" s="120">
        <f t="shared" si="8"/>
        <v>0</v>
      </c>
      <c r="AB8" s="121">
        <f t="shared" si="8"/>
        <v>195</v>
      </c>
      <c r="AC8" s="120">
        <f t="shared" si="8"/>
        <v>0</v>
      </c>
      <c r="AD8" s="120">
        <f t="shared" si="8"/>
        <v>0</v>
      </c>
      <c r="AE8" s="120">
        <f t="shared" si="8"/>
        <v>0</v>
      </c>
      <c r="AF8" s="120">
        <f t="shared" si="8"/>
        <v>0</v>
      </c>
      <c r="AG8" s="153">
        <f>IF(AB8=0,0,(AC8+AD8+AE8+AF8)/AB8)</f>
        <v>0</v>
      </c>
      <c r="AH8" s="120">
        <f t="shared" ref="AH8:AP8" si="9">AH9+AH10+AH11+AH12+AH13</f>
        <v>158</v>
      </c>
      <c r="AI8" s="120">
        <f t="shared" si="9"/>
        <v>38</v>
      </c>
      <c r="AJ8" s="120">
        <f t="shared" si="9"/>
        <v>0</v>
      </c>
      <c r="AK8" s="120">
        <f t="shared" si="9"/>
        <v>0</v>
      </c>
      <c r="AL8" s="121">
        <f t="shared" si="9"/>
        <v>196</v>
      </c>
      <c r="AM8" s="120">
        <f t="shared" si="9"/>
        <v>0</v>
      </c>
      <c r="AN8" s="120">
        <f t="shared" si="9"/>
        <v>0</v>
      </c>
      <c r="AO8" s="120">
        <f t="shared" si="9"/>
        <v>0</v>
      </c>
      <c r="AP8" s="120">
        <f t="shared" si="9"/>
        <v>0</v>
      </c>
      <c r="AQ8" s="153">
        <f>IF(AL8=0,0,(AM8+AN8+AO8+AP8)/AL8)</f>
        <v>0</v>
      </c>
      <c r="AR8" s="120">
        <f t="shared" ref="AR8:AZ8" si="10">AR9+AR10+AR11+AR12+AR13</f>
        <v>198</v>
      </c>
      <c r="AS8" s="120">
        <f t="shared" si="10"/>
        <v>0</v>
      </c>
      <c r="AT8" s="120">
        <f t="shared" si="10"/>
        <v>1</v>
      </c>
      <c r="AU8" s="120">
        <f t="shared" si="10"/>
        <v>0</v>
      </c>
      <c r="AV8" s="121">
        <f t="shared" si="10"/>
        <v>199</v>
      </c>
      <c r="AW8" s="120">
        <f t="shared" si="10"/>
        <v>0</v>
      </c>
      <c r="AX8" s="120">
        <f t="shared" si="10"/>
        <v>0</v>
      </c>
      <c r="AY8" s="120">
        <f t="shared" si="10"/>
        <v>0</v>
      </c>
      <c r="AZ8" s="120">
        <f t="shared" si="10"/>
        <v>0</v>
      </c>
      <c r="BA8" s="153">
        <f>IF(AV8=0,0,(AW8+AX8+AY8+AZ8)/AV8)</f>
        <v>0</v>
      </c>
      <c r="BB8" s="120">
        <f t="shared" ref="BB8:BJ8" si="11">BB9+BB10+BB11+BB12+BB13</f>
        <v>189</v>
      </c>
      <c r="BC8" s="120">
        <f t="shared" si="11"/>
        <v>0</v>
      </c>
      <c r="BD8" s="120">
        <f t="shared" si="11"/>
        <v>0</v>
      </c>
      <c r="BE8" s="120">
        <f t="shared" si="11"/>
        <v>0</v>
      </c>
      <c r="BF8" s="121">
        <f t="shared" si="11"/>
        <v>189</v>
      </c>
      <c r="BG8" s="120">
        <f t="shared" si="11"/>
        <v>0</v>
      </c>
      <c r="BH8" s="120">
        <f t="shared" si="11"/>
        <v>0</v>
      </c>
      <c r="BI8" s="120">
        <f t="shared" si="11"/>
        <v>0</v>
      </c>
      <c r="BJ8" s="120">
        <f t="shared" si="11"/>
        <v>0</v>
      </c>
      <c r="BK8" s="153">
        <f>IF(BF8=0,0,(BG8+BH8+BI8+BJ8)/BF8)</f>
        <v>0</v>
      </c>
      <c r="BL8" s="120">
        <f t="shared" ref="BL8:BT8" si="12">BL9+BL10+BL11+BL12+BL13</f>
        <v>169</v>
      </c>
      <c r="BM8" s="120">
        <f t="shared" si="12"/>
        <v>0</v>
      </c>
      <c r="BN8" s="120">
        <f t="shared" si="12"/>
        <v>0</v>
      </c>
      <c r="BO8" s="120">
        <f t="shared" si="12"/>
        <v>0</v>
      </c>
      <c r="BP8" s="121">
        <f t="shared" si="12"/>
        <v>169</v>
      </c>
      <c r="BQ8" s="120">
        <f t="shared" si="12"/>
        <v>0</v>
      </c>
      <c r="BR8" s="120">
        <f t="shared" si="12"/>
        <v>1</v>
      </c>
      <c r="BS8" s="120">
        <f t="shared" si="12"/>
        <v>0</v>
      </c>
      <c r="BT8" s="120">
        <f t="shared" si="12"/>
        <v>0</v>
      </c>
      <c r="BU8" s="153">
        <f>IF(BP8=0,0,(BQ8+BR8+BS8+BT8)/BP8)</f>
        <v>0.00591715976331361</v>
      </c>
      <c r="BV8" s="120">
        <f t="shared" ref="BV8:CD8" si="13">BV9+BV10+BV11+BV12+BV13</f>
        <v>192</v>
      </c>
      <c r="BW8" s="120">
        <f t="shared" si="13"/>
        <v>0</v>
      </c>
      <c r="BX8" s="120">
        <f t="shared" si="13"/>
        <v>1</v>
      </c>
      <c r="BY8" s="120">
        <f t="shared" si="13"/>
        <v>0</v>
      </c>
      <c r="BZ8" s="121">
        <f t="shared" si="13"/>
        <v>193</v>
      </c>
      <c r="CA8" s="120">
        <f t="shared" si="13"/>
        <v>0</v>
      </c>
      <c r="CB8" s="120">
        <f t="shared" si="13"/>
        <v>0</v>
      </c>
      <c r="CC8" s="120">
        <f t="shared" si="13"/>
        <v>0</v>
      </c>
      <c r="CD8" s="120">
        <f t="shared" si="13"/>
        <v>0</v>
      </c>
      <c r="CE8" s="153">
        <f>IF(BZ8=0,0,(CA8+CB8+CC8+CD8)/BZ8)</f>
        <v>0</v>
      </c>
      <c r="CF8" s="120">
        <f>CF9+CF11+CF13+CF10+CF12</f>
        <v>193</v>
      </c>
      <c r="CG8" s="120">
        <f>CG10+CG12</f>
        <v>0</v>
      </c>
      <c r="CH8" s="120">
        <f>CH9+CH10+CH11+CH12+CH13</f>
        <v>2</v>
      </c>
      <c r="CI8" s="120">
        <f t="shared" ref="CH8:CN8" si="14">CI9+CI10+CI11+CI12+CI13</f>
        <v>0</v>
      </c>
      <c r="CJ8" s="121">
        <f t="shared" si="14"/>
        <v>195</v>
      </c>
      <c r="CK8" s="120">
        <f t="shared" si="14"/>
        <v>0</v>
      </c>
      <c r="CL8" s="120">
        <f t="shared" si="14"/>
        <v>0</v>
      </c>
      <c r="CM8" s="120">
        <f t="shared" si="14"/>
        <v>0</v>
      </c>
      <c r="CN8" s="120">
        <f t="shared" si="14"/>
        <v>0</v>
      </c>
      <c r="CO8" s="153">
        <f>IF(CJ8=0,0,(CK8+CL8+CM8+CN8)/CJ8)</f>
        <v>0</v>
      </c>
      <c r="CP8" s="120">
        <f>CP9+CP10+CP11+CP12+CP13</f>
        <v>209</v>
      </c>
      <c r="CQ8" s="126">
        <v>0</v>
      </c>
      <c r="CR8" s="120">
        <f>CR10+CR11+CR12</f>
        <v>3</v>
      </c>
      <c r="CS8" s="165">
        <v>0</v>
      </c>
      <c r="CT8" s="121">
        <f>CP8+CR8</f>
        <v>212</v>
      </c>
      <c r="CU8" s="120">
        <f>CU9+CU10+CU11+CU12+CU13</f>
        <v>0</v>
      </c>
      <c r="CV8" s="120">
        <f>CV9+CV10+CV11+CV12+CV13</f>
        <v>0</v>
      </c>
      <c r="CW8" s="120">
        <f>CW9+CW10+CW11+CW12+CW13</f>
        <v>0</v>
      </c>
      <c r="CX8" s="120">
        <f>CX9+CX10+CX11+CX12+CX13</f>
        <v>0</v>
      </c>
      <c r="CY8" s="153">
        <f>IF(CT8=0,0,(CU8+CV8+CW8+CX8)/CT8)</f>
        <v>0</v>
      </c>
      <c r="CZ8" s="120">
        <f>CZ9+CZ10+CZ11+CZ12+CZ13</f>
        <v>212</v>
      </c>
      <c r="DA8" s="120">
        <f>DA9+DA10+DA11+DA12+DA13</f>
        <v>0</v>
      </c>
      <c r="DB8" s="120">
        <f>DB9+DB10+DB11+DB12+DB13</f>
        <v>0</v>
      </c>
      <c r="DC8" s="120">
        <f>DC9+DC10+DC11+DC12+DC13</f>
        <v>0</v>
      </c>
      <c r="DD8" s="121">
        <f t="shared" ref="DD8:DD13" si="15">CZ8+DA8+DB8+DC8</f>
        <v>212</v>
      </c>
      <c r="DE8" s="120">
        <f>DE9+DE10+DE11+DE12+DE13</f>
        <v>0</v>
      </c>
      <c r="DF8" s="120">
        <f>DF9+DF10+DF11+DF12+DF13</f>
        <v>0</v>
      </c>
      <c r="DG8" s="120">
        <f>DG9+DG10+DG11+DG12+DG13</f>
        <v>0</v>
      </c>
      <c r="DH8" s="120">
        <f>DH9+DH10+DH11+DH12+DH13</f>
        <v>0</v>
      </c>
      <c r="DI8" s="153">
        <f>IF(DD8=0,0,(DE8+DF8+DG8+DH8)/DD8)</f>
        <v>0</v>
      </c>
      <c r="DJ8" s="120">
        <f t="shared" ref="DJ8:DR8" si="16">DJ9+DJ10+DJ11+DJ12+DJ13</f>
        <v>0</v>
      </c>
      <c r="DK8" s="120">
        <f t="shared" si="16"/>
        <v>0</v>
      </c>
      <c r="DL8" s="120">
        <f t="shared" si="16"/>
        <v>0</v>
      </c>
      <c r="DM8" s="120">
        <f t="shared" si="16"/>
        <v>0</v>
      </c>
      <c r="DN8" s="121">
        <f t="shared" si="16"/>
        <v>0</v>
      </c>
      <c r="DO8" s="120">
        <f t="shared" si="16"/>
        <v>0</v>
      </c>
      <c r="DP8" s="120">
        <f t="shared" si="16"/>
        <v>0</v>
      </c>
      <c r="DQ8" s="120">
        <f t="shared" si="16"/>
        <v>0</v>
      </c>
      <c r="DR8" s="120">
        <f t="shared" si="16"/>
        <v>0</v>
      </c>
      <c r="DS8" s="176">
        <f>IF(DN8=0,0,(DO8+DP8+DQ8+DR8)/DN8)</f>
        <v>0</v>
      </c>
      <c r="DT8" s="126"/>
      <c r="DU8" s="120">
        <f t="shared" ref="DU8:EB8" si="17">DU9+DU10+DU11+DU12+DU13</f>
        <v>0</v>
      </c>
      <c r="DV8" s="120">
        <f t="shared" si="17"/>
        <v>0</v>
      </c>
      <c r="DW8" s="165">
        <f t="shared" si="17"/>
        <v>0</v>
      </c>
      <c r="DX8" s="121"/>
      <c r="DY8" s="120">
        <f t="shared" si="17"/>
        <v>0</v>
      </c>
      <c r="DZ8" s="120">
        <f t="shared" si="17"/>
        <v>0</v>
      </c>
      <c r="EA8" s="120">
        <f t="shared" si="17"/>
        <v>0</v>
      </c>
      <c r="EB8" s="120">
        <f t="shared" si="17"/>
        <v>0</v>
      </c>
      <c r="EC8" s="153">
        <f>IF(DX8=0,0,(DY8+DZ8+EA8+EB8)/DX8)</f>
        <v>0</v>
      </c>
      <c r="ED8" s="120">
        <f t="shared" ref="ED8:EL8" si="18">ED9+ED10+ED11+ED12+ED13</f>
        <v>0</v>
      </c>
      <c r="EE8" s="120">
        <f t="shared" si="18"/>
        <v>0</v>
      </c>
      <c r="EF8" s="120">
        <f t="shared" si="18"/>
        <v>0</v>
      </c>
      <c r="EG8" s="120">
        <f t="shared" si="18"/>
        <v>0</v>
      </c>
      <c r="EH8" s="121">
        <f t="shared" ref="EH8:EH13" si="19">ED8</f>
        <v>0</v>
      </c>
      <c r="EI8" s="120">
        <f t="shared" si="18"/>
        <v>0</v>
      </c>
      <c r="EJ8" s="120">
        <f t="shared" si="18"/>
        <v>0</v>
      </c>
      <c r="EK8" s="120">
        <f t="shared" si="18"/>
        <v>0</v>
      </c>
      <c r="EL8" s="120">
        <f t="shared" si="18"/>
        <v>0</v>
      </c>
      <c r="EM8" s="153">
        <f>IF(EH8=0,0,(EI8+EJ8+EK8+EL8)/EH8)</f>
        <v>0</v>
      </c>
      <c r="EN8" s="120">
        <f t="shared" ref="EN8:EV8" si="20">EN9+EN10+EN11+EN12+EN13</f>
        <v>0</v>
      </c>
      <c r="EO8" s="120">
        <f t="shared" si="20"/>
        <v>0</v>
      </c>
      <c r="EP8" s="120">
        <f t="shared" si="20"/>
        <v>0</v>
      </c>
      <c r="EQ8" s="120">
        <f t="shared" si="20"/>
        <v>0</v>
      </c>
      <c r="ER8" s="121">
        <f t="shared" si="20"/>
        <v>0</v>
      </c>
      <c r="ES8" s="120">
        <f t="shared" si="20"/>
        <v>0</v>
      </c>
      <c r="ET8" s="120">
        <f t="shared" si="20"/>
        <v>0</v>
      </c>
      <c r="EU8" s="120">
        <f t="shared" si="20"/>
        <v>0</v>
      </c>
      <c r="EV8" s="119">
        <f t="shared" si="20"/>
        <v>0</v>
      </c>
      <c r="EW8" s="153">
        <f>IF(ER8=0,0,(ES8+ET8+EU8+EV8)/ER8)</f>
        <v>0</v>
      </c>
      <c r="EX8" s="120">
        <f>SUM(EX9:EX13)</f>
        <v>0</v>
      </c>
      <c r="EY8" s="120">
        <f>SUM(EY9:EY13)</f>
        <v>0</v>
      </c>
      <c r="EZ8" s="120">
        <f>SUM(EZ9:EZ13)</f>
        <v>0</v>
      </c>
      <c r="FA8" s="120">
        <f>SUM(FA9:FA13)</f>
        <v>0</v>
      </c>
      <c r="FB8" s="121">
        <f t="shared" ref="FB8:FB22" si="21">SUM(EX8:FA8)</f>
        <v>0</v>
      </c>
      <c r="FC8" s="120">
        <f>FC9+FC10+FC11+FC12+FC13</f>
        <v>0</v>
      </c>
      <c r="FD8" s="120">
        <f>FD9+FD10+FD11+FD12+FD13</f>
        <v>0</v>
      </c>
      <c r="FE8" s="120">
        <f>FE9+FE10+FE11+FE12+FE13</f>
        <v>0</v>
      </c>
      <c r="FF8" s="119">
        <f>FF9+FF10+FF11+FF12+FF13</f>
        <v>0</v>
      </c>
      <c r="FG8" s="153">
        <f>IF(FB8=0,0,(FC8+FD8+FE8+FF8)/FB8)</f>
        <v>0</v>
      </c>
      <c r="FH8" s="120">
        <f>SUM(FH9:FH13)</f>
        <v>0</v>
      </c>
      <c r="FI8" s="120">
        <f>SUM(FI9:FI13)</f>
        <v>0</v>
      </c>
      <c r="FJ8" s="120">
        <f>SUM(FJ9:FJ13)</f>
        <v>0</v>
      </c>
      <c r="FK8" s="120">
        <f>SUM(FK9:FK13)</f>
        <v>0</v>
      </c>
      <c r="FL8" s="121">
        <f t="shared" ref="FL8:FL22" si="22">SUM(FH8:FK8)</f>
        <v>0</v>
      </c>
      <c r="FM8" s="120">
        <f>FM9+FM10+FM11+FM12+FM13</f>
        <v>0</v>
      </c>
      <c r="FN8" s="120">
        <f>FN9+FN10+FN11+FN12+FN13</f>
        <v>0</v>
      </c>
      <c r="FO8" s="120">
        <f>FO9+FO10+FO11+FO12+FO13</f>
        <v>0</v>
      </c>
      <c r="FP8" s="120">
        <f>FP9+FP10+FP11+FP12+FP13</f>
        <v>0</v>
      </c>
      <c r="FQ8" s="176">
        <f>IF(FL8=0,0,(FM8+FN8+FO8+FP8)/FL8)</f>
        <v>0</v>
      </c>
      <c r="FR8" s="120">
        <f>SUM(FR9:FR13)</f>
        <v>0</v>
      </c>
      <c r="FS8" s="120">
        <f>SUM(FS9:FS13)</f>
        <v>0</v>
      </c>
      <c r="FT8" s="120">
        <f>SUM(FT9:FT13)</f>
        <v>0</v>
      </c>
      <c r="FU8" s="120">
        <f>SUM(FU9:FU13)</f>
        <v>0</v>
      </c>
      <c r="FV8" s="121">
        <f t="shared" ref="FV8:FV22" si="23">SUM(FR8:FU8)</f>
        <v>0</v>
      </c>
      <c r="FW8" s="120">
        <f>FW9+FW10+FW11+FW12+FW13</f>
        <v>0</v>
      </c>
      <c r="FX8" s="120">
        <f>FX9+FX10+FX11+FX12+FX13</f>
        <v>0</v>
      </c>
      <c r="FY8" s="120">
        <f>FY9+FY10+FY11+FY12+FY13</f>
        <v>0</v>
      </c>
      <c r="FZ8" s="120">
        <f>FZ9+FZ10+FZ11+FZ12+FZ13</f>
        <v>0</v>
      </c>
      <c r="GA8" s="201">
        <f>IF(FV8=0,0,(FW8+FX8+FY8+FZ8)/FV8)</f>
        <v>0</v>
      </c>
      <c r="GB8" s="120">
        <f>SUM(GB9:GB13)</f>
        <v>0</v>
      </c>
      <c r="GC8" s="120">
        <f>SUM(GC9:GC13)</f>
        <v>0</v>
      </c>
      <c r="GD8" s="120">
        <f>SUM(GD9:GD13)</f>
        <v>0</v>
      </c>
      <c r="GE8" s="120">
        <f>SUM(GE9:GE13)</f>
        <v>0</v>
      </c>
      <c r="GF8" s="121">
        <f t="shared" ref="GF8:GF22" si="24">SUM(GB8:GE8)</f>
        <v>0</v>
      </c>
      <c r="GG8" s="120">
        <f>GG9+GG10+GG11+GG12+GG13</f>
        <v>0</v>
      </c>
      <c r="GH8" s="120">
        <f>GH9+GH10+GH11+GH12+GH13</f>
        <v>0</v>
      </c>
      <c r="GI8" s="120">
        <f>GI9+GI10+GI11+GI12+GI13</f>
        <v>0</v>
      </c>
      <c r="GJ8" s="120">
        <f>GJ9+GJ10+GJ11+GJ12+GJ13</f>
        <v>0</v>
      </c>
      <c r="GK8" s="153">
        <f>IF(GF8=0,0,(GG8+GH8+GI8+GJ8)/GF8)</f>
        <v>0</v>
      </c>
      <c r="GL8" s="119">
        <f>SUM(GL9:GL13)</f>
        <v>0</v>
      </c>
      <c r="GM8" s="120">
        <f>SUM(GM9:GM13)</f>
        <v>0</v>
      </c>
      <c r="GN8" s="120">
        <f>SUM(GN9:GN13)</f>
        <v>0</v>
      </c>
      <c r="GO8" s="120">
        <f>SUM(GO9:GO13)</f>
        <v>0</v>
      </c>
      <c r="GP8" s="215">
        <f t="shared" ref="GP8:GP22" si="25">SUM(GL8:GO8)</f>
        <v>0</v>
      </c>
      <c r="GQ8" s="120">
        <f>GQ9+GQ10+GQ11+GQ12+GQ13</f>
        <v>0</v>
      </c>
      <c r="GR8" s="120">
        <f>GR9+GR10+GR11+GR12+GR13</f>
        <v>0</v>
      </c>
      <c r="GS8" s="120">
        <f>GS9+GS10+GS11+GS12+GS13</f>
        <v>0</v>
      </c>
      <c r="GT8" s="120">
        <f>GT9+GT10+GT11+GT12+GT13</f>
        <v>0</v>
      </c>
      <c r="GU8" s="176">
        <f>IF(GP8=0,0,(GQ8+GR8+GS8+GT8)/GP8)</f>
        <v>0</v>
      </c>
      <c r="GV8" s="120">
        <f>SUM(GV9:GV13)</f>
        <v>0</v>
      </c>
      <c r="GW8" s="120">
        <f>SUM(GW9:GW13)</f>
        <v>0</v>
      </c>
      <c r="GX8" s="120">
        <f>SUM(GX9:GX13)</f>
        <v>0</v>
      </c>
      <c r="GY8" s="120">
        <f>SUM(GY9:GY13)</f>
        <v>0</v>
      </c>
      <c r="GZ8" s="121">
        <f t="shared" ref="GZ8:GZ21" si="26">SUM(GV8:GY8)</f>
        <v>0</v>
      </c>
      <c r="HA8" s="120">
        <f>HA9+HA10+HA11+HA12+HA13</f>
        <v>0</v>
      </c>
      <c r="HB8" s="120">
        <f>HB9+HB10+HB11+HB12+HB13</f>
        <v>0</v>
      </c>
      <c r="HC8" s="120">
        <f>HC9+HC10+HC11+HC12+HC13</f>
        <v>0</v>
      </c>
      <c r="HD8" s="120">
        <f>HD9+HD10+HD11+HD12+HD13</f>
        <v>0</v>
      </c>
      <c r="HE8" s="153">
        <f>IF(GZ8=0,0,(HA8+HB8+HC8+HD8)/GZ8)</f>
        <v>0</v>
      </c>
      <c r="HF8" s="120">
        <f>SUM(HF9:HF13)</f>
        <v>0</v>
      </c>
      <c r="HG8" s="120">
        <f>SUM(HG9:HG13)</f>
        <v>0</v>
      </c>
      <c r="HH8" s="126">
        <f>SUM(HH9:HH13)</f>
        <v>0</v>
      </c>
      <c r="HI8" s="165">
        <f>SUM(HI9:HI13)</f>
        <v>0</v>
      </c>
      <c r="HJ8" s="121">
        <f t="shared" ref="HJ8:HJ22" si="27">SUM(HF8:HI8)</f>
        <v>0</v>
      </c>
      <c r="HK8" s="120">
        <f>HK9+HK10+HK11+HK12+HK13</f>
        <v>0</v>
      </c>
      <c r="HL8" s="120">
        <f>HL9+HL10+HL11+HL12+HL13</f>
        <v>0</v>
      </c>
      <c r="HM8" s="120">
        <f>HM9+HM10+HM11+HM12+HM13</f>
        <v>0</v>
      </c>
      <c r="HN8" s="120">
        <f>HN9+HN10+HN11+HN12+HN13</f>
        <v>0</v>
      </c>
      <c r="HO8" s="176">
        <f>IF(HJ8=0,0,(HK8+HL8+HM8+HN8)/HJ8)</f>
        <v>0</v>
      </c>
      <c r="HP8" s="120">
        <f>SUM(HP9:HP13)</f>
        <v>0</v>
      </c>
      <c r="HQ8" s="120">
        <f>SUM(HQ9:HQ13)</f>
        <v>0</v>
      </c>
      <c r="HR8" s="120">
        <f>SUM(HR9:HR13)</f>
        <v>0</v>
      </c>
      <c r="HS8" s="120">
        <f>SUM(HS9:HS13)</f>
        <v>0</v>
      </c>
      <c r="HT8" s="121">
        <f t="shared" ref="HT8:HT22" si="28">SUM(HP8:HS8)</f>
        <v>0</v>
      </c>
      <c r="HU8" s="120">
        <f>HU9+HU10+HU11+HU12+HU13</f>
        <v>0</v>
      </c>
      <c r="HV8" s="120">
        <f>HV9+HV10+HV11+HV12+HV13</f>
        <v>0</v>
      </c>
      <c r="HW8" s="120">
        <f>HW9+HW10+HW11+HW12+HW13</f>
        <v>0</v>
      </c>
      <c r="HX8" s="120">
        <f>HX9+HX10+HX11+HX12+HX13</f>
        <v>0</v>
      </c>
      <c r="HY8" s="153">
        <f>IF(HT8=0,0,(HU8+HV8+HW8+HX8)/HT8)</f>
        <v>0</v>
      </c>
      <c r="HZ8" s="120">
        <f>SUM(HZ9:HZ13)</f>
        <v>0</v>
      </c>
      <c r="IA8" s="120">
        <f>SUM(IA9:IA13)</f>
        <v>0</v>
      </c>
      <c r="IB8" s="120">
        <f>SUM(IB9:IB13)</f>
        <v>0</v>
      </c>
      <c r="IC8" s="120">
        <f>SUM(IC9:IC13)</f>
        <v>0</v>
      </c>
      <c r="ID8" s="121">
        <f t="shared" ref="ID8:ID21" si="29">SUM(HZ8:IC8)</f>
        <v>0</v>
      </c>
      <c r="IE8" s="120">
        <f>IE9+IE10+IE11+IE12+IE13</f>
        <v>0</v>
      </c>
      <c r="IF8" s="120">
        <f>IF9+IF10+IF11+IF12+IF13</f>
        <v>0</v>
      </c>
      <c r="IG8" s="120">
        <f>IG9+IG10+IG11+IG12+IG13</f>
        <v>0</v>
      </c>
      <c r="IH8" s="120">
        <f>IH9+IH10+IH11+IH12+IH13</f>
        <v>0</v>
      </c>
      <c r="II8" s="176">
        <f>IF(ID8=0,0,(IE8+IF8+IG8+IH8)/ID8)</f>
        <v>0</v>
      </c>
      <c r="IJ8" s="126">
        <f>SUM(IJ9:IJ13)</f>
        <v>0</v>
      </c>
      <c r="IK8" s="120">
        <f>SUM(IK9:IK13)</f>
        <v>0</v>
      </c>
      <c r="IL8" s="120">
        <f>SUM(IL9:IL13)</f>
        <v>0</v>
      </c>
      <c r="IM8" s="165"/>
      <c r="IN8" s="121">
        <f t="shared" ref="IN8:IN21" si="30">SUM(IJ8:IM8)</f>
        <v>0</v>
      </c>
      <c r="IO8" s="120">
        <f>IO9+IO10+IO11+IO12+IO13</f>
        <v>0</v>
      </c>
      <c r="IP8" s="120">
        <f>IP9+IP10+IP11+IP12+IP13</f>
        <v>0</v>
      </c>
      <c r="IQ8" s="120">
        <f>IQ9+IQ10+IQ11+IQ12+IQ13</f>
        <v>0</v>
      </c>
      <c r="IR8" s="120">
        <f>IR9+IR10+IR11+IR12+IR13</f>
        <v>0</v>
      </c>
      <c r="IS8" s="176">
        <f>IF(IN8=0,0,(IO8+IP8+IQ8+IR8)/IN8)</f>
        <v>0</v>
      </c>
      <c r="IT8" s="120">
        <f>SUM(IT9:IT13)</f>
        <v>0</v>
      </c>
      <c r="IU8" s="120">
        <f>SUM(IU9:IU13)</f>
        <v>0</v>
      </c>
      <c r="IV8" s="120">
        <f>SUM(IV9:IV13)</f>
        <v>0</v>
      </c>
      <c r="IW8" s="120">
        <f>SUM(IW9:IW13)</f>
        <v>0</v>
      </c>
      <c r="IX8" s="121">
        <f t="shared" ref="IX8:IX22" si="31">SUM(IT8:IW8)</f>
        <v>0</v>
      </c>
      <c r="IY8" s="120">
        <f>IY9+IY10+IY11+IY12+IY13</f>
        <v>0</v>
      </c>
      <c r="IZ8" s="120">
        <f>IZ9+IZ10+IZ11+IZ12+IZ13</f>
        <v>0</v>
      </c>
      <c r="JA8" s="120">
        <f>JA9+JA10+JA11+JA12+JA13</f>
        <v>0</v>
      </c>
      <c r="JB8" s="120">
        <f>JB9+JB10+JB11+JB12+JB13</f>
        <v>0</v>
      </c>
      <c r="JC8" s="153">
        <f>IF(IX8=0,0,(IY8+IZ8+JA8+JB8)/IX8)</f>
        <v>0</v>
      </c>
      <c r="JD8" s="120">
        <f>SUM(JD9:JD13)</f>
        <v>0</v>
      </c>
      <c r="JE8" s="120">
        <f>SUM(JE9:JE13)</f>
        <v>0</v>
      </c>
      <c r="JF8" s="120">
        <f>SUM(JF9:JF13)</f>
        <v>0</v>
      </c>
      <c r="JG8" s="120">
        <f>SUM(JG9:JG13)</f>
        <v>0</v>
      </c>
      <c r="JH8" s="121">
        <f t="shared" ref="JH8:JH22" si="32">SUM(JD8:JG8)</f>
        <v>0</v>
      </c>
      <c r="JI8" s="120">
        <f>JI9+JI10+JI11+JI12+JI13</f>
        <v>0</v>
      </c>
      <c r="JJ8" s="120">
        <f>JJ9+JJ10+JJ11+JJ12+JJ13</f>
        <v>0</v>
      </c>
      <c r="JK8" s="120">
        <f>JK9+JK10+JK11+JK12+JK13</f>
        <v>0</v>
      </c>
      <c r="JL8" s="120">
        <f>JL9+JL10+JL11+JL12+JL13</f>
        <v>0</v>
      </c>
      <c r="JM8" s="176">
        <f>IF(JH8=0,0,(JI8+JJ8+JK8+JL8)/JH8)</f>
        <v>0</v>
      </c>
      <c r="JN8" s="120">
        <f>SUM(JN9:JN13)</f>
        <v>0</v>
      </c>
      <c r="JO8" s="120">
        <f>SUM(JO9:JO13)</f>
        <v>0</v>
      </c>
      <c r="JP8" s="120">
        <f>SUM(JP9:JP13)</f>
        <v>0</v>
      </c>
      <c r="JQ8" s="120">
        <f>SUM(JQ9:JQ13)</f>
        <v>0</v>
      </c>
      <c r="JR8" s="121">
        <f t="shared" ref="JR8:JR22" si="33">SUM(JN8:JQ8)</f>
        <v>0</v>
      </c>
      <c r="JS8" s="120">
        <f>JS9+JS10+JS11+JS12+JS13</f>
        <v>0</v>
      </c>
      <c r="JT8" s="120">
        <f>JT9+JT10+JT11+JT12+JT13</f>
        <v>0</v>
      </c>
      <c r="JU8" s="120">
        <f>JU9+JU10+JU11+JU12+JU13</f>
        <v>0</v>
      </c>
      <c r="JV8" s="120">
        <f>JV9+JV10+JV11+JV12+JV13</f>
        <v>0</v>
      </c>
      <c r="JW8" s="153">
        <f>IF(JR8=0,0,(JS8+JT8+JU8+JV8)/JR8)</f>
        <v>0</v>
      </c>
      <c r="JX8" s="120">
        <f>SUM(JX9:JX13)</f>
        <v>0</v>
      </c>
      <c r="JY8" s="120">
        <f>SUM(JY9:JY13)</f>
        <v>0</v>
      </c>
      <c r="JZ8" s="120">
        <f>SUM(JZ9:JZ13)</f>
        <v>0</v>
      </c>
      <c r="KA8" s="120">
        <f>SUM(KA9:KA13)</f>
        <v>0</v>
      </c>
      <c r="KB8" s="121">
        <f t="shared" ref="KB8:KB22" si="34">SUM(JX8:KA8)</f>
        <v>0</v>
      </c>
      <c r="KC8" s="120">
        <f>KC9+KC10+KC11+KC12+KC13</f>
        <v>0</v>
      </c>
      <c r="KD8" s="120">
        <f>KD9+KD10+KD11+KD12+KD13</f>
        <v>0</v>
      </c>
      <c r="KE8" s="120">
        <f>KE9+KE10+KE11+KE12+KE13</f>
        <v>0</v>
      </c>
      <c r="KF8" s="120">
        <f>KF9+KF10+KF11+KF12+KF13</f>
        <v>0</v>
      </c>
      <c r="KG8" s="176">
        <f>IF(KB8=0,0,(KC8+KD8+KE8+KF8)/KB8)</f>
        <v>0</v>
      </c>
      <c r="KH8" s="120">
        <f>SUM(KH9:KH13)</f>
        <v>0</v>
      </c>
      <c r="KI8" s="120">
        <f>SUM(KI9:KI13)</f>
        <v>0</v>
      </c>
      <c r="KJ8" s="120">
        <f>SUM(KJ9:KJ13)</f>
        <v>0</v>
      </c>
      <c r="KK8" s="120">
        <f>SUM(KK9:KK13)</f>
        <v>0</v>
      </c>
      <c r="KL8" s="121">
        <f t="shared" ref="KL8:KL21" si="35">SUM(KH8:KK8)</f>
        <v>0</v>
      </c>
      <c r="KM8" s="120">
        <f>KM9+KM10+KM11+KM12+KM13</f>
        <v>0</v>
      </c>
      <c r="KN8" s="120">
        <f>KN9+KN10+KN11+KN12+KN13</f>
        <v>0</v>
      </c>
      <c r="KO8" s="120">
        <f>KO9+KO10+KO11+KO12+KO13</f>
        <v>0</v>
      </c>
      <c r="KP8" s="120">
        <f>KP9+KP10+KP11+KP12+KP13</f>
        <v>0</v>
      </c>
      <c r="KQ8" s="153">
        <f>IF(KL8=0,0,(KM8+KN8+KO8+KP8)/KL8)</f>
        <v>0</v>
      </c>
      <c r="KR8" s="120">
        <f>SUM(KR9:KR13)</f>
        <v>0</v>
      </c>
      <c r="KS8" s="120">
        <f>SUM(KS9:KS13)</f>
        <v>0</v>
      </c>
      <c r="KT8" s="120">
        <f>SUM(KT9:KT13)</f>
        <v>0</v>
      </c>
      <c r="KU8" s="120">
        <f>SUM(KU9:KU13)</f>
        <v>0</v>
      </c>
      <c r="KV8" s="121">
        <f t="shared" ref="KV8:KV21" si="36">SUM(KR8:KU8)</f>
        <v>0</v>
      </c>
      <c r="KW8" s="120">
        <f>KW9+KW10+KW11+KW12+KW13</f>
        <v>0</v>
      </c>
      <c r="KX8" s="120">
        <f>KX9+KX10+KX11+KX12+KX13</f>
        <v>0</v>
      </c>
      <c r="KY8" s="120">
        <f>KY9+KY10+KY11+KY12+KY13</f>
        <v>0</v>
      </c>
      <c r="KZ8" s="120">
        <f>KZ9+KZ10+KZ11+KZ12+KZ13</f>
        <v>0</v>
      </c>
      <c r="LA8" s="153">
        <f>IF(KV8=0,0,(KW8+KX8+KY8+KZ8)/KV8)</f>
        <v>0</v>
      </c>
      <c r="LB8" s="120">
        <f>SUM(LB9:LB13)</f>
        <v>0</v>
      </c>
      <c r="LC8" s="120">
        <f>SUM(LC9:LC13)</f>
        <v>0</v>
      </c>
      <c r="LD8" s="120">
        <f>SUM(LD9:LD13)</f>
        <v>0</v>
      </c>
      <c r="LE8" s="120">
        <f>SUM(LE9:LE13)</f>
        <v>0</v>
      </c>
      <c r="LF8" s="121">
        <f t="shared" ref="LF8:LF21" si="37">SUM(LB8:LE8)</f>
        <v>0</v>
      </c>
      <c r="LG8" s="120">
        <f>LG9+LG10+LG11+LG12+LG13</f>
        <v>0</v>
      </c>
      <c r="LH8" s="120">
        <f>LH9+LH10+LH11+LH12+LH13</f>
        <v>0</v>
      </c>
      <c r="LI8" s="120">
        <f>LI9+LI10+LI11+LI12+LI13</f>
        <v>0</v>
      </c>
      <c r="LJ8" s="120">
        <f>LJ9+LJ10+LJ11+LJ12+LJ13</f>
        <v>0</v>
      </c>
      <c r="LK8" s="153">
        <f>IF(LF8=0,0,(LG8+LH8+LI8+LJ8)/LF8)</f>
        <v>0</v>
      </c>
      <c r="LL8" s="120">
        <f>SUM(LL9:LL13)</f>
        <v>0</v>
      </c>
      <c r="LM8" s="120">
        <f>SUM(LM9:LM13)</f>
        <v>0</v>
      </c>
      <c r="LN8" s="120">
        <f>SUM(LN9:LN13)</f>
        <v>0</v>
      </c>
      <c r="LO8" s="120">
        <f>SUM(LO9:LO13)</f>
        <v>0</v>
      </c>
      <c r="LP8" s="121">
        <f t="shared" ref="LP8:LP21" si="38">SUM(LL8:LO8)</f>
        <v>0</v>
      </c>
      <c r="LQ8" s="120">
        <f>LQ9+LQ10+LQ11+LQ12+LQ13</f>
        <v>0</v>
      </c>
      <c r="LR8" s="120">
        <f>LR9+LR10+LR11+LR12+LR13</f>
        <v>0</v>
      </c>
      <c r="LS8" s="120">
        <f>LS9+LS10+LS11+LS12+LS13</f>
        <v>0</v>
      </c>
      <c r="LT8" s="120">
        <f>LT9+LT10+LT11+LT12+LT13</f>
        <v>0</v>
      </c>
      <c r="LU8" s="176">
        <f>IF(LP8=0,0,(LQ8+LR8+LS8+LT8)/LP8)</f>
        <v>0</v>
      </c>
      <c r="LV8" s="126">
        <f>SUM(LV9:LV13)</f>
        <v>0</v>
      </c>
      <c r="LW8" s="120">
        <f>SUM(LW9:LW13)</f>
        <v>0</v>
      </c>
      <c r="LX8" s="120">
        <f>SUM(LX9:LX13)</f>
        <v>0</v>
      </c>
      <c r="LY8" s="120">
        <f>SUM(LY9:LY13)</f>
        <v>0</v>
      </c>
      <c r="LZ8" s="121">
        <f t="shared" ref="LZ8:LZ21" si="39">SUM(LV8:LY8)</f>
        <v>0</v>
      </c>
      <c r="MA8" s="120">
        <f>MA9+MA10+MA11+MA12+MA13</f>
        <v>0</v>
      </c>
      <c r="MB8" s="120">
        <f>MB9+MB10+MB11+MB12+MB13</f>
        <v>0</v>
      </c>
      <c r="MC8" s="120">
        <f>MC9+MC10+MC11+MC12+MC13</f>
        <v>0</v>
      </c>
      <c r="MD8" s="120">
        <f>MD9+MD10+MD11+MD12+MD13</f>
        <v>0</v>
      </c>
      <c r="ME8" s="176">
        <f>IF(LZ8=0,0,(MA8+MB8+MC8+MD8)/LZ8)</f>
        <v>0</v>
      </c>
      <c r="MF8" s="119">
        <f>SUM(MF9:MF13)</f>
        <v>0</v>
      </c>
      <c r="MG8" s="120">
        <f>SUM(MG9:MG13)</f>
        <v>0</v>
      </c>
      <c r="MH8" s="120">
        <f>SUM(MH9:MH13)</f>
        <v>0</v>
      </c>
      <c r="MI8" s="120">
        <f>SUM(MI9:MI13)</f>
        <v>0</v>
      </c>
      <c r="MJ8" s="121">
        <f t="shared" ref="MJ8:MJ21" si="40">SUM(MF8:MI8)</f>
        <v>0</v>
      </c>
      <c r="MK8" s="120">
        <f>MK9+MK10+MK11+MK12+MK13</f>
        <v>0</v>
      </c>
      <c r="ML8" s="120">
        <f>ML9+ML10+ML11+ML12+ML13</f>
        <v>0</v>
      </c>
      <c r="MM8" s="120">
        <f>MM9+MM10+MM11+MM12+MM13</f>
        <v>0</v>
      </c>
      <c r="MN8" s="120">
        <f>MN9+MN10+MN11+MN12+MN13</f>
        <v>0</v>
      </c>
      <c r="MO8" s="153">
        <f>IF(MJ8=0,0,(MK8+ML8+MM8+MN8)/MJ8)</f>
        <v>0</v>
      </c>
      <c r="MP8" s="120">
        <f>SUM(MP9:MP13)</f>
        <v>0</v>
      </c>
      <c r="MQ8" s="120">
        <f>SUM(MQ9:MQ13)</f>
        <v>0</v>
      </c>
      <c r="MR8" s="120">
        <f>SUM(MR9:MR13)</f>
        <v>0</v>
      </c>
      <c r="MS8" s="120">
        <f>SUM(MS9:MS13)</f>
        <v>0</v>
      </c>
      <c r="MT8" s="121">
        <f t="shared" ref="MT8:MT21" si="41">SUM(MP8:MS8)</f>
        <v>0</v>
      </c>
      <c r="MU8" s="120">
        <f>MU9+MU10+MU11+MU12+MU13</f>
        <v>0</v>
      </c>
      <c r="MV8" s="120">
        <f>MV9+MV10+MV11+MV12+MV13</f>
        <v>0</v>
      </c>
      <c r="MW8" s="120">
        <f>MW9+MW10+MW11+MW12+MW13</f>
        <v>0</v>
      </c>
      <c r="MX8" s="120">
        <f>MX9+MX10+MX11+MX12+MX13</f>
        <v>0</v>
      </c>
      <c r="MY8" s="176">
        <f>IF(MT8=0,0,(MU8+MV8+MW8+MX8)/MT8)</f>
        <v>0</v>
      </c>
      <c r="MZ8" s="120">
        <f>SUM(MZ9:MZ13)</f>
        <v>0</v>
      </c>
      <c r="NA8" s="120">
        <f>SUM(NA9:NA13)</f>
        <v>0</v>
      </c>
      <c r="NB8" s="120">
        <f>SUM(NB9:NB13)</f>
        <v>0</v>
      </c>
      <c r="NC8" s="120">
        <f>SUM(NC9:NC13)</f>
        <v>0</v>
      </c>
      <c r="ND8" s="121">
        <f t="shared" ref="ND8:ND22" si="42">SUM(MZ8:NC8)</f>
        <v>0</v>
      </c>
      <c r="NE8" s="120">
        <f>NE9+NE10+NE11+NE12+NE13</f>
        <v>0</v>
      </c>
      <c r="NF8" s="120">
        <f>NF9+NF10+NF11+NF12+NF13</f>
        <v>0</v>
      </c>
      <c r="NG8" s="120">
        <f>NG9+NG10+NG11+NG12+NG13</f>
        <v>0</v>
      </c>
      <c r="NH8" s="120">
        <f>NH9+NH10+NH11+NH12+NH13</f>
        <v>0</v>
      </c>
      <c r="NI8" s="153">
        <f>IF(ND8=0,0,(NE8+NF8+NG8+NH8)/ND8)</f>
        <v>0</v>
      </c>
      <c r="NJ8" s="120">
        <f>SUM(NJ9:NJ13)</f>
        <v>0</v>
      </c>
      <c r="NK8" s="120">
        <f>SUM(NK9:NK13)</f>
        <v>0</v>
      </c>
      <c r="NL8" s="120">
        <f>SUM(NL9:NL13)</f>
        <v>0</v>
      </c>
      <c r="NM8" s="120">
        <f>SUM(NM9:NM13)</f>
        <v>0</v>
      </c>
      <c r="NN8" s="121">
        <f t="shared" ref="NN8:NN21" si="43">SUM(NJ8:NM8)</f>
        <v>0</v>
      </c>
      <c r="NO8" s="120">
        <f>NO9+NO10+NO11+NO12+NO13</f>
        <v>0</v>
      </c>
      <c r="NP8" s="120">
        <f>NP9+NP10+NP11+NP12+NP13</f>
        <v>0</v>
      </c>
      <c r="NQ8" s="120">
        <f>NQ9+NQ10+NQ11+NQ12+NQ13</f>
        <v>0</v>
      </c>
      <c r="NR8" s="120">
        <f>NR9+NR10+NR11+NR12+NR13</f>
        <v>0</v>
      </c>
      <c r="NS8" s="176">
        <f>IF(NN8=0,0,(NO8+NP8+NQ8+NR8)/NN8)</f>
        <v>0</v>
      </c>
      <c r="NT8" s="120">
        <f>SUM(NT9:NT13)</f>
        <v>0</v>
      </c>
      <c r="NU8" s="120">
        <f>SUM(NU9:NU13)</f>
        <v>0</v>
      </c>
      <c r="NV8" s="120">
        <f>SUM(NV9:NV13)</f>
        <v>0</v>
      </c>
      <c r="NW8" s="120">
        <f>SUM(NW9:NW13)</f>
        <v>0</v>
      </c>
      <c r="NX8" s="121">
        <f t="shared" ref="NX8:NX21" si="44">SUM(NT8:NW8)</f>
        <v>0</v>
      </c>
      <c r="NY8" s="120">
        <f>NY9+NY10+NY11+NY12+NY13</f>
        <v>0</v>
      </c>
      <c r="NZ8" s="120">
        <f>NZ9+NZ10+NZ11+NZ12+NZ13</f>
        <v>0</v>
      </c>
      <c r="OA8" s="120">
        <f>OA9+OA10+OA11+OA12+OA13</f>
        <v>0</v>
      </c>
      <c r="OB8" s="120">
        <f>OB9+OB10+OB11+OB12+OB13</f>
        <v>0</v>
      </c>
      <c r="OC8" s="153">
        <f>IF(NX8=0,0,(NY8+NZ8+OA8+OB8)/NX8)</f>
        <v>0</v>
      </c>
      <c r="OD8" s="120">
        <f>SUM(OD9:OD13)</f>
        <v>0</v>
      </c>
      <c r="OE8" s="120">
        <f>SUM(OE9:OE13)</f>
        <v>0</v>
      </c>
      <c r="OF8" s="120">
        <f>SUM(OF9:OF13)</f>
        <v>0</v>
      </c>
      <c r="OG8" s="120">
        <f>SUM(OG9:OG13)</f>
        <v>0</v>
      </c>
      <c r="OH8" s="121">
        <f>SUM(OD8:OG8)</f>
        <v>0</v>
      </c>
      <c r="OI8" s="120">
        <f>OI9+OI10+OI11+OI12+OI13</f>
        <v>0</v>
      </c>
      <c r="OJ8" s="120">
        <f>OJ9+OJ10+OJ11+OJ12+OJ13</f>
        <v>0</v>
      </c>
      <c r="OK8" s="120">
        <f>OK9+OK10+OK11+OK12+OK13</f>
        <v>0</v>
      </c>
      <c r="OL8" s="120">
        <f>OL9+OL10+OL11+OL12+OL13</f>
        <v>0</v>
      </c>
      <c r="OM8" s="153">
        <f>IF(OH8=0,0,(OI8+OJ8+OK8+OL8)/OH8)</f>
        <v>0</v>
      </c>
      <c r="ON8" s="120">
        <f>SUM(ON9:ON13)</f>
        <v>0</v>
      </c>
      <c r="OO8" s="120">
        <f>SUM(OO9:OO13)</f>
        <v>0</v>
      </c>
      <c r="OP8" s="120">
        <f>SUM(OP9:OP13)</f>
        <v>0</v>
      </c>
      <c r="OQ8" s="120">
        <f>SUM(OQ9:OQ13)</f>
        <v>0</v>
      </c>
      <c r="OR8" s="121">
        <f t="shared" ref="OR8:OR22" si="45">SUM(ON8:OQ8)</f>
        <v>0</v>
      </c>
      <c r="OS8" s="120">
        <f>OS9+OS10+OS11+OS12+OS13</f>
        <v>0</v>
      </c>
      <c r="OT8" s="120">
        <f>OT9+OT10+OT11+OT12+OT13</f>
        <v>0</v>
      </c>
      <c r="OU8" s="120">
        <f>OU9+OU10+OU11+OU12+OU13</f>
        <v>0</v>
      </c>
      <c r="OV8" s="120">
        <f>OV9+OV10+OV11+OV12+OV13</f>
        <v>0</v>
      </c>
      <c r="OW8" s="153">
        <f>IF(OR8=0,0,(OS8+OT8+OU8+OV8)/OR8)</f>
        <v>0</v>
      </c>
      <c r="OX8" s="120">
        <f>SUM(OX9:OX13)</f>
        <v>0</v>
      </c>
      <c r="OY8" s="120">
        <f>SUM(OY9:OY13)</f>
        <v>0</v>
      </c>
      <c r="OZ8" s="120">
        <f>SUM(OZ9:OZ13)</f>
        <v>0</v>
      </c>
      <c r="PA8" s="120">
        <f>SUM(PA9:PA13)</f>
        <v>0</v>
      </c>
      <c r="PB8" s="121">
        <f t="shared" ref="PB8:PB22" si="46">SUM(OX8:PA8)</f>
        <v>0</v>
      </c>
      <c r="PC8" s="120">
        <f>PC9+PC10+PC11+PC12+PC13</f>
        <v>0</v>
      </c>
      <c r="PD8" s="120">
        <f>PD9+PD10+PD11+PD12+PD13</f>
        <v>0</v>
      </c>
      <c r="PE8" s="120">
        <f>PE9+PE10+PE11+PE12+PE13</f>
        <v>0</v>
      </c>
      <c r="PF8" s="120">
        <f>PF9+PF10+PF11+PF12+PF13</f>
        <v>0</v>
      </c>
      <c r="PG8" s="153">
        <f>IF(PB8=0,0,(PC8+PD8+PE8+PF8)/PB8)</f>
        <v>0</v>
      </c>
      <c r="PH8" s="120">
        <f>SUM(PH9:PH13)</f>
        <v>0</v>
      </c>
      <c r="PI8" s="120">
        <f>SUM(PI9:PI13)</f>
        <v>0</v>
      </c>
      <c r="PJ8" s="120">
        <f>SUM(PJ9:PJ13)</f>
        <v>0</v>
      </c>
      <c r="PK8" s="120">
        <f>SUM(PK9:PK13)</f>
        <v>0</v>
      </c>
      <c r="PL8" s="121">
        <f t="shared" ref="PL8:PL22" si="47">SUM(PH8:PK8)</f>
        <v>0</v>
      </c>
      <c r="PM8" s="120">
        <f>PM9+PM10+PM11+PM12+PM13</f>
        <v>0</v>
      </c>
      <c r="PN8" s="120">
        <f>PN9+PN10+PN11+PN12+PN13</f>
        <v>0</v>
      </c>
      <c r="PO8" s="120">
        <f>PO9+PO10+PO11+PO12+PO13</f>
        <v>0</v>
      </c>
      <c r="PP8" s="120">
        <f>PP9+PP10+PP11+PP12+PP13</f>
        <v>0</v>
      </c>
      <c r="PQ8" s="176">
        <f>IF(PL8=0,0,(PM8+PN8+PO8+PP8)/PL8)</f>
        <v>0</v>
      </c>
      <c r="PR8" s="120">
        <f>SUM(PR9:PR13)</f>
        <v>0</v>
      </c>
      <c r="PS8" s="120">
        <f>SUM(PS9:PS13)</f>
        <v>0</v>
      </c>
      <c r="PT8" s="120">
        <f>SUM(PT9:PT13)</f>
        <v>0</v>
      </c>
      <c r="PU8" s="120">
        <f>SUM(PU9:PU13)</f>
        <v>0</v>
      </c>
      <c r="PV8" s="121">
        <f t="shared" ref="PV8:PV22" si="48">SUM(PR8:PU8)</f>
        <v>0</v>
      </c>
      <c r="PW8" s="120">
        <f>PW9+PW10+PW11+PW12+PW13</f>
        <v>0</v>
      </c>
      <c r="PX8" s="120">
        <f>PX9+PX10+PX11+PX12+PX13</f>
        <v>0</v>
      </c>
      <c r="PY8" s="120">
        <f>PY9+PY10+PY11+PY12+PY13</f>
        <v>0</v>
      </c>
      <c r="PZ8" s="120">
        <f>PZ9+PZ10+PZ11+PZ12+PZ13</f>
        <v>0</v>
      </c>
      <c r="QA8" s="153">
        <f>IF(PV8=0,0,(PW8+PX8+PY8+PZ8)/PV8)</f>
        <v>0</v>
      </c>
      <c r="QB8" s="120">
        <f>SUM(QB9:QB13)</f>
        <v>0</v>
      </c>
      <c r="QC8" s="120">
        <f>SUM(QC9:QC13)</f>
        <v>0</v>
      </c>
      <c r="QD8" s="120">
        <f>SUM(QD9:QD13)</f>
        <v>0</v>
      </c>
      <c r="QE8" s="120">
        <f>SUM(QE9:QE13)</f>
        <v>0</v>
      </c>
      <c r="QF8" s="121">
        <f t="shared" ref="QF8:QF22" si="49">SUM(QB8:QE8)</f>
        <v>0</v>
      </c>
      <c r="QG8" s="120">
        <f>QG9+QG10+QG11+QG12+QG13</f>
        <v>0</v>
      </c>
      <c r="QH8" s="120">
        <f>QH9+QH10+QH11+QH12+QH13</f>
        <v>0</v>
      </c>
      <c r="QI8" s="120">
        <f>QI9+QI10+QI11+QI12+QI13</f>
        <v>0</v>
      </c>
      <c r="QJ8" s="120">
        <f>QJ9+QJ10+QJ11+QJ12+QJ13</f>
        <v>0</v>
      </c>
      <c r="QK8" s="176">
        <f>IF(QF8=0,0,(QG8+QH8+QI8+QJ8)/QF8)</f>
        <v>0</v>
      </c>
      <c r="QL8" s="267"/>
      <c r="QM8" s="267"/>
      <c r="QN8" s="267"/>
      <c r="QO8" s="286">
        <f>QO9+QO10+QO11+QO12+QO13</f>
        <v>2022</v>
      </c>
      <c r="QP8" s="286">
        <f>QP9+QP10+QP11+QP12+QP13</f>
        <v>38</v>
      </c>
      <c r="QQ8" s="286">
        <f>QQ9+QQ10+QQ11+QQ12+QQ13</f>
        <v>8</v>
      </c>
      <c r="QR8" s="286">
        <f>QR9+QR10+QR11+QR12+QR13</f>
        <v>0</v>
      </c>
      <c r="QS8" s="287">
        <f>QS9+QS10+QS11+QS12+QS13</f>
        <v>2060</v>
      </c>
      <c r="QT8" s="286">
        <f>QQ8+QR8</f>
        <v>8</v>
      </c>
      <c r="QU8" s="105">
        <f>QO8+QQ8</f>
        <v>2030</v>
      </c>
      <c r="QV8" s="105">
        <f>QP8+QR8</f>
        <v>38</v>
      </c>
      <c r="QW8" s="287">
        <f>QS8+QT8</f>
        <v>2068</v>
      </c>
      <c r="QX8" s="287">
        <f>QX9+QX10+QX11+QX12+QX13</f>
        <v>0</v>
      </c>
      <c r="QY8" s="287">
        <f>QY9+QY10+QY11+QY12+QY13</f>
        <v>1</v>
      </c>
      <c r="QZ8" s="287">
        <f>QZ9+QZ10+QZ11+QZ12+QZ13</f>
        <v>0</v>
      </c>
      <c r="RA8" s="287">
        <f>RA9+RA10+RA11+RA12+RA13</f>
        <v>0</v>
      </c>
      <c r="RB8" s="294">
        <f t="shared" ref="RB8:RB22" si="50">IF(QW8=0,0,(QX8+QY8+QZ8+RA8)/QW8)</f>
        <v>0.000483558994197292</v>
      </c>
    </row>
    <row r="9" s="4" customFormat="1" ht="16.35" spans="2:470">
      <c r="B9" s="38"/>
      <c r="C9" s="39" t="s">
        <v>83</v>
      </c>
      <c r="D9" s="122">
        <v>20</v>
      </c>
      <c r="E9" s="86"/>
      <c r="F9" s="86"/>
      <c r="G9" s="86"/>
      <c r="H9" s="123">
        <f>SUM(D9:G9)</f>
        <v>20</v>
      </c>
      <c r="I9" s="86"/>
      <c r="J9" s="86"/>
      <c r="K9" s="86"/>
      <c r="L9" s="122"/>
      <c r="M9" s="154"/>
      <c r="N9" s="127">
        <v>14</v>
      </c>
      <c r="O9" s="86"/>
      <c r="P9" s="86"/>
      <c r="Q9" s="166"/>
      <c r="R9" s="123">
        <f t="shared" ref="R9:R13" si="51">SUM(N9:Q9)</f>
        <v>14</v>
      </c>
      <c r="S9" s="86"/>
      <c r="T9" s="86"/>
      <c r="U9" s="86"/>
      <c r="V9" s="86"/>
      <c r="W9" s="156"/>
      <c r="X9" s="122">
        <v>34</v>
      </c>
      <c r="Y9" s="86"/>
      <c r="Z9" s="86"/>
      <c r="AA9" s="86"/>
      <c r="AB9" s="123">
        <f t="shared" ref="AB9:AB13" si="52">SUM(X9:AA9)</f>
        <v>34</v>
      </c>
      <c r="AC9" s="86"/>
      <c r="AD9" s="86"/>
      <c r="AE9" s="86"/>
      <c r="AF9" s="86"/>
      <c r="AG9" s="156"/>
      <c r="AH9" s="122">
        <v>30</v>
      </c>
      <c r="AI9" s="86"/>
      <c r="AJ9" s="86"/>
      <c r="AK9" s="86"/>
      <c r="AL9" s="123">
        <f t="shared" ref="AL9:AL13" si="53">SUM(AH9:AK9)</f>
        <v>30</v>
      </c>
      <c r="AM9" s="86"/>
      <c r="AN9" s="86"/>
      <c r="AO9" s="86"/>
      <c r="AP9" s="86"/>
      <c r="AQ9" s="156"/>
      <c r="AR9" s="122">
        <v>31</v>
      </c>
      <c r="AS9" s="86"/>
      <c r="AT9" s="86"/>
      <c r="AU9" s="86"/>
      <c r="AV9" s="123">
        <f t="shared" ref="AV9:AV13" si="54">SUM(AR9:AU9)</f>
        <v>31</v>
      </c>
      <c r="AW9" s="86"/>
      <c r="AX9" s="86"/>
      <c r="AY9" s="86"/>
      <c r="AZ9" s="86"/>
      <c r="BA9" s="156"/>
      <c r="BB9" s="122">
        <v>32</v>
      </c>
      <c r="BC9" s="86"/>
      <c r="BD9" s="86"/>
      <c r="BE9" s="86"/>
      <c r="BF9" s="123">
        <f t="shared" ref="BF9:BF13" si="55">SUM(BB9:BE9)</f>
        <v>32</v>
      </c>
      <c r="BG9" s="86"/>
      <c r="BH9" s="86"/>
      <c r="BI9" s="86"/>
      <c r="BJ9" s="86"/>
      <c r="BK9" s="156"/>
      <c r="BL9" s="122">
        <v>30</v>
      </c>
      <c r="BM9" s="86"/>
      <c r="BN9" s="86"/>
      <c r="BO9" s="86"/>
      <c r="BP9" s="123">
        <f t="shared" ref="BP9:BP13" si="56">SUM(BL9:BO9)</f>
        <v>30</v>
      </c>
      <c r="BQ9" s="86"/>
      <c r="BR9" s="86"/>
      <c r="BS9" s="86"/>
      <c r="BT9" s="86"/>
      <c r="BU9" s="156"/>
      <c r="BV9" s="122">
        <v>30</v>
      </c>
      <c r="BW9" s="86"/>
      <c r="BX9" s="86"/>
      <c r="BY9" s="166"/>
      <c r="BZ9" s="123">
        <f>BV9</f>
        <v>30</v>
      </c>
      <c r="CA9" s="86"/>
      <c r="CB9" s="86"/>
      <c r="CC9" s="86"/>
      <c r="CD9" s="86"/>
      <c r="CE9" s="156"/>
      <c r="CF9" s="122">
        <v>36</v>
      </c>
      <c r="CG9" s="86"/>
      <c r="CH9" s="86"/>
      <c r="CI9" s="86"/>
      <c r="CJ9" s="123">
        <f>SUM(CF9:CI9)</f>
        <v>36</v>
      </c>
      <c r="CK9" s="86"/>
      <c r="CL9" s="86"/>
      <c r="CM9" s="86"/>
      <c r="CN9" s="86"/>
      <c r="CO9" s="156"/>
      <c r="CP9" s="122">
        <v>35</v>
      </c>
      <c r="CQ9" s="127"/>
      <c r="CR9" s="86"/>
      <c r="CS9" s="166"/>
      <c r="CT9" s="123">
        <f>CP9</f>
        <v>35</v>
      </c>
      <c r="CU9" s="86"/>
      <c r="CV9" s="86"/>
      <c r="CW9" s="86"/>
      <c r="CX9" s="86"/>
      <c r="CY9" s="156"/>
      <c r="CZ9" s="122">
        <v>37</v>
      </c>
      <c r="DA9" s="86"/>
      <c r="DB9" s="86"/>
      <c r="DC9" s="166"/>
      <c r="DD9" s="123">
        <f t="shared" si="15"/>
        <v>37</v>
      </c>
      <c r="DE9" s="86"/>
      <c r="DF9" s="86"/>
      <c r="DG9" s="86"/>
      <c r="DH9" s="86"/>
      <c r="DI9" s="156"/>
      <c r="DJ9" s="122"/>
      <c r="DK9" s="86"/>
      <c r="DL9" s="86"/>
      <c r="DM9" s="86"/>
      <c r="DN9" s="123">
        <f>DJ9</f>
        <v>0</v>
      </c>
      <c r="DO9" s="86">
        <v>0</v>
      </c>
      <c r="DP9" s="86"/>
      <c r="DQ9" s="86"/>
      <c r="DR9" s="86"/>
      <c r="DS9" s="154"/>
      <c r="DT9" s="127"/>
      <c r="DU9" s="86"/>
      <c r="DV9" s="86"/>
      <c r="DW9" s="166"/>
      <c r="DX9" s="127"/>
      <c r="DY9" s="86"/>
      <c r="DZ9" s="86"/>
      <c r="EA9" s="86"/>
      <c r="EB9" s="86"/>
      <c r="EC9" s="156"/>
      <c r="ED9" s="122"/>
      <c r="EE9" s="86"/>
      <c r="EF9" s="86"/>
      <c r="EG9" s="86"/>
      <c r="EH9" s="123">
        <f t="shared" si="19"/>
        <v>0</v>
      </c>
      <c r="EI9" s="86"/>
      <c r="EJ9" s="86"/>
      <c r="EK9" s="86"/>
      <c r="EL9" s="86"/>
      <c r="EM9" s="156"/>
      <c r="EN9" s="86"/>
      <c r="EO9" s="86"/>
      <c r="EP9" s="86"/>
      <c r="EQ9" s="86"/>
      <c r="ER9" s="123">
        <f>EN9+EO9</f>
        <v>0</v>
      </c>
      <c r="ES9" s="127"/>
      <c r="ET9" s="86"/>
      <c r="EU9" s="86"/>
      <c r="EV9" s="122"/>
      <c r="EW9" s="156"/>
      <c r="EX9" s="86"/>
      <c r="EY9" s="86"/>
      <c r="EZ9" s="86"/>
      <c r="FA9" s="86"/>
      <c r="FB9" s="123">
        <f t="shared" si="21"/>
        <v>0</v>
      </c>
      <c r="FC9" s="127"/>
      <c r="FD9" s="86"/>
      <c r="FE9" s="86"/>
      <c r="FF9" s="122"/>
      <c r="FG9" s="156"/>
      <c r="FH9" s="86"/>
      <c r="FI9" s="86"/>
      <c r="FJ9" s="86"/>
      <c r="FK9" s="166"/>
      <c r="FL9" s="123">
        <f t="shared" si="22"/>
        <v>0</v>
      </c>
      <c r="FM9" s="86"/>
      <c r="FN9" s="86"/>
      <c r="FO9" s="86"/>
      <c r="FP9" s="86"/>
      <c r="FQ9" s="156"/>
      <c r="FR9" s="122"/>
      <c r="FS9" s="86"/>
      <c r="FT9" s="86"/>
      <c r="FU9" s="86"/>
      <c r="FV9" s="123">
        <f t="shared" si="23"/>
        <v>0</v>
      </c>
      <c r="FW9" s="86"/>
      <c r="FX9" s="86"/>
      <c r="FY9" s="86"/>
      <c r="FZ9" s="86"/>
      <c r="GA9" s="202"/>
      <c r="GB9" s="86"/>
      <c r="GC9" s="86"/>
      <c r="GD9" s="86"/>
      <c r="GE9" s="86"/>
      <c r="GF9" s="123">
        <f t="shared" si="24"/>
        <v>0</v>
      </c>
      <c r="GG9" s="86"/>
      <c r="GH9" s="86"/>
      <c r="GI9" s="86"/>
      <c r="GJ9" s="86"/>
      <c r="GK9" s="156"/>
      <c r="GL9" s="122"/>
      <c r="GM9" s="86"/>
      <c r="GN9" s="86"/>
      <c r="GO9" s="86"/>
      <c r="GP9" s="216">
        <f t="shared" si="25"/>
        <v>0</v>
      </c>
      <c r="GQ9" s="86"/>
      <c r="GR9" s="86"/>
      <c r="GS9" s="86"/>
      <c r="GT9" s="86"/>
      <c r="GU9" s="156"/>
      <c r="GV9" s="122"/>
      <c r="GW9" s="86"/>
      <c r="GX9" s="86"/>
      <c r="GY9" s="86"/>
      <c r="GZ9" s="123">
        <f t="shared" si="26"/>
        <v>0</v>
      </c>
      <c r="HA9" s="86"/>
      <c r="HB9" s="86"/>
      <c r="HC9" s="86"/>
      <c r="HD9" s="86"/>
      <c r="HE9" s="156"/>
      <c r="HF9" s="86"/>
      <c r="HG9" s="86"/>
      <c r="HH9" s="127"/>
      <c r="HI9" s="166"/>
      <c r="HJ9" s="123">
        <f t="shared" si="27"/>
        <v>0</v>
      </c>
      <c r="HK9" s="86"/>
      <c r="HL9" s="86"/>
      <c r="HM9" s="86"/>
      <c r="HN9" s="86"/>
      <c r="HO9" s="156"/>
      <c r="HP9" s="122"/>
      <c r="HQ9" s="86"/>
      <c r="HR9" s="86"/>
      <c r="HS9" s="86"/>
      <c r="HT9" s="123">
        <f t="shared" si="28"/>
        <v>0</v>
      </c>
      <c r="HU9" s="86"/>
      <c r="HV9" s="86"/>
      <c r="HW9" s="86"/>
      <c r="HX9" s="86"/>
      <c r="HY9" s="156"/>
      <c r="HZ9" s="86"/>
      <c r="IA9" s="86"/>
      <c r="IB9" s="86"/>
      <c r="IC9" s="86"/>
      <c r="ID9" s="123">
        <f t="shared" si="29"/>
        <v>0</v>
      </c>
      <c r="IE9" s="86"/>
      <c r="IF9" s="86"/>
      <c r="IG9" s="86"/>
      <c r="IH9" s="86"/>
      <c r="II9" s="154"/>
      <c r="IJ9" s="127"/>
      <c r="IK9" s="86"/>
      <c r="IL9" s="86"/>
      <c r="IM9" s="166"/>
      <c r="IN9" s="123">
        <f t="shared" si="30"/>
        <v>0</v>
      </c>
      <c r="IO9" s="86"/>
      <c r="IP9" s="86"/>
      <c r="IQ9" s="86"/>
      <c r="IR9" s="86"/>
      <c r="IS9" s="156"/>
      <c r="IT9" s="122"/>
      <c r="IU9" s="86"/>
      <c r="IV9" s="86"/>
      <c r="IW9" s="86"/>
      <c r="IX9" s="231">
        <f t="shared" si="31"/>
        <v>0</v>
      </c>
      <c r="IY9" s="86"/>
      <c r="IZ9" s="86"/>
      <c r="JA9" s="86"/>
      <c r="JB9" s="86"/>
      <c r="JC9" s="232"/>
      <c r="JD9" s="86"/>
      <c r="JE9" s="86"/>
      <c r="JF9" s="86"/>
      <c r="JG9" s="86"/>
      <c r="JH9" s="123">
        <f t="shared" si="32"/>
        <v>0</v>
      </c>
      <c r="JI9" s="86"/>
      <c r="JJ9" s="86"/>
      <c r="JK9" s="86"/>
      <c r="JL9" s="86"/>
      <c r="JM9" s="232"/>
      <c r="JN9" s="122"/>
      <c r="JO9" s="86"/>
      <c r="JP9" s="86"/>
      <c r="JQ9" s="86"/>
      <c r="JR9" s="123">
        <f t="shared" si="33"/>
        <v>0</v>
      </c>
      <c r="JS9" s="86"/>
      <c r="JT9" s="86"/>
      <c r="JU9" s="86"/>
      <c r="JV9" s="86"/>
      <c r="JW9" s="156"/>
      <c r="JX9" s="86"/>
      <c r="JY9" s="86"/>
      <c r="JZ9" s="86"/>
      <c r="KA9" s="86">
        <v>0</v>
      </c>
      <c r="KB9" s="123">
        <f t="shared" si="34"/>
        <v>0</v>
      </c>
      <c r="KC9" s="86"/>
      <c r="KD9" s="86"/>
      <c r="KE9" s="86"/>
      <c r="KF9" s="86"/>
      <c r="KG9" s="156"/>
      <c r="KH9" s="122"/>
      <c r="KI9" s="86"/>
      <c r="KJ9" s="86"/>
      <c r="KK9" s="86"/>
      <c r="KL9" s="123">
        <f t="shared" si="35"/>
        <v>0</v>
      </c>
      <c r="KM9" s="86"/>
      <c r="KN9" s="86"/>
      <c r="KO9" s="86"/>
      <c r="KP9" s="86"/>
      <c r="KQ9" s="156"/>
      <c r="KR9" s="86"/>
      <c r="KS9" s="86"/>
      <c r="KT9" s="86"/>
      <c r="KU9" s="86"/>
      <c r="KV9" s="123">
        <f t="shared" si="36"/>
        <v>0</v>
      </c>
      <c r="KW9" s="86"/>
      <c r="KX9" s="86"/>
      <c r="KY9" s="86"/>
      <c r="KZ9" s="86"/>
      <c r="LA9" s="156"/>
      <c r="LB9" s="122"/>
      <c r="LC9" s="86"/>
      <c r="LD9" s="86"/>
      <c r="LE9" s="86"/>
      <c r="LF9" s="123">
        <f t="shared" si="37"/>
        <v>0</v>
      </c>
      <c r="LG9" s="127"/>
      <c r="LH9" s="86"/>
      <c r="LI9" s="86"/>
      <c r="LJ9" s="86"/>
      <c r="LK9" s="156"/>
      <c r="LL9" s="86"/>
      <c r="LM9" s="86"/>
      <c r="LN9" s="86"/>
      <c r="LO9" s="86"/>
      <c r="LP9" s="123">
        <f t="shared" si="38"/>
        <v>0</v>
      </c>
      <c r="LQ9" s="127"/>
      <c r="LR9" s="86"/>
      <c r="LS9" s="86"/>
      <c r="LT9" s="86"/>
      <c r="LU9" s="154"/>
      <c r="LV9" s="127"/>
      <c r="LW9" s="86"/>
      <c r="LX9" s="86"/>
      <c r="LY9" s="86"/>
      <c r="LZ9" s="123">
        <f t="shared" si="39"/>
        <v>0</v>
      </c>
      <c r="MA9" s="86"/>
      <c r="MB9" s="86"/>
      <c r="MC9" s="86"/>
      <c r="MD9" s="86"/>
      <c r="ME9" s="154"/>
      <c r="MF9" s="122"/>
      <c r="MG9" s="86"/>
      <c r="MH9" s="86"/>
      <c r="MI9" s="86"/>
      <c r="MJ9" s="123">
        <f t="shared" si="40"/>
        <v>0</v>
      </c>
      <c r="MK9" s="86"/>
      <c r="ML9" s="86"/>
      <c r="MM9" s="86"/>
      <c r="MN9" s="86"/>
      <c r="MO9" s="156"/>
      <c r="MP9" s="86"/>
      <c r="MQ9" s="86"/>
      <c r="MR9" s="86"/>
      <c r="MS9" s="86"/>
      <c r="MT9" s="123">
        <f t="shared" si="41"/>
        <v>0</v>
      </c>
      <c r="MU9" s="86"/>
      <c r="MV9" s="86"/>
      <c r="MW9" s="86"/>
      <c r="MX9" s="86"/>
      <c r="MY9" s="156"/>
      <c r="MZ9" s="122"/>
      <c r="NA9" s="86"/>
      <c r="NB9" s="86"/>
      <c r="NC9" s="86">
        <v>0</v>
      </c>
      <c r="ND9" s="123">
        <f t="shared" si="42"/>
        <v>0</v>
      </c>
      <c r="NE9" s="86"/>
      <c r="NF9" s="86"/>
      <c r="NG9" s="86"/>
      <c r="NH9" s="86"/>
      <c r="NI9" s="156"/>
      <c r="NJ9" s="86"/>
      <c r="NK9" s="86"/>
      <c r="NL9" s="86"/>
      <c r="NM9" s="86"/>
      <c r="NN9" s="123">
        <f t="shared" si="43"/>
        <v>0</v>
      </c>
      <c r="NO9" s="86"/>
      <c r="NP9" s="86"/>
      <c r="NQ9" s="86"/>
      <c r="NR9" s="86"/>
      <c r="NS9" s="156"/>
      <c r="NT9" s="122"/>
      <c r="NU9" s="86"/>
      <c r="NV9" s="86"/>
      <c r="NW9" s="86"/>
      <c r="NX9" s="123">
        <f t="shared" si="44"/>
        <v>0</v>
      </c>
      <c r="NY9" s="127"/>
      <c r="NZ9" s="86"/>
      <c r="OA9" s="86"/>
      <c r="OB9" s="86"/>
      <c r="OC9" s="156"/>
      <c r="OD9" s="122"/>
      <c r="OE9" s="86"/>
      <c r="OF9" s="86"/>
      <c r="OG9" s="86"/>
      <c r="OH9" s="123">
        <f t="shared" ref="OH8:OH22" si="57">SUM(OD9:OG9)</f>
        <v>0</v>
      </c>
      <c r="OI9" s="86"/>
      <c r="OJ9" s="86"/>
      <c r="OK9" s="86"/>
      <c r="OL9" s="86"/>
      <c r="OM9" s="156"/>
      <c r="ON9" s="86"/>
      <c r="OO9" s="86"/>
      <c r="OP9" s="86"/>
      <c r="OQ9" s="86"/>
      <c r="OR9" s="123">
        <f t="shared" si="45"/>
        <v>0</v>
      </c>
      <c r="OS9" s="86"/>
      <c r="OT9" s="86"/>
      <c r="OU9" s="86"/>
      <c r="OV9" s="86"/>
      <c r="OW9" s="156"/>
      <c r="OX9" s="86"/>
      <c r="OY9" s="86"/>
      <c r="OZ9" s="86"/>
      <c r="PA9" s="86"/>
      <c r="PB9" s="123">
        <f t="shared" si="46"/>
        <v>0</v>
      </c>
      <c r="PC9" s="127"/>
      <c r="PD9" s="86"/>
      <c r="PE9" s="86"/>
      <c r="PF9" s="86"/>
      <c r="PG9" s="156"/>
      <c r="PH9" s="122"/>
      <c r="PI9" s="86"/>
      <c r="PJ9" s="86"/>
      <c r="PK9" s="86"/>
      <c r="PL9" s="123">
        <f t="shared" si="47"/>
        <v>0</v>
      </c>
      <c r="PM9" s="86"/>
      <c r="PN9" s="86"/>
      <c r="PO9" s="86"/>
      <c r="PP9" s="86"/>
      <c r="PQ9" s="156"/>
      <c r="PR9" s="122"/>
      <c r="PS9" s="86"/>
      <c r="PT9" s="86"/>
      <c r="PU9" s="166"/>
      <c r="PV9" s="123">
        <f t="shared" si="48"/>
        <v>0</v>
      </c>
      <c r="PW9" s="86"/>
      <c r="PX9" s="86"/>
      <c r="PY9" s="86"/>
      <c r="PZ9" s="86"/>
      <c r="QA9" s="156"/>
      <c r="QB9" s="86"/>
      <c r="QC9" s="86"/>
      <c r="QD9" s="86"/>
      <c r="QE9" s="86"/>
      <c r="QF9" s="123">
        <f t="shared" si="49"/>
        <v>0</v>
      </c>
      <c r="QG9" s="86"/>
      <c r="QH9" s="86"/>
      <c r="QI9" s="86"/>
      <c r="QJ9" s="86"/>
      <c r="QK9" s="156"/>
      <c r="QL9" s="268"/>
      <c r="QM9" s="268"/>
      <c r="QN9" s="268"/>
      <c r="QO9" s="288">
        <f>D9+N9+X9+AH9+AR9+BB9+BL9+BV9+CF9+CP9+CZ9+DJ9+DT9+ED9+EN9+EX9+FH9+FR9+GB9+GL9+GV9+HF9+HP9+HZ9+IJ9+IT9+JD9+JN9+JX9+KH9+KR9+LB9+LL9+LV9+MF9+MP9+MZ9+NJ9+NT9+OD9+ON9+OX9+PH9+PR9+QB9</f>
        <v>329</v>
      </c>
      <c r="QP9" s="288">
        <f>E9+O9+Y9+AI9+AS9+BC9+BM9+BW9+CG9+CQ9+DA9+DK9+DU9+EE9+EO9+EY9+FI9+FS9+GC9+GM9+GW9+HG9+HQ9+IA9+IK9+IU9+JE9+JO9+JY9+KI9+KS9+LC9+LM9+LW9+MG9+MQ9+NA9+NK9+NU9+OE9+OO9+OY9+PI9+PS9+QC9</f>
        <v>0</v>
      </c>
      <c r="QQ9" s="288">
        <f>F9+P9+Z9+AJ9+AT9+BD9+BN9+BX9+CH9+CR9+DB9+DL9+DV9+EF9+EP9+EZ9+FJ9+FT9+GD9+GN9+GX9+HH9+HR9+IB9+IL9+IV9+JF9+JP9+JZ9+KJ9+KT9+LD9+LN9+LX9+MH9+MR9+NB9+NL9+NV9+OF9+OP9+OZ9+PJ9+PT9+QD9</f>
        <v>0</v>
      </c>
      <c r="QR9" s="288">
        <f>G9+Q9+AA9+AK9+AU9+BE9+BO9+BY9+CI9+CS9+DC9+DM9+DW9+EG9+EQ9+FA9+FK9+FU9+GE9+GO9+GY9+HI9+HS9+IC9+IM9+IW9+JG9+JQ9+KA9+KK9+KU9+LE9+LO9+LY9+MI9+MS9+NC9+NM9+NW9+OG9+OQ9+PA9+PK9+PU9+QE9</f>
        <v>0</v>
      </c>
      <c r="QS9" s="289">
        <f>QO9+QP9</f>
        <v>329</v>
      </c>
      <c r="QT9" s="289">
        <f>QQ9+QR9</f>
        <v>0</v>
      </c>
      <c r="QU9" s="289">
        <f t="shared" ref="QU9:QV13" si="58">QO9+QQ9</f>
        <v>329</v>
      </c>
      <c r="QV9" s="289">
        <f t="shared" si="58"/>
        <v>0</v>
      </c>
      <c r="QW9" s="289">
        <f>QU9+QV9</f>
        <v>329</v>
      </c>
      <c r="QX9" s="289">
        <f>I9+S9+AC9+AM9+AW9+BG9+BQ9+CA9+CK9+CU9+DE9+DO9+DY9+EI9+ES9+FC9+FM9+FW9+GG9+GQ9+HA9+HK9+HU9+IE9+IO9+IY9+JI9+JS9+KC9+KM9+KW9+LG9+LQ9+MA9+MK9+MU9+NE9+NO9+NY9+OI9+OS9+PC9+PM9+PW9+QG9</f>
        <v>0</v>
      </c>
      <c r="QY9" s="289">
        <f>J9+T9+AD9+AN9+AX9+BH9+BR9+CB9+CL9+CV9+DF9+DP9+DZ9+EJ9+ET9+FD9+FN9+FX9+GH9+GR9+HB9+HL9+HV9+IF9+IP9+IZ9+JJ9+JT9+KD9+KN9+KX9+LH9+LR9+MB9+ML9+MV9+NF9+NP9+NZ9+OJ9+OT9+PD9+PN9+PX9+QH9</f>
        <v>0</v>
      </c>
      <c r="QZ9" s="289">
        <f>K9+U9+AE9+AO9+AY9+BI9+BS9+CC9+CM9+CW9+DG9+DQ9+EA9+EK9+EU9+FE9+FO9+FY9+GI9+GS9+HC9+HM9+HW9+IG9+IQ9+JA9+JK9+JU9+KE9+KO9+KY9+LI9+LS9+MC9+MM9+MW9+NG9+NQ9+OA9+OK9+OU9+PE9+PO9+PY9+QI9</f>
        <v>0</v>
      </c>
      <c r="RA9" s="289">
        <f>L9+V9+AF9+AP9+AZ9+BJ9+BT9+CD9+CN9+CX9+DH9+DR9+EB9+EL9+EV9+FF9+FP9+FZ9+GJ9+GT9+HD9+HN9+HX9+IH9+IR9+JB9+JL9+JV9+KF9+KP9+KZ9+LJ9+LT9+MD9+MN9+MX9+NH9+NR9+OB9+OL9+OV9+PF9+PP9+PZ9+QJ9</f>
        <v>0</v>
      </c>
      <c r="RB9" s="295">
        <f t="shared" si="50"/>
        <v>0</v>
      </c>
    </row>
    <row r="10" s="4" customFormat="1" ht="16.35" spans="2:470">
      <c r="B10" s="38"/>
      <c r="C10" s="39" t="s">
        <v>84</v>
      </c>
      <c r="D10" s="122">
        <v>37</v>
      </c>
      <c r="E10" s="86"/>
      <c r="F10" s="86"/>
      <c r="G10" s="86"/>
      <c r="H10" s="123">
        <f>SUM(D10:G10)</f>
        <v>37</v>
      </c>
      <c r="I10" s="86"/>
      <c r="J10" s="86"/>
      <c r="K10" s="86"/>
      <c r="L10" s="122"/>
      <c r="M10" s="154"/>
      <c r="N10" s="127">
        <v>48</v>
      </c>
      <c r="O10" s="86"/>
      <c r="P10" s="86"/>
      <c r="Q10" s="166"/>
      <c r="R10" s="123">
        <f t="shared" si="51"/>
        <v>48</v>
      </c>
      <c r="S10" s="86"/>
      <c r="T10" s="86"/>
      <c r="U10" s="86"/>
      <c r="V10" s="86"/>
      <c r="W10" s="156"/>
      <c r="X10" s="122">
        <v>50</v>
      </c>
      <c r="Y10" s="86"/>
      <c r="Z10" s="86">
        <v>1</v>
      </c>
      <c r="AA10" s="86"/>
      <c r="AB10" s="123">
        <f t="shared" si="52"/>
        <v>51</v>
      </c>
      <c r="AC10" s="86"/>
      <c r="AD10" s="86"/>
      <c r="AE10" s="86"/>
      <c r="AF10" s="86"/>
      <c r="AG10" s="156"/>
      <c r="AH10" s="122">
        <v>13</v>
      </c>
      <c r="AI10" s="86">
        <v>38</v>
      </c>
      <c r="AJ10" s="86"/>
      <c r="AK10" s="86"/>
      <c r="AL10" s="123">
        <f t="shared" si="53"/>
        <v>51</v>
      </c>
      <c r="AM10" s="86"/>
      <c r="AN10" s="86"/>
      <c r="AO10" s="86"/>
      <c r="AP10" s="86"/>
      <c r="AQ10" s="156"/>
      <c r="AR10" s="122">
        <v>56</v>
      </c>
      <c r="AS10" s="86"/>
      <c r="AT10" s="86"/>
      <c r="AU10" s="86"/>
      <c r="AV10" s="123">
        <f t="shared" si="54"/>
        <v>56</v>
      </c>
      <c r="AW10" s="86"/>
      <c r="AX10" s="86"/>
      <c r="AY10" s="86"/>
      <c r="AZ10" s="86"/>
      <c r="BA10" s="156"/>
      <c r="BB10" s="122">
        <v>53</v>
      </c>
      <c r="BC10" s="86"/>
      <c r="BD10" s="86"/>
      <c r="BE10" s="86"/>
      <c r="BF10" s="123">
        <f t="shared" si="55"/>
        <v>53</v>
      </c>
      <c r="BG10" s="86"/>
      <c r="BH10" s="86"/>
      <c r="BI10" s="86"/>
      <c r="BJ10" s="86"/>
      <c r="BK10" s="156"/>
      <c r="BL10" s="122">
        <v>45</v>
      </c>
      <c r="BM10" s="86"/>
      <c r="BN10" s="86"/>
      <c r="BO10" s="86"/>
      <c r="BP10" s="123">
        <f t="shared" si="56"/>
        <v>45</v>
      </c>
      <c r="BQ10" s="86"/>
      <c r="BR10" s="86">
        <v>1</v>
      </c>
      <c r="BS10" s="86"/>
      <c r="BT10" s="86"/>
      <c r="BU10" s="156"/>
      <c r="BV10" s="122">
        <v>54</v>
      </c>
      <c r="BW10" s="86"/>
      <c r="BX10" s="86"/>
      <c r="BY10" s="166"/>
      <c r="BZ10" s="123">
        <f>BW10+BY10+BV10</f>
        <v>54</v>
      </c>
      <c r="CA10" s="86"/>
      <c r="CB10" s="86"/>
      <c r="CC10" s="86"/>
      <c r="CD10" s="86"/>
      <c r="CE10" s="156"/>
      <c r="CF10" s="122">
        <v>50</v>
      </c>
      <c r="CG10" s="86"/>
      <c r="CH10" s="86">
        <v>2</v>
      </c>
      <c r="CI10" s="86"/>
      <c r="CJ10" s="123">
        <f>SUM(CF10:CI10)</f>
        <v>52</v>
      </c>
      <c r="CK10" s="86"/>
      <c r="CL10" s="86"/>
      <c r="CM10" s="86"/>
      <c r="CN10" s="86"/>
      <c r="CO10" s="156"/>
      <c r="CP10" s="122">
        <v>56</v>
      </c>
      <c r="CQ10" s="127"/>
      <c r="CR10" s="86">
        <v>2</v>
      </c>
      <c r="CS10" s="166"/>
      <c r="CT10" s="123">
        <f>CP10+CR10</f>
        <v>58</v>
      </c>
      <c r="CU10" s="86"/>
      <c r="CV10" s="86"/>
      <c r="CW10" s="86"/>
      <c r="CX10" s="86"/>
      <c r="CY10" s="156"/>
      <c r="CZ10" s="122">
        <v>46</v>
      </c>
      <c r="DA10" s="86"/>
      <c r="DB10" s="86"/>
      <c r="DC10" s="166"/>
      <c r="DD10" s="123">
        <f t="shared" si="15"/>
        <v>46</v>
      </c>
      <c r="DE10" s="86"/>
      <c r="DF10" s="86"/>
      <c r="DG10" s="86"/>
      <c r="DH10" s="86"/>
      <c r="DI10" s="156"/>
      <c r="DJ10" s="122"/>
      <c r="DK10" s="86"/>
      <c r="DL10" s="86"/>
      <c r="DM10" s="86"/>
      <c r="DN10" s="123">
        <f>DK10</f>
        <v>0</v>
      </c>
      <c r="DO10" s="86"/>
      <c r="DP10" s="86"/>
      <c r="DQ10" s="86"/>
      <c r="DR10" s="86"/>
      <c r="DS10" s="154"/>
      <c r="DT10" s="127"/>
      <c r="DU10" s="86"/>
      <c r="DV10" s="86"/>
      <c r="DW10" s="166"/>
      <c r="DX10" s="127"/>
      <c r="DY10" s="86"/>
      <c r="DZ10" s="86"/>
      <c r="EA10" s="86"/>
      <c r="EB10" s="86"/>
      <c r="EC10" s="156"/>
      <c r="ED10" s="122"/>
      <c r="EE10" s="86"/>
      <c r="EF10" s="86"/>
      <c r="EG10" s="86"/>
      <c r="EH10" s="123">
        <f t="shared" si="19"/>
        <v>0</v>
      </c>
      <c r="EI10" s="86"/>
      <c r="EJ10" s="86"/>
      <c r="EK10" s="86"/>
      <c r="EL10" s="86"/>
      <c r="EM10" s="156"/>
      <c r="EN10" s="86"/>
      <c r="EO10" s="86"/>
      <c r="EP10" s="86"/>
      <c r="EQ10" s="86"/>
      <c r="ER10" s="123">
        <f>EN10+EO10</f>
        <v>0</v>
      </c>
      <c r="ES10" s="127"/>
      <c r="ET10" s="86"/>
      <c r="EU10" s="86"/>
      <c r="EV10" s="122"/>
      <c r="EW10" s="156"/>
      <c r="EX10" s="86"/>
      <c r="EY10" s="86"/>
      <c r="EZ10" s="86"/>
      <c r="FA10" s="86"/>
      <c r="FB10" s="123">
        <f t="shared" si="21"/>
        <v>0</v>
      </c>
      <c r="FC10" s="127"/>
      <c r="FD10" s="86"/>
      <c r="FE10" s="86"/>
      <c r="FF10" s="122"/>
      <c r="FG10" s="156"/>
      <c r="FI10" s="86"/>
      <c r="FJ10" s="86"/>
      <c r="FK10" s="166"/>
      <c r="FL10" s="123">
        <f t="shared" si="22"/>
        <v>0</v>
      </c>
      <c r="FM10" s="86"/>
      <c r="FN10" s="86"/>
      <c r="FO10" s="86"/>
      <c r="FP10" s="86"/>
      <c r="FQ10" s="156"/>
      <c r="FR10" s="122"/>
      <c r="FS10" s="86"/>
      <c r="FT10" s="86"/>
      <c r="FU10" s="86"/>
      <c r="FV10" s="123">
        <f t="shared" si="23"/>
        <v>0</v>
      </c>
      <c r="FW10" s="86"/>
      <c r="FX10" s="86"/>
      <c r="FY10" s="86"/>
      <c r="FZ10" s="86"/>
      <c r="GA10" s="202"/>
      <c r="GB10" s="86"/>
      <c r="GC10" s="86"/>
      <c r="GD10" s="86"/>
      <c r="GE10" s="86"/>
      <c r="GF10" s="123">
        <f t="shared" si="24"/>
        <v>0</v>
      </c>
      <c r="GG10" s="86"/>
      <c r="GH10" s="86"/>
      <c r="GI10" s="86"/>
      <c r="GJ10" s="86"/>
      <c r="GK10" s="156"/>
      <c r="GL10" s="122"/>
      <c r="GM10" s="86"/>
      <c r="GN10" s="86"/>
      <c r="GO10" s="86"/>
      <c r="GP10" s="216">
        <f t="shared" si="25"/>
        <v>0</v>
      </c>
      <c r="GQ10" s="86"/>
      <c r="GR10" s="86"/>
      <c r="GS10" s="86"/>
      <c r="GT10" s="86"/>
      <c r="GU10" s="156"/>
      <c r="GV10" s="122"/>
      <c r="GW10" s="86"/>
      <c r="GX10" s="86"/>
      <c r="GY10" s="86"/>
      <c r="GZ10" s="123">
        <f t="shared" si="26"/>
        <v>0</v>
      </c>
      <c r="HA10" s="86"/>
      <c r="HB10" s="86"/>
      <c r="HC10" s="86"/>
      <c r="HD10" s="86"/>
      <c r="HE10" s="156"/>
      <c r="HF10" s="86"/>
      <c r="HG10" s="86"/>
      <c r="HH10" s="127"/>
      <c r="HI10" s="166"/>
      <c r="HJ10" s="123">
        <f t="shared" si="27"/>
        <v>0</v>
      </c>
      <c r="HK10" s="86"/>
      <c r="HL10" s="86"/>
      <c r="HM10" s="86"/>
      <c r="HN10" s="86"/>
      <c r="HO10" s="156"/>
      <c r="HP10" s="122"/>
      <c r="HQ10" s="86"/>
      <c r="HR10" s="86"/>
      <c r="HS10" s="86"/>
      <c r="HT10" s="123">
        <f t="shared" si="28"/>
        <v>0</v>
      </c>
      <c r="HU10" s="86"/>
      <c r="HV10" s="86"/>
      <c r="HW10" s="86"/>
      <c r="HX10" s="86"/>
      <c r="HY10" s="156"/>
      <c r="HZ10" s="86"/>
      <c r="IA10" s="86"/>
      <c r="IB10" s="86"/>
      <c r="IC10" s="86">
        <v>0</v>
      </c>
      <c r="ID10" s="123">
        <f t="shared" si="29"/>
        <v>0</v>
      </c>
      <c r="IE10" s="86"/>
      <c r="IF10" s="86"/>
      <c r="IG10" s="86"/>
      <c r="IH10" s="86"/>
      <c r="II10" s="154"/>
      <c r="IJ10" s="127"/>
      <c r="IK10" s="86"/>
      <c r="IL10" s="86"/>
      <c r="IM10" s="166"/>
      <c r="IN10" s="123">
        <f t="shared" si="30"/>
        <v>0</v>
      </c>
      <c r="IO10" s="86"/>
      <c r="IP10" s="86"/>
      <c r="IQ10" s="86"/>
      <c r="IR10" s="86"/>
      <c r="IS10" s="156"/>
      <c r="IT10" s="122"/>
      <c r="IU10" s="86"/>
      <c r="IV10" s="86"/>
      <c r="IW10" s="86">
        <v>0</v>
      </c>
      <c r="IX10" s="231">
        <f t="shared" si="31"/>
        <v>0</v>
      </c>
      <c r="IY10" s="86"/>
      <c r="IZ10" s="86"/>
      <c r="JA10" s="86"/>
      <c r="JB10" s="86"/>
      <c r="JC10" s="232"/>
      <c r="JD10" s="86"/>
      <c r="JE10" s="86"/>
      <c r="JF10" s="86"/>
      <c r="JG10" s="86"/>
      <c r="JH10" s="123">
        <f t="shared" si="32"/>
        <v>0</v>
      </c>
      <c r="JI10" s="86"/>
      <c r="JJ10" s="86"/>
      <c r="JK10" s="86"/>
      <c r="JL10" s="86"/>
      <c r="JM10" s="232"/>
      <c r="JN10" s="122"/>
      <c r="JO10" s="86"/>
      <c r="JP10" s="86"/>
      <c r="JQ10" s="86"/>
      <c r="JR10" s="123">
        <f t="shared" si="33"/>
        <v>0</v>
      </c>
      <c r="JS10" s="86"/>
      <c r="JT10" s="86"/>
      <c r="JU10" s="86"/>
      <c r="JV10" s="86"/>
      <c r="JW10" s="156"/>
      <c r="JX10" s="86"/>
      <c r="JY10" s="86"/>
      <c r="JZ10" s="86"/>
      <c r="KA10" s="86">
        <v>0</v>
      </c>
      <c r="KB10" s="123">
        <f t="shared" si="34"/>
        <v>0</v>
      </c>
      <c r="KC10" s="86"/>
      <c r="KD10" s="86"/>
      <c r="KE10" s="86"/>
      <c r="KF10" s="86"/>
      <c r="KG10" s="156"/>
      <c r="KH10" s="122"/>
      <c r="KI10" s="86"/>
      <c r="KJ10" s="86"/>
      <c r="KK10" s="86"/>
      <c r="KL10" s="123">
        <f t="shared" si="35"/>
        <v>0</v>
      </c>
      <c r="KM10" s="86"/>
      <c r="KN10" s="86"/>
      <c r="KO10" s="86"/>
      <c r="KP10" s="86"/>
      <c r="KQ10" s="156"/>
      <c r="KR10" s="86"/>
      <c r="KS10" s="86"/>
      <c r="KT10" s="86"/>
      <c r="KU10" s="86"/>
      <c r="KV10" s="123">
        <f t="shared" si="36"/>
        <v>0</v>
      </c>
      <c r="KW10" s="86"/>
      <c r="KX10" s="86"/>
      <c r="KY10" s="86"/>
      <c r="KZ10" s="86"/>
      <c r="LA10" s="156"/>
      <c r="LB10" s="122"/>
      <c r="LC10" s="86"/>
      <c r="LD10" s="86"/>
      <c r="LE10" s="86"/>
      <c r="LF10" s="123">
        <f t="shared" si="37"/>
        <v>0</v>
      </c>
      <c r="LG10" s="127"/>
      <c r="LH10" s="86"/>
      <c r="LI10" s="86"/>
      <c r="LJ10" s="86"/>
      <c r="LK10" s="156"/>
      <c r="LL10" s="86"/>
      <c r="LM10" s="86"/>
      <c r="LN10" s="86"/>
      <c r="LO10" s="86"/>
      <c r="LP10" s="123">
        <f t="shared" si="38"/>
        <v>0</v>
      </c>
      <c r="LQ10" s="127"/>
      <c r="LR10" s="86"/>
      <c r="LS10" s="86"/>
      <c r="LT10" s="86"/>
      <c r="LU10" s="154"/>
      <c r="LV10" s="127"/>
      <c r="LW10" s="86"/>
      <c r="LX10" s="86"/>
      <c r="LY10" s="86"/>
      <c r="LZ10" s="123">
        <f t="shared" si="39"/>
        <v>0</v>
      </c>
      <c r="MA10" s="86"/>
      <c r="MB10" s="86"/>
      <c r="MC10" s="86"/>
      <c r="MD10" s="86"/>
      <c r="ME10" s="154"/>
      <c r="MF10" s="122"/>
      <c r="MG10" s="86"/>
      <c r="MH10" s="86"/>
      <c r="MI10" s="86"/>
      <c r="MJ10" s="123">
        <f t="shared" si="40"/>
        <v>0</v>
      </c>
      <c r="MK10" s="86"/>
      <c r="ML10" s="86"/>
      <c r="MM10" s="86"/>
      <c r="MN10" s="86"/>
      <c r="MO10" s="156"/>
      <c r="MP10" s="86"/>
      <c r="MQ10" s="86"/>
      <c r="MR10" s="86"/>
      <c r="MS10" s="86"/>
      <c r="MT10" s="123">
        <f t="shared" si="41"/>
        <v>0</v>
      </c>
      <c r="MU10" s="86"/>
      <c r="MV10" s="86"/>
      <c r="MW10" s="86"/>
      <c r="MX10" s="86"/>
      <c r="MY10" s="156"/>
      <c r="MZ10" s="122"/>
      <c r="NA10" s="86"/>
      <c r="NB10" s="86"/>
      <c r="NC10" s="86">
        <v>0</v>
      </c>
      <c r="ND10" s="123">
        <f t="shared" si="42"/>
        <v>0</v>
      </c>
      <c r="NE10" s="86"/>
      <c r="NF10" s="86"/>
      <c r="NG10" s="86"/>
      <c r="NH10" s="86"/>
      <c r="NI10" s="156"/>
      <c r="NJ10" s="86"/>
      <c r="NK10" s="86"/>
      <c r="NL10" s="86"/>
      <c r="NM10" s="86"/>
      <c r="NN10" s="123">
        <f t="shared" si="43"/>
        <v>0</v>
      </c>
      <c r="NO10" s="86"/>
      <c r="NP10" s="86"/>
      <c r="NQ10" s="86"/>
      <c r="NR10" s="86"/>
      <c r="NS10" s="156"/>
      <c r="NT10" s="122"/>
      <c r="NU10" s="86"/>
      <c r="NV10" s="86"/>
      <c r="NW10" s="86"/>
      <c r="NX10" s="123">
        <f t="shared" si="44"/>
        <v>0</v>
      </c>
      <c r="NY10" s="127"/>
      <c r="NZ10" s="86"/>
      <c r="OA10" s="86"/>
      <c r="OB10" s="86"/>
      <c r="OC10" s="156"/>
      <c r="OD10" s="122"/>
      <c r="OE10" s="86"/>
      <c r="OF10" s="86"/>
      <c r="OG10" s="86"/>
      <c r="OH10" s="123">
        <f t="shared" si="57"/>
        <v>0</v>
      </c>
      <c r="OI10" s="86"/>
      <c r="OJ10" s="86"/>
      <c r="OK10" s="86"/>
      <c r="OL10" s="86"/>
      <c r="OM10" s="156"/>
      <c r="ON10" s="86"/>
      <c r="OO10" s="86"/>
      <c r="OP10" s="86"/>
      <c r="OQ10" s="86">
        <v>0</v>
      </c>
      <c r="OR10" s="123">
        <f t="shared" si="45"/>
        <v>0</v>
      </c>
      <c r="OS10" s="86"/>
      <c r="OT10" s="86"/>
      <c r="OU10" s="86"/>
      <c r="OV10" s="86"/>
      <c r="OW10" s="156"/>
      <c r="OX10" s="86"/>
      <c r="OY10" s="86"/>
      <c r="OZ10" s="86"/>
      <c r="PA10" s="86"/>
      <c r="PB10" s="123">
        <f t="shared" si="46"/>
        <v>0</v>
      </c>
      <c r="PC10" s="127"/>
      <c r="PD10" s="86"/>
      <c r="PE10" s="86"/>
      <c r="PF10" s="86"/>
      <c r="PG10" s="156"/>
      <c r="PH10" s="122"/>
      <c r="PI10" s="86"/>
      <c r="PJ10" s="86"/>
      <c r="PK10" s="86"/>
      <c r="PL10" s="123">
        <f t="shared" si="47"/>
        <v>0</v>
      </c>
      <c r="PM10" s="86"/>
      <c r="PN10" s="86"/>
      <c r="PO10" s="86"/>
      <c r="PP10" s="86"/>
      <c r="PQ10" s="156"/>
      <c r="PR10" s="122"/>
      <c r="PS10" s="86"/>
      <c r="PT10" s="86"/>
      <c r="PU10" s="166"/>
      <c r="PV10" s="123">
        <f t="shared" si="48"/>
        <v>0</v>
      </c>
      <c r="PW10" s="86"/>
      <c r="PX10" s="86"/>
      <c r="PY10" s="86"/>
      <c r="PZ10" s="86"/>
      <c r="QA10" s="156"/>
      <c r="QB10" s="86"/>
      <c r="QC10" s="86"/>
      <c r="QD10" s="86"/>
      <c r="QE10" s="86"/>
      <c r="QF10" s="123">
        <f t="shared" si="49"/>
        <v>0</v>
      </c>
      <c r="QG10" s="86"/>
      <c r="QH10" s="86"/>
      <c r="QI10" s="86"/>
      <c r="QJ10" s="86"/>
      <c r="QK10" s="156"/>
      <c r="QL10" s="268"/>
      <c r="QM10" s="268"/>
      <c r="QN10" s="268"/>
      <c r="QO10" s="288">
        <f t="shared" ref="QO10:QO22" si="59">D10+N10+X10+AH10+AR10+BB10+BL10+BV10+CF10+CP10+CZ10+DJ10+DT10+ED10+EN10+EX10+FH10+FR10+GB10+GL10+GV10+HF10+HP10+HZ10+IJ10+IT10+JD10+JN10+JX10+KH10+KR10+LB10+LL10+LV10+MF10+MP10+MZ10+NJ10+NT10+OD10+ON10+OX10+PH10+PR10+QB10</f>
        <v>508</v>
      </c>
      <c r="QP10" s="288">
        <f t="shared" ref="QP10:QP19" si="60">E10+O10+Y10+AI10+AS10+BC10+BM10+BW10+CG10+CQ10+DA10+DK10+DU10+EE10+EO10+EY10+FI10+FS10+GC10+GM10+GW10+HG10+HQ10+IA10+IK10+IU10+JE10+JO10+JY10+KI10+KS10+LC10+LM10+LW10+MG10+MQ10+NA10+NK10+NU10+OE10+OO10+OY10+PI10+PS10+QC10</f>
        <v>38</v>
      </c>
      <c r="QQ10" s="288">
        <f t="shared" ref="QQ10:QQ19" si="61">F10+P10+Z10+AJ10+AT10+BD10+BN10+BX10+CH10+CR10+DB10+DL10+DV10+EF10+EP10+EZ10+FJ10+FT10+GD10+GN10+GX10+HH10+HR10+IB10+IL10+IV10+JF10+JP10+JZ10+KJ10+KT10+LD10+LN10+LX10+MH10+MR10+NB10+NL10+NV10+OF10+OP10+OZ10+PJ10+PT10+QD10</f>
        <v>5</v>
      </c>
      <c r="QR10" s="288">
        <f t="shared" ref="QR10:QR19" si="62">G10+Q10+AA10+AK10+AU10+BE10+BO10+BY10+CI10+CS10+DC10+DM10+DW10+EG10+EQ10+FA10+FK10+FU10+GE10+GO10+GY10+HI10+HS10+IC10+IM10+IW10+JG10+JQ10+KA10+KK10+KU10+LE10+LO10+LY10+MI10+MS10+NC10+NM10+NW10+OG10+OQ10+PA10+PK10+PU10+QE10</f>
        <v>0</v>
      </c>
      <c r="QS10" s="289">
        <f t="shared" ref="QS10:QS41" si="63">QO10+QP10</f>
        <v>546</v>
      </c>
      <c r="QT10" s="289">
        <f t="shared" ref="QT10:QT41" si="64">QQ10+QR10</f>
        <v>5</v>
      </c>
      <c r="QU10" s="289">
        <f t="shared" si="58"/>
        <v>513</v>
      </c>
      <c r="QV10" s="289">
        <f t="shared" si="58"/>
        <v>38</v>
      </c>
      <c r="QW10" s="289">
        <f t="shared" ref="QW10:QW22" si="65">QU10+QV10</f>
        <v>551</v>
      </c>
      <c r="QX10" s="289">
        <f t="shared" ref="QX10:QX22" si="66">I10+S10+AC10+AM10+AW10+BG10+BQ10+CA10+CK10+CU10+DE10+DO10+DY10+EI10+ES10+FC10+FM10+FW10+GG10+GQ10+HA10+HK10+HU10+IE10+IO10+IY10+JI10+JS10+KC10+KM10+KW10+LG10+LQ10+MA10+MK10+MU10+NE10+NO10+NY10+OI10+OS10+PC10+PM10+PW10+QG10</f>
        <v>0</v>
      </c>
      <c r="QY10" s="289">
        <f t="shared" ref="QY10:QY22" si="67">J10+T10+AD10+AN10+AX10+BH10+BR10+CB10+CL10+CV10+DF10+DP10+DZ10+EJ10+ET10+FD10+FN10+FX10+GH10+GR10+HB10+HL10+HV10+IF10+IP10+IZ10+JJ10+JT10+KD10+KN10+KX10+LH10+LR10+MB10+ML10+MV10+NF10+NP10+NZ10+OJ10+OT10+PD10+PN10+PX10+QH10</f>
        <v>1</v>
      </c>
      <c r="QZ10" s="289">
        <f t="shared" ref="QZ10:QZ22" si="68">K10+U10+AE10+AO10+AY10+BI10+BS10+CC10+CM10+CW10+DG10+DQ10+EA10+EK10+EU10+FE10+FO10+FY10+GI10+GS10+HC10+HM10+HW10+IG10+IQ10+JA10+JK10+JU10+KE10+KO10+KY10+LI10+LS10+MC10+MM10+MW10+NG10+NQ10+OA10+OK10+OU10+PE10+PO10+PY10+QI10</f>
        <v>0</v>
      </c>
      <c r="RA10" s="289">
        <f t="shared" ref="RA10:RA22" si="69">L10+V10+AF10+AP10+AZ10+BJ10+BT10+CD10+CN10+CX10+DH10+DR10+EB10+EL10+EV10+FF10+FP10+FZ10+GJ10+GT10+HD10+HN10+HX10+IH10+IR10+JB10+JL10+JV10+KF10+KP10+KZ10+LJ10+LT10+MD10+MN10+MX10+NH10+NR10+OB10+OL10+OV10+PF10+PP10+PZ10+QJ10</f>
        <v>0</v>
      </c>
      <c r="RB10" s="295">
        <f t="shared" si="50"/>
        <v>0.00181488203266788</v>
      </c>
    </row>
    <row r="11" s="4" customFormat="1" ht="16.35" spans="2:470">
      <c r="B11" s="38"/>
      <c r="C11" s="39" t="s">
        <v>85</v>
      </c>
      <c r="D11" s="122">
        <v>30</v>
      </c>
      <c r="E11" s="86"/>
      <c r="F11" s="86"/>
      <c r="G11" s="86"/>
      <c r="H11" s="123">
        <f>SUM(D11:G11)</f>
        <v>30</v>
      </c>
      <c r="I11" s="86"/>
      <c r="J11" s="86"/>
      <c r="K11" s="86"/>
      <c r="L11" s="122"/>
      <c r="M11" s="154"/>
      <c r="N11" s="127">
        <v>42</v>
      </c>
      <c r="O11" s="86"/>
      <c r="P11" s="86"/>
      <c r="Q11" s="166"/>
      <c r="R11" s="123">
        <f t="shared" si="51"/>
        <v>42</v>
      </c>
      <c r="S11" s="86"/>
      <c r="T11" s="86"/>
      <c r="U11" s="86"/>
      <c r="V11" s="86"/>
      <c r="W11" s="156"/>
      <c r="X11" s="122">
        <v>45</v>
      </c>
      <c r="Y11" s="86"/>
      <c r="Z11" s="86"/>
      <c r="AA11" s="86"/>
      <c r="AB11" s="123">
        <f t="shared" si="52"/>
        <v>45</v>
      </c>
      <c r="AC11" s="86"/>
      <c r="AD11" s="86"/>
      <c r="AE11" s="86"/>
      <c r="AF11" s="86"/>
      <c r="AG11" s="156"/>
      <c r="AH11" s="122">
        <v>48</v>
      </c>
      <c r="AI11" s="86"/>
      <c r="AJ11" s="86"/>
      <c r="AK11" s="86"/>
      <c r="AL11" s="123">
        <f t="shared" si="53"/>
        <v>48</v>
      </c>
      <c r="AM11" s="86"/>
      <c r="AN11" s="86"/>
      <c r="AO11" s="86"/>
      <c r="AP11" s="86"/>
      <c r="AQ11" s="156"/>
      <c r="AR11" s="122">
        <v>44</v>
      </c>
      <c r="AS11" s="86"/>
      <c r="AT11" s="86">
        <v>1</v>
      </c>
      <c r="AU11" s="86"/>
      <c r="AV11" s="123">
        <f t="shared" si="54"/>
        <v>45</v>
      </c>
      <c r="AW11" s="86"/>
      <c r="AX11" s="86"/>
      <c r="AY11" s="86"/>
      <c r="AZ11" s="86"/>
      <c r="BA11" s="156"/>
      <c r="BB11" s="122">
        <v>40</v>
      </c>
      <c r="BC11" s="86"/>
      <c r="BD11" s="86"/>
      <c r="BE11" s="86"/>
      <c r="BF11" s="123">
        <f t="shared" si="55"/>
        <v>40</v>
      </c>
      <c r="BG11" s="86"/>
      <c r="BH11" s="86"/>
      <c r="BI11" s="86"/>
      <c r="BJ11" s="86"/>
      <c r="BK11" s="156"/>
      <c r="BL11" s="122">
        <v>32</v>
      </c>
      <c r="BM11" s="86"/>
      <c r="BN11" s="86"/>
      <c r="BO11" s="86"/>
      <c r="BP11" s="123">
        <f t="shared" si="56"/>
        <v>32</v>
      </c>
      <c r="BQ11" s="86"/>
      <c r="BR11" s="86"/>
      <c r="BS11" s="86"/>
      <c r="BT11" s="86"/>
      <c r="BU11" s="156"/>
      <c r="BV11" s="122">
        <v>41</v>
      </c>
      <c r="BW11" s="86"/>
      <c r="BX11" s="86">
        <v>1</v>
      </c>
      <c r="BY11" s="166"/>
      <c r="BZ11" s="123">
        <f>BV11+BX11+BW11+BY11</f>
        <v>42</v>
      </c>
      <c r="CA11" s="86"/>
      <c r="CB11" s="86"/>
      <c r="CC11" s="86"/>
      <c r="CD11" s="86"/>
      <c r="CE11" s="156"/>
      <c r="CF11" s="122">
        <v>40</v>
      </c>
      <c r="CG11" s="86"/>
      <c r="CH11" s="86"/>
      <c r="CI11" s="86"/>
      <c r="CJ11" s="123">
        <f>SUM(CF11:CI11)</f>
        <v>40</v>
      </c>
      <c r="CK11" s="86"/>
      <c r="CL11" s="86"/>
      <c r="CM11" s="86"/>
      <c r="CN11" s="86"/>
      <c r="CO11" s="156"/>
      <c r="CP11" s="122">
        <v>45</v>
      </c>
      <c r="CQ11" s="127"/>
      <c r="CR11" s="86"/>
      <c r="CS11" s="166"/>
      <c r="CT11" s="123">
        <f>CP11+CR11</f>
        <v>45</v>
      </c>
      <c r="CU11" s="86"/>
      <c r="CV11" s="86"/>
      <c r="CW11" s="86"/>
      <c r="CX11" s="86"/>
      <c r="CY11" s="156"/>
      <c r="CZ11" s="122">
        <v>55</v>
      </c>
      <c r="DA11" s="86"/>
      <c r="DB11" s="86"/>
      <c r="DC11" s="166"/>
      <c r="DD11" s="123">
        <f t="shared" si="15"/>
        <v>55</v>
      </c>
      <c r="DE11" s="86"/>
      <c r="DF11" s="86"/>
      <c r="DG11" s="86"/>
      <c r="DH11" s="86"/>
      <c r="DI11" s="156"/>
      <c r="DJ11" s="122"/>
      <c r="DK11" s="86"/>
      <c r="DL11" s="86"/>
      <c r="DM11" s="86"/>
      <c r="DN11" s="123">
        <f>DJ11</f>
        <v>0</v>
      </c>
      <c r="DO11" s="86"/>
      <c r="DP11" s="86"/>
      <c r="DQ11" s="86"/>
      <c r="DR11" s="86"/>
      <c r="DS11" s="154"/>
      <c r="DT11" s="127"/>
      <c r="DU11" s="86"/>
      <c r="DV11" s="86"/>
      <c r="DW11" s="166"/>
      <c r="DX11" s="127"/>
      <c r="DY11" s="86"/>
      <c r="DZ11" s="86"/>
      <c r="EA11" s="86"/>
      <c r="EB11" s="86"/>
      <c r="EC11" s="156"/>
      <c r="ED11" s="122"/>
      <c r="EE11" s="86"/>
      <c r="EF11" s="86"/>
      <c r="EG11" s="86"/>
      <c r="EH11" s="123">
        <f t="shared" si="19"/>
        <v>0</v>
      </c>
      <c r="EI11" s="86"/>
      <c r="EJ11" s="86"/>
      <c r="EK11" s="86"/>
      <c r="EL11" s="86"/>
      <c r="EM11" s="156"/>
      <c r="EN11" s="86"/>
      <c r="EO11" s="86"/>
      <c r="EP11" s="86"/>
      <c r="EQ11" s="86"/>
      <c r="ER11" s="123">
        <f>EN11+EO11</f>
        <v>0</v>
      </c>
      <c r="ES11" s="127"/>
      <c r="ET11" s="86"/>
      <c r="EU11" s="86"/>
      <c r="EV11" s="122"/>
      <c r="EW11" s="156"/>
      <c r="EX11" s="86"/>
      <c r="EY11" s="86"/>
      <c r="EZ11" s="86"/>
      <c r="FA11" s="86"/>
      <c r="FB11" s="123">
        <f t="shared" si="21"/>
        <v>0</v>
      </c>
      <c r="FC11" s="127"/>
      <c r="FD11" s="86"/>
      <c r="FE11" s="86"/>
      <c r="FF11" s="122"/>
      <c r="FG11" s="156"/>
      <c r="FH11" s="86"/>
      <c r="FI11" s="86"/>
      <c r="FJ11" s="86"/>
      <c r="FK11" s="166"/>
      <c r="FL11" s="123">
        <f t="shared" si="22"/>
        <v>0</v>
      </c>
      <c r="FM11" s="86"/>
      <c r="FN11" s="86"/>
      <c r="FO11" s="86"/>
      <c r="FP11" s="86"/>
      <c r="FQ11" s="156"/>
      <c r="FR11" s="122"/>
      <c r="FS11" s="86"/>
      <c r="FT11" s="86"/>
      <c r="FU11" s="86"/>
      <c r="FV11" s="123">
        <f t="shared" si="23"/>
        <v>0</v>
      </c>
      <c r="FW11" s="86"/>
      <c r="FX11" s="86"/>
      <c r="FY11" s="86"/>
      <c r="FZ11" s="86"/>
      <c r="GA11" s="202"/>
      <c r="GB11" s="86"/>
      <c r="GC11" s="86"/>
      <c r="GD11" s="86"/>
      <c r="GE11" s="86"/>
      <c r="GF11" s="123">
        <f t="shared" si="24"/>
        <v>0</v>
      </c>
      <c r="GG11" s="86"/>
      <c r="GH11" s="86"/>
      <c r="GI11" s="86"/>
      <c r="GJ11" s="86"/>
      <c r="GK11" s="156"/>
      <c r="GL11" s="122"/>
      <c r="GM11" s="86"/>
      <c r="GN11" s="86"/>
      <c r="GO11" s="86"/>
      <c r="GP11" s="216">
        <f t="shared" si="25"/>
        <v>0</v>
      </c>
      <c r="GQ11" s="86"/>
      <c r="GR11" s="86"/>
      <c r="GS11" s="86"/>
      <c r="GT11" s="86"/>
      <c r="GU11" s="156"/>
      <c r="GV11" s="122"/>
      <c r="GW11" s="86"/>
      <c r="GX11" s="86"/>
      <c r="GY11" s="86"/>
      <c r="GZ11" s="123">
        <f t="shared" si="26"/>
        <v>0</v>
      </c>
      <c r="HA11" s="86"/>
      <c r="HB11" s="86"/>
      <c r="HC11" s="86"/>
      <c r="HD11" s="86"/>
      <c r="HE11" s="156"/>
      <c r="HF11" s="86"/>
      <c r="HG11" s="86"/>
      <c r="HH11" s="127"/>
      <c r="HI11" s="166"/>
      <c r="HJ11" s="123">
        <f t="shared" si="27"/>
        <v>0</v>
      </c>
      <c r="HK11" s="86"/>
      <c r="HL11" s="86"/>
      <c r="HM11" s="86"/>
      <c r="HN11" s="86"/>
      <c r="HO11" s="156"/>
      <c r="HP11" s="122"/>
      <c r="HQ11" s="86"/>
      <c r="HR11" s="86"/>
      <c r="HS11" s="86"/>
      <c r="HT11" s="123">
        <f t="shared" si="28"/>
        <v>0</v>
      </c>
      <c r="HU11" s="86"/>
      <c r="HV11" s="86"/>
      <c r="HW11" s="86"/>
      <c r="HX11" s="86"/>
      <c r="HY11" s="156"/>
      <c r="HZ11" s="86"/>
      <c r="IA11" s="86"/>
      <c r="IB11" s="86"/>
      <c r="IC11" s="86"/>
      <c r="ID11" s="123">
        <f t="shared" si="29"/>
        <v>0</v>
      </c>
      <c r="IE11" s="86"/>
      <c r="IF11" s="86"/>
      <c r="IG11" s="86"/>
      <c r="IH11" s="86"/>
      <c r="II11" s="154"/>
      <c r="IJ11" s="127"/>
      <c r="IK11" s="86"/>
      <c r="IL11" s="86"/>
      <c r="IM11" s="166"/>
      <c r="IN11" s="123">
        <f t="shared" si="30"/>
        <v>0</v>
      </c>
      <c r="IO11" s="86"/>
      <c r="IP11" s="86"/>
      <c r="IQ11" s="86"/>
      <c r="IR11" s="86"/>
      <c r="IS11" s="156"/>
      <c r="IT11" s="122"/>
      <c r="IU11" s="86"/>
      <c r="IV11" s="86"/>
      <c r="IW11" s="86">
        <v>0</v>
      </c>
      <c r="IX11" s="231">
        <f t="shared" si="31"/>
        <v>0</v>
      </c>
      <c r="IY11" s="86"/>
      <c r="IZ11" s="86"/>
      <c r="JA11" s="86"/>
      <c r="JB11" s="86"/>
      <c r="JC11" s="232"/>
      <c r="JD11" s="86"/>
      <c r="JE11" s="86"/>
      <c r="JF11" s="86"/>
      <c r="JG11" s="86"/>
      <c r="JH11" s="123">
        <f t="shared" si="32"/>
        <v>0</v>
      </c>
      <c r="JI11" s="86"/>
      <c r="JJ11" s="86"/>
      <c r="JK11" s="86"/>
      <c r="JL11" s="86"/>
      <c r="JM11" s="232"/>
      <c r="JN11" s="122"/>
      <c r="JO11" s="86"/>
      <c r="JP11" s="86"/>
      <c r="JQ11" s="86"/>
      <c r="JR11" s="123">
        <f t="shared" si="33"/>
        <v>0</v>
      </c>
      <c r="JS11" s="86"/>
      <c r="JT11" s="86"/>
      <c r="JU11" s="86"/>
      <c r="JV11" s="86"/>
      <c r="JW11" s="156"/>
      <c r="JX11" s="86"/>
      <c r="JY11" s="86"/>
      <c r="JZ11" s="86"/>
      <c r="KA11" s="86">
        <v>0</v>
      </c>
      <c r="KB11" s="123">
        <f t="shared" si="34"/>
        <v>0</v>
      </c>
      <c r="KC11" s="86"/>
      <c r="KD11" s="86"/>
      <c r="KE11" s="86"/>
      <c r="KF11" s="86"/>
      <c r="KG11" s="156"/>
      <c r="KH11" s="122"/>
      <c r="KI11" s="86"/>
      <c r="KJ11" s="86"/>
      <c r="KK11" s="86"/>
      <c r="KL11" s="123">
        <f t="shared" si="35"/>
        <v>0</v>
      </c>
      <c r="KM11" s="86"/>
      <c r="KN11" s="86"/>
      <c r="KO11" s="86"/>
      <c r="KP11" s="86"/>
      <c r="KQ11" s="156"/>
      <c r="KR11" s="86"/>
      <c r="KS11" s="86"/>
      <c r="KT11" s="86"/>
      <c r="KU11" s="86"/>
      <c r="KV11" s="123">
        <f t="shared" si="36"/>
        <v>0</v>
      </c>
      <c r="KW11" s="86"/>
      <c r="KX11" s="86"/>
      <c r="KY11" s="86"/>
      <c r="KZ11" s="86"/>
      <c r="LA11" s="156"/>
      <c r="LB11" s="122"/>
      <c r="LC11" s="86"/>
      <c r="LD11" s="86"/>
      <c r="LE11" s="86"/>
      <c r="LF11" s="123">
        <f t="shared" si="37"/>
        <v>0</v>
      </c>
      <c r="LG11" s="127"/>
      <c r="LH11" s="86"/>
      <c r="LI11" s="86"/>
      <c r="LJ11" s="86"/>
      <c r="LK11" s="156"/>
      <c r="LL11" s="86"/>
      <c r="LM11" s="86"/>
      <c r="LN11" s="86"/>
      <c r="LO11" s="86"/>
      <c r="LP11" s="123">
        <f t="shared" si="38"/>
        <v>0</v>
      </c>
      <c r="LQ11" s="127"/>
      <c r="LR11" s="86"/>
      <c r="LS11" s="86"/>
      <c r="LT11" s="86"/>
      <c r="LU11" s="154"/>
      <c r="LV11" s="127"/>
      <c r="LW11" s="86"/>
      <c r="LX11" s="86"/>
      <c r="LY11" s="86"/>
      <c r="LZ11" s="123">
        <f t="shared" si="39"/>
        <v>0</v>
      </c>
      <c r="MA11" s="86"/>
      <c r="MB11" s="86"/>
      <c r="MC11" s="86"/>
      <c r="MD11" s="86"/>
      <c r="ME11" s="154"/>
      <c r="MF11" s="122"/>
      <c r="MG11" s="86"/>
      <c r="MH11" s="86"/>
      <c r="MI11" s="86"/>
      <c r="MJ11" s="123">
        <f t="shared" si="40"/>
        <v>0</v>
      </c>
      <c r="MK11" s="86"/>
      <c r="ML11" s="86"/>
      <c r="MM11" s="86"/>
      <c r="MN11" s="86"/>
      <c r="MO11" s="156"/>
      <c r="MP11" s="86"/>
      <c r="MQ11" s="86"/>
      <c r="MR11" s="86"/>
      <c r="MS11" s="86"/>
      <c r="MT11" s="123">
        <f t="shared" si="41"/>
        <v>0</v>
      </c>
      <c r="MU11" s="86"/>
      <c r="MV11" s="86"/>
      <c r="MW11" s="86"/>
      <c r="MX11" s="86"/>
      <c r="MY11" s="156"/>
      <c r="MZ11" s="122"/>
      <c r="NA11" s="86"/>
      <c r="NB11" s="86"/>
      <c r="NC11" s="86"/>
      <c r="ND11" s="123">
        <f t="shared" si="42"/>
        <v>0</v>
      </c>
      <c r="NE11" s="86"/>
      <c r="NF11" s="86"/>
      <c r="NG11" s="86"/>
      <c r="NH11" s="86"/>
      <c r="NI11" s="156"/>
      <c r="NJ11" s="86"/>
      <c r="NK11" s="86"/>
      <c r="NL11" s="86"/>
      <c r="NM11" s="86"/>
      <c r="NN11" s="123">
        <f t="shared" si="43"/>
        <v>0</v>
      </c>
      <c r="NO11" s="86"/>
      <c r="NP11" s="86"/>
      <c r="NQ11" s="86"/>
      <c r="NR11" s="86"/>
      <c r="NS11" s="156"/>
      <c r="NT11" s="122"/>
      <c r="NU11" s="86"/>
      <c r="NV11" s="86"/>
      <c r="NW11" s="86"/>
      <c r="NX11" s="123">
        <f t="shared" si="44"/>
        <v>0</v>
      </c>
      <c r="NY11" s="127"/>
      <c r="NZ11" s="86"/>
      <c r="OA11" s="86"/>
      <c r="OB11" s="86"/>
      <c r="OC11" s="156"/>
      <c r="OD11" s="122"/>
      <c r="OE11" s="86"/>
      <c r="OF11" s="86"/>
      <c r="OG11" s="86"/>
      <c r="OH11" s="123">
        <f t="shared" si="57"/>
        <v>0</v>
      </c>
      <c r="OI11" s="86"/>
      <c r="OJ11" s="86"/>
      <c r="OK11" s="86"/>
      <c r="OL11" s="86"/>
      <c r="OM11" s="156"/>
      <c r="ON11" s="86"/>
      <c r="OO11" s="86"/>
      <c r="OP11" s="86"/>
      <c r="OQ11" s="86">
        <v>0</v>
      </c>
      <c r="OR11" s="123">
        <f t="shared" si="45"/>
        <v>0</v>
      </c>
      <c r="OS11" s="86"/>
      <c r="OT11" s="86"/>
      <c r="OU11" s="86"/>
      <c r="OV11" s="86"/>
      <c r="OW11" s="156"/>
      <c r="OX11" s="259"/>
      <c r="OY11" s="86"/>
      <c r="OZ11" s="86"/>
      <c r="PA11" s="86"/>
      <c r="PB11" s="123">
        <f t="shared" si="46"/>
        <v>0</v>
      </c>
      <c r="PC11" s="127"/>
      <c r="PD11" s="86"/>
      <c r="PE11" s="86"/>
      <c r="PF11" s="86"/>
      <c r="PG11" s="156"/>
      <c r="PH11" s="122"/>
      <c r="PI11" s="86"/>
      <c r="PJ11" s="86"/>
      <c r="PK11" s="86"/>
      <c r="PL11" s="123">
        <f t="shared" si="47"/>
        <v>0</v>
      </c>
      <c r="PM11" s="86"/>
      <c r="PN11" s="86"/>
      <c r="PO11" s="86"/>
      <c r="PP11" s="86"/>
      <c r="PQ11" s="156"/>
      <c r="PR11" s="122"/>
      <c r="PS11" s="86"/>
      <c r="PT11" s="86"/>
      <c r="PU11" s="166"/>
      <c r="PV11" s="123">
        <f t="shared" si="48"/>
        <v>0</v>
      </c>
      <c r="PW11" s="86"/>
      <c r="PX11" s="86"/>
      <c r="PY11" s="86"/>
      <c r="PZ11" s="86"/>
      <c r="QA11" s="156"/>
      <c r="QB11" s="86"/>
      <c r="QC11" s="86"/>
      <c r="QD11" s="86"/>
      <c r="QE11" s="86"/>
      <c r="QF11" s="123">
        <f t="shared" si="49"/>
        <v>0</v>
      </c>
      <c r="QG11" s="86"/>
      <c r="QH11" s="86"/>
      <c r="QI11" s="86"/>
      <c r="QJ11" s="86"/>
      <c r="QK11" s="156"/>
      <c r="QL11" s="268"/>
      <c r="QM11" s="268"/>
      <c r="QN11" s="268"/>
      <c r="QO11" s="288">
        <f t="shared" si="59"/>
        <v>462</v>
      </c>
      <c r="QP11" s="288">
        <f t="shared" si="60"/>
        <v>0</v>
      </c>
      <c r="QQ11" s="288">
        <f t="shared" si="61"/>
        <v>2</v>
      </c>
      <c r="QR11" s="288">
        <f t="shared" si="62"/>
        <v>0</v>
      </c>
      <c r="QS11" s="289">
        <f t="shared" si="63"/>
        <v>462</v>
      </c>
      <c r="QT11" s="289">
        <f t="shared" si="64"/>
        <v>2</v>
      </c>
      <c r="QU11" s="289">
        <f t="shared" si="58"/>
        <v>464</v>
      </c>
      <c r="QV11" s="289">
        <f t="shared" si="58"/>
        <v>0</v>
      </c>
      <c r="QW11" s="289">
        <f t="shared" si="65"/>
        <v>464</v>
      </c>
      <c r="QX11" s="289">
        <f t="shared" si="66"/>
        <v>0</v>
      </c>
      <c r="QY11" s="289">
        <f t="shared" si="67"/>
        <v>0</v>
      </c>
      <c r="QZ11" s="289">
        <f t="shared" si="68"/>
        <v>0</v>
      </c>
      <c r="RA11" s="289">
        <f t="shared" si="69"/>
        <v>0</v>
      </c>
      <c r="RB11" s="295">
        <f t="shared" si="50"/>
        <v>0</v>
      </c>
    </row>
    <row r="12" s="4" customFormat="1" ht="16.35" spans="2:470">
      <c r="B12" s="38"/>
      <c r="C12" s="39" t="s">
        <v>86</v>
      </c>
      <c r="D12" s="122">
        <v>29</v>
      </c>
      <c r="E12" s="86"/>
      <c r="F12" s="86"/>
      <c r="G12" s="86"/>
      <c r="H12" s="123">
        <f>SUM(D12:G12)</f>
        <v>29</v>
      </c>
      <c r="I12" s="86"/>
      <c r="J12" s="86"/>
      <c r="K12" s="86"/>
      <c r="L12" s="122"/>
      <c r="M12" s="154"/>
      <c r="N12" s="127">
        <v>46</v>
      </c>
      <c r="O12" s="86"/>
      <c r="P12" s="86"/>
      <c r="Q12" s="166"/>
      <c r="R12" s="123">
        <f t="shared" si="51"/>
        <v>46</v>
      </c>
      <c r="S12" s="86"/>
      <c r="T12" s="86"/>
      <c r="U12" s="86"/>
      <c r="V12" s="86"/>
      <c r="W12" s="156"/>
      <c r="X12" s="122">
        <v>45</v>
      </c>
      <c r="Y12" s="86"/>
      <c r="Z12" s="86"/>
      <c r="AA12" s="86"/>
      <c r="AB12" s="123">
        <f t="shared" si="52"/>
        <v>45</v>
      </c>
      <c r="AC12" s="86"/>
      <c r="AD12" s="86"/>
      <c r="AE12" s="86"/>
      <c r="AF12" s="86"/>
      <c r="AG12" s="156"/>
      <c r="AH12" s="122">
        <v>44</v>
      </c>
      <c r="AI12" s="86"/>
      <c r="AJ12" s="86"/>
      <c r="AK12" s="86"/>
      <c r="AL12" s="123">
        <f t="shared" si="53"/>
        <v>44</v>
      </c>
      <c r="AM12" s="86"/>
      <c r="AN12" s="86"/>
      <c r="AO12" s="86"/>
      <c r="AP12" s="86"/>
      <c r="AQ12" s="156"/>
      <c r="AR12" s="122">
        <v>45</v>
      </c>
      <c r="AS12" s="86"/>
      <c r="AT12" s="86"/>
      <c r="AU12" s="86"/>
      <c r="AV12" s="123">
        <f t="shared" si="54"/>
        <v>45</v>
      </c>
      <c r="AW12" s="86"/>
      <c r="AX12" s="86"/>
      <c r="AY12" s="86"/>
      <c r="AZ12" s="86"/>
      <c r="BA12" s="156"/>
      <c r="BB12" s="122">
        <v>40</v>
      </c>
      <c r="BC12" s="86"/>
      <c r="BD12" s="86"/>
      <c r="BE12" s="86"/>
      <c r="BF12" s="123">
        <f t="shared" si="55"/>
        <v>40</v>
      </c>
      <c r="BG12" s="86"/>
      <c r="BH12" s="86"/>
      <c r="BI12" s="86"/>
      <c r="BJ12" s="86"/>
      <c r="BK12" s="156"/>
      <c r="BL12" s="122">
        <v>41</v>
      </c>
      <c r="BM12" s="86"/>
      <c r="BN12" s="86"/>
      <c r="BO12" s="86"/>
      <c r="BP12" s="123">
        <f t="shared" si="56"/>
        <v>41</v>
      </c>
      <c r="BQ12" s="86"/>
      <c r="BR12" s="86"/>
      <c r="BS12" s="86"/>
      <c r="BT12" s="86"/>
      <c r="BU12" s="156"/>
      <c r="BV12" s="122">
        <v>43</v>
      </c>
      <c r="BW12" s="86"/>
      <c r="BX12" s="86"/>
      <c r="BY12" s="166"/>
      <c r="BZ12" s="123">
        <f>BV12+BX12+BW12+BY12</f>
        <v>43</v>
      </c>
      <c r="CA12" s="86"/>
      <c r="CB12" s="86"/>
      <c r="CC12" s="86"/>
      <c r="CD12" s="86"/>
      <c r="CE12" s="156"/>
      <c r="CF12" s="122">
        <v>46</v>
      </c>
      <c r="CG12" s="86"/>
      <c r="CH12" s="86"/>
      <c r="CI12" s="86"/>
      <c r="CJ12" s="123">
        <f>SUM(CF12:CI12)</f>
        <v>46</v>
      </c>
      <c r="CK12" s="86"/>
      <c r="CL12" s="86"/>
      <c r="CM12" s="86"/>
      <c r="CN12" s="86"/>
      <c r="CO12" s="156"/>
      <c r="CP12" s="122">
        <v>51</v>
      </c>
      <c r="CQ12" s="127"/>
      <c r="CR12" s="86">
        <v>1</v>
      </c>
      <c r="CS12" s="166"/>
      <c r="CT12" s="123">
        <f>CP12+CR12</f>
        <v>52</v>
      </c>
      <c r="CU12" s="86"/>
      <c r="CV12" s="86"/>
      <c r="CW12" s="86"/>
      <c r="CX12" s="86"/>
      <c r="CY12" s="156"/>
      <c r="CZ12" s="122">
        <v>50</v>
      </c>
      <c r="DA12" s="86"/>
      <c r="DB12" s="86"/>
      <c r="DC12" s="166"/>
      <c r="DD12" s="123">
        <f t="shared" si="15"/>
        <v>50</v>
      </c>
      <c r="DE12" s="86"/>
      <c r="DF12" s="86"/>
      <c r="DG12" s="86"/>
      <c r="DH12" s="86"/>
      <c r="DI12" s="156"/>
      <c r="DJ12" s="122"/>
      <c r="DK12" s="86"/>
      <c r="DL12" s="86"/>
      <c r="DM12" s="86"/>
      <c r="DN12" s="123">
        <f>DK12</f>
        <v>0</v>
      </c>
      <c r="DO12" s="86"/>
      <c r="DP12" s="86"/>
      <c r="DQ12" s="86"/>
      <c r="DR12" s="86"/>
      <c r="DS12" s="154"/>
      <c r="DT12" s="127"/>
      <c r="DU12" s="86"/>
      <c r="DV12" s="86"/>
      <c r="DW12" s="166"/>
      <c r="DX12" s="127"/>
      <c r="DY12" s="86"/>
      <c r="DZ12" s="86"/>
      <c r="EA12" s="86"/>
      <c r="EB12" s="86"/>
      <c r="EC12" s="156"/>
      <c r="ED12" s="122"/>
      <c r="EE12" s="86"/>
      <c r="EF12" s="86"/>
      <c r="EG12" s="86"/>
      <c r="EH12" s="123">
        <f t="shared" si="19"/>
        <v>0</v>
      </c>
      <c r="EI12" s="86"/>
      <c r="EJ12" s="86"/>
      <c r="EK12" s="86"/>
      <c r="EL12" s="86"/>
      <c r="EM12" s="156"/>
      <c r="EN12" s="86"/>
      <c r="EO12" s="86"/>
      <c r="EP12" s="86"/>
      <c r="EQ12" s="86"/>
      <c r="ER12" s="123">
        <f>EN12+EO12</f>
        <v>0</v>
      </c>
      <c r="ES12" s="127"/>
      <c r="ET12" s="86"/>
      <c r="EU12" s="86"/>
      <c r="EV12" s="122"/>
      <c r="EW12" s="156"/>
      <c r="EX12" s="86"/>
      <c r="EY12" s="86"/>
      <c r="EZ12" s="86"/>
      <c r="FA12" s="86"/>
      <c r="FB12" s="123">
        <f t="shared" si="21"/>
        <v>0</v>
      </c>
      <c r="FC12" s="127"/>
      <c r="FD12" s="86"/>
      <c r="FE12" s="86"/>
      <c r="FF12" s="122"/>
      <c r="FG12" s="156"/>
      <c r="FH12" s="86"/>
      <c r="FI12" s="86"/>
      <c r="FJ12" s="86"/>
      <c r="FK12" s="166"/>
      <c r="FL12" s="123">
        <f t="shared" si="22"/>
        <v>0</v>
      </c>
      <c r="FM12" s="86"/>
      <c r="FN12" s="86"/>
      <c r="FO12" s="86"/>
      <c r="FP12" s="86"/>
      <c r="FQ12" s="156"/>
      <c r="FR12" s="122"/>
      <c r="FS12" s="86"/>
      <c r="FT12" s="86"/>
      <c r="FU12" s="86"/>
      <c r="FV12" s="123">
        <f t="shared" si="23"/>
        <v>0</v>
      </c>
      <c r="FW12" s="86"/>
      <c r="FX12" s="86"/>
      <c r="FY12" s="86"/>
      <c r="FZ12" s="86"/>
      <c r="GA12" s="202"/>
      <c r="GB12" s="86"/>
      <c r="GC12" s="86"/>
      <c r="GD12" s="86"/>
      <c r="GE12" s="86"/>
      <c r="GF12" s="123">
        <f t="shared" si="24"/>
        <v>0</v>
      </c>
      <c r="GG12" s="86"/>
      <c r="GH12" s="86"/>
      <c r="GI12" s="86"/>
      <c r="GJ12" s="86"/>
      <c r="GK12" s="156"/>
      <c r="GL12" s="122"/>
      <c r="GM12" s="86"/>
      <c r="GN12" s="86"/>
      <c r="GO12" s="86"/>
      <c r="GP12" s="216">
        <f t="shared" si="25"/>
        <v>0</v>
      </c>
      <c r="GQ12" s="86"/>
      <c r="GR12" s="86"/>
      <c r="GS12" s="86"/>
      <c r="GT12" s="86"/>
      <c r="GU12" s="156"/>
      <c r="GV12" s="122"/>
      <c r="GW12" s="86"/>
      <c r="GX12" s="86"/>
      <c r="GY12" s="86"/>
      <c r="GZ12" s="123">
        <f t="shared" si="26"/>
        <v>0</v>
      </c>
      <c r="HA12" s="86"/>
      <c r="HB12" s="86"/>
      <c r="HC12" s="86"/>
      <c r="HD12" s="86"/>
      <c r="HE12" s="156"/>
      <c r="HF12" s="86"/>
      <c r="HG12" s="86"/>
      <c r="HH12" s="127"/>
      <c r="HI12" s="166"/>
      <c r="HJ12" s="123">
        <f t="shared" si="27"/>
        <v>0</v>
      </c>
      <c r="HK12" s="86"/>
      <c r="HL12" s="86"/>
      <c r="HM12" s="86"/>
      <c r="HN12" s="86"/>
      <c r="HO12" s="156"/>
      <c r="HP12" s="122"/>
      <c r="HQ12" s="86"/>
      <c r="HR12" s="86"/>
      <c r="HS12" s="86"/>
      <c r="HT12" s="123">
        <f t="shared" si="28"/>
        <v>0</v>
      </c>
      <c r="HU12" s="86"/>
      <c r="HV12" s="86"/>
      <c r="HW12" s="86"/>
      <c r="HX12" s="86"/>
      <c r="HY12" s="156"/>
      <c r="HZ12" s="86"/>
      <c r="IA12" s="86"/>
      <c r="IB12" s="86"/>
      <c r="IC12" s="86"/>
      <c r="ID12" s="123">
        <f t="shared" si="29"/>
        <v>0</v>
      </c>
      <c r="IE12" s="86"/>
      <c r="IF12" s="86"/>
      <c r="IG12" s="86"/>
      <c r="IH12" s="86"/>
      <c r="II12" s="154"/>
      <c r="IJ12" s="127"/>
      <c r="IK12" s="86"/>
      <c r="IL12" s="86"/>
      <c r="IM12" s="166"/>
      <c r="IN12" s="123">
        <f t="shared" si="30"/>
        <v>0</v>
      </c>
      <c r="IO12" s="86"/>
      <c r="IP12" s="86"/>
      <c r="IQ12" s="86"/>
      <c r="IR12" s="86"/>
      <c r="IS12" s="156"/>
      <c r="IT12" s="122"/>
      <c r="IU12" s="86"/>
      <c r="IV12" s="86"/>
      <c r="IW12" s="86">
        <v>0</v>
      </c>
      <c r="IX12" s="231">
        <f t="shared" si="31"/>
        <v>0</v>
      </c>
      <c r="IY12" s="86"/>
      <c r="IZ12" s="86"/>
      <c r="JA12" s="86"/>
      <c r="JB12" s="86"/>
      <c r="JC12" s="232"/>
      <c r="JD12" s="86"/>
      <c r="JE12" s="86"/>
      <c r="JF12" s="86"/>
      <c r="JG12" s="86"/>
      <c r="JH12" s="123">
        <f t="shared" si="32"/>
        <v>0</v>
      </c>
      <c r="JI12" s="86"/>
      <c r="JJ12" s="86"/>
      <c r="JK12" s="86"/>
      <c r="JL12" s="86"/>
      <c r="JM12" s="232"/>
      <c r="JN12" s="122"/>
      <c r="JO12" s="86"/>
      <c r="JP12" s="86"/>
      <c r="JQ12" s="86"/>
      <c r="JR12" s="123">
        <f t="shared" si="33"/>
        <v>0</v>
      </c>
      <c r="JS12" s="86"/>
      <c r="JT12" s="86"/>
      <c r="JU12" s="86"/>
      <c r="JV12" s="86"/>
      <c r="JW12" s="156"/>
      <c r="JX12" s="86"/>
      <c r="JY12" s="86"/>
      <c r="JZ12" s="86"/>
      <c r="KA12" s="86">
        <v>0</v>
      </c>
      <c r="KB12" s="123">
        <f t="shared" si="34"/>
        <v>0</v>
      </c>
      <c r="KC12" s="86"/>
      <c r="KD12" s="86"/>
      <c r="KE12" s="86"/>
      <c r="KF12" s="86"/>
      <c r="KG12" s="156"/>
      <c r="KH12" s="122"/>
      <c r="KI12" s="86"/>
      <c r="KJ12" s="86"/>
      <c r="KK12" s="86"/>
      <c r="KL12" s="123">
        <f t="shared" si="35"/>
        <v>0</v>
      </c>
      <c r="KM12" s="86"/>
      <c r="KN12" s="86"/>
      <c r="KO12" s="86"/>
      <c r="KP12" s="86"/>
      <c r="KQ12" s="156"/>
      <c r="KR12" s="86"/>
      <c r="KS12" s="86"/>
      <c r="KT12" s="86"/>
      <c r="KU12" s="86"/>
      <c r="KV12" s="123">
        <f t="shared" si="36"/>
        <v>0</v>
      </c>
      <c r="KW12" s="86"/>
      <c r="KX12" s="86"/>
      <c r="KY12" s="86"/>
      <c r="KZ12" s="86"/>
      <c r="LA12" s="156"/>
      <c r="LB12" s="122"/>
      <c r="LC12" s="86"/>
      <c r="LD12" s="86"/>
      <c r="LE12" s="86"/>
      <c r="LF12" s="123">
        <f t="shared" si="37"/>
        <v>0</v>
      </c>
      <c r="LG12" s="127"/>
      <c r="LH12" s="86"/>
      <c r="LI12" s="86"/>
      <c r="LJ12" s="86"/>
      <c r="LK12" s="156"/>
      <c r="LL12" s="86"/>
      <c r="LM12" s="86"/>
      <c r="LN12" s="86"/>
      <c r="LO12" s="86"/>
      <c r="LP12" s="123">
        <f t="shared" si="38"/>
        <v>0</v>
      </c>
      <c r="LQ12" s="127"/>
      <c r="LR12" s="86"/>
      <c r="LS12" s="86"/>
      <c r="LT12" s="86"/>
      <c r="LU12" s="154"/>
      <c r="LV12" s="127"/>
      <c r="LW12" s="86"/>
      <c r="LX12" s="86"/>
      <c r="LY12" s="86"/>
      <c r="LZ12" s="123">
        <f t="shared" si="39"/>
        <v>0</v>
      </c>
      <c r="MA12" s="86"/>
      <c r="MB12" s="86"/>
      <c r="MC12" s="86"/>
      <c r="MD12" s="86"/>
      <c r="ME12" s="154"/>
      <c r="MF12" s="122"/>
      <c r="MG12" s="86"/>
      <c r="MH12" s="86"/>
      <c r="MI12" s="86"/>
      <c r="MJ12" s="123">
        <f t="shared" si="40"/>
        <v>0</v>
      </c>
      <c r="MK12" s="86"/>
      <c r="ML12" s="86"/>
      <c r="MM12" s="86"/>
      <c r="MN12" s="86"/>
      <c r="MO12" s="156"/>
      <c r="MP12" s="86"/>
      <c r="MQ12" s="86"/>
      <c r="MR12" s="86"/>
      <c r="MS12" s="86"/>
      <c r="MT12" s="123">
        <f t="shared" si="41"/>
        <v>0</v>
      </c>
      <c r="MU12" s="86"/>
      <c r="MV12" s="86"/>
      <c r="MW12" s="86"/>
      <c r="MX12" s="86"/>
      <c r="MY12" s="156"/>
      <c r="MZ12" s="122"/>
      <c r="NA12" s="86"/>
      <c r="NB12" s="86"/>
      <c r="NC12" s="86"/>
      <c r="ND12" s="123">
        <f t="shared" si="42"/>
        <v>0</v>
      </c>
      <c r="NE12" s="86"/>
      <c r="NF12" s="86"/>
      <c r="NG12" s="86"/>
      <c r="NH12" s="86"/>
      <c r="NI12" s="156"/>
      <c r="NJ12" s="86"/>
      <c r="NK12" s="86"/>
      <c r="NL12" s="86"/>
      <c r="NM12" s="86"/>
      <c r="NN12" s="123">
        <f t="shared" si="43"/>
        <v>0</v>
      </c>
      <c r="NO12" s="86"/>
      <c r="NP12" s="86"/>
      <c r="NQ12" s="86"/>
      <c r="NR12" s="86"/>
      <c r="NS12" s="156"/>
      <c r="NT12" s="122"/>
      <c r="NU12" s="86"/>
      <c r="NV12" s="86"/>
      <c r="NW12" s="86"/>
      <c r="NX12" s="123">
        <f t="shared" si="44"/>
        <v>0</v>
      </c>
      <c r="NY12" s="127"/>
      <c r="NZ12" s="86"/>
      <c r="OA12" s="86"/>
      <c r="OB12" s="86"/>
      <c r="OC12" s="156"/>
      <c r="OD12" s="122"/>
      <c r="OE12" s="86"/>
      <c r="OF12" s="86"/>
      <c r="OG12" s="86"/>
      <c r="OH12" s="123">
        <f t="shared" si="57"/>
        <v>0</v>
      </c>
      <c r="OI12" s="86"/>
      <c r="OJ12" s="86"/>
      <c r="OK12" s="86"/>
      <c r="OL12" s="86"/>
      <c r="OM12" s="156"/>
      <c r="ON12" s="86"/>
      <c r="OO12" s="86"/>
      <c r="OP12" s="86"/>
      <c r="OQ12" s="86">
        <v>0</v>
      </c>
      <c r="OR12" s="123">
        <f t="shared" si="45"/>
        <v>0</v>
      </c>
      <c r="OS12" s="86"/>
      <c r="OT12" s="86"/>
      <c r="OU12" s="86"/>
      <c r="OV12" s="86"/>
      <c r="OW12" s="156"/>
      <c r="OX12" s="259"/>
      <c r="OY12" s="86"/>
      <c r="OZ12" s="86"/>
      <c r="PA12" s="86"/>
      <c r="PB12" s="123">
        <f t="shared" si="46"/>
        <v>0</v>
      </c>
      <c r="PC12" s="127"/>
      <c r="PD12" s="86"/>
      <c r="PE12" s="86"/>
      <c r="PF12" s="86"/>
      <c r="PG12" s="156"/>
      <c r="PH12" s="122"/>
      <c r="PI12" s="86"/>
      <c r="PJ12" s="86"/>
      <c r="PK12" s="86"/>
      <c r="PL12" s="123">
        <f t="shared" si="47"/>
        <v>0</v>
      </c>
      <c r="PM12" s="86"/>
      <c r="PN12" s="86"/>
      <c r="PO12" s="86"/>
      <c r="PP12" s="86"/>
      <c r="PQ12" s="156"/>
      <c r="PR12" s="122"/>
      <c r="PS12" s="86"/>
      <c r="PT12" s="86"/>
      <c r="PU12" s="166"/>
      <c r="PV12" s="123">
        <f t="shared" si="48"/>
        <v>0</v>
      </c>
      <c r="PW12" s="86"/>
      <c r="PX12" s="86"/>
      <c r="PY12" s="86"/>
      <c r="PZ12" s="86"/>
      <c r="QA12" s="156"/>
      <c r="QB12" s="86"/>
      <c r="QC12" s="86"/>
      <c r="QD12" s="86"/>
      <c r="QE12" s="86"/>
      <c r="QF12" s="123">
        <f t="shared" si="49"/>
        <v>0</v>
      </c>
      <c r="QG12" s="86"/>
      <c r="QH12" s="86"/>
      <c r="QI12" s="86"/>
      <c r="QJ12" s="86"/>
      <c r="QK12" s="156"/>
      <c r="QL12" s="268"/>
      <c r="QM12" s="268"/>
      <c r="QN12" s="268"/>
      <c r="QO12" s="288">
        <f t="shared" si="59"/>
        <v>480</v>
      </c>
      <c r="QP12" s="288">
        <f t="shared" si="60"/>
        <v>0</v>
      </c>
      <c r="QQ12" s="288">
        <f t="shared" si="61"/>
        <v>1</v>
      </c>
      <c r="QR12" s="288">
        <f t="shared" si="62"/>
        <v>0</v>
      </c>
      <c r="QS12" s="289">
        <f t="shared" si="63"/>
        <v>480</v>
      </c>
      <c r="QT12" s="289">
        <f t="shared" si="64"/>
        <v>1</v>
      </c>
      <c r="QU12" s="289">
        <f t="shared" si="58"/>
        <v>481</v>
      </c>
      <c r="QV12" s="289">
        <f t="shared" si="58"/>
        <v>0</v>
      </c>
      <c r="QW12" s="289">
        <f t="shared" si="65"/>
        <v>481</v>
      </c>
      <c r="QX12" s="289">
        <f t="shared" si="66"/>
        <v>0</v>
      </c>
      <c r="QY12" s="289">
        <f t="shared" si="67"/>
        <v>0</v>
      </c>
      <c r="QZ12" s="289">
        <f t="shared" si="68"/>
        <v>0</v>
      </c>
      <c r="RA12" s="289">
        <f t="shared" si="69"/>
        <v>0</v>
      </c>
      <c r="RB12" s="295">
        <f t="shared" si="50"/>
        <v>0</v>
      </c>
    </row>
    <row r="13" s="4" customFormat="1" ht="16.35" spans="2:470">
      <c r="B13" s="44"/>
      <c r="C13" s="45" t="s">
        <v>87</v>
      </c>
      <c r="D13" s="124">
        <v>18</v>
      </c>
      <c r="E13" s="125"/>
      <c r="F13" s="125"/>
      <c r="G13" s="125"/>
      <c r="H13" s="123">
        <f>SUM(D13:G13)</f>
        <v>18</v>
      </c>
      <c r="I13" s="125"/>
      <c r="J13" s="125"/>
      <c r="K13" s="125"/>
      <c r="L13" s="124"/>
      <c r="M13" s="155"/>
      <c r="N13" s="136">
        <v>24</v>
      </c>
      <c r="O13" s="125"/>
      <c r="P13" s="125"/>
      <c r="Q13" s="167"/>
      <c r="R13" s="168">
        <f t="shared" si="51"/>
        <v>24</v>
      </c>
      <c r="S13" s="125"/>
      <c r="T13" s="125"/>
      <c r="U13" s="125"/>
      <c r="V13" s="125"/>
      <c r="W13" s="163"/>
      <c r="X13" s="124">
        <v>20</v>
      </c>
      <c r="Y13" s="125"/>
      <c r="Z13" s="125"/>
      <c r="AA13" s="125"/>
      <c r="AB13" s="168">
        <f t="shared" si="52"/>
        <v>20</v>
      </c>
      <c r="AC13" s="125"/>
      <c r="AD13" s="125"/>
      <c r="AE13" s="125"/>
      <c r="AF13" s="125"/>
      <c r="AG13" s="163"/>
      <c r="AH13" s="124">
        <v>23</v>
      </c>
      <c r="AI13" s="125"/>
      <c r="AJ13" s="125"/>
      <c r="AK13" s="125"/>
      <c r="AL13" s="168">
        <f t="shared" si="53"/>
        <v>23</v>
      </c>
      <c r="AM13" s="125"/>
      <c r="AN13" s="125"/>
      <c r="AO13" s="125"/>
      <c r="AP13" s="125"/>
      <c r="AQ13" s="163"/>
      <c r="AR13" s="124">
        <v>22</v>
      </c>
      <c r="AS13" s="125"/>
      <c r="AT13" s="125"/>
      <c r="AU13" s="125"/>
      <c r="AV13" s="168">
        <f t="shared" si="54"/>
        <v>22</v>
      </c>
      <c r="AW13" s="125"/>
      <c r="AX13" s="125"/>
      <c r="AY13" s="125"/>
      <c r="AZ13" s="125"/>
      <c r="BA13" s="163"/>
      <c r="BB13" s="124">
        <v>24</v>
      </c>
      <c r="BC13" s="125"/>
      <c r="BD13" s="125"/>
      <c r="BE13" s="125"/>
      <c r="BF13" s="168">
        <f t="shared" si="55"/>
        <v>24</v>
      </c>
      <c r="BG13" s="125"/>
      <c r="BH13" s="125"/>
      <c r="BI13" s="125"/>
      <c r="BJ13" s="125"/>
      <c r="BK13" s="163"/>
      <c r="BL13" s="124">
        <v>21</v>
      </c>
      <c r="BM13" s="125"/>
      <c r="BN13" s="125"/>
      <c r="BO13" s="125"/>
      <c r="BP13" s="168">
        <f t="shared" si="56"/>
        <v>21</v>
      </c>
      <c r="BQ13" s="125"/>
      <c r="BR13" s="125"/>
      <c r="BS13" s="125"/>
      <c r="BT13" s="125"/>
      <c r="BU13" s="163"/>
      <c r="BV13" s="124">
        <v>24</v>
      </c>
      <c r="BW13" s="125"/>
      <c r="BX13" s="125"/>
      <c r="BY13" s="167"/>
      <c r="BZ13" s="123">
        <f>BV13</f>
        <v>24</v>
      </c>
      <c r="CA13" s="125"/>
      <c r="CB13" s="125"/>
      <c r="CC13" s="125"/>
      <c r="CD13" s="125"/>
      <c r="CE13" s="156"/>
      <c r="CF13" s="124">
        <v>21</v>
      </c>
      <c r="CG13" s="125"/>
      <c r="CH13" s="125"/>
      <c r="CI13" s="125"/>
      <c r="CJ13" s="123">
        <f>SUM(CF13:CI13)</f>
        <v>21</v>
      </c>
      <c r="CK13" s="125"/>
      <c r="CL13" s="125"/>
      <c r="CM13" s="125"/>
      <c r="CN13" s="125"/>
      <c r="CO13" s="163"/>
      <c r="CP13" s="124">
        <v>22</v>
      </c>
      <c r="CQ13" s="136"/>
      <c r="CR13" s="125"/>
      <c r="CS13" s="167"/>
      <c r="CT13" s="123">
        <f>CP13</f>
        <v>22</v>
      </c>
      <c r="CU13" s="125"/>
      <c r="CV13" s="125"/>
      <c r="CW13" s="125"/>
      <c r="CX13" s="125"/>
      <c r="CY13" s="163"/>
      <c r="CZ13" s="124">
        <v>24</v>
      </c>
      <c r="DA13" s="125"/>
      <c r="DB13" s="125"/>
      <c r="DC13" s="167"/>
      <c r="DD13" s="123">
        <f t="shared" si="15"/>
        <v>24</v>
      </c>
      <c r="DE13" s="125"/>
      <c r="DF13" s="125"/>
      <c r="DG13" s="125"/>
      <c r="DH13" s="125"/>
      <c r="DI13" s="163"/>
      <c r="DJ13" s="124"/>
      <c r="DK13" s="125"/>
      <c r="DL13" s="125"/>
      <c r="DM13" s="125"/>
      <c r="DN13" s="168">
        <f>DJ13</f>
        <v>0</v>
      </c>
      <c r="DO13" s="125"/>
      <c r="DP13" s="125"/>
      <c r="DQ13" s="125"/>
      <c r="DR13" s="125"/>
      <c r="DS13" s="155"/>
      <c r="DT13" s="136"/>
      <c r="DU13" s="125"/>
      <c r="DV13" s="125"/>
      <c r="DW13" s="167"/>
      <c r="DX13" s="136"/>
      <c r="DY13" s="125"/>
      <c r="DZ13" s="125"/>
      <c r="EA13" s="125"/>
      <c r="EB13" s="125"/>
      <c r="EC13" s="163"/>
      <c r="ED13" s="124"/>
      <c r="EE13" s="125"/>
      <c r="EF13" s="125"/>
      <c r="EG13" s="125"/>
      <c r="EH13" s="123">
        <f t="shared" si="19"/>
        <v>0</v>
      </c>
      <c r="EI13" s="125"/>
      <c r="EJ13" s="125"/>
      <c r="EK13" s="125"/>
      <c r="EL13" s="125"/>
      <c r="EM13" s="163"/>
      <c r="EN13" s="125"/>
      <c r="EO13" s="125"/>
      <c r="EP13" s="125"/>
      <c r="EQ13" s="125"/>
      <c r="ER13" s="123">
        <f>EN13</f>
        <v>0</v>
      </c>
      <c r="ES13" s="136"/>
      <c r="ET13" s="125"/>
      <c r="EU13" s="125"/>
      <c r="EV13" s="124"/>
      <c r="EW13" s="163"/>
      <c r="EX13" s="125"/>
      <c r="EY13" s="125"/>
      <c r="EZ13" s="125"/>
      <c r="FA13" s="125"/>
      <c r="FB13" s="123">
        <f t="shared" si="21"/>
        <v>0</v>
      </c>
      <c r="FC13" s="136"/>
      <c r="FD13" s="125"/>
      <c r="FE13" s="125"/>
      <c r="FF13" s="124"/>
      <c r="FG13" s="163"/>
      <c r="FH13" s="125"/>
      <c r="FI13" s="125"/>
      <c r="FJ13" s="125"/>
      <c r="FK13" s="167"/>
      <c r="FL13" s="123">
        <f t="shared" si="22"/>
        <v>0</v>
      </c>
      <c r="FM13" s="125"/>
      <c r="FN13" s="125"/>
      <c r="FO13" s="125"/>
      <c r="FP13" s="125"/>
      <c r="FQ13" s="163"/>
      <c r="FR13" s="124"/>
      <c r="FS13" s="125"/>
      <c r="FT13" s="125"/>
      <c r="FU13" s="125"/>
      <c r="FV13" s="123">
        <f t="shared" si="23"/>
        <v>0</v>
      </c>
      <c r="FW13" s="125"/>
      <c r="FX13" s="125"/>
      <c r="FY13" s="125"/>
      <c r="FZ13" s="125"/>
      <c r="GA13" s="203"/>
      <c r="GB13" s="125"/>
      <c r="GC13" s="125"/>
      <c r="GD13" s="125"/>
      <c r="GE13" s="125"/>
      <c r="GF13" s="123">
        <f t="shared" si="24"/>
        <v>0</v>
      </c>
      <c r="GG13" s="125"/>
      <c r="GH13" s="125"/>
      <c r="GI13" s="125"/>
      <c r="GJ13" s="125"/>
      <c r="GK13" s="163"/>
      <c r="GL13" s="124"/>
      <c r="GM13" s="125"/>
      <c r="GN13" s="125"/>
      <c r="GO13" s="125"/>
      <c r="GP13" s="216">
        <f t="shared" si="25"/>
        <v>0</v>
      </c>
      <c r="GQ13" s="125"/>
      <c r="GR13" s="125"/>
      <c r="GS13" s="125"/>
      <c r="GT13" s="125"/>
      <c r="GU13" s="163"/>
      <c r="GV13" s="124"/>
      <c r="GW13" s="125"/>
      <c r="GX13" s="125"/>
      <c r="GY13" s="125"/>
      <c r="GZ13" s="123">
        <f t="shared" si="26"/>
        <v>0</v>
      </c>
      <c r="HA13" s="125"/>
      <c r="HB13" s="125"/>
      <c r="HC13" s="125"/>
      <c r="HD13" s="125"/>
      <c r="HE13" s="163"/>
      <c r="HF13" s="125"/>
      <c r="HG13" s="125"/>
      <c r="HH13" s="136"/>
      <c r="HI13" s="167"/>
      <c r="HJ13" s="123">
        <f t="shared" si="27"/>
        <v>0</v>
      </c>
      <c r="HK13" s="125"/>
      <c r="HL13" s="125"/>
      <c r="HM13" s="125"/>
      <c r="HN13" s="125"/>
      <c r="HO13" s="163"/>
      <c r="HP13" s="124"/>
      <c r="HQ13" s="125"/>
      <c r="HR13" s="125"/>
      <c r="HS13" s="125"/>
      <c r="HT13" s="123">
        <f t="shared" si="28"/>
        <v>0</v>
      </c>
      <c r="HU13" s="125"/>
      <c r="HV13" s="125"/>
      <c r="HW13" s="125"/>
      <c r="HX13" s="125"/>
      <c r="HY13" s="163"/>
      <c r="HZ13" s="125"/>
      <c r="IA13" s="125"/>
      <c r="IB13" s="125"/>
      <c r="IC13" s="125"/>
      <c r="ID13" s="123">
        <f t="shared" si="29"/>
        <v>0</v>
      </c>
      <c r="IE13" s="125"/>
      <c r="IF13" s="125"/>
      <c r="IG13" s="125"/>
      <c r="IH13" s="125"/>
      <c r="II13" s="155"/>
      <c r="IJ13" s="136"/>
      <c r="IK13" s="125"/>
      <c r="IL13" s="125"/>
      <c r="IM13" s="167"/>
      <c r="IN13" s="168">
        <f t="shared" si="30"/>
        <v>0</v>
      </c>
      <c r="IO13" s="125"/>
      <c r="IP13" s="125"/>
      <c r="IQ13" s="125"/>
      <c r="IR13" s="125"/>
      <c r="IS13" s="163"/>
      <c r="IT13" s="124"/>
      <c r="IU13" s="125"/>
      <c r="IV13" s="125"/>
      <c r="IW13" s="125">
        <v>0</v>
      </c>
      <c r="IX13" s="233">
        <f t="shared" si="31"/>
        <v>0</v>
      </c>
      <c r="IY13" s="125"/>
      <c r="IZ13" s="125"/>
      <c r="JA13" s="125"/>
      <c r="JB13" s="125"/>
      <c r="JC13" s="234"/>
      <c r="JD13" s="125"/>
      <c r="JE13" s="125"/>
      <c r="JF13" s="125"/>
      <c r="JG13" s="125"/>
      <c r="JH13" s="123">
        <f t="shared" si="32"/>
        <v>0</v>
      </c>
      <c r="JI13" s="125"/>
      <c r="JJ13" s="125"/>
      <c r="JK13" s="125"/>
      <c r="JL13" s="125"/>
      <c r="JM13" s="234"/>
      <c r="JN13" s="124"/>
      <c r="JO13" s="125"/>
      <c r="JP13" s="125"/>
      <c r="JQ13" s="125"/>
      <c r="JR13" s="123">
        <f t="shared" si="33"/>
        <v>0</v>
      </c>
      <c r="JS13" s="125"/>
      <c r="JT13" s="125"/>
      <c r="JU13" s="125"/>
      <c r="JV13" s="125"/>
      <c r="JW13" s="163"/>
      <c r="JX13" s="125"/>
      <c r="JY13" s="125"/>
      <c r="JZ13" s="125"/>
      <c r="KA13" s="125">
        <v>0</v>
      </c>
      <c r="KB13" s="123">
        <f t="shared" si="34"/>
        <v>0</v>
      </c>
      <c r="KC13" s="86"/>
      <c r="KD13" s="125"/>
      <c r="KE13" s="125"/>
      <c r="KF13" s="125"/>
      <c r="KG13" s="163"/>
      <c r="KH13" s="124"/>
      <c r="KI13" s="125"/>
      <c r="KJ13" s="125"/>
      <c r="KK13" s="125"/>
      <c r="KL13" s="123">
        <f t="shared" si="35"/>
        <v>0</v>
      </c>
      <c r="KM13" s="125"/>
      <c r="KN13" s="125"/>
      <c r="KO13" s="125"/>
      <c r="KP13" s="125"/>
      <c r="KQ13" s="163"/>
      <c r="KR13" s="125"/>
      <c r="KS13" s="125"/>
      <c r="KT13" s="125"/>
      <c r="KU13" s="125"/>
      <c r="KV13" s="123">
        <f t="shared" si="36"/>
        <v>0</v>
      </c>
      <c r="KW13" s="125"/>
      <c r="KX13" s="125"/>
      <c r="KY13" s="125"/>
      <c r="KZ13" s="125"/>
      <c r="LA13" s="163"/>
      <c r="LB13" s="124"/>
      <c r="LC13" s="125"/>
      <c r="LD13" s="125"/>
      <c r="LE13" s="125"/>
      <c r="LF13" s="123">
        <f t="shared" si="37"/>
        <v>0</v>
      </c>
      <c r="LG13" s="136"/>
      <c r="LH13" s="125"/>
      <c r="LI13" s="125"/>
      <c r="LJ13" s="125"/>
      <c r="LK13" s="163"/>
      <c r="LL13" s="125"/>
      <c r="LM13" s="125"/>
      <c r="LN13" s="125"/>
      <c r="LO13" s="125"/>
      <c r="LP13" s="123">
        <f t="shared" si="38"/>
        <v>0</v>
      </c>
      <c r="LQ13" s="136"/>
      <c r="LR13" s="125"/>
      <c r="LS13" s="125"/>
      <c r="LT13" s="125"/>
      <c r="LU13" s="155"/>
      <c r="LV13" s="136"/>
      <c r="LW13" s="125"/>
      <c r="LX13" s="125"/>
      <c r="LY13" s="125"/>
      <c r="LZ13" s="168">
        <f t="shared" si="39"/>
        <v>0</v>
      </c>
      <c r="MA13" s="125"/>
      <c r="MB13" s="125"/>
      <c r="MC13" s="125"/>
      <c r="MD13" s="125"/>
      <c r="ME13" s="155"/>
      <c r="MF13" s="124"/>
      <c r="MG13" s="125"/>
      <c r="MH13" s="125"/>
      <c r="MI13" s="125"/>
      <c r="MJ13" s="123">
        <f t="shared" si="40"/>
        <v>0</v>
      </c>
      <c r="MK13" s="125"/>
      <c r="ML13" s="125"/>
      <c r="MM13" s="125"/>
      <c r="MN13" s="125"/>
      <c r="MO13" s="163"/>
      <c r="MP13" s="125"/>
      <c r="MQ13" s="125"/>
      <c r="MR13" s="125"/>
      <c r="MS13" s="125"/>
      <c r="MT13" s="123">
        <f t="shared" si="41"/>
        <v>0</v>
      </c>
      <c r="MU13" s="86"/>
      <c r="MV13" s="86"/>
      <c r="MW13" s="86"/>
      <c r="MX13" s="86"/>
      <c r="MY13" s="163"/>
      <c r="MZ13" s="124"/>
      <c r="NA13" s="125"/>
      <c r="NB13" s="125"/>
      <c r="NC13" s="125"/>
      <c r="ND13" s="168">
        <f t="shared" si="42"/>
        <v>0</v>
      </c>
      <c r="NE13" s="125"/>
      <c r="NF13" s="125"/>
      <c r="NG13" s="125"/>
      <c r="NH13" s="125"/>
      <c r="NI13" s="163"/>
      <c r="NJ13" s="125"/>
      <c r="NK13" s="125"/>
      <c r="NL13" s="125"/>
      <c r="NM13" s="125"/>
      <c r="NN13" s="123">
        <f t="shared" si="43"/>
        <v>0</v>
      </c>
      <c r="NO13" s="125"/>
      <c r="NP13" s="125"/>
      <c r="NQ13" s="125"/>
      <c r="NR13" s="125"/>
      <c r="NS13" s="163"/>
      <c r="NT13" s="124"/>
      <c r="NU13" s="125"/>
      <c r="NV13" s="125"/>
      <c r="NW13" s="125"/>
      <c r="NX13" s="168">
        <f t="shared" si="44"/>
        <v>0</v>
      </c>
      <c r="NY13" s="136"/>
      <c r="NZ13" s="125"/>
      <c r="OA13" s="125"/>
      <c r="OB13" s="125"/>
      <c r="OC13" s="163"/>
      <c r="OD13" s="122"/>
      <c r="OE13" s="86"/>
      <c r="OF13" s="86"/>
      <c r="OG13" s="86"/>
      <c r="OH13" s="123">
        <f t="shared" si="57"/>
        <v>0</v>
      </c>
      <c r="OI13" s="125"/>
      <c r="OJ13" s="125"/>
      <c r="OK13" s="86"/>
      <c r="OL13" s="125"/>
      <c r="OM13" s="163"/>
      <c r="ON13" s="125"/>
      <c r="OO13" s="125"/>
      <c r="OP13" s="125"/>
      <c r="OQ13" s="125">
        <v>0</v>
      </c>
      <c r="OR13" s="123">
        <f t="shared" si="45"/>
        <v>0</v>
      </c>
      <c r="OS13" s="125"/>
      <c r="OT13" s="125"/>
      <c r="OU13" s="125"/>
      <c r="OV13" s="125"/>
      <c r="OW13" s="163"/>
      <c r="OX13" s="125"/>
      <c r="OY13" s="125"/>
      <c r="OZ13" s="125"/>
      <c r="PA13" s="125"/>
      <c r="PB13" s="168">
        <f t="shared" si="46"/>
        <v>0</v>
      </c>
      <c r="PC13" s="136"/>
      <c r="PD13" s="125"/>
      <c r="PE13" s="125"/>
      <c r="PF13" s="125"/>
      <c r="PG13" s="163"/>
      <c r="PH13" s="124"/>
      <c r="PI13" s="125"/>
      <c r="PJ13" s="125"/>
      <c r="PK13" s="125"/>
      <c r="PL13" s="168">
        <f t="shared" si="47"/>
        <v>0</v>
      </c>
      <c r="PM13" s="125"/>
      <c r="PN13" s="125"/>
      <c r="PO13" s="125"/>
      <c r="PP13" s="125"/>
      <c r="PQ13" s="163"/>
      <c r="PR13" s="124"/>
      <c r="PS13" s="125"/>
      <c r="PT13" s="125"/>
      <c r="PU13" s="167"/>
      <c r="PV13" s="123">
        <f t="shared" si="48"/>
        <v>0</v>
      </c>
      <c r="PW13" s="125"/>
      <c r="PX13" s="125"/>
      <c r="PY13" s="125"/>
      <c r="PZ13" s="125"/>
      <c r="QA13" s="163"/>
      <c r="QB13" s="125"/>
      <c r="QC13" s="125"/>
      <c r="QD13" s="125"/>
      <c r="QE13" s="125"/>
      <c r="QF13" s="168">
        <f t="shared" si="49"/>
        <v>0</v>
      </c>
      <c r="QG13" s="125"/>
      <c r="QH13" s="125"/>
      <c r="QI13" s="125"/>
      <c r="QJ13" s="125"/>
      <c r="QK13" s="163"/>
      <c r="QL13" s="268"/>
      <c r="QM13" s="268"/>
      <c r="QN13" s="268"/>
      <c r="QO13" s="288">
        <f t="shared" si="59"/>
        <v>243</v>
      </c>
      <c r="QP13" s="288">
        <f t="shared" si="60"/>
        <v>0</v>
      </c>
      <c r="QQ13" s="288">
        <f t="shared" si="61"/>
        <v>0</v>
      </c>
      <c r="QR13" s="288">
        <f t="shared" si="62"/>
        <v>0</v>
      </c>
      <c r="QS13" s="289">
        <f t="shared" si="63"/>
        <v>243</v>
      </c>
      <c r="QT13" s="289">
        <f t="shared" si="64"/>
        <v>0</v>
      </c>
      <c r="QU13" s="289">
        <f t="shared" si="58"/>
        <v>243</v>
      </c>
      <c r="QV13" s="289">
        <f t="shared" si="58"/>
        <v>0</v>
      </c>
      <c r="QW13" s="289">
        <f t="shared" si="65"/>
        <v>243</v>
      </c>
      <c r="QX13" s="289">
        <f t="shared" si="66"/>
        <v>0</v>
      </c>
      <c r="QY13" s="289">
        <f t="shared" si="67"/>
        <v>0</v>
      </c>
      <c r="QZ13" s="289">
        <f t="shared" si="68"/>
        <v>0</v>
      </c>
      <c r="RA13" s="289">
        <f t="shared" si="69"/>
        <v>0</v>
      </c>
      <c r="RB13" s="295">
        <f t="shared" si="50"/>
        <v>0</v>
      </c>
    </row>
    <row r="14" s="93" customFormat="1" ht="16.35" spans="2:470">
      <c r="B14" s="35" t="s">
        <v>88</v>
      </c>
      <c r="C14" s="36"/>
      <c r="D14" s="119">
        <f>D15+D16</f>
        <v>34</v>
      </c>
      <c r="E14" s="120">
        <f>E15+E16</f>
        <v>29</v>
      </c>
      <c r="F14" s="120">
        <f>F15+F16</f>
        <v>4</v>
      </c>
      <c r="G14" s="120">
        <f>G15</f>
        <v>0</v>
      </c>
      <c r="H14" s="121">
        <f>H15+H16</f>
        <v>67</v>
      </c>
      <c r="I14" s="120"/>
      <c r="J14" s="120"/>
      <c r="K14" s="120"/>
      <c r="L14" s="119"/>
      <c r="M14" s="153"/>
      <c r="N14" s="133">
        <f t="shared" ref="N14:P14" si="70">N15+N16</f>
        <v>46</v>
      </c>
      <c r="O14" s="134">
        <f t="shared" si="70"/>
        <v>66</v>
      </c>
      <c r="P14" s="134">
        <f t="shared" si="70"/>
        <v>3</v>
      </c>
      <c r="Q14" s="134">
        <f>Q15</f>
        <v>0</v>
      </c>
      <c r="R14" s="121">
        <f>R15+R16</f>
        <v>115</v>
      </c>
      <c r="S14" s="120"/>
      <c r="T14" s="120"/>
      <c r="U14" s="120"/>
      <c r="V14" s="120"/>
      <c r="W14" s="153"/>
      <c r="X14" s="120">
        <f t="shared" ref="X14:Z14" si="71">X15+X16</f>
        <v>28</v>
      </c>
      <c r="Y14" s="120">
        <f t="shared" si="71"/>
        <v>88</v>
      </c>
      <c r="Z14" s="120">
        <f t="shared" si="71"/>
        <v>0</v>
      </c>
      <c r="AA14" s="120">
        <f>AA15</f>
        <v>0</v>
      </c>
      <c r="AB14" s="121">
        <f>AB15+AB16</f>
        <v>116</v>
      </c>
      <c r="AC14" s="120"/>
      <c r="AD14" s="120"/>
      <c r="AE14" s="120"/>
      <c r="AF14" s="120"/>
      <c r="AG14" s="153"/>
      <c r="AH14" s="119">
        <f t="shared" ref="AH14:AJ14" si="72">AH15+AH16</f>
        <v>47</v>
      </c>
      <c r="AI14" s="120">
        <f t="shared" si="72"/>
        <v>70</v>
      </c>
      <c r="AJ14" s="120">
        <f t="shared" si="72"/>
        <v>2</v>
      </c>
      <c r="AK14" s="120">
        <f>AK15</f>
        <v>0</v>
      </c>
      <c r="AL14" s="121">
        <f>AL15+AL16</f>
        <v>119</v>
      </c>
      <c r="AM14" s="120"/>
      <c r="AN14" s="120"/>
      <c r="AO14" s="120"/>
      <c r="AP14" s="120"/>
      <c r="AQ14" s="153"/>
      <c r="AR14" s="120">
        <f t="shared" ref="AR14:AT14" si="73">AR15+AR16</f>
        <v>89</v>
      </c>
      <c r="AS14" s="120">
        <f t="shared" si="73"/>
        <v>30</v>
      </c>
      <c r="AT14" s="120">
        <f t="shared" si="73"/>
        <v>4</v>
      </c>
      <c r="AU14" s="120">
        <f>AU15</f>
        <v>0</v>
      </c>
      <c r="AV14" s="121">
        <f>AV15+AV16</f>
        <v>123</v>
      </c>
      <c r="AW14" s="120"/>
      <c r="AX14" s="120"/>
      <c r="AY14" s="120"/>
      <c r="AZ14" s="120"/>
      <c r="BA14" s="153"/>
      <c r="BB14" s="120">
        <f t="shared" ref="BB14:BD14" si="74">BB15+BB16</f>
        <v>37</v>
      </c>
      <c r="BC14" s="120">
        <f t="shared" si="74"/>
        <v>93</v>
      </c>
      <c r="BD14" s="120">
        <f t="shared" si="74"/>
        <v>0</v>
      </c>
      <c r="BE14" s="120">
        <f>BE15</f>
        <v>0</v>
      </c>
      <c r="BF14" s="121">
        <f>BF15+BF16</f>
        <v>130</v>
      </c>
      <c r="BG14" s="120"/>
      <c r="BH14" s="120"/>
      <c r="BI14" s="120"/>
      <c r="BJ14" s="120"/>
      <c r="BK14" s="153"/>
      <c r="BL14" s="119">
        <f t="shared" ref="BL14:BN14" si="75">BL15+BL16</f>
        <v>44</v>
      </c>
      <c r="BM14" s="120">
        <f t="shared" si="75"/>
        <v>83</v>
      </c>
      <c r="BN14" s="120">
        <f t="shared" si="75"/>
        <v>0</v>
      </c>
      <c r="BO14" s="120">
        <f>BO15</f>
        <v>0</v>
      </c>
      <c r="BP14" s="121">
        <f>BP15+BP16</f>
        <v>127</v>
      </c>
      <c r="BQ14" s="120"/>
      <c r="BR14" s="120"/>
      <c r="BS14" s="120"/>
      <c r="BT14" s="120"/>
      <c r="BU14" s="153"/>
      <c r="BV14" s="119">
        <f>BV15+BV16</f>
        <v>37</v>
      </c>
      <c r="BW14" s="120">
        <f>BW15+BW16</f>
        <v>62</v>
      </c>
      <c r="BX14" s="120"/>
      <c r="BY14" s="120"/>
      <c r="BZ14" s="121">
        <f>BV14+BW14</f>
        <v>99</v>
      </c>
      <c r="CA14" s="120"/>
      <c r="CB14" s="120"/>
      <c r="CC14" s="120"/>
      <c r="CD14" s="120"/>
      <c r="CE14" s="153"/>
      <c r="CF14" s="119">
        <f>CF15+CF16</f>
        <v>61</v>
      </c>
      <c r="CG14" s="120">
        <f>CG15+CG16</f>
        <v>43</v>
      </c>
      <c r="CH14" s="120">
        <f>CH15</f>
        <v>0</v>
      </c>
      <c r="CI14" s="120"/>
      <c r="CJ14" s="121">
        <f>CF14+CG14+CH14</f>
        <v>104</v>
      </c>
      <c r="CK14" s="120"/>
      <c r="CL14" s="120"/>
      <c r="CM14" s="120"/>
      <c r="CN14" s="120"/>
      <c r="CO14" s="153"/>
      <c r="CP14" s="134">
        <f>CP15+CP16</f>
        <v>43</v>
      </c>
      <c r="CQ14" s="177">
        <f>CQ15+CQ16</f>
        <v>67</v>
      </c>
      <c r="CR14" s="134"/>
      <c r="CS14" s="181"/>
      <c r="CT14" s="121">
        <f>CP14+CQ14</f>
        <v>110</v>
      </c>
      <c r="CU14" s="134"/>
      <c r="CV14" s="134"/>
      <c r="CW14" s="134"/>
      <c r="CX14" s="134"/>
      <c r="CY14" s="162"/>
      <c r="CZ14" s="134">
        <f>CZ15+CZ16</f>
        <v>40</v>
      </c>
      <c r="DA14" s="134">
        <f>DA15+DA16</f>
        <v>71</v>
      </c>
      <c r="DB14" s="134">
        <f>DB15+DB16</f>
        <v>0</v>
      </c>
      <c r="DC14" s="134">
        <f>DC15+DC16</f>
        <v>0</v>
      </c>
      <c r="DD14" s="121">
        <f>CZ14+DA14</f>
        <v>111</v>
      </c>
      <c r="DE14" s="134">
        <f>DE15</f>
        <v>0</v>
      </c>
      <c r="DF14" s="134"/>
      <c r="DG14" s="134"/>
      <c r="DH14" s="134"/>
      <c r="DI14" s="162">
        <f>IF(DD14=0,0,(DE14+DF14+DG14+DH14)/DD14)</f>
        <v>0</v>
      </c>
      <c r="DJ14" s="133">
        <f>DJ15+DJ16</f>
        <v>0</v>
      </c>
      <c r="DK14" s="134">
        <f>DK15+DK16</f>
        <v>0</v>
      </c>
      <c r="DL14" s="134">
        <f>DL15+DL16</f>
        <v>0</v>
      </c>
      <c r="DM14" s="134">
        <f>DM15+DM16</f>
        <v>0</v>
      </c>
      <c r="DN14" s="135">
        <f>DJ14+DK14</f>
        <v>0</v>
      </c>
      <c r="DO14" s="134"/>
      <c r="DP14" s="134"/>
      <c r="DQ14" s="134"/>
      <c r="DR14" s="134"/>
      <c r="DS14" s="189"/>
      <c r="DT14" s="177">
        <f>DT15+DT16</f>
        <v>0</v>
      </c>
      <c r="DU14" s="134">
        <f>DU15+DU16</f>
        <v>0</v>
      </c>
      <c r="DV14" s="134">
        <f>DV15+DV16</f>
        <v>0</v>
      </c>
      <c r="DW14" s="181">
        <f>DW15+DW16</f>
        <v>0</v>
      </c>
      <c r="DX14" s="121">
        <f>DT14+DU14</f>
        <v>0</v>
      </c>
      <c r="DY14" s="134"/>
      <c r="DZ14" s="134"/>
      <c r="EA14" s="134"/>
      <c r="EB14" s="134"/>
      <c r="EC14" s="162"/>
      <c r="ED14" s="133">
        <f>ED15+ED16</f>
        <v>0</v>
      </c>
      <c r="EE14" s="134">
        <f>EE15+EE16</f>
        <v>0</v>
      </c>
      <c r="EF14" s="134">
        <f>EF15+EF16</f>
        <v>0</v>
      </c>
      <c r="EG14" s="134">
        <f>EG15+EG16</f>
        <v>0</v>
      </c>
      <c r="EH14" s="121">
        <f>ED14+EE14</f>
        <v>0</v>
      </c>
      <c r="EI14" s="134"/>
      <c r="EJ14" s="134"/>
      <c r="EK14" s="134"/>
      <c r="EL14" s="134"/>
      <c r="EM14" s="162"/>
      <c r="EN14" s="119">
        <f>EN15+EN16</f>
        <v>0</v>
      </c>
      <c r="EO14" s="120">
        <f>EO15+EO16</f>
        <v>0</v>
      </c>
      <c r="EP14" s="120">
        <f>EP15+EP16</f>
        <v>0</v>
      </c>
      <c r="EQ14" s="120">
        <f>EQ15+EQ16</f>
        <v>0</v>
      </c>
      <c r="ER14" s="121">
        <f>EN14+EO14</f>
        <v>0</v>
      </c>
      <c r="ES14" s="120"/>
      <c r="ET14" s="120"/>
      <c r="EU14" s="120"/>
      <c r="EV14" s="119"/>
      <c r="EW14" s="153"/>
      <c r="EX14" s="119">
        <f>EX15+EX16</f>
        <v>0</v>
      </c>
      <c r="EY14" s="120">
        <f>EY15+EY16</f>
        <v>0</v>
      </c>
      <c r="EZ14" s="120">
        <f>EZ15+EZ16</f>
        <v>0</v>
      </c>
      <c r="FA14" s="120">
        <f>FA15+FA16</f>
        <v>0</v>
      </c>
      <c r="FB14" s="121">
        <f t="shared" si="21"/>
        <v>0</v>
      </c>
      <c r="FC14" s="120"/>
      <c r="FD14" s="120"/>
      <c r="FE14" s="120"/>
      <c r="FF14" s="119"/>
      <c r="FG14" s="153"/>
      <c r="FH14" s="119">
        <f>FH15+FH16</f>
        <v>0</v>
      </c>
      <c r="FI14" s="120">
        <f>FI15+FI16</f>
        <v>0</v>
      </c>
      <c r="FJ14" s="120">
        <f>FJ15+FJ16</f>
        <v>0</v>
      </c>
      <c r="FK14" s="120">
        <f>FK15+FK16</f>
        <v>0</v>
      </c>
      <c r="FL14" s="121">
        <f t="shared" si="22"/>
        <v>0</v>
      </c>
      <c r="FM14" s="120"/>
      <c r="FN14" s="120"/>
      <c r="FO14" s="120"/>
      <c r="FP14" s="120"/>
      <c r="FQ14" s="153"/>
      <c r="FR14" s="133">
        <f>FR15+FR16</f>
        <v>0</v>
      </c>
      <c r="FS14" s="134">
        <f>FS15+FS16</f>
        <v>0</v>
      </c>
      <c r="FT14" s="134">
        <f>FT15+FT16</f>
        <v>0</v>
      </c>
      <c r="FU14" s="134">
        <f>FU15+FU16</f>
        <v>0</v>
      </c>
      <c r="FV14" s="135">
        <f t="shared" si="23"/>
        <v>0</v>
      </c>
      <c r="FW14" s="134"/>
      <c r="FX14" s="134"/>
      <c r="FY14" s="134"/>
      <c r="FZ14" s="134"/>
      <c r="GA14" s="201"/>
      <c r="GB14" s="134">
        <f>GB15+GB16</f>
        <v>0</v>
      </c>
      <c r="GC14" s="134">
        <f>GC15+GC16</f>
        <v>0</v>
      </c>
      <c r="GD14" s="134">
        <f>GD15+GD16</f>
        <v>0</v>
      </c>
      <c r="GE14" s="134">
        <f>GE15+GE16</f>
        <v>0</v>
      </c>
      <c r="GF14" s="135">
        <f t="shared" si="24"/>
        <v>0</v>
      </c>
      <c r="GG14" s="134"/>
      <c r="GH14" s="134"/>
      <c r="GI14" s="134"/>
      <c r="GJ14" s="134"/>
      <c r="GK14" s="162"/>
      <c r="GL14" s="119">
        <f>GL15+GL16</f>
        <v>0</v>
      </c>
      <c r="GM14" s="120">
        <f>GM15+GM16</f>
        <v>0</v>
      </c>
      <c r="GN14" s="120">
        <f>GN15+GN16</f>
        <v>0</v>
      </c>
      <c r="GO14" s="120">
        <f>GO15+GO16</f>
        <v>0</v>
      </c>
      <c r="GP14" s="215">
        <f t="shared" si="25"/>
        <v>0</v>
      </c>
      <c r="GQ14" s="120"/>
      <c r="GR14" s="120"/>
      <c r="GS14" s="120"/>
      <c r="GT14" s="120"/>
      <c r="GU14" s="153"/>
      <c r="GV14" s="133">
        <f>GV15+GV16</f>
        <v>0</v>
      </c>
      <c r="GW14" s="134">
        <f>GW15+GW16</f>
        <v>0</v>
      </c>
      <c r="GX14" s="134">
        <f>GX15+GX16</f>
        <v>0</v>
      </c>
      <c r="GY14" s="134">
        <f>GY15+GY16</f>
        <v>0</v>
      </c>
      <c r="GZ14" s="135">
        <f t="shared" si="26"/>
        <v>0</v>
      </c>
      <c r="HA14" s="134"/>
      <c r="HB14" s="134"/>
      <c r="HC14" s="134"/>
      <c r="HD14" s="134"/>
      <c r="HE14" s="162"/>
      <c r="HF14" s="119">
        <f>HF15+HF16</f>
        <v>0</v>
      </c>
      <c r="HG14" s="120">
        <f>HG15+HG16</f>
        <v>0</v>
      </c>
      <c r="HH14" s="126">
        <f>HH15+HH16</f>
        <v>0</v>
      </c>
      <c r="HI14" s="165">
        <f>HI15+HI16</f>
        <v>0</v>
      </c>
      <c r="HJ14" s="121">
        <f t="shared" si="27"/>
        <v>0</v>
      </c>
      <c r="HK14" s="120"/>
      <c r="HL14" s="120"/>
      <c r="HM14" s="120"/>
      <c r="HN14" s="120"/>
      <c r="HO14" s="153"/>
      <c r="HP14" s="133">
        <f>HP15+HP16</f>
        <v>0</v>
      </c>
      <c r="HQ14" s="134">
        <f>HQ15+HQ16</f>
        <v>0</v>
      </c>
      <c r="HR14" s="134">
        <f>HR15+HR16</f>
        <v>0</v>
      </c>
      <c r="HS14" s="134">
        <f>HS15+HS16</f>
        <v>0</v>
      </c>
      <c r="HT14" s="135">
        <f t="shared" si="28"/>
        <v>0</v>
      </c>
      <c r="HU14" s="134"/>
      <c r="HV14" s="134"/>
      <c r="HW14" s="134"/>
      <c r="HX14" s="134"/>
      <c r="HY14" s="162"/>
      <c r="HZ14" s="119">
        <f>HZ15+HZ16</f>
        <v>0</v>
      </c>
      <c r="IA14" s="120">
        <f>IA15+IA16</f>
        <v>0</v>
      </c>
      <c r="IB14" s="120">
        <f>IB15+IB16</f>
        <v>0</v>
      </c>
      <c r="IC14" s="120">
        <f>IC15+IC16</f>
        <v>0</v>
      </c>
      <c r="ID14" s="121">
        <f t="shared" si="29"/>
        <v>0</v>
      </c>
      <c r="IE14" s="120"/>
      <c r="IF14" s="120"/>
      <c r="IG14" s="120"/>
      <c r="IH14" s="120"/>
      <c r="II14" s="176"/>
      <c r="IJ14" s="126">
        <f>IJ15+IJ16</f>
        <v>0</v>
      </c>
      <c r="IK14" s="120">
        <f>IK15+IK16</f>
        <v>0</v>
      </c>
      <c r="IL14" s="120">
        <f>IL15+IL16</f>
        <v>0</v>
      </c>
      <c r="IM14" s="165">
        <f>IM15+IM16</f>
        <v>0</v>
      </c>
      <c r="IN14" s="121">
        <f t="shared" si="30"/>
        <v>0</v>
      </c>
      <c r="IO14" s="120"/>
      <c r="IP14" s="120"/>
      <c r="IQ14" s="120"/>
      <c r="IR14" s="120"/>
      <c r="IS14" s="153"/>
      <c r="IT14" s="133">
        <f>IT15+IT16</f>
        <v>0</v>
      </c>
      <c r="IU14" s="134">
        <f>IU15+IU16</f>
        <v>0</v>
      </c>
      <c r="IV14" s="134">
        <f>IV15+IV16</f>
        <v>0</v>
      </c>
      <c r="IW14" s="134">
        <f>IW15+IW16</f>
        <v>0</v>
      </c>
      <c r="IX14" s="135">
        <f t="shared" si="31"/>
        <v>0</v>
      </c>
      <c r="IY14" s="134"/>
      <c r="IZ14" s="134"/>
      <c r="JA14" s="134"/>
      <c r="JB14" s="134"/>
      <c r="JC14" s="162"/>
      <c r="JD14" s="119">
        <f>JD15+JD16</f>
        <v>0</v>
      </c>
      <c r="JE14" s="120">
        <f>JE15+JE16</f>
        <v>0</v>
      </c>
      <c r="JF14" s="120">
        <f>JF15+JF16</f>
        <v>0</v>
      </c>
      <c r="JG14" s="120">
        <f>JG15+JG16</f>
        <v>0</v>
      </c>
      <c r="JH14" s="121">
        <f t="shared" si="32"/>
        <v>0</v>
      </c>
      <c r="JI14" s="120"/>
      <c r="JJ14" s="120"/>
      <c r="JK14" s="120"/>
      <c r="JL14" s="120"/>
      <c r="JM14" s="153"/>
      <c r="JN14" s="133">
        <f>JN15+JN16</f>
        <v>0</v>
      </c>
      <c r="JO14" s="134">
        <f>JO15+JO16</f>
        <v>0</v>
      </c>
      <c r="JP14" s="134">
        <f>JP15+JP16</f>
        <v>0</v>
      </c>
      <c r="JQ14" s="134">
        <f>JQ15+JQ16</f>
        <v>0</v>
      </c>
      <c r="JR14" s="135">
        <f t="shared" si="33"/>
        <v>0</v>
      </c>
      <c r="JS14" s="134"/>
      <c r="JT14" s="134"/>
      <c r="JU14" s="134"/>
      <c r="JV14" s="134"/>
      <c r="JW14" s="162"/>
      <c r="JX14" s="119">
        <f>JX15+JX16</f>
        <v>0</v>
      </c>
      <c r="JY14" s="120">
        <f>JY15+JY16</f>
        <v>0</v>
      </c>
      <c r="JZ14" s="120">
        <f>JZ15+JZ16</f>
        <v>0</v>
      </c>
      <c r="KA14" s="120">
        <f>KA15+KA16</f>
        <v>0</v>
      </c>
      <c r="KB14" s="184">
        <f t="shared" si="34"/>
        <v>0</v>
      </c>
      <c r="KC14" s="134"/>
      <c r="KD14" s="120"/>
      <c r="KE14" s="120"/>
      <c r="KF14" s="120"/>
      <c r="KG14" s="153"/>
      <c r="KH14" s="133">
        <f>KH15+KH16</f>
        <v>0</v>
      </c>
      <c r="KI14" s="134">
        <f>KI15+KI16</f>
        <v>0</v>
      </c>
      <c r="KJ14" s="134">
        <f>KJ15+KJ16</f>
        <v>0</v>
      </c>
      <c r="KK14" s="134">
        <f>KK15+KK16</f>
        <v>0</v>
      </c>
      <c r="KL14" s="135">
        <f t="shared" si="35"/>
        <v>0</v>
      </c>
      <c r="KM14" s="134"/>
      <c r="KN14" s="134"/>
      <c r="KO14" s="134"/>
      <c r="KP14" s="134"/>
      <c r="KQ14" s="162"/>
      <c r="KR14" s="119">
        <f>KR15+KR16</f>
        <v>0</v>
      </c>
      <c r="KS14" s="120">
        <f>KS15+KS16</f>
        <v>0</v>
      </c>
      <c r="KT14" s="120">
        <f>KT15+KT16</f>
        <v>0</v>
      </c>
      <c r="KU14" s="120">
        <f>KU15+KU16</f>
        <v>0</v>
      </c>
      <c r="KV14" s="121">
        <f t="shared" si="36"/>
        <v>0</v>
      </c>
      <c r="KW14" s="120"/>
      <c r="KX14" s="120"/>
      <c r="KY14" s="120"/>
      <c r="KZ14" s="120"/>
      <c r="LA14" s="153"/>
      <c r="LB14" s="133">
        <f>LB15+LB16</f>
        <v>0</v>
      </c>
      <c r="LC14" s="134">
        <f>LC15+LC16</f>
        <v>0</v>
      </c>
      <c r="LD14" s="134">
        <f>LD15+LD16</f>
        <v>0</v>
      </c>
      <c r="LE14" s="134">
        <f>LE15+LE16</f>
        <v>0</v>
      </c>
      <c r="LF14" s="135">
        <f t="shared" si="37"/>
        <v>0</v>
      </c>
      <c r="LG14" s="134"/>
      <c r="LH14" s="134"/>
      <c r="LI14" s="134"/>
      <c r="LJ14" s="134"/>
      <c r="LK14" s="162"/>
      <c r="LL14" s="119">
        <f>LL15+LL16</f>
        <v>0</v>
      </c>
      <c r="LM14" s="120">
        <f>LM15+LM16</f>
        <v>0</v>
      </c>
      <c r="LN14" s="120">
        <f>LN15+LN16</f>
        <v>0</v>
      </c>
      <c r="LO14" s="120">
        <f>LO15+LO16</f>
        <v>0</v>
      </c>
      <c r="LP14" s="121">
        <f t="shared" si="38"/>
        <v>0</v>
      </c>
      <c r="LQ14" s="120"/>
      <c r="LR14" s="120"/>
      <c r="LS14" s="120"/>
      <c r="LT14" s="120"/>
      <c r="LU14" s="176"/>
      <c r="LV14" s="126">
        <f>LV15+LV16</f>
        <v>0</v>
      </c>
      <c r="LW14" s="120">
        <f>LW15+LW16</f>
        <v>0</v>
      </c>
      <c r="LX14" s="120">
        <f>LX15+LX16</f>
        <v>0</v>
      </c>
      <c r="LY14" s="120">
        <f>LY15+LY16</f>
        <v>0</v>
      </c>
      <c r="LZ14" s="121">
        <f t="shared" si="39"/>
        <v>0</v>
      </c>
      <c r="MA14" s="134"/>
      <c r="MB14" s="134"/>
      <c r="MC14" s="134"/>
      <c r="MD14" s="134"/>
      <c r="ME14" s="189"/>
      <c r="MF14" s="133">
        <f>MF15+MF16</f>
        <v>0</v>
      </c>
      <c r="MG14" s="134">
        <f>MG15+MG16</f>
        <v>0</v>
      </c>
      <c r="MH14" s="134">
        <f>MH15+MH16</f>
        <v>0</v>
      </c>
      <c r="MI14" s="134">
        <f>MI15+MI16</f>
        <v>0</v>
      </c>
      <c r="MJ14" s="135">
        <f t="shared" si="40"/>
        <v>0</v>
      </c>
      <c r="MK14" s="134"/>
      <c r="ML14" s="134"/>
      <c r="MM14" s="134"/>
      <c r="MN14" s="134"/>
      <c r="MO14" s="162"/>
      <c r="MP14" s="120">
        <f>MP15+MP16</f>
        <v>0</v>
      </c>
      <c r="MQ14" s="120">
        <f>MQ15+MQ16</f>
        <v>0</v>
      </c>
      <c r="MR14" s="120">
        <f>MR15+MR16</f>
        <v>0</v>
      </c>
      <c r="MS14" s="120">
        <f>MS15+MS16</f>
        <v>0</v>
      </c>
      <c r="MT14" s="121">
        <f t="shared" si="41"/>
        <v>0</v>
      </c>
      <c r="MU14" s="126"/>
      <c r="MV14" s="120"/>
      <c r="MW14" s="120"/>
      <c r="MX14" s="120"/>
      <c r="MY14" s="153"/>
      <c r="MZ14" s="133">
        <f>MZ15+MZ16</f>
        <v>0</v>
      </c>
      <c r="NA14" s="134">
        <f>NA15+NA16</f>
        <v>0</v>
      </c>
      <c r="NB14" s="134">
        <f>NB15+NB16</f>
        <v>0</v>
      </c>
      <c r="NC14" s="134">
        <f>NC15+NC16</f>
        <v>0</v>
      </c>
      <c r="ND14" s="135">
        <f t="shared" si="42"/>
        <v>0</v>
      </c>
      <c r="NE14" s="134">
        <v>0</v>
      </c>
      <c r="NF14" s="134">
        <v>0</v>
      </c>
      <c r="NG14" s="134">
        <v>0</v>
      </c>
      <c r="NH14" s="134">
        <v>0</v>
      </c>
      <c r="NI14" s="162">
        <v>0</v>
      </c>
      <c r="NJ14" s="119">
        <f>NJ15+NJ16</f>
        <v>0</v>
      </c>
      <c r="NK14" s="120">
        <f>NK15+NK16</f>
        <v>0</v>
      </c>
      <c r="NL14" s="120">
        <f>NL15+NL16</f>
        <v>0</v>
      </c>
      <c r="NM14" s="120">
        <f>NM15+NM16</f>
        <v>0</v>
      </c>
      <c r="NN14" s="121">
        <f t="shared" si="43"/>
        <v>0</v>
      </c>
      <c r="NO14" s="120"/>
      <c r="NP14" s="120"/>
      <c r="NQ14" s="120"/>
      <c r="NR14" s="120"/>
      <c r="NS14" s="153"/>
      <c r="NT14" s="133">
        <f>NT15+NT16</f>
        <v>0</v>
      </c>
      <c r="NU14" s="134">
        <f>NU15+NU16</f>
        <v>0</v>
      </c>
      <c r="NV14" s="134">
        <f>NV15+NV16</f>
        <v>0</v>
      </c>
      <c r="NW14" s="134">
        <f>NW15+NW16</f>
        <v>0</v>
      </c>
      <c r="NX14" s="135">
        <f t="shared" si="44"/>
        <v>0</v>
      </c>
      <c r="NY14" s="134"/>
      <c r="NZ14" s="134"/>
      <c r="OA14" s="134"/>
      <c r="OB14" s="134"/>
      <c r="OC14" s="176"/>
      <c r="OD14" s="134">
        <f>OD15+OD16</f>
        <v>0</v>
      </c>
      <c r="OE14" s="120">
        <f>OE15+OE16</f>
        <v>0</v>
      </c>
      <c r="OF14" s="120">
        <f>OF15+OF16</f>
        <v>0</v>
      </c>
      <c r="OG14" s="165">
        <f>OG15+OG16</f>
        <v>0</v>
      </c>
      <c r="OH14" s="135">
        <f t="shared" si="57"/>
        <v>0</v>
      </c>
      <c r="OI14" s="134"/>
      <c r="OJ14" s="134"/>
      <c r="OK14" s="134"/>
      <c r="OL14" s="134"/>
      <c r="OM14" s="162"/>
      <c r="ON14" s="133">
        <f>ON15+ON16</f>
        <v>0</v>
      </c>
      <c r="OO14" s="134">
        <f>OO15+OO16</f>
        <v>0</v>
      </c>
      <c r="OP14" s="134">
        <f>OP15+OP16</f>
        <v>0</v>
      </c>
      <c r="OQ14" s="134">
        <f>OQ15+OQ16</f>
        <v>0</v>
      </c>
      <c r="OR14" s="135">
        <f t="shared" si="45"/>
        <v>0</v>
      </c>
      <c r="OS14" s="134"/>
      <c r="OT14" s="134">
        <f>OT15</f>
        <v>0</v>
      </c>
      <c r="OU14" s="134"/>
      <c r="OV14" s="134"/>
      <c r="OW14" s="162"/>
      <c r="OX14" s="119">
        <f>OX15+OX16</f>
        <v>0</v>
      </c>
      <c r="OY14" s="120">
        <f>OY15+OY16</f>
        <v>0</v>
      </c>
      <c r="OZ14" s="120">
        <f>OZ15+OZ16</f>
        <v>0</v>
      </c>
      <c r="PA14" s="120">
        <f>PA15+PA16</f>
        <v>0</v>
      </c>
      <c r="PB14" s="121">
        <f t="shared" si="46"/>
        <v>0</v>
      </c>
      <c r="PC14" s="120"/>
      <c r="PD14" s="120"/>
      <c r="PE14" s="120"/>
      <c r="PF14" s="120"/>
      <c r="PG14" s="153"/>
      <c r="PH14" s="119">
        <f>PH15+PH16</f>
        <v>0</v>
      </c>
      <c r="PI14" s="120">
        <f>PI15+PI16</f>
        <v>0</v>
      </c>
      <c r="PJ14" s="120">
        <f>PJ15+PJ16</f>
        <v>0</v>
      </c>
      <c r="PK14" s="120">
        <f>PK15+PK16</f>
        <v>0</v>
      </c>
      <c r="PL14" s="121">
        <f t="shared" si="47"/>
        <v>0</v>
      </c>
      <c r="PM14" s="120"/>
      <c r="PN14" s="120"/>
      <c r="PO14" s="120"/>
      <c r="PP14" s="120"/>
      <c r="PQ14" s="153"/>
      <c r="PR14" s="133">
        <f>PR15+PR16</f>
        <v>0</v>
      </c>
      <c r="PS14" s="134">
        <f>PS15+PS16</f>
        <v>0</v>
      </c>
      <c r="PT14" s="134">
        <f>PT15+PT16</f>
        <v>0</v>
      </c>
      <c r="PU14" s="134">
        <f>PU15+PU16</f>
        <v>0</v>
      </c>
      <c r="PV14" s="135">
        <f t="shared" si="48"/>
        <v>0</v>
      </c>
      <c r="PW14" s="134"/>
      <c r="PX14" s="134"/>
      <c r="PY14" s="134"/>
      <c r="PZ14" s="134"/>
      <c r="QA14" s="162"/>
      <c r="QB14" s="119">
        <f>QB15+QB16</f>
        <v>0</v>
      </c>
      <c r="QC14" s="119">
        <f>QC15+QC16</f>
        <v>0</v>
      </c>
      <c r="QD14" s="119">
        <f>QD15+QD16</f>
        <v>0</v>
      </c>
      <c r="QE14" s="119">
        <f>QE15+QE16</f>
        <v>0</v>
      </c>
      <c r="QF14" s="135">
        <f t="shared" si="49"/>
        <v>0</v>
      </c>
      <c r="QG14" s="120"/>
      <c r="QH14" s="120"/>
      <c r="QI14" s="120"/>
      <c r="QJ14" s="120"/>
      <c r="QK14" s="153"/>
      <c r="QL14" s="267"/>
      <c r="QM14" s="267"/>
      <c r="QN14" s="267"/>
      <c r="QO14" s="287">
        <f>QO15+QO16</f>
        <v>506</v>
      </c>
      <c r="QP14" s="287">
        <f>QP15+QP16</f>
        <v>702</v>
      </c>
      <c r="QQ14" s="287">
        <f>QQ15+QQ16</f>
        <v>13</v>
      </c>
      <c r="QR14" s="287">
        <f>QR15+QR16</f>
        <v>0</v>
      </c>
      <c r="QS14" s="105">
        <f t="shared" si="63"/>
        <v>1208</v>
      </c>
      <c r="QT14" s="105">
        <f t="shared" si="64"/>
        <v>13</v>
      </c>
      <c r="QU14" s="105">
        <f t="shared" ref="QU14:QU22" si="76">QO14+QQ14</f>
        <v>519</v>
      </c>
      <c r="QV14" s="105">
        <f t="shared" ref="QV14:QV40" si="77">QP14+QR14</f>
        <v>702</v>
      </c>
      <c r="QW14" s="287">
        <f>QS14+QT14</f>
        <v>1221</v>
      </c>
      <c r="QX14" s="287">
        <f>QX15+QX16</f>
        <v>0</v>
      </c>
      <c r="QY14" s="287">
        <f>QY15+QY16</f>
        <v>0</v>
      </c>
      <c r="QZ14" s="287">
        <f>QZ15+QZ16</f>
        <v>0</v>
      </c>
      <c r="RA14" s="287">
        <f>RA15+RA16</f>
        <v>0</v>
      </c>
      <c r="RB14" s="295">
        <f t="shared" si="50"/>
        <v>0</v>
      </c>
    </row>
    <row r="15" ht="16.35" spans="2:470">
      <c r="B15" s="38"/>
      <c r="C15" s="39" t="s">
        <v>89</v>
      </c>
      <c r="D15" s="122">
        <v>18</v>
      </c>
      <c r="E15" s="86">
        <v>10</v>
      </c>
      <c r="F15" s="86"/>
      <c r="G15" s="86"/>
      <c r="H15" s="123">
        <f>D15+E15+F15+G15</f>
        <v>28</v>
      </c>
      <c r="I15" s="86"/>
      <c r="J15" s="86"/>
      <c r="K15" s="86"/>
      <c r="L15" s="122"/>
      <c r="M15" s="156"/>
      <c r="N15" s="122">
        <v>26</v>
      </c>
      <c r="O15" s="86">
        <v>26</v>
      </c>
      <c r="P15" s="86"/>
      <c r="Q15" s="86"/>
      <c r="R15" s="123">
        <f>N15+O15+P15+Q15</f>
        <v>52</v>
      </c>
      <c r="S15" s="86"/>
      <c r="T15" s="86"/>
      <c r="U15" s="86"/>
      <c r="V15" s="86"/>
      <c r="W15" s="156"/>
      <c r="X15" s="122">
        <v>28</v>
      </c>
      <c r="Y15" s="86">
        <v>25</v>
      </c>
      <c r="Z15" s="86"/>
      <c r="AA15" s="86"/>
      <c r="AB15" s="123">
        <f>X15+Y15+Z15+AA15</f>
        <v>53</v>
      </c>
      <c r="AC15" s="86"/>
      <c r="AD15" s="86"/>
      <c r="AE15" s="86"/>
      <c r="AF15" s="86"/>
      <c r="AG15" s="156"/>
      <c r="AH15" s="122">
        <v>24</v>
      </c>
      <c r="AI15" s="86">
        <v>30</v>
      </c>
      <c r="AJ15" s="86"/>
      <c r="AK15" s="86"/>
      <c r="AL15" s="123">
        <f>AH15+AI15+AJ15+AK15</f>
        <v>54</v>
      </c>
      <c r="AM15" s="86"/>
      <c r="AN15" s="86"/>
      <c r="AO15" s="86"/>
      <c r="AP15" s="86"/>
      <c r="AQ15" s="156"/>
      <c r="AR15" s="122">
        <v>35</v>
      </c>
      <c r="AS15" s="86">
        <v>30</v>
      </c>
      <c r="AT15" s="86"/>
      <c r="AU15" s="86"/>
      <c r="AV15" s="123">
        <f>AR15+AS15+AT15+AU15</f>
        <v>65</v>
      </c>
      <c r="AW15" s="86"/>
      <c r="AX15" s="86"/>
      <c r="AY15" s="86"/>
      <c r="AZ15" s="86"/>
      <c r="BA15" s="156"/>
      <c r="BB15" s="122">
        <v>28</v>
      </c>
      <c r="BC15" s="86">
        <v>33</v>
      </c>
      <c r="BD15" s="86"/>
      <c r="BE15" s="86"/>
      <c r="BF15" s="123">
        <f>BB15+BC15+BD15+BE15</f>
        <v>61</v>
      </c>
      <c r="BG15" s="86"/>
      <c r="BH15" s="86"/>
      <c r="BI15" s="86"/>
      <c r="BJ15" s="86"/>
      <c r="BK15" s="156"/>
      <c r="BL15" s="122">
        <v>25</v>
      </c>
      <c r="BM15" s="86">
        <v>31</v>
      </c>
      <c r="BN15" s="86"/>
      <c r="BO15" s="86"/>
      <c r="BP15" s="123">
        <f>BL15+BM15+BN15+BO15</f>
        <v>56</v>
      </c>
      <c r="BQ15" s="86"/>
      <c r="BR15" s="86"/>
      <c r="BS15" s="86"/>
      <c r="BT15" s="86"/>
      <c r="BU15" s="156"/>
      <c r="BV15" s="122">
        <v>23</v>
      </c>
      <c r="BW15" s="86">
        <v>31</v>
      </c>
      <c r="BX15" s="86"/>
      <c r="BY15" s="86"/>
      <c r="BZ15" s="123">
        <f>BV15+BW15</f>
        <v>54</v>
      </c>
      <c r="CA15" s="86"/>
      <c r="CB15" s="86"/>
      <c r="CC15" s="86"/>
      <c r="CD15" s="86"/>
      <c r="CE15" s="156"/>
      <c r="CF15" s="122">
        <v>28</v>
      </c>
      <c r="CG15" s="86">
        <v>34</v>
      </c>
      <c r="CH15" s="86"/>
      <c r="CI15" s="86"/>
      <c r="CJ15" s="123">
        <f>CF15+CG15</f>
        <v>62</v>
      </c>
      <c r="CK15" s="86"/>
      <c r="CL15" s="86"/>
      <c r="CM15" s="86"/>
      <c r="CN15" s="86"/>
      <c r="CO15" s="156"/>
      <c r="CP15" s="178">
        <v>29</v>
      </c>
      <c r="CQ15" s="179">
        <v>30</v>
      </c>
      <c r="CR15" s="86"/>
      <c r="CS15" s="166"/>
      <c r="CT15" s="123">
        <f>CQ15+CP15</f>
        <v>59</v>
      </c>
      <c r="CU15" s="86"/>
      <c r="CV15" s="86"/>
      <c r="CW15" s="86"/>
      <c r="CX15" s="86"/>
      <c r="CY15" s="156"/>
      <c r="CZ15" s="122">
        <v>24</v>
      </c>
      <c r="DA15" s="86">
        <v>33</v>
      </c>
      <c r="DB15" s="86"/>
      <c r="DC15" s="86"/>
      <c r="DD15" s="123">
        <f>CZ15+DA15+DB15+DC15</f>
        <v>57</v>
      </c>
      <c r="DE15" s="86"/>
      <c r="DF15" s="86"/>
      <c r="DG15" s="86"/>
      <c r="DH15" s="86"/>
      <c r="DI15" s="156"/>
      <c r="DJ15" s="122"/>
      <c r="DK15" s="86"/>
      <c r="DL15" s="86"/>
      <c r="DM15" s="86"/>
      <c r="DN15" s="123">
        <f>DJ15+DK15+DL15+DM15</f>
        <v>0</v>
      </c>
      <c r="DO15" s="86"/>
      <c r="DP15" s="86"/>
      <c r="DQ15" s="86"/>
      <c r="DR15" s="86"/>
      <c r="DS15" s="154"/>
      <c r="DT15" s="127"/>
      <c r="DU15" s="86"/>
      <c r="DV15" s="86"/>
      <c r="DW15" s="166"/>
      <c r="DX15" s="123">
        <f>DT15+DU15+DV15+DW15</f>
        <v>0</v>
      </c>
      <c r="DY15" s="86"/>
      <c r="DZ15" s="86"/>
      <c r="EA15" s="86"/>
      <c r="EB15" s="86"/>
      <c r="EC15" s="156"/>
      <c r="ED15" s="122"/>
      <c r="EE15" s="86"/>
      <c r="EF15" s="86"/>
      <c r="EG15" s="86"/>
      <c r="EH15" s="123">
        <f>ED15+EE15+EF15+EG15</f>
        <v>0</v>
      </c>
      <c r="EI15" s="86"/>
      <c r="EJ15" s="86"/>
      <c r="EK15" s="86"/>
      <c r="EL15" s="86"/>
      <c r="EM15" s="156"/>
      <c r="EN15" s="122"/>
      <c r="EO15" s="86"/>
      <c r="EP15" s="86"/>
      <c r="EQ15" s="86"/>
      <c r="ER15" s="123">
        <f>EN15+EO15+EP15+EQ15</f>
        <v>0</v>
      </c>
      <c r="ES15" s="86"/>
      <c r="ET15" s="86"/>
      <c r="EU15" s="86"/>
      <c r="EV15" s="122"/>
      <c r="EW15" s="156"/>
      <c r="EX15" s="122"/>
      <c r="EY15" s="86"/>
      <c r="EZ15" s="86"/>
      <c r="FA15" s="86"/>
      <c r="FB15" s="123">
        <f t="shared" si="21"/>
        <v>0</v>
      </c>
      <c r="FC15" s="86"/>
      <c r="FD15" s="86"/>
      <c r="FE15" s="86"/>
      <c r="FF15" s="122"/>
      <c r="FG15" s="156"/>
      <c r="FH15" s="122"/>
      <c r="FI15" s="86"/>
      <c r="FJ15" s="86"/>
      <c r="FK15" s="86"/>
      <c r="FL15" s="123">
        <f t="shared" si="22"/>
        <v>0</v>
      </c>
      <c r="FM15" s="86"/>
      <c r="FN15" s="86"/>
      <c r="FO15" s="86"/>
      <c r="FP15" s="86"/>
      <c r="FQ15" s="156"/>
      <c r="FR15" s="122"/>
      <c r="FS15" s="86"/>
      <c r="FT15" s="86"/>
      <c r="FU15" s="86"/>
      <c r="FV15" s="123">
        <f t="shared" si="23"/>
        <v>0</v>
      </c>
      <c r="FW15" s="86"/>
      <c r="FX15" s="86"/>
      <c r="FY15" s="86"/>
      <c r="FZ15" s="86"/>
      <c r="GA15" s="202"/>
      <c r="GB15" s="86"/>
      <c r="GC15" s="86"/>
      <c r="GD15" s="86"/>
      <c r="GE15" s="86"/>
      <c r="GF15" s="123">
        <f t="shared" si="24"/>
        <v>0</v>
      </c>
      <c r="GG15" s="86"/>
      <c r="GH15" s="86"/>
      <c r="GI15" s="86"/>
      <c r="GJ15" s="86"/>
      <c r="GK15" s="156"/>
      <c r="GL15" s="122"/>
      <c r="GM15" s="86"/>
      <c r="GN15" s="86"/>
      <c r="GO15" s="86"/>
      <c r="GP15" s="216">
        <f t="shared" si="25"/>
        <v>0</v>
      </c>
      <c r="GQ15" s="86"/>
      <c r="GR15" s="86"/>
      <c r="GS15" s="86"/>
      <c r="GT15" s="86"/>
      <c r="GU15" s="156"/>
      <c r="GV15" s="122"/>
      <c r="GW15" s="86"/>
      <c r="GX15" s="86"/>
      <c r="GY15" s="86"/>
      <c r="GZ15" s="123">
        <f t="shared" si="26"/>
        <v>0</v>
      </c>
      <c r="HA15" s="86"/>
      <c r="HB15" s="86"/>
      <c r="HC15" s="86"/>
      <c r="HD15" s="86"/>
      <c r="HE15" s="156"/>
      <c r="HF15" s="122"/>
      <c r="HG15" s="86"/>
      <c r="HH15" s="127"/>
      <c r="HI15" s="166"/>
      <c r="HJ15" s="123">
        <f t="shared" si="27"/>
        <v>0</v>
      </c>
      <c r="HK15" s="86"/>
      <c r="HL15" s="86"/>
      <c r="HM15" s="86"/>
      <c r="HN15" s="86"/>
      <c r="HO15" s="156"/>
      <c r="HP15" s="122"/>
      <c r="HQ15" s="86"/>
      <c r="HR15" s="86"/>
      <c r="HS15" s="86"/>
      <c r="HT15" s="123">
        <f t="shared" si="28"/>
        <v>0</v>
      </c>
      <c r="HU15" s="86"/>
      <c r="HV15" s="86"/>
      <c r="HW15" s="86"/>
      <c r="HX15" s="86"/>
      <c r="HY15" s="156"/>
      <c r="HZ15" s="122"/>
      <c r="IA15" s="86"/>
      <c r="IB15" s="86"/>
      <c r="IC15" s="86"/>
      <c r="ID15" s="123">
        <f t="shared" si="29"/>
        <v>0</v>
      </c>
      <c r="IE15" s="86"/>
      <c r="IF15" s="86"/>
      <c r="IG15" s="86"/>
      <c r="IH15" s="86"/>
      <c r="II15" s="154"/>
      <c r="IJ15" s="127"/>
      <c r="IK15" s="86"/>
      <c r="IL15" s="86"/>
      <c r="IM15" s="166"/>
      <c r="IN15" s="123">
        <f t="shared" si="30"/>
        <v>0</v>
      </c>
      <c r="IO15" s="86"/>
      <c r="IP15" s="86"/>
      <c r="IQ15" s="86"/>
      <c r="IR15" s="86"/>
      <c r="IS15" s="156"/>
      <c r="IT15" s="122"/>
      <c r="IU15" s="86"/>
      <c r="IV15" s="86"/>
      <c r="IW15" s="86"/>
      <c r="IX15" s="233">
        <f t="shared" si="31"/>
        <v>0</v>
      </c>
      <c r="IY15" s="86"/>
      <c r="IZ15" s="86"/>
      <c r="JA15" s="86"/>
      <c r="JB15" s="86"/>
      <c r="JC15" s="156"/>
      <c r="JD15" s="122"/>
      <c r="JE15" s="86"/>
      <c r="JF15" s="86"/>
      <c r="JG15" s="86"/>
      <c r="JH15" s="123">
        <f t="shared" si="32"/>
        <v>0</v>
      </c>
      <c r="JI15" s="86"/>
      <c r="JJ15" s="86"/>
      <c r="JK15" s="86"/>
      <c r="JL15" s="86"/>
      <c r="JM15" s="156"/>
      <c r="JN15" s="122"/>
      <c r="JO15" s="86"/>
      <c r="JP15" s="86"/>
      <c r="JQ15" s="86"/>
      <c r="JR15" s="123">
        <f t="shared" si="33"/>
        <v>0</v>
      </c>
      <c r="JS15" s="86"/>
      <c r="JT15" s="86"/>
      <c r="JU15" s="86"/>
      <c r="JV15" s="86"/>
      <c r="JW15" s="156"/>
      <c r="JX15" s="122"/>
      <c r="JY15" s="86"/>
      <c r="JZ15" s="86">
        <v>0</v>
      </c>
      <c r="KA15" s="86">
        <v>0</v>
      </c>
      <c r="KB15" s="123">
        <f t="shared" si="34"/>
        <v>0</v>
      </c>
      <c r="KC15" s="86"/>
      <c r="KD15" s="86"/>
      <c r="KE15" s="86"/>
      <c r="KF15" s="86"/>
      <c r="KG15" s="156"/>
      <c r="KH15" s="122"/>
      <c r="KI15" s="86"/>
      <c r="KJ15" s="86"/>
      <c r="KK15" s="86"/>
      <c r="KL15" s="123">
        <f t="shared" si="35"/>
        <v>0</v>
      </c>
      <c r="KM15" s="86"/>
      <c r="KN15" s="86"/>
      <c r="KO15" s="86"/>
      <c r="KP15" s="86"/>
      <c r="KQ15" s="156"/>
      <c r="KR15" s="122"/>
      <c r="KS15" s="86"/>
      <c r="KT15" s="86"/>
      <c r="KU15" s="86"/>
      <c r="KV15" s="123">
        <f t="shared" si="36"/>
        <v>0</v>
      </c>
      <c r="KW15" s="86"/>
      <c r="KX15" s="86"/>
      <c r="KY15" s="86"/>
      <c r="KZ15" s="86"/>
      <c r="LA15" s="156"/>
      <c r="LB15" s="122"/>
      <c r="LC15" s="86"/>
      <c r="LD15" s="86"/>
      <c r="LE15" s="86"/>
      <c r="LF15" s="123">
        <f t="shared" si="37"/>
        <v>0</v>
      </c>
      <c r="LG15" s="86"/>
      <c r="LH15" s="86"/>
      <c r="LI15" s="86"/>
      <c r="LJ15" s="86"/>
      <c r="LK15" s="156"/>
      <c r="LL15" s="122"/>
      <c r="LM15" s="86"/>
      <c r="LN15" s="86"/>
      <c r="LO15" s="86"/>
      <c r="LP15" s="123">
        <f t="shared" si="38"/>
        <v>0</v>
      </c>
      <c r="LQ15" s="86"/>
      <c r="LR15" s="86"/>
      <c r="LS15" s="86"/>
      <c r="LT15" s="86"/>
      <c r="LU15" s="154"/>
      <c r="LV15" s="127"/>
      <c r="LW15" s="86"/>
      <c r="LX15" s="86"/>
      <c r="LY15" s="86"/>
      <c r="LZ15" s="123">
        <f t="shared" si="39"/>
        <v>0</v>
      </c>
      <c r="MA15" s="86"/>
      <c r="MB15" s="86"/>
      <c r="MC15" s="86"/>
      <c r="MD15" s="86"/>
      <c r="ME15" s="154"/>
      <c r="MF15" s="122"/>
      <c r="MG15" s="86"/>
      <c r="MH15" s="86"/>
      <c r="MI15" s="86"/>
      <c r="MJ15" s="123">
        <f t="shared" si="40"/>
        <v>0</v>
      </c>
      <c r="MK15" s="86"/>
      <c r="ML15" s="86"/>
      <c r="MM15" s="86"/>
      <c r="MN15" s="86"/>
      <c r="MO15" s="156"/>
      <c r="MP15" s="86"/>
      <c r="MQ15" s="86"/>
      <c r="MR15" s="86"/>
      <c r="MS15" s="86"/>
      <c r="MT15" s="123">
        <f t="shared" si="41"/>
        <v>0</v>
      </c>
      <c r="MU15" s="127"/>
      <c r="MV15" s="86"/>
      <c r="MW15" s="86"/>
      <c r="MX15" s="86"/>
      <c r="MY15" s="156"/>
      <c r="MZ15" s="122"/>
      <c r="NA15" s="86"/>
      <c r="NB15" s="86"/>
      <c r="NC15" s="86"/>
      <c r="ND15" s="123">
        <f t="shared" si="42"/>
        <v>0</v>
      </c>
      <c r="NE15" s="86"/>
      <c r="NF15" s="86"/>
      <c r="NG15" s="86"/>
      <c r="NH15" s="86"/>
      <c r="NI15" s="156"/>
      <c r="NJ15" s="122"/>
      <c r="NK15" s="86"/>
      <c r="NL15" s="86"/>
      <c r="NM15" s="86"/>
      <c r="NN15" s="123">
        <f t="shared" si="43"/>
        <v>0</v>
      </c>
      <c r="NO15" s="86"/>
      <c r="NP15" s="86"/>
      <c r="NQ15" s="86"/>
      <c r="NR15" s="86"/>
      <c r="NS15" s="156"/>
      <c r="NT15" s="122"/>
      <c r="NU15" s="86"/>
      <c r="NV15" s="86"/>
      <c r="NW15" s="86"/>
      <c r="NX15" s="123">
        <f t="shared" si="44"/>
        <v>0</v>
      </c>
      <c r="NY15" s="86"/>
      <c r="NZ15" s="86"/>
      <c r="OA15" s="86"/>
      <c r="OB15" s="86"/>
      <c r="OC15" s="156"/>
      <c r="OD15" s="122"/>
      <c r="OE15" s="86"/>
      <c r="OF15" s="86"/>
      <c r="OG15" s="166"/>
      <c r="OH15" s="123">
        <f t="shared" si="57"/>
        <v>0</v>
      </c>
      <c r="OI15" s="86"/>
      <c r="OJ15" s="86"/>
      <c r="OK15" s="86"/>
      <c r="OL15" s="86"/>
      <c r="OM15" s="156"/>
      <c r="ON15" s="122"/>
      <c r="OO15" s="86"/>
      <c r="OP15" s="86"/>
      <c r="OQ15" s="86"/>
      <c r="OR15" s="123">
        <f t="shared" si="45"/>
        <v>0</v>
      </c>
      <c r="OS15" s="86"/>
      <c r="OT15" s="86"/>
      <c r="OU15" s="86"/>
      <c r="OV15" s="86"/>
      <c r="OW15" s="156"/>
      <c r="OX15" s="122"/>
      <c r="OY15" s="86"/>
      <c r="OZ15" s="86"/>
      <c r="PA15" s="86"/>
      <c r="PB15" s="123">
        <f t="shared" si="46"/>
        <v>0</v>
      </c>
      <c r="PC15" s="86"/>
      <c r="PD15" s="86"/>
      <c r="PE15" s="86"/>
      <c r="PF15" s="86"/>
      <c r="PG15" s="156"/>
      <c r="PH15" s="122"/>
      <c r="PI15" s="86"/>
      <c r="PJ15" s="86"/>
      <c r="PK15" s="86"/>
      <c r="PL15" s="123">
        <f t="shared" si="47"/>
        <v>0</v>
      </c>
      <c r="PM15" s="86"/>
      <c r="PN15" s="86"/>
      <c r="PO15" s="86"/>
      <c r="PP15" s="86"/>
      <c r="PQ15" s="156"/>
      <c r="PR15" s="122"/>
      <c r="PS15" s="86"/>
      <c r="PT15" s="86"/>
      <c r="PU15" s="86"/>
      <c r="PV15" s="123">
        <f t="shared" si="48"/>
        <v>0</v>
      </c>
      <c r="PW15" s="86"/>
      <c r="PX15" s="86"/>
      <c r="PY15" s="86"/>
      <c r="PZ15" s="86"/>
      <c r="QA15" s="156"/>
      <c r="QB15" s="122"/>
      <c r="QC15" s="86"/>
      <c r="QD15" s="86"/>
      <c r="QE15" s="86"/>
      <c r="QF15" s="123">
        <f t="shared" si="49"/>
        <v>0</v>
      </c>
      <c r="QG15" s="86"/>
      <c r="QH15" s="86"/>
      <c r="QI15" s="86"/>
      <c r="QJ15" s="86"/>
      <c r="QK15" s="156"/>
      <c r="QL15" s="268"/>
      <c r="QM15" s="268"/>
      <c r="QN15" s="268"/>
      <c r="QO15" s="284">
        <f t="shared" si="59"/>
        <v>288</v>
      </c>
      <c r="QP15" s="284">
        <f t="shared" si="60"/>
        <v>313</v>
      </c>
      <c r="QQ15" s="284">
        <f t="shared" si="61"/>
        <v>0</v>
      </c>
      <c r="QR15" s="284">
        <f t="shared" si="62"/>
        <v>0</v>
      </c>
      <c r="QS15" s="285">
        <f t="shared" si="63"/>
        <v>601</v>
      </c>
      <c r="QT15" s="285">
        <f t="shared" si="64"/>
        <v>0</v>
      </c>
      <c r="QU15" s="285">
        <f t="shared" si="76"/>
        <v>288</v>
      </c>
      <c r="QV15" s="285">
        <f t="shared" si="77"/>
        <v>313</v>
      </c>
      <c r="QW15" s="285">
        <f t="shared" si="65"/>
        <v>601</v>
      </c>
      <c r="QX15" s="285">
        <f t="shared" si="66"/>
        <v>0</v>
      </c>
      <c r="QY15" s="285">
        <f t="shared" si="67"/>
        <v>0</v>
      </c>
      <c r="QZ15" s="285">
        <f t="shared" si="68"/>
        <v>0</v>
      </c>
      <c r="RA15" s="285">
        <f t="shared" si="69"/>
        <v>0</v>
      </c>
      <c r="RB15" s="295">
        <f t="shared" si="50"/>
        <v>0</v>
      </c>
    </row>
    <row r="16" ht="16.35" spans="2:470">
      <c r="B16" s="38"/>
      <c r="C16" s="39" t="s">
        <v>90</v>
      </c>
      <c r="D16" s="122">
        <v>16</v>
      </c>
      <c r="E16" s="86">
        <v>19</v>
      </c>
      <c r="F16" s="86">
        <v>4</v>
      </c>
      <c r="G16" s="86"/>
      <c r="H16" s="123">
        <f>D16+E16+F16+G16</f>
        <v>39</v>
      </c>
      <c r="I16" s="86"/>
      <c r="J16" s="86"/>
      <c r="K16" s="86"/>
      <c r="L16" s="122"/>
      <c r="M16" s="156"/>
      <c r="N16" s="122">
        <v>20</v>
      </c>
      <c r="O16" s="86">
        <v>40</v>
      </c>
      <c r="P16" s="86">
        <v>3</v>
      </c>
      <c r="Q16" s="86"/>
      <c r="R16" s="123">
        <f>N16+O16+P16+Q16</f>
        <v>63</v>
      </c>
      <c r="S16" s="86"/>
      <c r="T16" s="86"/>
      <c r="U16" s="86"/>
      <c r="V16" s="86"/>
      <c r="W16" s="156"/>
      <c r="X16" s="122"/>
      <c r="Y16" s="86">
        <v>63</v>
      </c>
      <c r="Z16" s="86"/>
      <c r="AA16" s="86"/>
      <c r="AB16" s="123">
        <f>X16+Y16+Z16+AA16</f>
        <v>63</v>
      </c>
      <c r="AC16" s="86"/>
      <c r="AD16" s="86"/>
      <c r="AE16" s="86"/>
      <c r="AF16" s="86"/>
      <c r="AG16" s="156"/>
      <c r="AH16" s="122">
        <v>23</v>
      </c>
      <c r="AI16" s="86">
        <v>40</v>
      </c>
      <c r="AJ16" s="86">
        <v>2</v>
      </c>
      <c r="AK16" s="86"/>
      <c r="AL16" s="123">
        <f>AH16+AI16+AJ16+AK16</f>
        <v>65</v>
      </c>
      <c r="AM16" s="86"/>
      <c r="AN16" s="86"/>
      <c r="AO16" s="86"/>
      <c r="AP16" s="86"/>
      <c r="AQ16" s="156"/>
      <c r="AR16" s="122">
        <v>54</v>
      </c>
      <c r="AS16" s="86"/>
      <c r="AT16" s="86">
        <v>4</v>
      </c>
      <c r="AU16" s="86"/>
      <c r="AV16" s="123">
        <f>AR16+AS16+AT16+AU16</f>
        <v>58</v>
      </c>
      <c r="AW16" s="86"/>
      <c r="AX16" s="86"/>
      <c r="AY16" s="86"/>
      <c r="AZ16" s="86"/>
      <c r="BA16" s="156"/>
      <c r="BB16" s="122">
        <v>9</v>
      </c>
      <c r="BC16" s="86">
        <v>60</v>
      </c>
      <c r="BD16" s="86"/>
      <c r="BE16" s="86"/>
      <c r="BF16" s="123">
        <f>BB16+BC16+BD16+BE16</f>
        <v>69</v>
      </c>
      <c r="BG16" s="86"/>
      <c r="BH16" s="86"/>
      <c r="BI16" s="86"/>
      <c r="BJ16" s="86"/>
      <c r="BK16" s="156"/>
      <c r="BL16" s="122">
        <v>19</v>
      </c>
      <c r="BM16" s="86">
        <v>52</v>
      </c>
      <c r="BN16" s="86"/>
      <c r="BO16" s="86"/>
      <c r="BP16" s="123">
        <f>BL16+BM16+BN16+BO16</f>
        <v>71</v>
      </c>
      <c r="BQ16" s="86"/>
      <c r="BR16" s="86"/>
      <c r="BS16" s="86"/>
      <c r="BT16" s="86"/>
      <c r="BU16" s="156"/>
      <c r="BV16" s="122">
        <v>14</v>
      </c>
      <c r="BW16" s="86">
        <v>31</v>
      </c>
      <c r="BX16" s="86"/>
      <c r="BY16" s="86"/>
      <c r="BZ16" s="123">
        <f>BV16+BW16</f>
        <v>45</v>
      </c>
      <c r="CA16" s="86"/>
      <c r="CB16" s="86"/>
      <c r="CC16" s="86"/>
      <c r="CD16" s="86"/>
      <c r="CE16" s="156"/>
      <c r="CF16" s="124">
        <v>33</v>
      </c>
      <c r="CG16" s="125">
        <v>9</v>
      </c>
      <c r="CH16" s="125"/>
      <c r="CI16" s="125"/>
      <c r="CJ16" s="168">
        <f>CF16+CG16</f>
        <v>42</v>
      </c>
      <c r="CK16" s="125"/>
      <c r="CL16" s="125"/>
      <c r="CM16" s="125"/>
      <c r="CN16" s="125"/>
      <c r="CO16" s="163"/>
      <c r="CP16" s="86">
        <v>14</v>
      </c>
      <c r="CQ16" s="127">
        <v>37</v>
      </c>
      <c r="CR16" s="86"/>
      <c r="CS16" s="166"/>
      <c r="CT16" s="123">
        <f>CP16+CQ16</f>
        <v>51</v>
      </c>
      <c r="CU16" s="86"/>
      <c r="CV16" s="86"/>
      <c r="CW16" s="86"/>
      <c r="CX16" s="86"/>
      <c r="CY16" s="156"/>
      <c r="CZ16" s="122">
        <v>16</v>
      </c>
      <c r="DA16" s="86">
        <v>38</v>
      </c>
      <c r="DB16" s="86"/>
      <c r="DC16" s="86"/>
      <c r="DD16" s="123">
        <f>CZ16+DA16+DB16+DC16</f>
        <v>54</v>
      </c>
      <c r="DE16" s="86"/>
      <c r="DF16" s="86"/>
      <c r="DG16" s="86"/>
      <c r="DH16" s="86"/>
      <c r="DI16" s="156"/>
      <c r="DJ16" s="122"/>
      <c r="DK16" s="86"/>
      <c r="DL16" s="86"/>
      <c r="DM16" s="86"/>
      <c r="DN16" s="123">
        <f>DJ16+DK16+DL16+DM16</f>
        <v>0</v>
      </c>
      <c r="DO16" s="86"/>
      <c r="DP16" s="86"/>
      <c r="DQ16" s="86"/>
      <c r="DR16" s="86"/>
      <c r="DS16" s="154"/>
      <c r="DT16" s="127"/>
      <c r="DU16" s="86"/>
      <c r="DV16" s="86"/>
      <c r="DW16" s="166"/>
      <c r="DX16" s="168">
        <f>DT16+DU16+DV16+DW16</f>
        <v>0</v>
      </c>
      <c r="DY16" s="86"/>
      <c r="DZ16" s="86"/>
      <c r="EA16" s="86"/>
      <c r="EB16" s="86"/>
      <c r="EC16" s="156"/>
      <c r="ED16" s="122"/>
      <c r="EE16" s="86"/>
      <c r="EF16" s="86"/>
      <c r="EG16" s="86"/>
      <c r="EH16" s="168">
        <f>ED16+EE16+EF16+EG16</f>
        <v>0</v>
      </c>
      <c r="EI16" s="86"/>
      <c r="EJ16" s="86"/>
      <c r="EK16" s="86"/>
      <c r="EL16" s="86"/>
      <c r="EM16" s="156"/>
      <c r="EN16" s="122"/>
      <c r="EO16" s="86"/>
      <c r="EP16" s="86"/>
      <c r="EQ16" s="86"/>
      <c r="ER16" s="123">
        <f>EN16+EO16+EP16+EQ16</f>
        <v>0</v>
      </c>
      <c r="ES16" s="86"/>
      <c r="ET16" s="86"/>
      <c r="EU16" s="86"/>
      <c r="EV16" s="122"/>
      <c r="EW16" s="156"/>
      <c r="EX16" s="122"/>
      <c r="EY16" s="86"/>
      <c r="EZ16" s="86"/>
      <c r="FA16" s="86"/>
      <c r="FB16" s="123">
        <f t="shared" si="21"/>
        <v>0</v>
      </c>
      <c r="FC16" s="86"/>
      <c r="FD16" s="86"/>
      <c r="FE16" s="86"/>
      <c r="FF16" s="122"/>
      <c r="FG16" s="156"/>
      <c r="FH16" s="122"/>
      <c r="FI16" s="86"/>
      <c r="FJ16" s="86"/>
      <c r="FK16" s="86"/>
      <c r="FL16" s="123">
        <f t="shared" si="22"/>
        <v>0</v>
      </c>
      <c r="FM16" s="86"/>
      <c r="FN16" s="86"/>
      <c r="FO16" s="86"/>
      <c r="FP16" s="86"/>
      <c r="FQ16" s="156"/>
      <c r="FR16" s="122"/>
      <c r="FS16" s="86"/>
      <c r="FT16" s="86"/>
      <c r="FU16" s="86"/>
      <c r="FV16" s="123">
        <f t="shared" si="23"/>
        <v>0</v>
      </c>
      <c r="FW16" s="86"/>
      <c r="FX16" s="86"/>
      <c r="FY16" s="86"/>
      <c r="FZ16" s="86"/>
      <c r="GA16" s="202"/>
      <c r="GB16" s="86"/>
      <c r="GC16" s="86"/>
      <c r="GD16" s="86"/>
      <c r="GE16" s="86"/>
      <c r="GF16" s="123">
        <f t="shared" si="24"/>
        <v>0</v>
      </c>
      <c r="GG16" s="86"/>
      <c r="GH16" s="86"/>
      <c r="GI16" s="86"/>
      <c r="GJ16" s="86"/>
      <c r="GK16" s="156"/>
      <c r="GL16" s="122"/>
      <c r="GM16" s="86"/>
      <c r="GN16" s="86"/>
      <c r="GO16" s="86"/>
      <c r="GP16" s="216">
        <f t="shared" si="25"/>
        <v>0</v>
      </c>
      <c r="GQ16" s="86"/>
      <c r="GR16" s="86"/>
      <c r="GS16" s="86"/>
      <c r="GT16" s="86"/>
      <c r="GU16" s="156"/>
      <c r="GV16" s="122"/>
      <c r="GW16" s="86"/>
      <c r="GX16" s="86"/>
      <c r="GY16" s="86"/>
      <c r="GZ16" s="123">
        <f t="shared" si="26"/>
        <v>0</v>
      </c>
      <c r="HA16" s="86"/>
      <c r="HB16" s="86"/>
      <c r="HC16" s="86"/>
      <c r="HD16" s="86"/>
      <c r="HE16" s="156"/>
      <c r="HF16" s="122"/>
      <c r="HG16" s="86"/>
      <c r="HH16" s="127"/>
      <c r="HI16" s="166"/>
      <c r="HJ16" s="123">
        <f t="shared" si="27"/>
        <v>0</v>
      </c>
      <c r="HK16" s="86"/>
      <c r="HL16" s="86"/>
      <c r="HM16" s="86"/>
      <c r="HN16" s="86"/>
      <c r="HO16" s="156"/>
      <c r="HP16" s="122"/>
      <c r="HQ16" s="86"/>
      <c r="HR16" s="86"/>
      <c r="HS16" s="86"/>
      <c r="HT16" s="123">
        <f t="shared" si="28"/>
        <v>0</v>
      </c>
      <c r="HU16" s="86"/>
      <c r="HV16" s="86"/>
      <c r="HW16" s="86"/>
      <c r="HX16" s="86"/>
      <c r="HY16" s="156"/>
      <c r="HZ16" s="122"/>
      <c r="IA16" s="86"/>
      <c r="IB16" s="86"/>
      <c r="IC16" s="86"/>
      <c r="ID16" s="123">
        <f t="shared" si="29"/>
        <v>0</v>
      </c>
      <c r="IE16" s="86"/>
      <c r="IF16" s="86"/>
      <c r="IG16" s="86"/>
      <c r="IH16" s="86"/>
      <c r="II16" s="154"/>
      <c r="IJ16" s="127"/>
      <c r="IK16" s="86"/>
      <c r="IL16" s="86"/>
      <c r="IM16" s="166"/>
      <c r="IN16" s="123">
        <f t="shared" si="30"/>
        <v>0</v>
      </c>
      <c r="IO16" s="86"/>
      <c r="IP16" s="86"/>
      <c r="IQ16" s="86"/>
      <c r="IR16" s="86"/>
      <c r="IS16" s="156"/>
      <c r="IT16" s="122"/>
      <c r="IU16" s="86"/>
      <c r="IV16" s="86"/>
      <c r="IW16" s="86"/>
      <c r="IX16" s="233">
        <f t="shared" si="31"/>
        <v>0</v>
      </c>
      <c r="IY16" s="86"/>
      <c r="IZ16" s="86"/>
      <c r="JA16" s="86"/>
      <c r="JB16" s="86"/>
      <c r="JC16" s="156"/>
      <c r="JD16" s="122"/>
      <c r="JE16" s="86"/>
      <c r="JF16" s="86"/>
      <c r="JG16" s="86"/>
      <c r="JH16" s="123">
        <f t="shared" si="32"/>
        <v>0</v>
      </c>
      <c r="JI16" s="86"/>
      <c r="JJ16" s="86"/>
      <c r="JK16" s="86"/>
      <c r="JL16" s="86"/>
      <c r="JM16" s="156"/>
      <c r="JN16" s="122"/>
      <c r="JO16" s="86"/>
      <c r="JP16" s="86"/>
      <c r="JQ16" s="86"/>
      <c r="JR16" s="123">
        <f t="shared" si="33"/>
        <v>0</v>
      </c>
      <c r="JS16" s="86"/>
      <c r="JT16" s="86"/>
      <c r="JU16" s="86"/>
      <c r="JV16" s="86"/>
      <c r="JW16" s="156"/>
      <c r="JX16" s="122"/>
      <c r="JY16" s="86"/>
      <c r="JZ16" s="86">
        <v>0</v>
      </c>
      <c r="KA16" s="86">
        <v>0</v>
      </c>
      <c r="KB16" s="123">
        <f t="shared" si="34"/>
        <v>0</v>
      </c>
      <c r="KC16" s="86"/>
      <c r="KD16" s="86"/>
      <c r="KE16" s="86"/>
      <c r="KF16" s="86"/>
      <c r="KG16" s="156"/>
      <c r="KH16" s="122"/>
      <c r="KI16" s="86"/>
      <c r="KJ16" s="86"/>
      <c r="KK16" s="86"/>
      <c r="KL16" s="123">
        <f t="shared" si="35"/>
        <v>0</v>
      </c>
      <c r="KM16" s="86"/>
      <c r="KN16" s="86"/>
      <c r="KO16" s="86"/>
      <c r="KP16" s="86"/>
      <c r="KQ16" s="156"/>
      <c r="KR16" s="125"/>
      <c r="KS16" s="86"/>
      <c r="KT16" s="86"/>
      <c r="KU16" s="86"/>
      <c r="KV16" s="123">
        <f t="shared" si="36"/>
        <v>0</v>
      </c>
      <c r="KW16" s="86"/>
      <c r="KX16" s="86"/>
      <c r="KY16" s="86"/>
      <c r="KZ16" s="86"/>
      <c r="LA16" s="156"/>
      <c r="LB16" s="122"/>
      <c r="LC16" s="86"/>
      <c r="LD16" s="86"/>
      <c r="LE16" s="86"/>
      <c r="LF16" s="123">
        <f t="shared" si="37"/>
        <v>0</v>
      </c>
      <c r="LG16" s="86"/>
      <c r="LH16" s="86"/>
      <c r="LI16" s="86"/>
      <c r="LJ16" s="86"/>
      <c r="LK16" s="156"/>
      <c r="LL16" s="122"/>
      <c r="LM16" s="86"/>
      <c r="LN16" s="86"/>
      <c r="LO16" s="86"/>
      <c r="LP16" s="123">
        <f t="shared" si="38"/>
        <v>0</v>
      </c>
      <c r="LQ16" s="86"/>
      <c r="LR16" s="86"/>
      <c r="LS16" s="86"/>
      <c r="LT16" s="86"/>
      <c r="LU16" s="154"/>
      <c r="LV16" s="127"/>
      <c r="LW16" s="86"/>
      <c r="LX16" s="86"/>
      <c r="LY16" s="86"/>
      <c r="LZ16" s="123">
        <f t="shared" si="39"/>
        <v>0</v>
      </c>
      <c r="MA16" s="86"/>
      <c r="MB16" s="86"/>
      <c r="MC16" s="86"/>
      <c r="MD16" s="86"/>
      <c r="ME16" s="154"/>
      <c r="MF16" s="122"/>
      <c r="MG16" s="86"/>
      <c r="MH16" s="86"/>
      <c r="MI16" s="86"/>
      <c r="MJ16" s="123">
        <f t="shared" si="40"/>
        <v>0</v>
      </c>
      <c r="MK16" s="86"/>
      <c r="ML16" s="86"/>
      <c r="MM16" s="86"/>
      <c r="MN16" s="86"/>
      <c r="MO16" s="156"/>
      <c r="MP16" s="86"/>
      <c r="MQ16" s="86"/>
      <c r="MR16" s="86"/>
      <c r="MS16" s="86"/>
      <c r="MT16" s="123">
        <f t="shared" si="41"/>
        <v>0</v>
      </c>
      <c r="MU16" s="136"/>
      <c r="MV16" s="125"/>
      <c r="MW16" s="125"/>
      <c r="MX16" s="125"/>
      <c r="MY16" s="163"/>
      <c r="MZ16" s="122"/>
      <c r="NA16" s="86"/>
      <c r="NB16" s="86"/>
      <c r="NC16" s="86"/>
      <c r="ND16" s="123">
        <f t="shared" si="42"/>
        <v>0</v>
      </c>
      <c r="NE16" s="86"/>
      <c r="NF16" s="86"/>
      <c r="NG16" s="86"/>
      <c r="NH16" s="86"/>
      <c r="NI16" s="156"/>
      <c r="NJ16" s="122"/>
      <c r="NK16" s="86"/>
      <c r="NL16" s="86"/>
      <c r="NM16" s="86"/>
      <c r="NN16" s="123">
        <f t="shared" si="43"/>
        <v>0</v>
      </c>
      <c r="NO16" s="86"/>
      <c r="NP16" s="86"/>
      <c r="NQ16" s="86"/>
      <c r="NR16" s="86"/>
      <c r="NS16" s="156"/>
      <c r="NT16" s="122"/>
      <c r="NU16" s="86"/>
      <c r="NV16" s="86"/>
      <c r="NW16" s="86"/>
      <c r="NX16" s="123">
        <f t="shared" si="44"/>
        <v>0</v>
      </c>
      <c r="NY16" s="86"/>
      <c r="NZ16" s="86"/>
      <c r="OA16" s="86"/>
      <c r="OB16" s="86"/>
      <c r="OC16" s="156"/>
      <c r="OD16" s="124"/>
      <c r="OE16" s="125"/>
      <c r="OF16" s="125"/>
      <c r="OG16" s="167"/>
      <c r="OH16" s="123">
        <f t="shared" si="57"/>
        <v>0</v>
      </c>
      <c r="OI16" s="86"/>
      <c r="OJ16" s="86"/>
      <c r="OK16" s="86"/>
      <c r="OL16" s="86"/>
      <c r="OM16" s="156"/>
      <c r="ON16" s="122"/>
      <c r="OO16" s="86"/>
      <c r="OP16" s="86"/>
      <c r="OQ16" s="86"/>
      <c r="OR16" s="123">
        <f t="shared" si="45"/>
        <v>0</v>
      </c>
      <c r="OS16" s="86"/>
      <c r="OT16" s="86"/>
      <c r="OU16" s="86"/>
      <c r="OV16" s="86"/>
      <c r="OW16" s="156"/>
      <c r="OX16" s="122"/>
      <c r="OY16" s="86"/>
      <c r="OZ16" s="86"/>
      <c r="PA16" s="86"/>
      <c r="PB16" s="123">
        <f t="shared" si="46"/>
        <v>0</v>
      </c>
      <c r="PC16" s="86"/>
      <c r="PD16" s="86"/>
      <c r="PE16" s="86"/>
      <c r="PF16" s="86"/>
      <c r="PG16" s="156"/>
      <c r="PH16" s="122"/>
      <c r="PI16" s="86"/>
      <c r="PJ16" s="86"/>
      <c r="PK16" s="86"/>
      <c r="PL16" s="123">
        <f t="shared" si="47"/>
        <v>0</v>
      </c>
      <c r="PM16" s="86"/>
      <c r="PN16" s="86"/>
      <c r="PO16" s="86"/>
      <c r="PP16" s="86"/>
      <c r="PQ16" s="156"/>
      <c r="PR16" s="122"/>
      <c r="PS16" s="86"/>
      <c r="PT16" s="86"/>
      <c r="PU16" s="86"/>
      <c r="PV16" s="123">
        <f t="shared" si="48"/>
        <v>0</v>
      </c>
      <c r="PW16" s="86"/>
      <c r="PX16" s="86"/>
      <c r="PY16" s="86"/>
      <c r="PZ16" s="86"/>
      <c r="QA16" s="156"/>
      <c r="QB16" s="122"/>
      <c r="QC16" s="86"/>
      <c r="QD16" s="86"/>
      <c r="QE16" s="86"/>
      <c r="QF16" s="123">
        <f t="shared" si="49"/>
        <v>0</v>
      </c>
      <c r="QG16" s="86"/>
      <c r="QH16" s="86"/>
      <c r="QI16" s="86"/>
      <c r="QJ16" s="86"/>
      <c r="QK16" s="156"/>
      <c r="QL16" s="268"/>
      <c r="QM16" s="268"/>
      <c r="QN16" s="268"/>
      <c r="QO16" s="284">
        <f t="shared" si="59"/>
        <v>218</v>
      </c>
      <c r="QP16" s="284">
        <f t="shared" si="60"/>
        <v>389</v>
      </c>
      <c r="QQ16" s="284">
        <f t="shared" si="61"/>
        <v>13</v>
      </c>
      <c r="QR16" s="284">
        <f t="shared" si="62"/>
        <v>0</v>
      </c>
      <c r="QS16" s="285">
        <f t="shared" si="63"/>
        <v>607</v>
      </c>
      <c r="QT16" s="285">
        <f t="shared" si="64"/>
        <v>13</v>
      </c>
      <c r="QU16" s="285">
        <f t="shared" si="76"/>
        <v>231</v>
      </c>
      <c r="QV16" s="285">
        <f t="shared" si="77"/>
        <v>389</v>
      </c>
      <c r="QW16" s="285">
        <f t="shared" si="65"/>
        <v>620</v>
      </c>
      <c r="QX16" s="285">
        <f t="shared" si="66"/>
        <v>0</v>
      </c>
      <c r="QY16" s="285">
        <f t="shared" si="67"/>
        <v>0</v>
      </c>
      <c r="QZ16" s="285">
        <f t="shared" si="68"/>
        <v>0</v>
      </c>
      <c r="RA16" s="285">
        <f t="shared" si="69"/>
        <v>0</v>
      </c>
      <c r="RB16" s="295">
        <f t="shared" si="50"/>
        <v>0</v>
      </c>
    </row>
    <row r="17" s="93" customFormat="1" ht="16.35" spans="2:470">
      <c r="B17" s="35" t="s">
        <v>112</v>
      </c>
      <c r="C17" s="36"/>
      <c r="D17" s="119">
        <f>D18+D20+D21+D19+D22</f>
        <v>0</v>
      </c>
      <c r="E17" s="119">
        <f>E18+E20+E21+E19+E22</f>
        <v>8</v>
      </c>
      <c r="F17" s="119">
        <f>F18+F20+F21+F19+F22</f>
        <v>0</v>
      </c>
      <c r="G17" s="119">
        <f>G18+G20+G21+G19+G22</f>
        <v>0</v>
      </c>
      <c r="H17" s="121">
        <f>SUM(H18:H22)</f>
        <v>8</v>
      </c>
      <c r="I17" s="120">
        <f>SUM(I18:I22)</f>
        <v>0</v>
      </c>
      <c r="J17" s="120">
        <f>SUM(J18:J22)</f>
        <v>0</v>
      </c>
      <c r="K17" s="120">
        <f>SUM(K18:K22)</f>
        <v>0</v>
      </c>
      <c r="L17" s="120">
        <f>SUM(L18:L22)</f>
        <v>0</v>
      </c>
      <c r="M17" s="153">
        <f>SUM(I17:L17)/H17</f>
        <v>0</v>
      </c>
      <c r="N17" s="119">
        <f t="shared" ref="N17:Q17" si="78">N18+N20+N21+N19+N22</f>
        <v>18</v>
      </c>
      <c r="O17" s="120">
        <f t="shared" si="78"/>
        <v>83</v>
      </c>
      <c r="P17" s="120">
        <f t="shared" si="78"/>
        <v>0</v>
      </c>
      <c r="Q17" s="120">
        <f t="shared" si="78"/>
        <v>0</v>
      </c>
      <c r="R17" s="121">
        <f t="shared" ref="R17:V17" si="79">SUM(R18:R22)</f>
        <v>101</v>
      </c>
      <c r="S17" s="120">
        <f t="shared" si="79"/>
        <v>0</v>
      </c>
      <c r="T17" s="120">
        <f t="shared" si="79"/>
        <v>0</v>
      </c>
      <c r="U17" s="120">
        <f t="shared" si="79"/>
        <v>0</v>
      </c>
      <c r="V17" s="120">
        <f t="shared" si="79"/>
        <v>0</v>
      </c>
      <c r="W17" s="153">
        <f>SUM(S17:V17)/R17</f>
        <v>0</v>
      </c>
      <c r="X17" s="119">
        <f t="shared" ref="X17:AA17" si="80">X18+X20+X21+X19+X22</f>
        <v>21</v>
      </c>
      <c r="Y17" s="120">
        <f t="shared" si="80"/>
        <v>73</v>
      </c>
      <c r="Z17" s="120">
        <f t="shared" si="80"/>
        <v>0</v>
      </c>
      <c r="AA17" s="120">
        <f t="shared" si="80"/>
        <v>0</v>
      </c>
      <c r="AB17" s="121">
        <f t="shared" ref="AB17:AF17" si="81">SUM(AB18:AB22)</f>
        <v>94</v>
      </c>
      <c r="AC17" s="120">
        <f t="shared" si="81"/>
        <v>0</v>
      </c>
      <c r="AD17" s="120">
        <f t="shared" si="81"/>
        <v>0</v>
      </c>
      <c r="AE17" s="120">
        <f t="shared" si="81"/>
        <v>0</v>
      </c>
      <c r="AF17" s="120">
        <f t="shared" si="81"/>
        <v>0</v>
      </c>
      <c r="AG17" s="153">
        <f>SUM(AC17:AF17)/AB17</f>
        <v>0</v>
      </c>
      <c r="AH17" s="119">
        <f t="shared" ref="AH17:AK17" si="82">AH18+AH20+AH21+AH19+AH22</f>
        <v>17</v>
      </c>
      <c r="AI17" s="120">
        <f t="shared" si="82"/>
        <v>119</v>
      </c>
      <c r="AJ17" s="120">
        <f t="shared" si="82"/>
        <v>0</v>
      </c>
      <c r="AK17" s="120">
        <f t="shared" si="82"/>
        <v>0</v>
      </c>
      <c r="AL17" s="121">
        <f t="shared" ref="AL17:AP17" si="83">SUM(AL18:AL22)</f>
        <v>136</v>
      </c>
      <c r="AM17" s="120">
        <f t="shared" si="83"/>
        <v>0</v>
      </c>
      <c r="AN17" s="120">
        <f t="shared" si="83"/>
        <v>0</v>
      </c>
      <c r="AO17" s="120">
        <f t="shared" si="83"/>
        <v>0</v>
      </c>
      <c r="AP17" s="120">
        <f t="shared" si="83"/>
        <v>0</v>
      </c>
      <c r="AQ17" s="153">
        <f>SUM(AM17:AP17)/AL17</f>
        <v>0</v>
      </c>
      <c r="AR17" s="119">
        <f t="shared" ref="AR17:AU17" si="84">AR18+AR20+AR21+AR19+AR22</f>
        <v>5</v>
      </c>
      <c r="AS17" s="120">
        <f t="shared" si="84"/>
        <v>83</v>
      </c>
      <c r="AT17" s="120">
        <f t="shared" si="84"/>
        <v>0</v>
      </c>
      <c r="AU17" s="120">
        <f t="shared" si="84"/>
        <v>0</v>
      </c>
      <c r="AV17" s="121">
        <f t="shared" ref="AV17:AZ17" si="85">SUM(AV18:AV22)</f>
        <v>88</v>
      </c>
      <c r="AW17" s="120">
        <f t="shared" si="85"/>
        <v>0</v>
      </c>
      <c r="AX17" s="120">
        <f t="shared" si="85"/>
        <v>0</v>
      </c>
      <c r="AY17" s="120">
        <f t="shared" si="85"/>
        <v>0</v>
      </c>
      <c r="AZ17" s="120">
        <f t="shared" si="85"/>
        <v>0</v>
      </c>
      <c r="BA17" s="153">
        <f>SUM(AW17:AZ17)/AV17</f>
        <v>0</v>
      </c>
      <c r="BB17" s="119">
        <f t="shared" ref="BB17:BE17" si="86">BB18+BB20+BB21+BB19+BB22</f>
        <v>22</v>
      </c>
      <c r="BC17" s="120">
        <f t="shared" si="86"/>
        <v>160</v>
      </c>
      <c r="BD17" s="120">
        <f t="shared" si="86"/>
        <v>0</v>
      </c>
      <c r="BE17" s="120">
        <f t="shared" si="86"/>
        <v>0</v>
      </c>
      <c r="BF17" s="121">
        <f t="shared" ref="BF17:BJ17" si="87">SUM(BF18:BF22)</f>
        <v>182</v>
      </c>
      <c r="BG17" s="120">
        <f t="shared" si="87"/>
        <v>0</v>
      </c>
      <c r="BH17" s="120">
        <f t="shared" si="87"/>
        <v>0</v>
      </c>
      <c r="BI17" s="120">
        <f t="shared" si="87"/>
        <v>0</v>
      </c>
      <c r="BJ17" s="120">
        <f t="shared" si="87"/>
        <v>0</v>
      </c>
      <c r="BK17" s="153">
        <f>SUM(BG17:BJ17)/BF17</f>
        <v>0</v>
      </c>
      <c r="BL17" s="119">
        <f t="shared" ref="BL17:BO17" si="88">BL18+BL20+BL21+BL19+BL22</f>
        <v>6</v>
      </c>
      <c r="BM17" s="120">
        <f t="shared" si="88"/>
        <v>143</v>
      </c>
      <c r="BN17" s="120">
        <f t="shared" si="88"/>
        <v>0</v>
      </c>
      <c r="BO17" s="120">
        <f t="shared" si="88"/>
        <v>0</v>
      </c>
      <c r="BP17" s="121">
        <f t="shared" ref="BP17:BT17" si="89">SUM(BP18:BP22)</f>
        <v>149</v>
      </c>
      <c r="BQ17" s="120">
        <f t="shared" si="89"/>
        <v>0</v>
      </c>
      <c r="BR17" s="120">
        <f t="shared" si="89"/>
        <v>0</v>
      </c>
      <c r="BS17" s="120">
        <f t="shared" si="89"/>
        <v>0</v>
      </c>
      <c r="BT17" s="120">
        <f t="shared" si="89"/>
        <v>0</v>
      </c>
      <c r="BU17" s="153">
        <f>SUM(BQ17:BT17)/BP17</f>
        <v>0</v>
      </c>
      <c r="BV17" s="119">
        <f>BV18+BV20+BV21</f>
        <v>12</v>
      </c>
      <c r="BW17" s="120">
        <f>BW18+BW19+BW20+BW21+BW22</f>
        <v>102</v>
      </c>
      <c r="BX17" s="120"/>
      <c r="BY17" s="120"/>
      <c r="BZ17" s="121">
        <f>BV17+BW17</f>
        <v>114</v>
      </c>
      <c r="CA17" s="120"/>
      <c r="CB17" s="120"/>
      <c r="CC17" s="120"/>
      <c r="CD17" s="120"/>
      <c r="CE17" s="153"/>
      <c r="CF17" s="119">
        <f>CF18+CF19+CF20+CF21+CF22</f>
        <v>6</v>
      </c>
      <c r="CG17" s="120">
        <f>CG18+CG19+CG20+CG21+CG22</f>
        <v>70</v>
      </c>
      <c r="CH17" s="120"/>
      <c r="CI17" s="120"/>
      <c r="CJ17" s="121">
        <f t="shared" ref="CJ16:CJ28" si="90">CF17+CG17</f>
        <v>76</v>
      </c>
      <c r="CK17" s="120"/>
      <c r="CL17" s="120"/>
      <c r="CM17" s="120"/>
      <c r="CN17" s="120"/>
      <c r="CO17" s="153"/>
      <c r="CP17" s="119">
        <f>CP19+CP21+CP20</f>
        <v>34</v>
      </c>
      <c r="CQ17" s="126">
        <f>CQ18+CQ19+CQ20+CQ21+CQ22</f>
        <v>28</v>
      </c>
      <c r="CR17" s="120"/>
      <c r="CS17" s="165"/>
      <c r="CT17" s="121">
        <f>CP17+CQ17</f>
        <v>62</v>
      </c>
      <c r="CU17" s="120">
        <f>SUM(CU18:CU22)</f>
        <v>0</v>
      </c>
      <c r="CV17" s="120">
        <f>SUM(CV18:CV22)</f>
        <v>1</v>
      </c>
      <c r="CW17" s="120">
        <f>SUM(CW18:CW22)</f>
        <v>0</v>
      </c>
      <c r="CX17" s="120">
        <f>SUM(CX18:CX22)</f>
        <v>0</v>
      </c>
      <c r="CY17" s="153">
        <f>IF(CT17=0,0,(CU17+CV17+CW17+CX17)/CT17)</f>
        <v>0.0161290322580645</v>
      </c>
      <c r="CZ17" s="119">
        <f>CZ18+CZ19+CZ20+CZ21</f>
        <v>5</v>
      </c>
      <c r="DA17" s="120">
        <f>DA18+DA19+DA20+DA21</f>
        <v>76</v>
      </c>
      <c r="DB17" s="120">
        <f>DB18+DB19+DB20+DB21</f>
        <v>0</v>
      </c>
      <c r="DC17" s="120">
        <f>DC18+DC19+DC20+DC21</f>
        <v>0</v>
      </c>
      <c r="DD17" s="121">
        <f>DD18+DD19+DD20+DD21</f>
        <v>81</v>
      </c>
      <c r="DE17" s="120"/>
      <c r="DF17" s="120"/>
      <c r="DG17" s="120"/>
      <c r="DH17" s="120"/>
      <c r="DI17" s="153"/>
      <c r="DJ17" s="119">
        <f>DJ18+DJ19+DJ20+DJ21</f>
        <v>0</v>
      </c>
      <c r="DK17" s="120">
        <f>DK18+DK19+DK20+DK21</f>
        <v>0</v>
      </c>
      <c r="DL17" s="120">
        <f>DL18+DL19+DL20+DL21</f>
        <v>0</v>
      </c>
      <c r="DM17" s="120">
        <f>DM18+DM19+DM20+DM21</f>
        <v>0</v>
      </c>
      <c r="DN17" s="121">
        <f>DN18+DN19+DN20+DN21</f>
        <v>0</v>
      </c>
      <c r="DO17" s="120"/>
      <c r="DP17" s="120"/>
      <c r="DQ17" s="120"/>
      <c r="DR17" s="120"/>
      <c r="DS17" s="176"/>
      <c r="DT17" s="126">
        <f>DT18+DT19+DT20+DT21</f>
        <v>0</v>
      </c>
      <c r="DU17" s="120">
        <f>DU18+DU19+DU20+DU21</f>
        <v>0</v>
      </c>
      <c r="DV17" s="120">
        <f>DV18+DV19+DV20+DV21</f>
        <v>0</v>
      </c>
      <c r="DW17" s="165">
        <f>DW18+DW19+DW20+DW21</f>
        <v>0</v>
      </c>
      <c r="DX17" s="121">
        <f>DX18+DX19+DX20+DX21</f>
        <v>0</v>
      </c>
      <c r="DY17" s="120"/>
      <c r="DZ17" s="120"/>
      <c r="EA17" s="120"/>
      <c r="EB17" s="120"/>
      <c r="EC17" s="153"/>
      <c r="ED17" s="119">
        <f>ED18+ED19+ED20+ED21</f>
        <v>0</v>
      </c>
      <c r="EE17" s="120">
        <f>EE18+EE19+EE20+EE21</f>
        <v>0</v>
      </c>
      <c r="EF17" s="120">
        <f>EF18+EF19+EF20+EF21</f>
        <v>0</v>
      </c>
      <c r="EG17" s="120">
        <f>EG18+EG19+EG20+EG21</f>
        <v>0</v>
      </c>
      <c r="EH17" s="121">
        <f>EH18+EH19+EH20+EH21</f>
        <v>0</v>
      </c>
      <c r="EI17" s="120"/>
      <c r="EJ17" s="120"/>
      <c r="EK17" s="120"/>
      <c r="EL17" s="120"/>
      <c r="EM17" s="153"/>
      <c r="EN17" s="119">
        <f>EN18+EN19+EN20+EN21+EN22</f>
        <v>0</v>
      </c>
      <c r="EO17" s="120">
        <f>EO18+EO19+EO20+EO21+EO22</f>
        <v>0</v>
      </c>
      <c r="EP17" s="120">
        <f>EP18+EP19+EP20+EP21</f>
        <v>0</v>
      </c>
      <c r="EQ17" s="120">
        <f>EQ18+EQ19+EQ20+EQ21</f>
        <v>0</v>
      </c>
      <c r="ER17" s="121">
        <f>ER18+ER19+ER20+ER21+ER22</f>
        <v>0</v>
      </c>
      <c r="ES17" s="120"/>
      <c r="ET17" s="120"/>
      <c r="EU17" s="120"/>
      <c r="EV17" s="119"/>
      <c r="EW17" s="153"/>
      <c r="EX17" s="119">
        <f>EX18+EX19+EX20+EX21+EX22</f>
        <v>0</v>
      </c>
      <c r="EY17" s="120">
        <f>EY18+EY19+EY20+EY21+EY22</f>
        <v>0</v>
      </c>
      <c r="EZ17" s="120">
        <f>EZ18+EZ19+EZ20+EZ21</f>
        <v>0</v>
      </c>
      <c r="FA17" s="120">
        <f>FA18+FA19+FA20+FA21</f>
        <v>0</v>
      </c>
      <c r="FB17" s="121">
        <f t="shared" si="21"/>
        <v>0</v>
      </c>
      <c r="FC17" s="120"/>
      <c r="FD17" s="120"/>
      <c r="FE17" s="120"/>
      <c r="FF17" s="119"/>
      <c r="FG17" s="153"/>
      <c r="FH17" s="119">
        <f>FH18+FH19+FH20+FH21+FH22</f>
        <v>0</v>
      </c>
      <c r="FI17" s="120">
        <f>FI18+FI19+FI20+FI21+FI22</f>
        <v>0</v>
      </c>
      <c r="FJ17" s="120">
        <f>FJ18+FJ19+FJ20+FJ21</f>
        <v>0</v>
      </c>
      <c r="FK17" s="120">
        <f>FK18+FK19+FK20+FK21</f>
        <v>0</v>
      </c>
      <c r="FL17" s="121">
        <f t="shared" si="22"/>
        <v>0</v>
      </c>
      <c r="FM17" s="120"/>
      <c r="FN17" s="120"/>
      <c r="FO17" s="120"/>
      <c r="FP17" s="120"/>
      <c r="FQ17" s="153"/>
      <c r="FR17" s="119">
        <f>FR18+FR19+FR20+FR21+FR22</f>
        <v>0</v>
      </c>
      <c r="FS17" s="120">
        <f>FS18+FS19+FS20+FS21+FS22</f>
        <v>0</v>
      </c>
      <c r="FT17" s="120">
        <f>FT18+FT19+FT20+FT21</f>
        <v>0</v>
      </c>
      <c r="FU17" s="120">
        <f>FU18+FU19+FU20+FU21</f>
        <v>0</v>
      </c>
      <c r="FV17" s="121">
        <f t="shared" si="23"/>
        <v>0</v>
      </c>
      <c r="FW17" s="120"/>
      <c r="FX17" s="120"/>
      <c r="FY17" s="120"/>
      <c r="FZ17" s="120"/>
      <c r="GA17" s="201"/>
      <c r="GB17" s="120">
        <f>GB18+GB19+GB20+GB21+GB22</f>
        <v>0</v>
      </c>
      <c r="GC17" s="120">
        <f>GC18+GC19+GC20+GC21+GC22</f>
        <v>0</v>
      </c>
      <c r="GD17" s="120">
        <f>GD18+GD19+GD20+GD21</f>
        <v>0</v>
      </c>
      <c r="GE17" s="120">
        <f>GE18+GE19+GE20+GE21</f>
        <v>0</v>
      </c>
      <c r="GF17" s="121">
        <f t="shared" si="24"/>
        <v>0</v>
      </c>
      <c r="GG17" s="120"/>
      <c r="GH17" s="120"/>
      <c r="GI17" s="120"/>
      <c r="GJ17" s="120"/>
      <c r="GK17" s="153"/>
      <c r="GL17" s="119"/>
      <c r="GM17" s="120"/>
      <c r="GN17" s="120">
        <f>GN18+GN19+GN20+GN21</f>
        <v>0</v>
      </c>
      <c r="GO17" s="120">
        <f>GO18+GO19+GO20+GO21</f>
        <v>0</v>
      </c>
      <c r="GP17" s="215"/>
      <c r="GQ17" s="120"/>
      <c r="GR17" s="120"/>
      <c r="GS17" s="120"/>
      <c r="GT17" s="120"/>
      <c r="GU17" s="153"/>
      <c r="GV17" s="119">
        <f>GV18+GV19+GV22</f>
        <v>0</v>
      </c>
      <c r="GW17" s="120">
        <f>GW18+GW19+GW20+GW21+GW22</f>
        <v>0</v>
      </c>
      <c r="GX17" s="120">
        <f>GX18+GX19+GX20+GX21</f>
        <v>0</v>
      </c>
      <c r="GY17" s="120">
        <f>GY18+GY19+GY20+GY21</f>
        <v>0</v>
      </c>
      <c r="GZ17" s="121">
        <f t="shared" si="26"/>
        <v>0</v>
      </c>
      <c r="HA17" s="120"/>
      <c r="HB17" s="120"/>
      <c r="HC17" s="120"/>
      <c r="HD17" s="120"/>
      <c r="HE17" s="153"/>
      <c r="HF17" s="119">
        <f>HF18+HF19+HF20+HF21+HF22</f>
        <v>0</v>
      </c>
      <c r="HG17" s="120">
        <f>HG18+HG19+HG20+HG21+HG22</f>
        <v>0</v>
      </c>
      <c r="HH17" s="126">
        <f>HH18+HH19+HH20+HH21</f>
        <v>0</v>
      </c>
      <c r="HI17" s="165">
        <f>HI18+HI19+HI20+HI21</f>
        <v>0</v>
      </c>
      <c r="HJ17" s="121">
        <f t="shared" si="27"/>
        <v>0</v>
      </c>
      <c r="HK17" s="120"/>
      <c r="HL17" s="120"/>
      <c r="HM17" s="120"/>
      <c r="HN17" s="120"/>
      <c r="HO17" s="153"/>
      <c r="HP17" s="119">
        <f>HP18+HP19+HP20+HP21+HP22</f>
        <v>0</v>
      </c>
      <c r="HQ17" s="120">
        <f>HQ18+HQ19+HQ20+HQ21+HQ22</f>
        <v>0</v>
      </c>
      <c r="HR17" s="120">
        <f>HR18+HR19+HR20+HR21</f>
        <v>0</v>
      </c>
      <c r="HS17" s="120">
        <f>HS18+HS19+HS20+HS21</f>
        <v>0</v>
      </c>
      <c r="HT17" s="121">
        <f t="shared" si="28"/>
        <v>0</v>
      </c>
      <c r="HU17" s="120"/>
      <c r="HV17" s="120"/>
      <c r="HW17" s="120"/>
      <c r="HX17" s="120"/>
      <c r="HY17" s="153"/>
      <c r="HZ17" s="119">
        <f>HZ18+HZ19+HZ20+HZ21</f>
        <v>0</v>
      </c>
      <c r="IA17" s="120"/>
      <c r="IB17" s="120">
        <f>IB18+IB19+IB20+IB21</f>
        <v>0</v>
      </c>
      <c r="IC17" s="120">
        <f>IC18+IC19+IC20+IC21</f>
        <v>0</v>
      </c>
      <c r="ID17" s="121">
        <f t="shared" si="29"/>
        <v>0</v>
      </c>
      <c r="IE17" s="120"/>
      <c r="IF17" s="120"/>
      <c r="IG17" s="120"/>
      <c r="IH17" s="120"/>
      <c r="II17" s="176"/>
      <c r="IJ17" s="126">
        <f>IJ18+IJ19+IJ20+IJ21</f>
        <v>0</v>
      </c>
      <c r="IK17" s="120">
        <f>IK18+IK19+IK20+IK21+IK22</f>
        <v>0</v>
      </c>
      <c r="IL17" s="120">
        <f>IL18+IL19+IL20+IL21</f>
        <v>0</v>
      </c>
      <c r="IM17" s="165">
        <f>IM18+IM19+IM20+IM21</f>
        <v>0</v>
      </c>
      <c r="IN17" s="121">
        <f t="shared" si="30"/>
        <v>0</v>
      </c>
      <c r="IO17" s="120"/>
      <c r="IP17" s="120"/>
      <c r="IQ17" s="120"/>
      <c r="IR17" s="120"/>
      <c r="IS17" s="153"/>
      <c r="IT17" s="119"/>
      <c r="IU17" s="120">
        <f>IU18+IU19+IU20+IU21</f>
        <v>0</v>
      </c>
      <c r="IV17" s="120">
        <f>IV18+IV19+IV20+IV21</f>
        <v>0</v>
      </c>
      <c r="IW17" s="120">
        <f>IW18+IW19+IW20+IW21</f>
        <v>0</v>
      </c>
      <c r="IX17" s="121">
        <f t="shared" si="31"/>
        <v>0</v>
      </c>
      <c r="IY17" s="120"/>
      <c r="IZ17" s="120"/>
      <c r="JA17" s="120"/>
      <c r="JB17" s="120"/>
      <c r="JC17" s="153"/>
      <c r="JD17" s="119">
        <f>JD18+JD19+JD20+JD21</f>
        <v>0</v>
      </c>
      <c r="JE17" s="120">
        <f>JE18+JE19+JE20+JE21+JE22</f>
        <v>0</v>
      </c>
      <c r="JF17" s="120">
        <f>JF18+JF19+JF20+JF21</f>
        <v>0</v>
      </c>
      <c r="JG17" s="120">
        <f>JG18+JG19+JG20+JG21</f>
        <v>0</v>
      </c>
      <c r="JH17" s="121">
        <f t="shared" si="32"/>
        <v>0</v>
      </c>
      <c r="JI17" s="120"/>
      <c r="JJ17" s="120"/>
      <c r="JK17" s="120"/>
      <c r="JL17" s="120"/>
      <c r="JM17" s="153"/>
      <c r="JN17" s="119">
        <f>JN18+JN19+JN20+JN21</f>
        <v>0</v>
      </c>
      <c r="JO17" s="120">
        <f>SUM(JO18:JO22)</f>
        <v>0</v>
      </c>
      <c r="JP17" s="120">
        <f>JP18+JP19+JP20+JP21</f>
        <v>0</v>
      </c>
      <c r="JQ17" s="120">
        <f>JQ18+JQ19+JQ20+JQ21</f>
        <v>0</v>
      </c>
      <c r="JR17" s="121">
        <f t="shared" si="33"/>
        <v>0</v>
      </c>
      <c r="JS17" s="120"/>
      <c r="JT17" s="120"/>
      <c r="JU17" s="120"/>
      <c r="JV17" s="120"/>
      <c r="JW17" s="153"/>
      <c r="JX17" s="119">
        <f>JX18+JX19+JX20+JX21+JX22</f>
        <v>0</v>
      </c>
      <c r="JY17" s="120">
        <f>JY18+JY19+JY20+JY21+JY22</f>
        <v>0</v>
      </c>
      <c r="JZ17" s="120">
        <f>JZ18+JZ19+JZ20+JZ21</f>
        <v>0</v>
      </c>
      <c r="KA17" s="120">
        <f>KA18+KA19+KA20+KA21</f>
        <v>0</v>
      </c>
      <c r="KB17" s="121">
        <f t="shared" si="34"/>
        <v>0</v>
      </c>
      <c r="KC17" s="120"/>
      <c r="KD17" s="120"/>
      <c r="KE17" s="120"/>
      <c r="KF17" s="120"/>
      <c r="KG17" s="153"/>
      <c r="KH17" s="119">
        <f>KH18+KH19+KH20+KH21</f>
        <v>0</v>
      </c>
      <c r="KI17" s="120">
        <f>KI18+KI19+KI20+KI21+KI22</f>
        <v>0</v>
      </c>
      <c r="KJ17" s="120">
        <f>KJ18+KJ19+KJ20+KJ21</f>
        <v>0</v>
      </c>
      <c r="KK17" s="120">
        <f>KK18+KK19+KK20+KK21</f>
        <v>0</v>
      </c>
      <c r="KL17" s="121">
        <f t="shared" si="35"/>
        <v>0</v>
      </c>
      <c r="KM17" s="120"/>
      <c r="KN17" s="120"/>
      <c r="KO17" s="120"/>
      <c r="KP17" s="120"/>
      <c r="KQ17" s="153"/>
      <c r="KR17" s="119">
        <f>KR18+KR19+KR20+KR21</f>
        <v>0</v>
      </c>
      <c r="KS17" s="120">
        <f>KS18+KS19+KS20+KS21</f>
        <v>0</v>
      </c>
      <c r="KT17" s="120">
        <f>KT18+KT19+KT20+KT21</f>
        <v>0</v>
      </c>
      <c r="KU17" s="120">
        <f>KU18+KU19+KU20+KU21</f>
        <v>0</v>
      </c>
      <c r="KV17" s="121">
        <f t="shared" si="36"/>
        <v>0</v>
      </c>
      <c r="KW17" s="120"/>
      <c r="KX17" s="120"/>
      <c r="KY17" s="120"/>
      <c r="KZ17" s="120"/>
      <c r="LA17" s="153"/>
      <c r="LB17" s="119">
        <f>LB18+LB19+LB20+LB21</f>
        <v>0</v>
      </c>
      <c r="LC17" s="120">
        <f>LC18+LC19+LC20+LC21</f>
        <v>0</v>
      </c>
      <c r="LD17" s="120">
        <f>LD18+LD19+LD20+LD21</f>
        <v>0</v>
      </c>
      <c r="LE17" s="120">
        <f>LE18+LE19+LE20+LE21</f>
        <v>0</v>
      </c>
      <c r="LF17" s="121">
        <f t="shared" si="37"/>
        <v>0</v>
      </c>
      <c r="LG17" s="120"/>
      <c r="LH17" s="120"/>
      <c r="LI17" s="120"/>
      <c r="LJ17" s="120"/>
      <c r="LK17" s="153"/>
      <c r="LL17" s="119">
        <f>LL22</f>
        <v>0</v>
      </c>
      <c r="LM17" s="120">
        <f>LM18+LM19+LM20+LM21+LM22</f>
        <v>0</v>
      </c>
      <c r="LN17" s="120">
        <f>LN18+LN19+LN20+LN21</f>
        <v>0</v>
      </c>
      <c r="LO17" s="120">
        <f>LO18+LO19+LO20+LO21</f>
        <v>0</v>
      </c>
      <c r="LP17" s="121">
        <f t="shared" si="38"/>
        <v>0</v>
      </c>
      <c r="LQ17" s="120"/>
      <c r="LR17" s="120"/>
      <c r="LS17" s="120"/>
      <c r="LT17" s="120"/>
      <c r="LU17" s="176"/>
      <c r="LV17" s="126"/>
      <c r="LW17" s="120"/>
      <c r="LX17" s="120">
        <f>LX18+LX19+LX20+LX21</f>
        <v>0</v>
      </c>
      <c r="LY17" s="120">
        <f>LY18+LY19+LY20+LY21</f>
        <v>0</v>
      </c>
      <c r="LZ17" s="121"/>
      <c r="MA17" s="120"/>
      <c r="MB17" s="120"/>
      <c r="MC17" s="120"/>
      <c r="MD17" s="120"/>
      <c r="ME17" s="176"/>
      <c r="MF17" s="119">
        <f>MF18+MF20+MF22</f>
        <v>0</v>
      </c>
      <c r="MG17" s="120">
        <f>MG18+MG19+MG20+MG21+MG22</f>
        <v>0</v>
      </c>
      <c r="MH17" s="120">
        <f>MH18+MH19+MH20+MH21</f>
        <v>0</v>
      </c>
      <c r="MI17" s="120">
        <f>MI18+MI19+MI20+MI21</f>
        <v>0</v>
      </c>
      <c r="MJ17" s="121">
        <f t="shared" si="40"/>
        <v>0</v>
      </c>
      <c r="MK17" s="120"/>
      <c r="ML17" s="120"/>
      <c r="MM17" s="120"/>
      <c r="MN17" s="120"/>
      <c r="MO17" s="153"/>
      <c r="MP17" s="120">
        <f>MP18+MP19+MP20+MP21</f>
        <v>0</v>
      </c>
      <c r="MQ17" s="120">
        <f>MQ18+MQ19+MQ20+MQ22</f>
        <v>0</v>
      </c>
      <c r="MR17" s="120">
        <f>MR18+MR19+MR20+MR21</f>
        <v>0</v>
      </c>
      <c r="MS17" s="120">
        <f>MS18+MS19+MS20+MS21</f>
        <v>0</v>
      </c>
      <c r="MT17" s="121">
        <f t="shared" si="41"/>
        <v>0</v>
      </c>
      <c r="MU17" s="120"/>
      <c r="MV17" s="120"/>
      <c r="MW17" s="120"/>
      <c r="MX17" s="120"/>
      <c r="MY17" s="153"/>
      <c r="MZ17" s="119">
        <f>MZ18+MZ19+MZ20+MZ21</f>
        <v>0</v>
      </c>
      <c r="NA17" s="120">
        <f>NA18+NA19+NA20+NA21</f>
        <v>0</v>
      </c>
      <c r="NB17" s="120">
        <f>NB18+NB19+NB20+NB21</f>
        <v>0</v>
      </c>
      <c r="NC17" s="120">
        <f>NC18+NC19+NC20+NC21</f>
        <v>0</v>
      </c>
      <c r="ND17" s="121">
        <f t="shared" si="42"/>
        <v>0</v>
      </c>
      <c r="NE17" s="120"/>
      <c r="NF17" s="120"/>
      <c r="NG17" s="120"/>
      <c r="NH17" s="120"/>
      <c r="NI17" s="153">
        <v>0</v>
      </c>
      <c r="NJ17" s="119"/>
      <c r="NK17" s="120"/>
      <c r="NL17" s="120">
        <f>NL18+NL19+NL20+NL21</f>
        <v>0</v>
      </c>
      <c r="NM17" s="120">
        <f>NM18+NM19+NM20+NM21</f>
        <v>0</v>
      </c>
      <c r="NN17" s="121">
        <f t="shared" si="43"/>
        <v>0</v>
      </c>
      <c r="NO17" s="120">
        <f>NO21</f>
        <v>0</v>
      </c>
      <c r="NP17" s="120"/>
      <c r="NQ17" s="120"/>
      <c r="NR17" s="120"/>
      <c r="NS17" s="153"/>
      <c r="NT17" s="119">
        <f>NT18+NT19+NT20+NT22</f>
        <v>0</v>
      </c>
      <c r="NU17" s="120">
        <f>NU18+NU19+NU20+NU21+NU22</f>
        <v>0</v>
      </c>
      <c r="NV17" s="120">
        <f>NV18+NV19+NV20+NV21</f>
        <v>0</v>
      </c>
      <c r="NW17" s="120">
        <f>NW18+NW19+NW20+NW21</f>
        <v>0</v>
      </c>
      <c r="NX17" s="121">
        <f t="shared" si="44"/>
        <v>0</v>
      </c>
      <c r="NY17" s="120"/>
      <c r="NZ17" s="120"/>
      <c r="OA17" s="120"/>
      <c r="OB17" s="120"/>
      <c r="OC17" s="153"/>
      <c r="OD17" s="119">
        <f>OD18+OD19+OD20+OD21+OD22</f>
        <v>0</v>
      </c>
      <c r="OE17" s="120">
        <f>OE18+OE19+OE20+OE21+OE22</f>
        <v>0</v>
      </c>
      <c r="OF17" s="120">
        <f>OF18+OF19+OF20+OF21</f>
        <v>0</v>
      </c>
      <c r="OG17" s="120">
        <f>OG18+OG19+OG20+OG21</f>
        <v>0</v>
      </c>
      <c r="OH17" s="121">
        <f t="shared" si="57"/>
        <v>0</v>
      </c>
      <c r="OI17" s="120"/>
      <c r="OJ17" s="120"/>
      <c r="OK17" s="120"/>
      <c r="OL17" s="120"/>
      <c r="OM17" s="153"/>
      <c r="ON17" s="119">
        <f>ON18+ON19+ON20+ON21</f>
        <v>0</v>
      </c>
      <c r="OO17" s="120">
        <f>OO18+OO19+OO20+OO21+OO22</f>
        <v>0</v>
      </c>
      <c r="OP17" s="120">
        <f>OP18+OP19+OP20+OP21+OP22</f>
        <v>0</v>
      </c>
      <c r="OQ17" s="120">
        <f>OQ18+OQ19+OQ20+OQ21</f>
        <v>0</v>
      </c>
      <c r="OR17" s="121">
        <f t="shared" si="45"/>
        <v>0</v>
      </c>
      <c r="OS17" s="120"/>
      <c r="OT17" s="120"/>
      <c r="OU17" s="120"/>
      <c r="OV17" s="120"/>
      <c r="OW17" s="153"/>
      <c r="OX17" s="119">
        <f>OX18+OX19+OX20+OX21+OX22</f>
        <v>0</v>
      </c>
      <c r="OY17" s="120">
        <f>OY18+OY19+OY20+OY21+OY22</f>
        <v>0</v>
      </c>
      <c r="OZ17" s="120">
        <f>OZ18+OZ19+OZ20+OZ21</f>
        <v>0</v>
      </c>
      <c r="PA17" s="120">
        <f>PA18+PA19+PA20+PA21</f>
        <v>0</v>
      </c>
      <c r="PB17" s="121">
        <f t="shared" si="46"/>
        <v>0</v>
      </c>
      <c r="PC17" s="120"/>
      <c r="PD17" s="120"/>
      <c r="PE17" s="120"/>
      <c r="PF17" s="120"/>
      <c r="PG17" s="153"/>
      <c r="PH17" s="119">
        <f>PH18+PH19+PH20+PH21+PH22</f>
        <v>0</v>
      </c>
      <c r="PI17" s="120">
        <f>PI18+PI19+PI20+PI21+PI22</f>
        <v>0</v>
      </c>
      <c r="PJ17" s="120">
        <f>PJ18+PJ19+PJ20+PJ21</f>
        <v>0</v>
      </c>
      <c r="PK17" s="120">
        <f>PK18+PK19+PK20+PK21</f>
        <v>0</v>
      </c>
      <c r="PL17" s="121">
        <f t="shared" si="47"/>
        <v>0</v>
      </c>
      <c r="PM17" s="120"/>
      <c r="PN17" s="120"/>
      <c r="PO17" s="120"/>
      <c r="PP17" s="120"/>
      <c r="PQ17" s="153"/>
      <c r="PR17" s="119">
        <f>PR18+PR19+PR20+PR21</f>
        <v>0</v>
      </c>
      <c r="PS17" s="120">
        <f>PS18+PS19+PS20+PS21+PS22</f>
        <v>0</v>
      </c>
      <c r="PT17" s="120">
        <f>PT18+PT19+PT20+PT21</f>
        <v>0</v>
      </c>
      <c r="PU17" s="120">
        <f>PU18+PU19+PU20+PU21</f>
        <v>0</v>
      </c>
      <c r="PV17" s="121">
        <f t="shared" si="48"/>
        <v>0</v>
      </c>
      <c r="PW17" s="120"/>
      <c r="PX17" s="120"/>
      <c r="PY17" s="120"/>
      <c r="PZ17" s="120"/>
      <c r="QA17" s="153"/>
      <c r="QB17" s="119">
        <f>QB18+QB19+QB20+QB21+QB22</f>
        <v>0</v>
      </c>
      <c r="QC17" s="119">
        <f>QC18+QC19+QC20+QC21+QC22</f>
        <v>0</v>
      </c>
      <c r="QD17" s="119">
        <f>QD18+QD19+QD20+QD21</f>
        <v>0</v>
      </c>
      <c r="QE17" s="119">
        <f>QE18+QE19+QE20+QE21</f>
        <v>0</v>
      </c>
      <c r="QF17" s="121">
        <f t="shared" si="49"/>
        <v>0</v>
      </c>
      <c r="QG17" s="120"/>
      <c r="QH17" s="120"/>
      <c r="QI17" s="120"/>
      <c r="QJ17" s="120"/>
      <c r="QK17" s="153"/>
      <c r="QL17" s="267"/>
      <c r="QM17" s="267"/>
      <c r="QN17" s="267"/>
      <c r="QO17" s="287">
        <f t="shared" si="59"/>
        <v>146</v>
      </c>
      <c r="QP17" s="287">
        <f t="shared" si="60"/>
        <v>945</v>
      </c>
      <c r="QQ17" s="287">
        <f t="shared" si="61"/>
        <v>0</v>
      </c>
      <c r="QR17" s="287">
        <f t="shared" si="62"/>
        <v>0</v>
      </c>
      <c r="QS17" s="287">
        <f t="shared" si="63"/>
        <v>1091</v>
      </c>
      <c r="QT17" s="287">
        <f t="shared" si="64"/>
        <v>0</v>
      </c>
      <c r="QU17" s="287">
        <f t="shared" si="76"/>
        <v>146</v>
      </c>
      <c r="QV17" s="287">
        <f t="shared" si="77"/>
        <v>945</v>
      </c>
      <c r="QW17" s="287">
        <f t="shared" si="65"/>
        <v>1091</v>
      </c>
      <c r="QX17" s="287">
        <f t="shared" si="66"/>
        <v>0</v>
      </c>
      <c r="QY17" s="287">
        <f t="shared" si="67"/>
        <v>1</v>
      </c>
      <c r="QZ17" s="287">
        <f t="shared" si="68"/>
        <v>0</v>
      </c>
      <c r="RA17" s="287">
        <f t="shared" si="69"/>
        <v>0</v>
      </c>
      <c r="RB17" s="295">
        <f t="shared" si="50"/>
        <v>0.000916590284142988</v>
      </c>
    </row>
    <row r="18" ht="16.35" spans="2:470">
      <c r="B18" s="38"/>
      <c r="C18" s="39" t="s">
        <v>113</v>
      </c>
      <c r="D18" s="122"/>
      <c r="E18" s="86">
        <v>8</v>
      </c>
      <c r="F18" s="86"/>
      <c r="G18" s="86"/>
      <c r="H18" s="123">
        <f>SUM(D18:G18)</f>
        <v>8</v>
      </c>
      <c r="I18" s="86"/>
      <c r="J18" s="86"/>
      <c r="K18" s="86"/>
      <c r="L18" s="122"/>
      <c r="M18" s="156"/>
      <c r="N18" s="122">
        <v>8</v>
      </c>
      <c r="O18" s="86">
        <v>27</v>
      </c>
      <c r="P18" s="86"/>
      <c r="Q18" s="86"/>
      <c r="R18" s="123">
        <f t="shared" ref="R18:R22" si="91">SUM(N18:Q18)</f>
        <v>35</v>
      </c>
      <c r="S18" s="86"/>
      <c r="T18" s="86"/>
      <c r="U18" s="86"/>
      <c r="V18" s="86"/>
      <c r="W18" s="156"/>
      <c r="X18" s="122">
        <v>9</v>
      </c>
      <c r="Y18" s="86">
        <v>8</v>
      </c>
      <c r="Z18" s="86"/>
      <c r="AA18" s="86"/>
      <c r="AB18" s="123">
        <f t="shared" ref="AB18:AB22" si="92">SUM(X18:AA18)</f>
        <v>17</v>
      </c>
      <c r="AC18" s="86"/>
      <c r="AD18" s="86"/>
      <c r="AE18" s="86"/>
      <c r="AF18" s="86"/>
      <c r="AG18" s="156"/>
      <c r="AH18" s="122">
        <v>1</v>
      </c>
      <c r="AI18" s="86">
        <v>19</v>
      </c>
      <c r="AJ18" s="86"/>
      <c r="AK18" s="86"/>
      <c r="AL18" s="123">
        <f t="shared" ref="AL18:AL22" si="93">SUM(AH18:AK18)</f>
        <v>20</v>
      </c>
      <c r="AM18" s="86"/>
      <c r="AN18" s="86"/>
      <c r="AO18" s="86"/>
      <c r="AP18" s="86"/>
      <c r="AQ18" s="156"/>
      <c r="AR18" s="122"/>
      <c r="AS18" s="86">
        <v>12</v>
      </c>
      <c r="AT18" s="86"/>
      <c r="AU18" s="86"/>
      <c r="AV18" s="123">
        <f t="shared" ref="AV18:AV22" si="94">SUM(AR18:AU18)</f>
        <v>12</v>
      </c>
      <c r="AW18" s="86"/>
      <c r="AX18" s="86"/>
      <c r="AY18" s="86"/>
      <c r="AZ18" s="86"/>
      <c r="BA18" s="156"/>
      <c r="BB18" s="122">
        <v>10</v>
      </c>
      <c r="BC18" s="86">
        <v>31</v>
      </c>
      <c r="BD18" s="86"/>
      <c r="BE18" s="86"/>
      <c r="BF18" s="123">
        <f t="shared" ref="BF18:BF22" si="95">SUM(BB18:BE18)</f>
        <v>41</v>
      </c>
      <c r="BG18" s="86"/>
      <c r="BH18" s="86"/>
      <c r="BI18" s="86"/>
      <c r="BJ18" s="86"/>
      <c r="BK18" s="156"/>
      <c r="BL18" s="122">
        <v>6</v>
      </c>
      <c r="BM18" s="86">
        <v>27</v>
      </c>
      <c r="BN18" s="86"/>
      <c r="BO18" s="86"/>
      <c r="BP18" s="123">
        <f t="shared" ref="BP18:BP22" si="96">SUM(BL18:BO18)</f>
        <v>33</v>
      </c>
      <c r="BQ18" s="86"/>
      <c r="BR18" s="86"/>
      <c r="BS18" s="86"/>
      <c r="BT18" s="86"/>
      <c r="BU18" s="156"/>
      <c r="BV18" s="122">
        <v>12</v>
      </c>
      <c r="BW18" s="86">
        <v>14</v>
      </c>
      <c r="BX18" s="86"/>
      <c r="BY18" s="86"/>
      <c r="BZ18" s="123">
        <f>BV18+BW18</f>
        <v>26</v>
      </c>
      <c r="CA18" s="86"/>
      <c r="CB18" s="86"/>
      <c r="CC18" s="86"/>
      <c r="CD18" s="86"/>
      <c r="CE18" s="156"/>
      <c r="CF18" s="122"/>
      <c r="CG18" s="86">
        <v>16</v>
      </c>
      <c r="CH18" s="86"/>
      <c r="CI18" s="86"/>
      <c r="CJ18" s="123">
        <f t="shared" si="90"/>
        <v>16</v>
      </c>
      <c r="CK18" s="86"/>
      <c r="CL18" s="86"/>
      <c r="CM18" s="86"/>
      <c r="CN18" s="86"/>
      <c r="CO18" s="156"/>
      <c r="CP18" s="86"/>
      <c r="CQ18" s="127"/>
      <c r="CR18" s="86"/>
      <c r="CS18" s="166"/>
      <c r="CT18" s="123">
        <f>CQ18</f>
        <v>0</v>
      </c>
      <c r="CU18" s="86"/>
      <c r="CV18" s="86"/>
      <c r="CW18" s="86"/>
      <c r="CX18" s="86"/>
      <c r="CY18" s="156"/>
      <c r="CZ18" s="122"/>
      <c r="DA18" s="86">
        <v>16</v>
      </c>
      <c r="DB18" s="86"/>
      <c r="DC18" s="86"/>
      <c r="DD18" s="123">
        <f>CZ18+DA18+DB18+DC18</f>
        <v>16</v>
      </c>
      <c r="DE18" s="86"/>
      <c r="DF18" s="86"/>
      <c r="DG18" s="86"/>
      <c r="DH18" s="86"/>
      <c r="DI18" s="156"/>
      <c r="DJ18" s="122"/>
      <c r="DK18" s="86"/>
      <c r="DL18" s="86"/>
      <c r="DM18" s="86"/>
      <c r="DN18" s="123">
        <f>DJ18+DK18+DL18+DM18</f>
        <v>0</v>
      </c>
      <c r="DO18" s="86"/>
      <c r="DP18" s="86"/>
      <c r="DQ18" s="86"/>
      <c r="DR18" s="86"/>
      <c r="DS18" s="154"/>
      <c r="DT18" s="127"/>
      <c r="DU18" s="86"/>
      <c r="DV18" s="86"/>
      <c r="DW18" s="166"/>
      <c r="DX18" s="123">
        <f>DT18+DU18+DV18+DW18</f>
        <v>0</v>
      </c>
      <c r="DY18" s="86"/>
      <c r="DZ18" s="86"/>
      <c r="EA18" s="86"/>
      <c r="EB18" s="86"/>
      <c r="EC18" s="156"/>
      <c r="ED18" s="122"/>
      <c r="EE18" s="86"/>
      <c r="EF18" s="86"/>
      <c r="EG18" s="86"/>
      <c r="EH18" s="123">
        <f>ED18+EE18+EF18+EG18</f>
        <v>0</v>
      </c>
      <c r="EI18" s="86"/>
      <c r="EJ18" s="86"/>
      <c r="EK18" s="86"/>
      <c r="EL18" s="86"/>
      <c r="EM18" s="156"/>
      <c r="EN18" s="122"/>
      <c r="EO18" s="86"/>
      <c r="EP18" s="86"/>
      <c r="EQ18" s="86"/>
      <c r="ER18" s="123">
        <f>EN18+EO18+EP18+EQ18</f>
        <v>0</v>
      </c>
      <c r="ES18" s="86"/>
      <c r="ET18" s="86"/>
      <c r="EU18" s="86"/>
      <c r="EV18" s="122"/>
      <c r="EW18" s="156"/>
      <c r="EX18" s="122"/>
      <c r="EY18" s="86"/>
      <c r="EZ18" s="86"/>
      <c r="FA18" s="86"/>
      <c r="FB18" s="123">
        <f t="shared" si="21"/>
        <v>0</v>
      </c>
      <c r="FC18" s="86"/>
      <c r="FD18" s="86"/>
      <c r="FE18" s="86"/>
      <c r="FF18" s="122"/>
      <c r="FG18" s="156"/>
      <c r="FH18" s="122"/>
      <c r="FI18" s="86"/>
      <c r="FJ18" s="86"/>
      <c r="FK18" s="86"/>
      <c r="FL18" s="123">
        <f t="shared" si="22"/>
        <v>0</v>
      </c>
      <c r="FM18" s="86"/>
      <c r="FN18" s="86"/>
      <c r="FO18" s="86"/>
      <c r="FP18" s="86"/>
      <c r="FQ18" s="156"/>
      <c r="FR18" s="122"/>
      <c r="FS18" s="86"/>
      <c r="FT18" s="86"/>
      <c r="FU18" s="86"/>
      <c r="FV18" s="123">
        <f t="shared" si="23"/>
        <v>0</v>
      </c>
      <c r="FW18" s="86"/>
      <c r="FX18" s="86"/>
      <c r="FY18" s="86"/>
      <c r="FZ18" s="86"/>
      <c r="GA18" s="202"/>
      <c r="GB18" s="86"/>
      <c r="GC18" s="86"/>
      <c r="GD18" s="86"/>
      <c r="GE18" s="86"/>
      <c r="GF18" s="123">
        <f t="shared" si="24"/>
        <v>0</v>
      </c>
      <c r="GG18" s="86"/>
      <c r="GH18" s="86"/>
      <c r="GI18" s="86"/>
      <c r="GJ18" s="86"/>
      <c r="GK18" s="156"/>
      <c r="GL18" s="122"/>
      <c r="GM18" s="86"/>
      <c r="GN18" s="86"/>
      <c r="GO18" s="86"/>
      <c r="GP18" s="216">
        <f t="shared" si="25"/>
        <v>0</v>
      </c>
      <c r="GQ18" s="86"/>
      <c r="GR18" s="86"/>
      <c r="GS18" s="86"/>
      <c r="GT18" s="86"/>
      <c r="GU18" s="156"/>
      <c r="GV18" s="122"/>
      <c r="GW18" s="86"/>
      <c r="GX18" s="86"/>
      <c r="GY18" s="86"/>
      <c r="GZ18" s="123">
        <f t="shared" si="26"/>
        <v>0</v>
      </c>
      <c r="HA18" s="86"/>
      <c r="HB18" s="86"/>
      <c r="HC18" s="86"/>
      <c r="HD18" s="86"/>
      <c r="HE18" s="156"/>
      <c r="HF18" s="122"/>
      <c r="HG18" s="86"/>
      <c r="HH18" s="127"/>
      <c r="HI18" s="166"/>
      <c r="HJ18" s="123">
        <f t="shared" si="27"/>
        <v>0</v>
      </c>
      <c r="HK18" s="86"/>
      <c r="HL18" s="86"/>
      <c r="HM18" s="86"/>
      <c r="HN18" s="86"/>
      <c r="HO18" s="156"/>
      <c r="HP18" s="122"/>
      <c r="HQ18" s="86"/>
      <c r="HR18" s="86"/>
      <c r="HS18" s="86"/>
      <c r="HT18" s="123">
        <f t="shared" si="28"/>
        <v>0</v>
      </c>
      <c r="HU18" s="86"/>
      <c r="HV18" s="86"/>
      <c r="HW18" s="86"/>
      <c r="HX18" s="86"/>
      <c r="HY18" s="156"/>
      <c r="HZ18" s="122"/>
      <c r="IA18" s="86"/>
      <c r="IB18" s="86"/>
      <c r="IC18" s="86">
        <v>0</v>
      </c>
      <c r="ID18" s="123"/>
      <c r="IE18" s="86"/>
      <c r="IF18" s="86"/>
      <c r="IG18" s="86">
        <v>0</v>
      </c>
      <c r="IH18" s="86">
        <v>0</v>
      </c>
      <c r="II18" s="154"/>
      <c r="IJ18" s="127"/>
      <c r="IK18" s="86"/>
      <c r="IL18" s="86"/>
      <c r="IM18" s="166"/>
      <c r="IN18" s="123">
        <f t="shared" si="30"/>
        <v>0</v>
      </c>
      <c r="IO18" s="86"/>
      <c r="IP18" s="86"/>
      <c r="IQ18" s="86"/>
      <c r="IR18" s="86"/>
      <c r="IS18" s="156"/>
      <c r="IT18" s="122"/>
      <c r="IU18" s="86"/>
      <c r="IV18" s="86"/>
      <c r="IW18" s="86"/>
      <c r="IX18" s="123">
        <f t="shared" si="31"/>
        <v>0</v>
      </c>
      <c r="IY18" s="86"/>
      <c r="IZ18" s="86"/>
      <c r="JA18" s="86"/>
      <c r="JB18" s="86"/>
      <c r="JC18" s="156"/>
      <c r="JD18" s="122"/>
      <c r="JE18" s="86"/>
      <c r="JF18" s="86"/>
      <c r="JG18" s="86"/>
      <c r="JH18" s="123">
        <f t="shared" si="32"/>
        <v>0</v>
      </c>
      <c r="JI18" s="86"/>
      <c r="JJ18" s="86"/>
      <c r="JK18" s="86"/>
      <c r="JL18" s="86"/>
      <c r="JM18" s="156"/>
      <c r="JN18" s="122"/>
      <c r="JO18" s="86"/>
      <c r="JP18" s="86"/>
      <c r="JQ18" s="86"/>
      <c r="JR18" s="123">
        <f t="shared" si="33"/>
        <v>0</v>
      </c>
      <c r="JS18" s="86"/>
      <c r="JT18" s="86"/>
      <c r="JU18" s="86"/>
      <c r="JV18" s="86"/>
      <c r="JW18" s="156"/>
      <c r="JX18" s="122"/>
      <c r="JY18" s="86"/>
      <c r="JZ18" s="86">
        <v>0</v>
      </c>
      <c r="KA18" s="86">
        <v>0</v>
      </c>
      <c r="KB18" s="123">
        <f t="shared" si="34"/>
        <v>0</v>
      </c>
      <c r="KC18" s="86"/>
      <c r="KD18" s="86"/>
      <c r="KE18" s="86"/>
      <c r="KF18" s="86"/>
      <c r="KG18" s="156"/>
      <c r="KH18" s="122"/>
      <c r="KI18" s="86"/>
      <c r="KJ18" s="86"/>
      <c r="KK18" s="86"/>
      <c r="KL18" s="123">
        <f t="shared" si="35"/>
        <v>0</v>
      </c>
      <c r="KM18" s="86"/>
      <c r="KN18" s="86"/>
      <c r="KO18" s="86"/>
      <c r="KP18" s="86"/>
      <c r="KQ18" s="156"/>
      <c r="KR18" s="122"/>
      <c r="KS18" s="86"/>
      <c r="KT18" s="86"/>
      <c r="KU18" s="86"/>
      <c r="KV18" s="123">
        <f t="shared" si="36"/>
        <v>0</v>
      </c>
      <c r="KW18" s="86"/>
      <c r="KX18" s="86"/>
      <c r="KY18" s="86"/>
      <c r="KZ18" s="86"/>
      <c r="LA18" s="156"/>
      <c r="LB18" s="122"/>
      <c r="LC18" s="86"/>
      <c r="LD18" s="86"/>
      <c r="LE18" s="86"/>
      <c r="LF18" s="123">
        <f t="shared" si="37"/>
        <v>0</v>
      </c>
      <c r="LG18" s="86"/>
      <c r="LH18" s="86"/>
      <c r="LI18" s="86"/>
      <c r="LJ18" s="86"/>
      <c r="LK18" s="156"/>
      <c r="LL18" s="122"/>
      <c r="LM18" s="86"/>
      <c r="LN18" s="86"/>
      <c r="LO18" s="86"/>
      <c r="LP18" s="123">
        <f t="shared" si="38"/>
        <v>0</v>
      </c>
      <c r="LQ18" s="86"/>
      <c r="LR18" s="86"/>
      <c r="LS18" s="86"/>
      <c r="LT18" s="86"/>
      <c r="LU18" s="154"/>
      <c r="LV18" s="127"/>
      <c r="LW18" s="86"/>
      <c r="LX18" s="86"/>
      <c r="LY18" s="86"/>
      <c r="LZ18" s="123">
        <f t="shared" si="39"/>
        <v>0</v>
      </c>
      <c r="MA18" s="86"/>
      <c r="MB18" s="86"/>
      <c r="MC18" s="86"/>
      <c r="MD18" s="86"/>
      <c r="ME18" s="154"/>
      <c r="MF18" s="122"/>
      <c r="MG18" s="86"/>
      <c r="MH18" s="86"/>
      <c r="MI18" s="86"/>
      <c r="MJ18" s="123">
        <f t="shared" si="40"/>
        <v>0</v>
      </c>
      <c r="MK18" s="86"/>
      <c r="ML18" s="86"/>
      <c r="MM18" s="86"/>
      <c r="MN18" s="86"/>
      <c r="MO18" s="156"/>
      <c r="MP18" s="86"/>
      <c r="MQ18" s="86"/>
      <c r="MR18" s="86"/>
      <c r="MS18" s="86"/>
      <c r="MT18" s="123">
        <f t="shared" si="41"/>
        <v>0</v>
      </c>
      <c r="MU18" s="127"/>
      <c r="MV18" s="86"/>
      <c r="MW18" s="86"/>
      <c r="MX18" s="86"/>
      <c r="MY18" s="156"/>
      <c r="MZ18" s="122"/>
      <c r="NA18" s="86"/>
      <c r="NB18" s="86">
        <v>0</v>
      </c>
      <c r="NC18" s="86">
        <v>0</v>
      </c>
      <c r="ND18" s="123">
        <f t="shared" si="42"/>
        <v>0</v>
      </c>
      <c r="NE18" s="86"/>
      <c r="NF18" s="86"/>
      <c r="NG18" s="86"/>
      <c r="NH18" s="86"/>
      <c r="NI18" s="156"/>
      <c r="NJ18" s="122"/>
      <c r="NK18" s="86"/>
      <c r="NL18" s="86"/>
      <c r="NM18" s="86"/>
      <c r="NN18" s="123">
        <f t="shared" si="43"/>
        <v>0</v>
      </c>
      <c r="NO18" s="86"/>
      <c r="NP18" s="86"/>
      <c r="NQ18" s="86"/>
      <c r="NR18" s="86"/>
      <c r="NS18" s="156"/>
      <c r="NT18" s="122"/>
      <c r="NU18" s="86"/>
      <c r="NV18" s="86"/>
      <c r="NW18" s="86"/>
      <c r="NX18" s="123">
        <f t="shared" si="44"/>
        <v>0</v>
      </c>
      <c r="NY18" s="86"/>
      <c r="NZ18" s="86"/>
      <c r="OA18" s="86"/>
      <c r="OB18" s="86"/>
      <c r="OC18" s="156"/>
      <c r="OD18" s="122"/>
      <c r="OE18" s="86"/>
      <c r="OF18" s="86"/>
      <c r="OG18" s="166"/>
      <c r="OH18" s="123">
        <f t="shared" si="57"/>
        <v>0</v>
      </c>
      <c r="OI18" s="86"/>
      <c r="OJ18" s="86"/>
      <c r="OK18" s="86"/>
      <c r="OL18" s="86"/>
      <c r="OM18" s="156"/>
      <c r="ON18" s="122"/>
      <c r="OO18" s="86"/>
      <c r="OP18" s="86"/>
      <c r="OQ18" s="86"/>
      <c r="OR18" s="123">
        <f t="shared" si="45"/>
        <v>0</v>
      </c>
      <c r="OS18" s="86"/>
      <c r="OT18" s="86"/>
      <c r="OU18" s="86"/>
      <c r="OV18" s="86"/>
      <c r="OW18" s="156"/>
      <c r="OX18" s="122"/>
      <c r="OY18" s="86"/>
      <c r="OZ18" s="86"/>
      <c r="PA18" s="86"/>
      <c r="PB18" s="123">
        <f t="shared" si="46"/>
        <v>0</v>
      </c>
      <c r="PC18" s="86"/>
      <c r="PD18" s="86"/>
      <c r="PE18" s="86"/>
      <c r="PF18" s="86"/>
      <c r="PG18" s="156"/>
      <c r="PH18" s="122"/>
      <c r="PI18" s="86"/>
      <c r="PJ18" s="86"/>
      <c r="PK18" s="86"/>
      <c r="PL18" s="123">
        <f t="shared" si="47"/>
        <v>0</v>
      </c>
      <c r="PM18" s="86"/>
      <c r="PN18" s="86"/>
      <c r="PO18" s="86"/>
      <c r="PP18" s="86"/>
      <c r="PQ18" s="156"/>
      <c r="PR18" s="122"/>
      <c r="PS18" s="86"/>
      <c r="PT18" s="86"/>
      <c r="PU18" s="86"/>
      <c r="PV18" s="123">
        <f t="shared" si="48"/>
        <v>0</v>
      </c>
      <c r="PW18" s="86"/>
      <c r="PX18" s="86"/>
      <c r="PY18" s="86"/>
      <c r="PZ18" s="86"/>
      <c r="QA18" s="156"/>
      <c r="QB18" s="122"/>
      <c r="QC18" s="86"/>
      <c r="QD18" s="86"/>
      <c r="QE18" s="86"/>
      <c r="QF18" s="123">
        <f t="shared" si="49"/>
        <v>0</v>
      </c>
      <c r="QG18" s="86"/>
      <c r="QH18" s="86"/>
      <c r="QI18" s="86"/>
      <c r="QJ18" s="86"/>
      <c r="QK18" s="156"/>
      <c r="QL18" s="268"/>
      <c r="QM18" s="268"/>
      <c r="QN18" s="268"/>
      <c r="QO18" s="284">
        <f t="shared" si="59"/>
        <v>46</v>
      </c>
      <c r="QP18" s="284">
        <f t="shared" si="60"/>
        <v>178</v>
      </c>
      <c r="QQ18" s="284">
        <f t="shared" si="61"/>
        <v>0</v>
      </c>
      <c r="QR18" s="284">
        <f t="shared" si="62"/>
        <v>0</v>
      </c>
      <c r="QS18" s="284">
        <f t="shared" si="63"/>
        <v>224</v>
      </c>
      <c r="QT18" s="284">
        <f t="shared" si="64"/>
        <v>0</v>
      </c>
      <c r="QU18" s="284">
        <f t="shared" si="76"/>
        <v>46</v>
      </c>
      <c r="QV18" s="285">
        <f t="shared" si="77"/>
        <v>178</v>
      </c>
      <c r="QW18" s="285">
        <f t="shared" si="65"/>
        <v>224</v>
      </c>
      <c r="QX18" s="285">
        <f t="shared" si="66"/>
        <v>0</v>
      </c>
      <c r="QY18" s="285">
        <f t="shared" si="67"/>
        <v>0</v>
      </c>
      <c r="QZ18" s="285">
        <f t="shared" si="68"/>
        <v>0</v>
      </c>
      <c r="RA18" s="285">
        <f t="shared" si="69"/>
        <v>0</v>
      </c>
      <c r="RB18" s="295">
        <f t="shared" si="50"/>
        <v>0</v>
      </c>
    </row>
    <row r="19" ht="16.35" spans="2:470">
      <c r="B19" s="38"/>
      <c r="C19" s="39" t="s">
        <v>114</v>
      </c>
      <c r="D19" s="122"/>
      <c r="E19" s="86"/>
      <c r="F19" s="86"/>
      <c r="G19" s="86"/>
      <c r="H19" s="123">
        <f>SUM(D19:G19)</f>
        <v>0</v>
      </c>
      <c r="I19" s="86"/>
      <c r="J19" s="86"/>
      <c r="K19" s="86"/>
      <c r="L19" s="122"/>
      <c r="M19" s="156"/>
      <c r="N19" s="122"/>
      <c r="O19" s="86">
        <v>17</v>
      </c>
      <c r="P19" s="86"/>
      <c r="Q19" s="86"/>
      <c r="R19" s="123">
        <f t="shared" si="91"/>
        <v>17</v>
      </c>
      <c r="S19" s="86"/>
      <c r="T19" s="86"/>
      <c r="U19" s="86"/>
      <c r="V19" s="86"/>
      <c r="W19" s="156"/>
      <c r="X19" s="122"/>
      <c r="Y19" s="86">
        <v>8</v>
      </c>
      <c r="Z19" s="86"/>
      <c r="AA19" s="86"/>
      <c r="AB19" s="123">
        <f t="shared" si="92"/>
        <v>8</v>
      </c>
      <c r="AC19" s="86"/>
      <c r="AD19" s="86"/>
      <c r="AE19" s="86"/>
      <c r="AF19" s="86"/>
      <c r="AG19" s="156"/>
      <c r="AH19" s="122"/>
      <c r="AI19" s="86">
        <v>27</v>
      </c>
      <c r="AJ19" s="86"/>
      <c r="AK19" s="86"/>
      <c r="AL19" s="123">
        <f t="shared" si="93"/>
        <v>27</v>
      </c>
      <c r="AM19" s="86"/>
      <c r="AN19" s="86"/>
      <c r="AO19" s="86"/>
      <c r="AP19" s="86"/>
      <c r="AQ19" s="156"/>
      <c r="AR19" s="122"/>
      <c r="AS19" s="86">
        <v>23</v>
      </c>
      <c r="AT19" s="86"/>
      <c r="AU19" s="86"/>
      <c r="AV19" s="123">
        <f t="shared" si="94"/>
        <v>23</v>
      </c>
      <c r="AW19" s="86"/>
      <c r="AX19" s="86"/>
      <c r="AY19" s="86"/>
      <c r="AZ19" s="86"/>
      <c r="BA19" s="156"/>
      <c r="BB19" s="122"/>
      <c r="BC19" s="86">
        <v>33</v>
      </c>
      <c r="BD19" s="86"/>
      <c r="BE19" s="86"/>
      <c r="BF19" s="123">
        <f t="shared" si="95"/>
        <v>33</v>
      </c>
      <c r="BG19" s="86"/>
      <c r="BH19" s="86"/>
      <c r="BI19" s="86"/>
      <c r="BJ19" s="86"/>
      <c r="BK19" s="156"/>
      <c r="BL19" s="122"/>
      <c r="BM19" s="86">
        <v>30</v>
      </c>
      <c r="BN19" s="86"/>
      <c r="BO19" s="86"/>
      <c r="BP19" s="123">
        <f t="shared" si="96"/>
        <v>30</v>
      </c>
      <c r="BQ19" s="86"/>
      <c r="BR19" s="86"/>
      <c r="BS19" s="86"/>
      <c r="BT19" s="86"/>
      <c r="BU19" s="156"/>
      <c r="BV19" s="122"/>
      <c r="BW19" s="86">
        <v>22</v>
      </c>
      <c r="BX19" s="86"/>
      <c r="BY19" s="86"/>
      <c r="BZ19" s="123">
        <f>BW19</f>
        <v>22</v>
      </c>
      <c r="CA19" s="86"/>
      <c r="CB19" s="86"/>
      <c r="CC19" s="86"/>
      <c r="CD19" s="86"/>
      <c r="CE19" s="156"/>
      <c r="CF19" s="86">
        <v>3</v>
      </c>
      <c r="CG19" s="86">
        <v>20</v>
      </c>
      <c r="CH19" s="86"/>
      <c r="CI19" s="86"/>
      <c r="CJ19" s="123">
        <f t="shared" si="90"/>
        <v>23</v>
      </c>
      <c r="CK19" s="86"/>
      <c r="CL19" s="86"/>
      <c r="CM19" s="86"/>
      <c r="CN19" s="86"/>
      <c r="CO19" s="156"/>
      <c r="CP19" s="86"/>
      <c r="CQ19" s="127"/>
      <c r="CR19" s="86"/>
      <c r="CS19" s="166"/>
      <c r="CT19" s="123">
        <f>CP19+CQ19</f>
        <v>0</v>
      </c>
      <c r="CU19" s="86"/>
      <c r="CV19" s="86"/>
      <c r="CW19" s="86"/>
      <c r="CX19" s="86"/>
      <c r="CY19" s="156"/>
      <c r="CZ19" s="122"/>
      <c r="DA19" s="86"/>
      <c r="DB19" s="86"/>
      <c r="DC19" s="86"/>
      <c r="DD19" s="123">
        <f>CZ19+DA19+DB19+DC19</f>
        <v>0</v>
      </c>
      <c r="DE19" s="86"/>
      <c r="DF19" s="86"/>
      <c r="DG19" s="86"/>
      <c r="DH19" s="86"/>
      <c r="DI19" s="156"/>
      <c r="DJ19" s="122"/>
      <c r="DK19" s="86"/>
      <c r="DL19" s="86"/>
      <c r="DM19" s="86"/>
      <c r="DN19" s="123">
        <f>DJ19+DK19+DL19+DM19</f>
        <v>0</v>
      </c>
      <c r="DO19" s="86"/>
      <c r="DP19" s="86"/>
      <c r="DQ19" s="86"/>
      <c r="DR19" s="86"/>
      <c r="DS19" s="154"/>
      <c r="DT19" s="127"/>
      <c r="DU19" s="86"/>
      <c r="DV19" s="86"/>
      <c r="DW19" s="166"/>
      <c r="DX19" s="123">
        <f>DT19+DU19+DV19+DW19</f>
        <v>0</v>
      </c>
      <c r="DY19" s="86"/>
      <c r="DZ19" s="86"/>
      <c r="EA19" s="86"/>
      <c r="EB19" s="86"/>
      <c r="EC19" s="156"/>
      <c r="ED19" s="122"/>
      <c r="EE19" s="86"/>
      <c r="EF19" s="86"/>
      <c r="EG19" s="86"/>
      <c r="EH19" s="123">
        <f>ED19+EE19+EF19+EG19</f>
        <v>0</v>
      </c>
      <c r="EI19" s="86"/>
      <c r="EJ19" s="86"/>
      <c r="EK19" s="86"/>
      <c r="EL19" s="86"/>
      <c r="EM19" s="156"/>
      <c r="EN19" s="122"/>
      <c r="EO19" s="86"/>
      <c r="EP19" s="86"/>
      <c r="EQ19" s="86"/>
      <c r="ER19" s="123">
        <f>EN19+EO19+EP19+EQ19</f>
        <v>0</v>
      </c>
      <c r="ES19" s="86"/>
      <c r="ET19" s="86"/>
      <c r="EU19" s="86"/>
      <c r="EV19" s="122"/>
      <c r="EW19" s="156"/>
      <c r="EX19" s="122"/>
      <c r="EY19" s="86"/>
      <c r="EZ19" s="86"/>
      <c r="FA19" s="86"/>
      <c r="FB19" s="123">
        <f t="shared" si="21"/>
        <v>0</v>
      </c>
      <c r="FC19" s="86"/>
      <c r="FD19" s="86"/>
      <c r="FE19" s="86"/>
      <c r="FF19" s="122"/>
      <c r="FG19" s="156"/>
      <c r="FH19" s="122"/>
      <c r="FI19" s="86"/>
      <c r="FJ19" s="86"/>
      <c r="FK19" s="86"/>
      <c r="FL19" s="123">
        <f t="shared" si="22"/>
        <v>0</v>
      </c>
      <c r="FM19" s="86"/>
      <c r="FN19" s="86"/>
      <c r="FO19" s="86"/>
      <c r="FP19" s="86"/>
      <c r="FQ19" s="156"/>
      <c r="FR19" s="122"/>
      <c r="FS19" s="86"/>
      <c r="FT19" s="86"/>
      <c r="FU19" s="86"/>
      <c r="FV19" s="123">
        <f t="shared" si="23"/>
        <v>0</v>
      </c>
      <c r="FW19" s="86"/>
      <c r="FX19" s="86"/>
      <c r="FY19" s="86"/>
      <c r="FZ19" s="86"/>
      <c r="GA19" s="202"/>
      <c r="GB19" s="86"/>
      <c r="GC19" s="86"/>
      <c r="GD19" s="86"/>
      <c r="GE19" s="86"/>
      <c r="GF19" s="123">
        <f t="shared" si="24"/>
        <v>0</v>
      </c>
      <c r="GG19" s="86"/>
      <c r="GH19" s="86"/>
      <c r="GI19" s="86"/>
      <c r="GJ19" s="86"/>
      <c r="GK19" s="156"/>
      <c r="GL19" s="122"/>
      <c r="GM19" s="86"/>
      <c r="GN19" s="86"/>
      <c r="GO19" s="86"/>
      <c r="GP19" s="216">
        <f t="shared" si="25"/>
        <v>0</v>
      </c>
      <c r="GQ19" s="86"/>
      <c r="GR19" s="86"/>
      <c r="GS19" s="86"/>
      <c r="GT19" s="86"/>
      <c r="GU19" s="156"/>
      <c r="GV19" s="122"/>
      <c r="GW19" s="86"/>
      <c r="GX19" s="86"/>
      <c r="GY19" s="86"/>
      <c r="GZ19" s="123">
        <f t="shared" si="26"/>
        <v>0</v>
      </c>
      <c r="HA19" s="86"/>
      <c r="HB19" s="86"/>
      <c r="HC19" s="86"/>
      <c r="HD19" s="86"/>
      <c r="HE19" s="156"/>
      <c r="HF19" s="122"/>
      <c r="HG19" s="86"/>
      <c r="HH19" s="127"/>
      <c r="HI19" s="166"/>
      <c r="HJ19" s="123">
        <f t="shared" si="27"/>
        <v>0</v>
      </c>
      <c r="HK19" s="86"/>
      <c r="HL19" s="86"/>
      <c r="HM19" s="86"/>
      <c r="HN19" s="86"/>
      <c r="HO19" s="156"/>
      <c r="HP19" s="122"/>
      <c r="HQ19" s="86"/>
      <c r="HR19" s="86"/>
      <c r="HS19" s="86"/>
      <c r="HT19" s="123">
        <f t="shared" si="28"/>
        <v>0</v>
      </c>
      <c r="HU19" s="86"/>
      <c r="HV19" s="86"/>
      <c r="HW19" s="86"/>
      <c r="HX19" s="86"/>
      <c r="HY19" s="156"/>
      <c r="HZ19" s="122"/>
      <c r="IA19" s="86"/>
      <c r="IB19" s="86"/>
      <c r="IC19" s="86"/>
      <c r="ID19" s="123">
        <f t="shared" si="29"/>
        <v>0</v>
      </c>
      <c r="IE19" s="86"/>
      <c r="IF19" s="86"/>
      <c r="IG19" s="86"/>
      <c r="IH19" s="86"/>
      <c r="II19" s="154"/>
      <c r="IJ19" s="127"/>
      <c r="IK19" s="86"/>
      <c r="IL19" s="86"/>
      <c r="IM19" s="166"/>
      <c r="IN19" s="123">
        <f t="shared" si="30"/>
        <v>0</v>
      </c>
      <c r="IO19" s="86"/>
      <c r="IP19" s="86"/>
      <c r="IQ19" s="86"/>
      <c r="IR19" s="86"/>
      <c r="IS19" s="156"/>
      <c r="IT19" s="122"/>
      <c r="IU19" s="86"/>
      <c r="IV19" s="86"/>
      <c r="IW19" s="86"/>
      <c r="IX19" s="123">
        <f t="shared" si="31"/>
        <v>0</v>
      </c>
      <c r="IY19" s="86"/>
      <c r="IZ19" s="86"/>
      <c r="JA19" s="86"/>
      <c r="JB19" s="86"/>
      <c r="JC19" s="156"/>
      <c r="JD19" s="122"/>
      <c r="JE19" s="86"/>
      <c r="JF19" s="86"/>
      <c r="JG19" s="86"/>
      <c r="JH19" s="123">
        <f t="shared" si="32"/>
        <v>0</v>
      </c>
      <c r="JI19" s="86"/>
      <c r="JJ19" s="86"/>
      <c r="JK19" s="86"/>
      <c r="JL19" s="86"/>
      <c r="JM19" s="156"/>
      <c r="JN19" s="122"/>
      <c r="JO19" s="86"/>
      <c r="JP19" s="86"/>
      <c r="JQ19" s="86"/>
      <c r="JR19" s="123">
        <f t="shared" si="33"/>
        <v>0</v>
      </c>
      <c r="JS19" s="86"/>
      <c r="JT19" s="86"/>
      <c r="JU19" s="86"/>
      <c r="JV19" s="86"/>
      <c r="JW19" s="156"/>
      <c r="JX19" s="122"/>
      <c r="JY19" s="86"/>
      <c r="JZ19" s="86">
        <v>0</v>
      </c>
      <c r="KA19" s="86">
        <v>0</v>
      </c>
      <c r="KB19" s="123">
        <f t="shared" si="34"/>
        <v>0</v>
      </c>
      <c r="KC19" s="86"/>
      <c r="KD19" s="86"/>
      <c r="KE19" s="86"/>
      <c r="KF19" s="86"/>
      <c r="KG19" s="156"/>
      <c r="KH19" s="122"/>
      <c r="KI19" s="86"/>
      <c r="KJ19" s="86"/>
      <c r="KK19" s="86"/>
      <c r="KL19" s="123">
        <f t="shared" si="35"/>
        <v>0</v>
      </c>
      <c r="KM19" s="86"/>
      <c r="KN19" s="86"/>
      <c r="KO19" s="86"/>
      <c r="KP19" s="86"/>
      <c r="KQ19" s="156"/>
      <c r="KR19" s="122"/>
      <c r="KS19" s="86"/>
      <c r="KT19" s="86"/>
      <c r="KU19" s="86"/>
      <c r="KV19" s="123">
        <f t="shared" si="36"/>
        <v>0</v>
      </c>
      <c r="KW19" s="86"/>
      <c r="KX19" s="86"/>
      <c r="KY19" s="86"/>
      <c r="KZ19" s="86"/>
      <c r="LA19" s="156"/>
      <c r="LB19" s="86"/>
      <c r="LC19" s="86"/>
      <c r="LD19" s="86"/>
      <c r="LE19" s="86"/>
      <c r="LF19" s="123">
        <f t="shared" si="37"/>
        <v>0</v>
      </c>
      <c r="LG19" s="86"/>
      <c r="LH19" s="86"/>
      <c r="LI19" s="86"/>
      <c r="LJ19" s="86"/>
      <c r="LK19" s="156"/>
      <c r="LL19" s="122"/>
      <c r="LM19" s="86"/>
      <c r="LN19" s="86"/>
      <c r="LO19" s="86"/>
      <c r="LP19" s="123">
        <f t="shared" si="38"/>
        <v>0</v>
      </c>
      <c r="LQ19" s="86"/>
      <c r="LR19" s="86"/>
      <c r="LS19" s="86"/>
      <c r="LT19" s="86"/>
      <c r="LU19" s="154"/>
      <c r="LV19" s="127"/>
      <c r="LW19" s="86"/>
      <c r="LX19" s="86"/>
      <c r="LY19" s="86"/>
      <c r="LZ19" s="123">
        <f t="shared" si="39"/>
        <v>0</v>
      </c>
      <c r="MA19" s="86"/>
      <c r="MB19" s="86"/>
      <c r="MC19" s="86"/>
      <c r="MD19" s="86"/>
      <c r="ME19" s="154"/>
      <c r="MF19" s="122"/>
      <c r="MG19" s="86"/>
      <c r="MH19" s="86"/>
      <c r="MI19" s="86"/>
      <c r="MJ19" s="123">
        <f t="shared" si="40"/>
        <v>0</v>
      </c>
      <c r="MK19" s="86"/>
      <c r="ML19" s="86"/>
      <c r="MM19" s="86"/>
      <c r="MN19" s="86"/>
      <c r="MO19" s="156"/>
      <c r="MP19" s="86"/>
      <c r="MQ19" s="86"/>
      <c r="MR19" s="86"/>
      <c r="MS19" s="86"/>
      <c r="MT19" s="123">
        <f t="shared" si="41"/>
        <v>0</v>
      </c>
      <c r="MU19" s="86"/>
      <c r="MV19" s="86"/>
      <c r="MW19" s="86"/>
      <c r="MX19" s="86"/>
      <c r="MY19" s="156"/>
      <c r="MZ19" s="122"/>
      <c r="NA19" s="86"/>
      <c r="NB19" s="86">
        <v>0</v>
      </c>
      <c r="NC19" s="86">
        <v>0</v>
      </c>
      <c r="ND19" s="123">
        <f t="shared" si="42"/>
        <v>0</v>
      </c>
      <c r="NE19" s="86"/>
      <c r="NF19" s="86"/>
      <c r="NG19" s="86"/>
      <c r="NH19" s="86"/>
      <c r="NI19" s="156"/>
      <c r="NJ19" s="122"/>
      <c r="NK19" s="86"/>
      <c r="NL19" s="86"/>
      <c r="NM19" s="86"/>
      <c r="NN19" s="123">
        <f t="shared" si="43"/>
        <v>0</v>
      </c>
      <c r="NO19" s="86"/>
      <c r="NP19" s="86"/>
      <c r="NQ19" s="86"/>
      <c r="NR19" s="86"/>
      <c r="NS19" s="156"/>
      <c r="NT19" s="122"/>
      <c r="NU19" s="86"/>
      <c r="NV19" s="86"/>
      <c r="NW19" s="86"/>
      <c r="NX19" s="123">
        <f t="shared" si="44"/>
        <v>0</v>
      </c>
      <c r="NY19" s="86"/>
      <c r="NZ19" s="86"/>
      <c r="OA19" s="86"/>
      <c r="OB19" s="86"/>
      <c r="OC19" s="156"/>
      <c r="OD19" s="122"/>
      <c r="OE19" s="86"/>
      <c r="OF19" s="86"/>
      <c r="OG19" s="86"/>
      <c r="OH19" s="123">
        <f t="shared" si="57"/>
        <v>0</v>
      </c>
      <c r="OI19" s="86"/>
      <c r="OJ19" s="86"/>
      <c r="OK19" s="86"/>
      <c r="OL19" s="86"/>
      <c r="OM19" s="156"/>
      <c r="ON19" s="122"/>
      <c r="OO19" s="86"/>
      <c r="OP19" s="86"/>
      <c r="OQ19" s="86"/>
      <c r="OR19" s="123">
        <f t="shared" si="45"/>
        <v>0</v>
      </c>
      <c r="OS19" s="86"/>
      <c r="OT19" s="86"/>
      <c r="OU19" s="86"/>
      <c r="OV19" s="86"/>
      <c r="OW19" s="156"/>
      <c r="OX19" s="122"/>
      <c r="OY19" s="86"/>
      <c r="OZ19" s="86"/>
      <c r="PA19" s="86"/>
      <c r="PB19" s="123">
        <f t="shared" si="46"/>
        <v>0</v>
      </c>
      <c r="PC19" s="86"/>
      <c r="PD19" s="86"/>
      <c r="PE19" s="86"/>
      <c r="PF19" s="86"/>
      <c r="PG19" s="156"/>
      <c r="PH19" s="122"/>
      <c r="PI19" s="86"/>
      <c r="PJ19" s="86"/>
      <c r="PK19" s="86"/>
      <c r="PL19" s="123">
        <f t="shared" si="47"/>
        <v>0</v>
      </c>
      <c r="PM19" s="86"/>
      <c r="PN19" s="86"/>
      <c r="PO19" s="86"/>
      <c r="PP19" s="86"/>
      <c r="PQ19" s="156"/>
      <c r="PR19" s="122"/>
      <c r="PS19" s="86"/>
      <c r="PT19" s="86"/>
      <c r="PU19" s="86"/>
      <c r="PV19" s="123">
        <f t="shared" si="48"/>
        <v>0</v>
      </c>
      <c r="PW19" s="86"/>
      <c r="PX19" s="86"/>
      <c r="PY19" s="86"/>
      <c r="PZ19" s="86"/>
      <c r="QA19" s="156"/>
      <c r="QB19" s="122"/>
      <c r="QC19" s="86"/>
      <c r="QD19" s="86"/>
      <c r="QE19" s="86"/>
      <c r="QF19" s="123">
        <f t="shared" si="49"/>
        <v>0</v>
      </c>
      <c r="QG19" s="86"/>
      <c r="QH19" s="86"/>
      <c r="QI19" s="86"/>
      <c r="QJ19" s="86"/>
      <c r="QK19" s="156"/>
      <c r="QL19" s="268"/>
      <c r="QM19" s="268"/>
      <c r="QN19" s="268"/>
      <c r="QO19" s="284">
        <f t="shared" si="59"/>
        <v>3</v>
      </c>
      <c r="QP19" s="284">
        <f t="shared" si="60"/>
        <v>180</v>
      </c>
      <c r="QQ19" s="284">
        <f t="shared" si="61"/>
        <v>0</v>
      </c>
      <c r="QR19" s="284">
        <f t="shared" si="62"/>
        <v>0</v>
      </c>
      <c r="QS19" s="284">
        <f t="shared" si="63"/>
        <v>183</v>
      </c>
      <c r="QT19" s="284">
        <f t="shared" si="64"/>
        <v>0</v>
      </c>
      <c r="QU19" s="284">
        <f t="shared" si="76"/>
        <v>3</v>
      </c>
      <c r="QV19" s="285">
        <f t="shared" si="77"/>
        <v>180</v>
      </c>
      <c r="QW19" s="285">
        <f t="shared" si="65"/>
        <v>183</v>
      </c>
      <c r="QX19" s="285">
        <f t="shared" si="66"/>
        <v>0</v>
      </c>
      <c r="QY19" s="285">
        <f t="shared" si="67"/>
        <v>0</v>
      </c>
      <c r="QZ19" s="285">
        <f t="shared" si="68"/>
        <v>0</v>
      </c>
      <c r="RA19" s="285">
        <f t="shared" si="69"/>
        <v>0</v>
      </c>
      <c r="RB19" s="295">
        <f t="shared" si="50"/>
        <v>0</v>
      </c>
    </row>
    <row r="20" ht="16.35" spans="2:470">
      <c r="B20" s="38"/>
      <c r="C20" s="39" t="s">
        <v>177</v>
      </c>
      <c r="D20" s="122"/>
      <c r="E20" s="86"/>
      <c r="F20" s="86"/>
      <c r="G20" s="86"/>
      <c r="H20" s="123">
        <f>SUM(D20:G20)</f>
        <v>0</v>
      </c>
      <c r="I20" s="86"/>
      <c r="J20" s="86"/>
      <c r="K20" s="86"/>
      <c r="L20" s="122"/>
      <c r="M20" s="156"/>
      <c r="N20" s="122">
        <v>3</v>
      </c>
      <c r="O20" s="86">
        <v>27</v>
      </c>
      <c r="P20" s="86"/>
      <c r="Q20" s="86"/>
      <c r="R20" s="123">
        <f t="shared" si="91"/>
        <v>30</v>
      </c>
      <c r="S20" s="86"/>
      <c r="T20" s="86"/>
      <c r="U20" s="86"/>
      <c r="V20" s="86"/>
      <c r="W20" s="156"/>
      <c r="X20" s="122">
        <v>8</v>
      </c>
      <c r="Y20" s="86">
        <v>3</v>
      </c>
      <c r="Z20" s="86"/>
      <c r="AA20" s="86"/>
      <c r="AB20" s="123">
        <f t="shared" si="92"/>
        <v>11</v>
      </c>
      <c r="AC20" s="86"/>
      <c r="AD20" s="86"/>
      <c r="AE20" s="86"/>
      <c r="AF20" s="86"/>
      <c r="AG20" s="156"/>
      <c r="AH20" s="122">
        <v>9</v>
      </c>
      <c r="AI20" s="86">
        <v>6</v>
      </c>
      <c r="AJ20" s="86"/>
      <c r="AK20" s="86"/>
      <c r="AL20" s="123">
        <f t="shared" si="93"/>
        <v>15</v>
      </c>
      <c r="AM20" s="86"/>
      <c r="AN20" s="86"/>
      <c r="AO20" s="86"/>
      <c r="AP20" s="86"/>
      <c r="AQ20" s="156"/>
      <c r="AR20" s="122"/>
      <c r="AS20" s="86">
        <v>16</v>
      </c>
      <c r="AT20" s="86"/>
      <c r="AU20" s="86"/>
      <c r="AV20" s="123">
        <f t="shared" si="94"/>
        <v>16</v>
      </c>
      <c r="AW20" s="86"/>
      <c r="AX20" s="86"/>
      <c r="AY20" s="86"/>
      <c r="AZ20" s="86"/>
      <c r="BA20" s="156"/>
      <c r="BB20" s="122">
        <v>7</v>
      </c>
      <c r="BC20" s="86">
        <v>28</v>
      </c>
      <c r="BD20" s="86"/>
      <c r="BE20" s="86"/>
      <c r="BF20" s="123">
        <f t="shared" si="95"/>
        <v>35</v>
      </c>
      <c r="BG20" s="86"/>
      <c r="BH20" s="86"/>
      <c r="BI20" s="86"/>
      <c r="BJ20" s="86"/>
      <c r="BK20" s="156"/>
      <c r="BL20" s="122"/>
      <c r="BM20" s="86">
        <v>26</v>
      </c>
      <c r="BN20" s="86"/>
      <c r="BO20" s="86"/>
      <c r="BP20" s="123">
        <f t="shared" si="96"/>
        <v>26</v>
      </c>
      <c r="BQ20" s="86"/>
      <c r="BR20" s="86"/>
      <c r="BS20" s="86"/>
      <c r="BT20" s="86"/>
      <c r="BU20" s="156"/>
      <c r="BV20" s="122"/>
      <c r="BW20" s="86">
        <v>22</v>
      </c>
      <c r="BX20" s="86"/>
      <c r="BY20" s="86"/>
      <c r="BZ20" s="123">
        <f>BW20</f>
        <v>22</v>
      </c>
      <c r="CA20" s="86"/>
      <c r="CB20" s="86"/>
      <c r="CC20" s="86"/>
      <c r="CD20" s="86"/>
      <c r="CE20" s="156"/>
      <c r="CF20" s="86"/>
      <c r="CG20" s="86">
        <v>12</v>
      </c>
      <c r="CH20" s="86"/>
      <c r="CI20" s="86"/>
      <c r="CJ20" s="123">
        <f t="shared" si="90"/>
        <v>12</v>
      </c>
      <c r="CK20" s="86"/>
      <c r="CL20" s="86"/>
      <c r="CM20" s="86"/>
      <c r="CN20" s="86"/>
      <c r="CO20" s="156"/>
      <c r="CP20" s="86">
        <v>10</v>
      </c>
      <c r="CQ20" s="127">
        <v>15</v>
      </c>
      <c r="CR20" s="86"/>
      <c r="CS20" s="166"/>
      <c r="CT20" s="123">
        <f>CQ20</f>
        <v>15</v>
      </c>
      <c r="CU20" s="86"/>
      <c r="CV20" s="86"/>
      <c r="CW20" s="86"/>
      <c r="CX20" s="86"/>
      <c r="CY20" s="156"/>
      <c r="CZ20" s="122">
        <v>5</v>
      </c>
      <c r="DA20" s="86">
        <v>25</v>
      </c>
      <c r="DB20" s="86"/>
      <c r="DC20" s="86"/>
      <c r="DD20" s="123">
        <f>CZ20+DA20+DB20+DC20</f>
        <v>30</v>
      </c>
      <c r="DE20" s="86"/>
      <c r="DF20" s="86"/>
      <c r="DG20" s="86"/>
      <c r="DH20" s="86"/>
      <c r="DI20" s="156"/>
      <c r="DJ20" s="122"/>
      <c r="DK20" s="86"/>
      <c r="DL20" s="86"/>
      <c r="DM20" s="86"/>
      <c r="DN20" s="123">
        <f>DJ20+DK20+DL20+DM20</f>
        <v>0</v>
      </c>
      <c r="DO20" s="86"/>
      <c r="DP20" s="86"/>
      <c r="DQ20" s="86"/>
      <c r="DR20" s="86"/>
      <c r="DS20" s="154"/>
      <c r="DT20" s="127"/>
      <c r="DU20" s="86"/>
      <c r="DV20" s="86"/>
      <c r="DW20" s="166"/>
      <c r="DX20" s="123">
        <f>DT20+DU20+DV20+DW20</f>
        <v>0</v>
      </c>
      <c r="DY20" s="86"/>
      <c r="DZ20" s="86"/>
      <c r="EA20" s="86"/>
      <c r="EB20" s="86"/>
      <c r="EC20" s="156"/>
      <c r="ED20" s="122"/>
      <c r="EE20" s="86"/>
      <c r="EF20" s="86"/>
      <c r="EG20" s="86"/>
      <c r="EH20" s="123">
        <f>ED20+EE20+EF20+EG20</f>
        <v>0</v>
      </c>
      <c r="EI20" s="86"/>
      <c r="EJ20" s="86"/>
      <c r="EK20" s="86"/>
      <c r="EL20" s="86"/>
      <c r="EM20" s="156"/>
      <c r="EN20" s="122"/>
      <c r="EO20" s="86"/>
      <c r="EP20" s="86"/>
      <c r="EQ20" s="86"/>
      <c r="ER20" s="123">
        <f>EN20+EO20+EP20+EQ20</f>
        <v>0</v>
      </c>
      <c r="ES20" s="86"/>
      <c r="ET20" s="86"/>
      <c r="EU20" s="86"/>
      <c r="EV20" s="122"/>
      <c r="EW20" s="156"/>
      <c r="EX20" s="122"/>
      <c r="EY20" s="86"/>
      <c r="EZ20" s="86"/>
      <c r="FA20" s="86"/>
      <c r="FB20" s="123">
        <f t="shared" si="21"/>
        <v>0</v>
      </c>
      <c r="FC20" s="86"/>
      <c r="FD20" s="86"/>
      <c r="FE20" s="86"/>
      <c r="FF20" s="122"/>
      <c r="FG20" s="156"/>
      <c r="FH20" s="122"/>
      <c r="FI20" s="86"/>
      <c r="FJ20" s="86"/>
      <c r="FK20" s="86"/>
      <c r="FL20" s="123">
        <f t="shared" si="22"/>
        <v>0</v>
      </c>
      <c r="FM20" s="86"/>
      <c r="FN20" s="86"/>
      <c r="FO20" s="86"/>
      <c r="FP20" s="86"/>
      <c r="FQ20" s="156"/>
      <c r="FR20" s="122"/>
      <c r="FS20" s="86"/>
      <c r="FT20" s="86"/>
      <c r="FU20" s="86"/>
      <c r="FV20" s="123">
        <f t="shared" si="23"/>
        <v>0</v>
      </c>
      <c r="FW20" s="86"/>
      <c r="FX20" s="86"/>
      <c r="FY20" s="86"/>
      <c r="FZ20" s="86"/>
      <c r="GA20" s="202"/>
      <c r="GB20" s="86"/>
      <c r="GC20" s="86"/>
      <c r="GD20" s="86"/>
      <c r="GE20" s="86"/>
      <c r="GF20" s="123">
        <f t="shared" si="24"/>
        <v>0</v>
      </c>
      <c r="GG20" s="86"/>
      <c r="GH20" s="86"/>
      <c r="GI20" s="86"/>
      <c r="GJ20" s="86"/>
      <c r="GK20" s="156"/>
      <c r="GL20" s="122"/>
      <c r="GM20" s="86"/>
      <c r="GN20" s="86"/>
      <c r="GO20" s="86"/>
      <c r="GP20" s="216">
        <f t="shared" si="25"/>
        <v>0</v>
      </c>
      <c r="GQ20" s="86"/>
      <c r="GR20" s="86"/>
      <c r="GS20" s="86"/>
      <c r="GT20" s="86"/>
      <c r="GU20" s="156"/>
      <c r="GV20" s="122"/>
      <c r="GW20" s="86"/>
      <c r="GX20" s="86"/>
      <c r="GY20" s="86"/>
      <c r="GZ20" s="123">
        <f t="shared" si="26"/>
        <v>0</v>
      </c>
      <c r="HA20" s="86"/>
      <c r="HB20" s="86"/>
      <c r="HC20" s="86"/>
      <c r="HD20" s="86"/>
      <c r="HE20" s="156"/>
      <c r="HF20" s="122"/>
      <c r="HG20" s="86"/>
      <c r="HH20" s="127"/>
      <c r="HI20" s="166"/>
      <c r="HJ20" s="123">
        <f t="shared" si="27"/>
        <v>0</v>
      </c>
      <c r="HK20" s="86"/>
      <c r="HL20" s="86"/>
      <c r="HM20" s="86"/>
      <c r="HN20" s="86"/>
      <c r="HO20" s="156"/>
      <c r="HP20" s="122"/>
      <c r="HQ20" s="86"/>
      <c r="HR20" s="86"/>
      <c r="HS20" s="86"/>
      <c r="HT20" s="123">
        <f t="shared" si="28"/>
        <v>0</v>
      </c>
      <c r="HU20" s="86"/>
      <c r="HV20" s="86"/>
      <c r="HW20" s="86"/>
      <c r="HX20" s="86"/>
      <c r="HY20" s="156"/>
      <c r="HZ20" s="122"/>
      <c r="IA20" s="86"/>
      <c r="IB20" s="86"/>
      <c r="IC20" s="86"/>
      <c r="ID20" s="123">
        <f t="shared" si="29"/>
        <v>0</v>
      </c>
      <c r="IE20" s="86"/>
      <c r="IF20" s="86"/>
      <c r="IG20" s="86"/>
      <c r="IH20" s="86"/>
      <c r="II20" s="154"/>
      <c r="IJ20" s="127"/>
      <c r="IK20" s="86"/>
      <c r="IL20" s="86"/>
      <c r="IM20" s="166"/>
      <c r="IN20" s="123">
        <f t="shared" si="30"/>
        <v>0</v>
      </c>
      <c r="IO20" s="86"/>
      <c r="IP20" s="86"/>
      <c r="IQ20" s="86"/>
      <c r="IR20" s="86"/>
      <c r="IS20" s="156"/>
      <c r="IT20" s="122"/>
      <c r="IU20" s="86"/>
      <c r="IV20" s="86"/>
      <c r="IW20" s="86"/>
      <c r="IX20" s="123">
        <f t="shared" si="31"/>
        <v>0</v>
      </c>
      <c r="IY20" s="86"/>
      <c r="IZ20" s="86"/>
      <c r="JA20" s="86"/>
      <c r="JB20" s="86"/>
      <c r="JC20" s="156"/>
      <c r="JD20" s="122"/>
      <c r="JE20" s="86"/>
      <c r="JF20" s="86"/>
      <c r="JG20" s="86"/>
      <c r="JH20" s="123">
        <f t="shared" si="32"/>
        <v>0</v>
      </c>
      <c r="JI20" s="86"/>
      <c r="JJ20" s="86"/>
      <c r="JK20" s="86"/>
      <c r="JL20" s="86"/>
      <c r="JM20" s="156"/>
      <c r="JN20" s="122"/>
      <c r="JO20" s="86"/>
      <c r="JP20" s="86"/>
      <c r="JQ20" s="86"/>
      <c r="JR20" s="123">
        <f t="shared" si="33"/>
        <v>0</v>
      </c>
      <c r="JS20" s="86"/>
      <c r="JT20" s="86"/>
      <c r="JU20" s="86"/>
      <c r="JV20" s="86"/>
      <c r="JW20" s="156"/>
      <c r="JX20" s="122"/>
      <c r="JY20" s="86"/>
      <c r="JZ20" s="86">
        <v>0</v>
      </c>
      <c r="KA20" s="86">
        <v>0</v>
      </c>
      <c r="KB20" s="123">
        <f t="shared" si="34"/>
        <v>0</v>
      </c>
      <c r="KC20" s="86"/>
      <c r="KD20" s="86"/>
      <c r="KE20" s="86"/>
      <c r="KF20" s="86"/>
      <c r="KG20" s="156"/>
      <c r="KH20" s="122"/>
      <c r="KI20" s="86"/>
      <c r="KJ20" s="86"/>
      <c r="KK20" s="86"/>
      <c r="KL20" s="123">
        <f t="shared" si="35"/>
        <v>0</v>
      </c>
      <c r="KM20" s="86"/>
      <c r="KN20" s="86"/>
      <c r="KO20" s="86"/>
      <c r="KP20" s="86"/>
      <c r="KQ20" s="156"/>
      <c r="KR20" s="122"/>
      <c r="KS20" s="241"/>
      <c r="KT20" s="241"/>
      <c r="KU20" s="241"/>
      <c r="KV20" s="242">
        <f t="shared" si="36"/>
        <v>0</v>
      </c>
      <c r="KW20" s="241"/>
      <c r="KX20" s="241"/>
      <c r="KY20" s="241"/>
      <c r="KZ20" s="241"/>
      <c r="LA20" s="243"/>
      <c r="LF20" s="123">
        <f t="shared" si="37"/>
        <v>0</v>
      </c>
      <c r="LG20" s="86"/>
      <c r="LH20" s="86"/>
      <c r="LI20" s="86"/>
      <c r="LJ20" s="86"/>
      <c r="LK20" s="156"/>
      <c r="LL20" s="122"/>
      <c r="LM20" s="86"/>
      <c r="LN20" s="86"/>
      <c r="LO20" s="86"/>
      <c r="LP20" s="123">
        <f t="shared" si="38"/>
        <v>0</v>
      </c>
      <c r="LQ20" s="86"/>
      <c r="LR20" s="86"/>
      <c r="LS20" s="86"/>
      <c r="LT20" s="86"/>
      <c r="LU20" s="154"/>
      <c r="LV20" s="127"/>
      <c r="LW20" s="86"/>
      <c r="LX20" s="86"/>
      <c r="LY20" s="86"/>
      <c r="LZ20" s="123">
        <f t="shared" si="39"/>
        <v>0</v>
      </c>
      <c r="MA20" s="86"/>
      <c r="MB20" s="86"/>
      <c r="MC20" s="86"/>
      <c r="MD20" s="86"/>
      <c r="ME20" s="154"/>
      <c r="MF20" s="122"/>
      <c r="MG20" s="86"/>
      <c r="MH20" s="86"/>
      <c r="MI20" s="86"/>
      <c r="MJ20" s="123">
        <f t="shared" si="40"/>
        <v>0</v>
      </c>
      <c r="MK20" s="86"/>
      <c r="ML20" s="86"/>
      <c r="MM20" s="86"/>
      <c r="MN20" s="86"/>
      <c r="MO20" s="156"/>
      <c r="MP20" s="86"/>
      <c r="MQ20" s="86"/>
      <c r="MR20" s="86"/>
      <c r="MS20" s="86"/>
      <c r="MT20" s="123">
        <f t="shared" si="41"/>
        <v>0</v>
      </c>
      <c r="MU20" s="86"/>
      <c r="MV20" s="86"/>
      <c r="MW20" s="86"/>
      <c r="MX20" s="86"/>
      <c r="MY20" s="156"/>
      <c r="MZ20" s="122"/>
      <c r="NA20" s="86"/>
      <c r="NB20" s="86">
        <v>0</v>
      </c>
      <c r="NC20" s="86"/>
      <c r="ND20" s="123">
        <f t="shared" si="42"/>
        <v>0</v>
      </c>
      <c r="NE20" s="86"/>
      <c r="NF20" s="86"/>
      <c r="NG20" s="86"/>
      <c r="NH20" s="86"/>
      <c r="NI20" s="156"/>
      <c r="NJ20" s="122"/>
      <c r="NK20" s="86"/>
      <c r="NL20" s="86"/>
      <c r="NM20" s="86"/>
      <c r="NN20" s="123">
        <f t="shared" si="43"/>
        <v>0</v>
      </c>
      <c r="NO20" s="86"/>
      <c r="NP20" s="86"/>
      <c r="NQ20" s="86"/>
      <c r="NR20" s="86"/>
      <c r="NS20" s="156"/>
      <c r="NT20" s="122"/>
      <c r="NU20" s="86"/>
      <c r="NV20" s="86"/>
      <c r="NW20" s="86"/>
      <c r="NX20" s="123">
        <f t="shared" si="44"/>
        <v>0</v>
      </c>
      <c r="NY20" s="86"/>
      <c r="NZ20" s="86"/>
      <c r="OA20" s="86"/>
      <c r="OB20" s="86"/>
      <c r="OC20" s="156"/>
      <c r="OD20" s="122"/>
      <c r="OE20" s="86"/>
      <c r="OF20" s="86"/>
      <c r="OG20" s="86"/>
      <c r="OH20" s="123">
        <f t="shared" si="57"/>
        <v>0</v>
      </c>
      <c r="OI20" s="86"/>
      <c r="OJ20" s="86"/>
      <c r="OK20" s="86"/>
      <c r="OL20" s="86"/>
      <c r="OM20" s="156"/>
      <c r="ON20" s="122"/>
      <c r="OO20" s="86"/>
      <c r="OP20" s="86"/>
      <c r="OQ20" s="86"/>
      <c r="OR20" s="123">
        <f t="shared" si="45"/>
        <v>0</v>
      </c>
      <c r="OS20" s="86"/>
      <c r="OT20" s="86"/>
      <c r="OU20" s="86"/>
      <c r="OV20" s="86"/>
      <c r="OW20" s="156"/>
      <c r="OX20" s="122"/>
      <c r="OY20" s="86"/>
      <c r="OZ20" s="86"/>
      <c r="PA20" s="86"/>
      <c r="PB20" s="123">
        <f t="shared" si="46"/>
        <v>0</v>
      </c>
      <c r="PC20" s="86"/>
      <c r="PD20" s="86"/>
      <c r="PE20" s="86"/>
      <c r="PF20" s="86"/>
      <c r="PG20" s="156"/>
      <c r="PH20" s="122"/>
      <c r="PI20" s="86"/>
      <c r="PJ20" s="86"/>
      <c r="PK20" s="86"/>
      <c r="PL20" s="123">
        <f t="shared" si="47"/>
        <v>0</v>
      </c>
      <c r="PM20" s="86"/>
      <c r="PN20" s="86"/>
      <c r="PO20" s="86"/>
      <c r="PP20" s="86"/>
      <c r="PQ20" s="156"/>
      <c r="PR20" s="122"/>
      <c r="PS20" s="86"/>
      <c r="PT20" s="86"/>
      <c r="PU20" s="86"/>
      <c r="PV20" s="123">
        <f t="shared" si="48"/>
        <v>0</v>
      </c>
      <c r="PW20" s="86"/>
      <c r="PX20" s="86"/>
      <c r="PY20" s="86"/>
      <c r="PZ20" s="86"/>
      <c r="QA20" s="156"/>
      <c r="QB20" s="122"/>
      <c r="QC20" s="86"/>
      <c r="QD20" s="86"/>
      <c r="QE20" s="86"/>
      <c r="QF20" s="123">
        <f t="shared" si="49"/>
        <v>0</v>
      </c>
      <c r="QG20" s="86"/>
      <c r="QH20" s="86"/>
      <c r="QI20" s="86"/>
      <c r="QJ20" s="86"/>
      <c r="QK20" s="156"/>
      <c r="QL20" s="268"/>
      <c r="QM20" s="268"/>
      <c r="QN20" s="268"/>
      <c r="QO20" s="284">
        <f t="shared" si="59"/>
        <v>42</v>
      </c>
      <c r="QP20" s="284">
        <f t="shared" ref="QP20:QU20" si="97">E20+O20+Y20+AI20+AS20+BC20+BM20+BW20+CG20+CQ20+DA20+DK20+DU20+EE20+EO20+EY20+FI20+FS20+GC20+GM20+GW20+HG20+HQ20+IA20+IK20+IU20+JE20+JO20+JY20+KI20+KS20+LC20+LM20+LW20+MG20+MQ20+NA20+NK20+NU20+OE20+OO20+OY20+PI20+PS20+QC20</f>
        <v>180</v>
      </c>
      <c r="QQ20" s="284">
        <f t="shared" si="97"/>
        <v>0</v>
      </c>
      <c r="QR20" s="284">
        <f t="shared" si="97"/>
        <v>0</v>
      </c>
      <c r="QS20" s="284">
        <f t="shared" si="63"/>
        <v>222</v>
      </c>
      <c r="QT20" s="284">
        <f t="shared" si="64"/>
        <v>0</v>
      </c>
      <c r="QU20" s="284">
        <f t="shared" si="76"/>
        <v>42</v>
      </c>
      <c r="QV20" s="285">
        <f t="shared" si="77"/>
        <v>180</v>
      </c>
      <c r="QW20" s="285">
        <f t="shared" si="65"/>
        <v>222</v>
      </c>
      <c r="QX20" s="285">
        <f t="shared" si="66"/>
        <v>0</v>
      </c>
      <c r="QY20" s="285">
        <f t="shared" si="67"/>
        <v>0</v>
      </c>
      <c r="QZ20" s="285">
        <f t="shared" si="68"/>
        <v>0</v>
      </c>
      <c r="RA20" s="285">
        <f t="shared" si="69"/>
        <v>0</v>
      </c>
      <c r="RB20" s="295">
        <f t="shared" si="50"/>
        <v>0</v>
      </c>
    </row>
    <row r="21" ht="16.35" spans="2:470">
      <c r="B21" s="38"/>
      <c r="C21" s="39" t="s">
        <v>117</v>
      </c>
      <c r="D21" s="122"/>
      <c r="E21" s="86"/>
      <c r="F21" s="86"/>
      <c r="G21" s="86"/>
      <c r="H21" s="123">
        <f>SUM(D21:G21)</f>
        <v>0</v>
      </c>
      <c r="I21" s="86"/>
      <c r="J21" s="86"/>
      <c r="K21" s="86"/>
      <c r="L21" s="122"/>
      <c r="M21" s="156"/>
      <c r="N21" s="122">
        <v>0</v>
      </c>
      <c r="O21" s="86">
        <v>4</v>
      </c>
      <c r="P21" s="86"/>
      <c r="Q21" s="86"/>
      <c r="R21" s="123">
        <f t="shared" si="91"/>
        <v>4</v>
      </c>
      <c r="S21" s="86"/>
      <c r="T21" s="86"/>
      <c r="U21" s="86"/>
      <c r="V21" s="86"/>
      <c r="W21" s="156"/>
      <c r="X21" s="122"/>
      <c r="Y21" s="86">
        <v>42</v>
      </c>
      <c r="Z21" s="86"/>
      <c r="AA21" s="86"/>
      <c r="AB21" s="123">
        <f t="shared" si="92"/>
        <v>42</v>
      </c>
      <c r="AC21" s="86"/>
      <c r="AD21" s="86"/>
      <c r="AE21" s="86"/>
      <c r="AF21" s="86"/>
      <c r="AG21" s="156"/>
      <c r="AH21" s="122">
        <v>0</v>
      </c>
      <c r="AI21" s="86">
        <v>50</v>
      </c>
      <c r="AJ21" s="86"/>
      <c r="AK21" s="86"/>
      <c r="AL21" s="123">
        <f t="shared" si="93"/>
        <v>50</v>
      </c>
      <c r="AM21" s="86"/>
      <c r="AN21" s="86"/>
      <c r="AO21" s="86"/>
      <c r="AP21" s="86"/>
      <c r="AQ21" s="156"/>
      <c r="AR21" s="122"/>
      <c r="AS21" s="86">
        <v>28</v>
      </c>
      <c r="AT21" s="86"/>
      <c r="AU21" s="86"/>
      <c r="AV21" s="123">
        <f t="shared" si="94"/>
        <v>28</v>
      </c>
      <c r="AW21" s="86"/>
      <c r="AX21" s="86"/>
      <c r="AY21" s="86"/>
      <c r="AZ21" s="86"/>
      <c r="BA21" s="156"/>
      <c r="BB21" s="122"/>
      <c r="BC21" s="86">
        <v>44</v>
      </c>
      <c r="BD21" s="86"/>
      <c r="BE21" s="86"/>
      <c r="BF21" s="123">
        <f t="shared" si="95"/>
        <v>44</v>
      </c>
      <c r="BG21" s="86"/>
      <c r="BH21" s="86"/>
      <c r="BI21" s="86"/>
      <c r="BJ21" s="86"/>
      <c r="BK21" s="156"/>
      <c r="BL21" s="122"/>
      <c r="BM21" s="86">
        <v>33</v>
      </c>
      <c r="BN21" s="86"/>
      <c r="BO21" s="86"/>
      <c r="BP21" s="123">
        <f t="shared" si="96"/>
        <v>33</v>
      </c>
      <c r="BQ21" s="86"/>
      <c r="BR21" s="86"/>
      <c r="BS21" s="86"/>
      <c r="BT21" s="86"/>
      <c r="BU21" s="156"/>
      <c r="BV21" s="122"/>
      <c r="BW21" s="86">
        <v>39</v>
      </c>
      <c r="BX21" s="86"/>
      <c r="BY21" s="86"/>
      <c r="BZ21" s="123">
        <f t="shared" ref="BZ21:BZ35" si="98">BV21+BW21</f>
        <v>39</v>
      </c>
      <c r="CA21" s="86"/>
      <c r="CB21" s="86"/>
      <c r="CC21" s="86"/>
      <c r="CD21" s="86"/>
      <c r="CE21" s="156"/>
      <c r="CF21" s="86"/>
      <c r="CG21" s="86">
        <v>17</v>
      </c>
      <c r="CH21" s="86"/>
      <c r="CI21" s="86"/>
      <c r="CJ21" s="123">
        <f t="shared" si="90"/>
        <v>17</v>
      </c>
      <c r="CK21" s="86"/>
      <c r="CL21" s="86"/>
      <c r="CM21" s="86"/>
      <c r="CN21" s="86"/>
      <c r="CO21" s="156"/>
      <c r="CP21" s="122">
        <v>24</v>
      </c>
      <c r="CQ21" s="127">
        <v>6</v>
      </c>
      <c r="CR21" s="86"/>
      <c r="CS21" s="166"/>
      <c r="CT21" s="123">
        <f>CQ21+CP21</f>
        <v>30</v>
      </c>
      <c r="CU21" s="86"/>
      <c r="CV21" s="86">
        <v>1</v>
      </c>
      <c r="CW21" s="86"/>
      <c r="CX21" s="86"/>
      <c r="CY21" s="156"/>
      <c r="CZ21" s="122"/>
      <c r="DA21" s="86">
        <v>35</v>
      </c>
      <c r="DB21" s="86"/>
      <c r="DC21" s="86"/>
      <c r="DD21" s="123">
        <f>CZ21+DA21+DB21+DC21</f>
        <v>35</v>
      </c>
      <c r="DE21" s="86"/>
      <c r="DF21" s="86"/>
      <c r="DG21" s="86"/>
      <c r="DH21" s="86"/>
      <c r="DI21" s="156"/>
      <c r="DJ21" s="122"/>
      <c r="DK21" s="86"/>
      <c r="DL21" s="86"/>
      <c r="DM21" s="86"/>
      <c r="DN21" s="123">
        <f>DJ21+DK21+DL21+DM21</f>
        <v>0</v>
      </c>
      <c r="DO21" s="86"/>
      <c r="DP21" s="86"/>
      <c r="DQ21" s="86"/>
      <c r="DR21" s="86"/>
      <c r="DS21" s="154"/>
      <c r="DT21" s="127"/>
      <c r="DU21" s="86"/>
      <c r="DV21" s="86"/>
      <c r="DW21" s="166"/>
      <c r="DX21" s="123">
        <f>DT21+DU21+DV21+DW21</f>
        <v>0</v>
      </c>
      <c r="DY21" s="86"/>
      <c r="DZ21" s="86"/>
      <c r="EA21" s="86"/>
      <c r="EB21" s="86"/>
      <c r="EC21" s="156"/>
      <c r="ED21" s="122"/>
      <c r="EE21" s="86"/>
      <c r="EF21" s="86"/>
      <c r="EG21" s="86"/>
      <c r="EH21" s="123">
        <f>ED21+EE21+EF21+EG21</f>
        <v>0</v>
      </c>
      <c r="EI21" s="86"/>
      <c r="EJ21" s="86"/>
      <c r="EK21" s="86"/>
      <c r="EL21" s="86"/>
      <c r="EM21" s="156"/>
      <c r="EN21" s="122"/>
      <c r="EO21" s="86"/>
      <c r="EP21" s="86"/>
      <c r="EQ21" s="86"/>
      <c r="ER21" s="123">
        <f>EN21+EO21+EP21+EQ21</f>
        <v>0</v>
      </c>
      <c r="ES21" s="86"/>
      <c r="ET21" s="86"/>
      <c r="EU21" s="86"/>
      <c r="EV21" s="122"/>
      <c r="EW21" s="156"/>
      <c r="EX21" s="122"/>
      <c r="EY21" s="86"/>
      <c r="EZ21" s="86"/>
      <c r="FA21" s="86"/>
      <c r="FB21" s="123">
        <f t="shared" si="21"/>
        <v>0</v>
      </c>
      <c r="FC21" s="86"/>
      <c r="FD21" s="86"/>
      <c r="FE21" s="86"/>
      <c r="FF21" s="122"/>
      <c r="FG21" s="156"/>
      <c r="FH21" s="122"/>
      <c r="FI21" s="86"/>
      <c r="FJ21" s="86"/>
      <c r="FK21" s="86"/>
      <c r="FL21" s="123">
        <f t="shared" si="22"/>
        <v>0</v>
      </c>
      <c r="FM21" s="86"/>
      <c r="FN21" s="86"/>
      <c r="FO21" s="86"/>
      <c r="FP21" s="86"/>
      <c r="FQ21" s="156"/>
      <c r="FR21" s="122"/>
      <c r="FS21" s="86"/>
      <c r="FT21" s="86"/>
      <c r="FU21" s="86"/>
      <c r="FV21" s="123">
        <f t="shared" si="23"/>
        <v>0</v>
      </c>
      <c r="FW21" s="86"/>
      <c r="FX21" s="86"/>
      <c r="FY21" s="86"/>
      <c r="FZ21" s="86"/>
      <c r="GA21" s="202"/>
      <c r="GB21" s="86"/>
      <c r="GC21" s="86"/>
      <c r="GD21" s="86"/>
      <c r="GE21" s="86"/>
      <c r="GF21" s="123">
        <f t="shared" si="24"/>
        <v>0</v>
      </c>
      <c r="GG21" s="86"/>
      <c r="GH21" s="86"/>
      <c r="GI21" s="86"/>
      <c r="GJ21" s="86"/>
      <c r="GK21" s="156"/>
      <c r="GL21" s="122"/>
      <c r="GM21" s="86"/>
      <c r="GN21" s="86"/>
      <c r="GO21" s="86"/>
      <c r="GP21" s="216">
        <f t="shared" si="25"/>
        <v>0</v>
      </c>
      <c r="GQ21" s="86"/>
      <c r="GR21" s="86"/>
      <c r="GS21" s="86"/>
      <c r="GT21" s="86"/>
      <c r="GU21" s="156"/>
      <c r="GV21" s="122"/>
      <c r="GW21" s="86"/>
      <c r="GX21" s="86"/>
      <c r="GY21" s="86"/>
      <c r="GZ21" s="123">
        <f t="shared" si="26"/>
        <v>0</v>
      </c>
      <c r="HA21" s="86"/>
      <c r="HB21" s="86"/>
      <c r="HC21" s="86"/>
      <c r="HD21" s="86"/>
      <c r="HE21" s="156"/>
      <c r="HF21" s="122"/>
      <c r="HG21" s="86"/>
      <c r="HH21" s="127"/>
      <c r="HI21" s="166"/>
      <c r="HJ21" s="123">
        <f t="shared" si="27"/>
        <v>0</v>
      </c>
      <c r="HK21" s="86"/>
      <c r="HL21" s="86"/>
      <c r="HM21" s="86"/>
      <c r="HN21" s="86"/>
      <c r="HO21" s="156"/>
      <c r="HP21" s="122"/>
      <c r="HQ21" s="86"/>
      <c r="HR21" s="86"/>
      <c r="HS21" s="86"/>
      <c r="HT21" s="123">
        <f t="shared" si="28"/>
        <v>0</v>
      </c>
      <c r="HU21" s="86"/>
      <c r="HV21" s="86"/>
      <c r="HW21" s="86"/>
      <c r="HX21" s="86"/>
      <c r="HY21" s="156"/>
      <c r="HZ21" s="122"/>
      <c r="IA21" s="86"/>
      <c r="IB21" s="86"/>
      <c r="IC21" s="86"/>
      <c r="ID21" s="123">
        <f t="shared" si="29"/>
        <v>0</v>
      </c>
      <c r="IE21" s="86"/>
      <c r="IF21" s="86"/>
      <c r="IG21" s="86"/>
      <c r="IH21" s="86"/>
      <c r="II21" s="154"/>
      <c r="IJ21" s="127"/>
      <c r="IK21" s="86"/>
      <c r="IL21" s="86"/>
      <c r="IM21" s="166"/>
      <c r="IN21" s="123">
        <f t="shared" si="30"/>
        <v>0</v>
      </c>
      <c r="IO21" s="86"/>
      <c r="IP21" s="86"/>
      <c r="IQ21" s="86"/>
      <c r="IR21" s="86"/>
      <c r="IS21" s="156"/>
      <c r="IT21" s="122"/>
      <c r="IU21" s="86"/>
      <c r="IV21" s="86"/>
      <c r="IW21" s="86"/>
      <c r="IX21" s="123">
        <f t="shared" si="31"/>
        <v>0</v>
      </c>
      <c r="IY21" s="86"/>
      <c r="IZ21" s="86"/>
      <c r="JA21" s="86"/>
      <c r="JB21" s="86"/>
      <c r="JC21" s="156"/>
      <c r="JD21" s="122"/>
      <c r="JE21" s="86"/>
      <c r="JF21" s="86"/>
      <c r="JG21" s="86"/>
      <c r="JH21" s="123">
        <f t="shared" si="32"/>
        <v>0</v>
      </c>
      <c r="JI21" s="86"/>
      <c r="JJ21" s="86"/>
      <c r="JK21" s="86"/>
      <c r="JL21" s="86"/>
      <c r="JM21" s="156"/>
      <c r="JN21" s="122"/>
      <c r="JO21" s="86"/>
      <c r="JP21" s="86"/>
      <c r="JQ21" s="86"/>
      <c r="JR21" s="123">
        <f t="shared" si="33"/>
        <v>0</v>
      </c>
      <c r="JS21" s="86"/>
      <c r="JT21" s="86"/>
      <c r="JU21" s="86"/>
      <c r="JV21" s="86"/>
      <c r="JW21" s="156"/>
      <c r="JX21" s="122"/>
      <c r="JY21" s="86"/>
      <c r="JZ21" s="86">
        <v>0</v>
      </c>
      <c r="KA21" s="86">
        <v>0</v>
      </c>
      <c r="KB21" s="123">
        <f t="shared" si="34"/>
        <v>0</v>
      </c>
      <c r="KC21" s="86"/>
      <c r="KD21" s="86"/>
      <c r="KE21" s="86"/>
      <c r="KF21" s="86"/>
      <c r="KG21" s="156"/>
      <c r="KH21" s="122"/>
      <c r="KI21" s="86"/>
      <c r="KJ21" s="86"/>
      <c r="KK21" s="86"/>
      <c r="KL21" s="123">
        <f t="shared" si="35"/>
        <v>0</v>
      </c>
      <c r="KM21" s="86"/>
      <c r="KN21" s="86"/>
      <c r="KO21" s="86"/>
      <c r="KP21" s="86"/>
      <c r="KQ21" s="156"/>
      <c r="KR21" s="122"/>
      <c r="KS21" s="86"/>
      <c r="KT21" s="86"/>
      <c r="KU21" s="86"/>
      <c r="KV21" s="123">
        <f t="shared" si="36"/>
        <v>0</v>
      </c>
      <c r="KW21" s="86"/>
      <c r="KX21" s="86"/>
      <c r="KY21" s="86"/>
      <c r="KZ21" s="86"/>
      <c r="LA21" s="156"/>
      <c r="LB21" s="122"/>
      <c r="LC21" s="86"/>
      <c r="LD21" s="86"/>
      <c r="LE21" s="86"/>
      <c r="LF21" s="123">
        <f t="shared" si="37"/>
        <v>0</v>
      </c>
      <c r="LG21" s="86"/>
      <c r="LH21" s="86"/>
      <c r="LI21" s="86"/>
      <c r="LJ21" s="86"/>
      <c r="LK21" s="156"/>
      <c r="LL21" s="122"/>
      <c r="LM21" s="86"/>
      <c r="LN21" s="86"/>
      <c r="LO21" s="86"/>
      <c r="LP21" s="123">
        <f t="shared" si="38"/>
        <v>0</v>
      </c>
      <c r="LQ21" s="86"/>
      <c r="LR21" s="86"/>
      <c r="LS21" s="86"/>
      <c r="LT21" s="86"/>
      <c r="LU21" s="154"/>
      <c r="LV21" s="127"/>
      <c r="LW21" s="86"/>
      <c r="LX21" s="86"/>
      <c r="LY21" s="86"/>
      <c r="LZ21" s="123">
        <f t="shared" si="39"/>
        <v>0</v>
      </c>
      <c r="MA21" s="86"/>
      <c r="MB21" s="86"/>
      <c r="MC21" s="86"/>
      <c r="MD21" s="86"/>
      <c r="ME21" s="154"/>
      <c r="MF21" s="122"/>
      <c r="MG21" s="86"/>
      <c r="MH21" s="86"/>
      <c r="MI21" s="86"/>
      <c r="MJ21" s="123">
        <f t="shared" si="40"/>
        <v>0</v>
      </c>
      <c r="MK21" s="86"/>
      <c r="ML21" s="86"/>
      <c r="MM21" s="86"/>
      <c r="MN21" s="86"/>
      <c r="MO21" s="156"/>
      <c r="MP21" s="86"/>
      <c r="MQ21" s="86"/>
      <c r="MR21" s="86"/>
      <c r="MS21" s="86"/>
      <c r="MT21" s="123">
        <f t="shared" si="41"/>
        <v>0</v>
      </c>
      <c r="MU21" s="86"/>
      <c r="MV21" s="86"/>
      <c r="MW21" s="86"/>
      <c r="MX21" s="86"/>
      <c r="MY21" s="156"/>
      <c r="MZ21" s="122"/>
      <c r="NA21" s="86"/>
      <c r="NB21" s="86">
        <v>0</v>
      </c>
      <c r="NC21" s="86">
        <v>0</v>
      </c>
      <c r="ND21" s="123">
        <f t="shared" si="42"/>
        <v>0</v>
      </c>
      <c r="NE21" s="86"/>
      <c r="NF21" s="86"/>
      <c r="NG21" s="86"/>
      <c r="NH21" s="86"/>
      <c r="NI21" s="156"/>
      <c r="NJ21" s="122"/>
      <c r="NK21" s="86"/>
      <c r="NL21" s="86"/>
      <c r="NM21" s="86"/>
      <c r="NN21" s="123">
        <f t="shared" si="43"/>
        <v>0</v>
      </c>
      <c r="NO21" s="86"/>
      <c r="NP21" s="86"/>
      <c r="NQ21" s="86"/>
      <c r="NR21" s="86"/>
      <c r="NS21" s="156"/>
      <c r="NT21" s="122"/>
      <c r="NU21" s="86"/>
      <c r="NV21" s="86"/>
      <c r="NW21" s="86"/>
      <c r="NX21" s="123">
        <f t="shared" si="44"/>
        <v>0</v>
      </c>
      <c r="NY21" s="86"/>
      <c r="NZ21" s="86"/>
      <c r="OA21" s="86"/>
      <c r="OB21" s="86"/>
      <c r="OC21" s="156"/>
      <c r="OD21" s="122"/>
      <c r="OE21" s="86"/>
      <c r="OF21" s="86"/>
      <c r="OG21" s="86"/>
      <c r="OH21" s="123">
        <f t="shared" si="57"/>
        <v>0</v>
      </c>
      <c r="OI21" s="86"/>
      <c r="OJ21" s="86"/>
      <c r="OK21" s="86"/>
      <c r="OL21" s="86"/>
      <c r="OM21" s="156"/>
      <c r="ON21" s="122"/>
      <c r="OO21" s="86"/>
      <c r="OP21" s="86"/>
      <c r="OQ21" s="86"/>
      <c r="OR21" s="123">
        <f t="shared" si="45"/>
        <v>0</v>
      </c>
      <c r="OS21" s="86"/>
      <c r="OT21" s="86"/>
      <c r="OU21" s="86"/>
      <c r="OV21" s="86"/>
      <c r="OW21" s="156"/>
      <c r="OX21" s="122"/>
      <c r="OY21" s="86"/>
      <c r="OZ21" s="86"/>
      <c r="PA21" s="86"/>
      <c r="PB21" s="123">
        <f t="shared" si="46"/>
        <v>0</v>
      </c>
      <c r="PC21" s="86"/>
      <c r="PD21" s="86"/>
      <c r="PE21" s="86"/>
      <c r="PF21" s="86"/>
      <c r="PG21" s="156"/>
      <c r="PH21" s="122"/>
      <c r="PI21" s="86"/>
      <c r="PJ21" s="86"/>
      <c r="PK21" s="86"/>
      <c r="PL21" s="123">
        <f t="shared" si="47"/>
        <v>0</v>
      </c>
      <c r="PM21" s="86"/>
      <c r="PN21" s="86"/>
      <c r="PO21" s="86"/>
      <c r="PP21" s="86"/>
      <c r="PQ21" s="156"/>
      <c r="PR21" s="122"/>
      <c r="PS21" s="86"/>
      <c r="PT21" s="86"/>
      <c r="PU21" s="86"/>
      <c r="PV21" s="123">
        <f t="shared" si="48"/>
        <v>0</v>
      </c>
      <c r="PW21" s="86"/>
      <c r="PX21" s="86"/>
      <c r="PY21" s="86"/>
      <c r="PZ21" s="86"/>
      <c r="QA21" s="156"/>
      <c r="QB21" s="122"/>
      <c r="QC21" s="86"/>
      <c r="QD21" s="86"/>
      <c r="QE21" s="86"/>
      <c r="QF21" s="123">
        <f t="shared" si="49"/>
        <v>0</v>
      </c>
      <c r="QG21" s="86"/>
      <c r="QH21" s="86"/>
      <c r="QI21" s="86"/>
      <c r="QJ21" s="86"/>
      <c r="QK21" s="156"/>
      <c r="QL21" s="268"/>
      <c r="QM21" s="268"/>
      <c r="QN21" s="268"/>
      <c r="QO21" s="284">
        <f t="shared" si="59"/>
        <v>24</v>
      </c>
      <c r="QP21" s="284">
        <f t="shared" ref="QP21:QU21" si="99">E21+O21+Y21+AI21+AS21+BC21+BM21+BW21+CG21+CQ21+DA21+DK21+DU21+EE21+EO21+EY21+FI21+FS21+GC21+GM21+GW21+HG21+HQ21+IA21+IK21+IU21+JE21+JO21+JY21+KI21+KS21+LC21+LM21+LW21+MG21+MQ21+NA21+NK21+NU21+OE21+OO21+OY21+PI21+PS21+QC21</f>
        <v>298</v>
      </c>
      <c r="QQ21" s="284">
        <f t="shared" si="99"/>
        <v>0</v>
      </c>
      <c r="QR21" s="284">
        <f t="shared" si="99"/>
        <v>0</v>
      </c>
      <c r="QS21" s="284">
        <f t="shared" si="63"/>
        <v>322</v>
      </c>
      <c r="QT21" s="284">
        <f t="shared" si="64"/>
        <v>0</v>
      </c>
      <c r="QU21" s="284">
        <f t="shared" si="76"/>
        <v>24</v>
      </c>
      <c r="QV21" s="285">
        <f t="shared" si="77"/>
        <v>298</v>
      </c>
      <c r="QW21" s="285">
        <f t="shared" si="65"/>
        <v>322</v>
      </c>
      <c r="QX21" s="285">
        <f t="shared" si="66"/>
        <v>0</v>
      </c>
      <c r="QY21" s="285">
        <f t="shared" si="67"/>
        <v>1</v>
      </c>
      <c r="QZ21" s="285">
        <f t="shared" si="68"/>
        <v>0</v>
      </c>
      <c r="RA21" s="285">
        <f t="shared" si="69"/>
        <v>0</v>
      </c>
      <c r="RB21" s="295">
        <f t="shared" si="50"/>
        <v>0.0031055900621118</v>
      </c>
    </row>
    <row r="22" ht="16.35" spans="2:470">
      <c r="B22" s="38"/>
      <c r="C22" s="39" t="s">
        <v>116</v>
      </c>
      <c r="D22" s="122"/>
      <c r="E22" s="86"/>
      <c r="F22" s="86"/>
      <c r="G22" s="86"/>
      <c r="H22" s="123">
        <f>SUM(D22:G22)</f>
        <v>0</v>
      </c>
      <c r="I22" s="86"/>
      <c r="J22" s="86"/>
      <c r="K22" s="86"/>
      <c r="L22" s="122"/>
      <c r="M22" s="156"/>
      <c r="N22" s="86">
        <v>7</v>
      </c>
      <c r="O22" s="86">
        <v>8</v>
      </c>
      <c r="P22" s="86"/>
      <c r="Q22" s="86"/>
      <c r="R22" s="123">
        <f t="shared" si="91"/>
        <v>15</v>
      </c>
      <c r="S22" s="86"/>
      <c r="T22" s="86"/>
      <c r="U22" s="86"/>
      <c r="V22" s="86"/>
      <c r="W22" s="156"/>
      <c r="X22" s="122">
        <v>4</v>
      </c>
      <c r="Y22" s="86">
        <v>12</v>
      </c>
      <c r="Z22" s="86"/>
      <c r="AA22" s="86"/>
      <c r="AB22" s="123">
        <f t="shared" si="92"/>
        <v>16</v>
      </c>
      <c r="AC22" s="86"/>
      <c r="AD22" s="86"/>
      <c r="AE22" s="86"/>
      <c r="AF22" s="86"/>
      <c r="AG22" s="156"/>
      <c r="AH22" s="122">
        <v>7</v>
      </c>
      <c r="AI22" s="86">
        <v>17</v>
      </c>
      <c r="AJ22" s="86"/>
      <c r="AK22" s="86"/>
      <c r="AL22" s="123">
        <f t="shared" si="93"/>
        <v>24</v>
      </c>
      <c r="AM22" s="86"/>
      <c r="AN22" s="86"/>
      <c r="AO22" s="86"/>
      <c r="AP22" s="86"/>
      <c r="AQ22" s="156"/>
      <c r="AR22" s="122">
        <v>5</v>
      </c>
      <c r="AS22" s="86">
        <v>4</v>
      </c>
      <c r="AT22" s="86"/>
      <c r="AU22" s="86"/>
      <c r="AV22" s="123">
        <f t="shared" si="94"/>
        <v>9</v>
      </c>
      <c r="AW22" s="86"/>
      <c r="AX22" s="86"/>
      <c r="AY22" s="86"/>
      <c r="AZ22" s="86"/>
      <c r="BA22" s="156"/>
      <c r="BB22" s="122">
        <v>5</v>
      </c>
      <c r="BC22" s="86">
        <v>24</v>
      </c>
      <c r="BD22" s="86"/>
      <c r="BE22" s="86"/>
      <c r="BF22" s="123">
        <f t="shared" si="95"/>
        <v>29</v>
      </c>
      <c r="BG22" s="86"/>
      <c r="BH22" s="86"/>
      <c r="BI22" s="86"/>
      <c r="BJ22" s="86"/>
      <c r="BK22" s="156"/>
      <c r="BL22" s="122"/>
      <c r="BM22" s="86">
        <v>27</v>
      </c>
      <c r="BN22" s="86"/>
      <c r="BO22" s="86"/>
      <c r="BP22" s="123">
        <f t="shared" si="96"/>
        <v>27</v>
      </c>
      <c r="BQ22" s="86"/>
      <c r="BR22" s="86"/>
      <c r="BS22" s="86"/>
      <c r="BT22" s="86"/>
      <c r="BU22" s="156"/>
      <c r="BV22" s="122"/>
      <c r="BW22" s="86">
        <v>5</v>
      </c>
      <c r="BX22" s="86"/>
      <c r="BY22" s="86"/>
      <c r="BZ22" s="123">
        <f t="shared" si="98"/>
        <v>5</v>
      </c>
      <c r="CA22" s="86"/>
      <c r="CB22" s="86"/>
      <c r="CC22" s="86"/>
      <c r="CD22" s="86"/>
      <c r="CE22" s="156"/>
      <c r="CF22" s="86">
        <v>3</v>
      </c>
      <c r="CG22" s="86">
        <v>5</v>
      </c>
      <c r="CH22" s="86"/>
      <c r="CI22" s="86"/>
      <c r="CJ22" s="123">
        <f t="shared" si="90"/>
        <v>8</v>
      </c>
      <c r="CK22" s="86"/>
      <c r="CL22" s="86"/>
      <c r="CM22" s="86"/>
      <c r="CN22" s="86"/>
      <c r="CO22" s="156"/>
      <c r="CP22" s="122"/>
      <c r="CQ22" s="127">
        <v>7</v>
      </c>
      <c r="CR22" s="86"/>
      <c r="CS22" s="166"/>
      <c r="CT22" s="123">
        <f>CQ22+CP22</f>
        <v>7</v>
      </c>
      <c r="CU22" s="86"/>
      <c r="CV22" s="86"/>
      <c r="CW22" s="86"/>
      <c r="CX22" s="86"/>
      <c r="CY22" s="156"/>
      <c r="CZ22" s="122"/>
      <c r="DA22" s="86"/>
      <c r="DB22" s="86"/>
      <c r="DC22" s="86"/>
      <c r="DD22" s="123"/>
      <c r="DE22" s="86"/>
      <c r="DF22" s="86"/>
      <c r="DG22" s="86"/>
      <c r="DH22" s="86"/>
      <c r="DI22" s="156"/>
      <c r="DJ22" s="122"/>
      <c r="DK22" s="86"/>
      <c r="DL22" s="86"/>
      <c r="DM22" s="86"/>
      <c r="DN22" s="123"/>
      <c r="DO22" s="86"/>
      <c r="DP22" s="86"/>
      <c r="DQ22" s="86"/>
      <c r="DR22" s="86"/>
      <c r="DS22" s="154"/>
      <c r="DT22" s="127"/>
      <c r="DU22" s="86"/>
      <c r="DV22" s="86"/>
      <c r="DW22" s="166"/>
      <c r="DX22" s="123"/>
      <c r="DY22" s="86"/>
      <c r="DZ22" s="86"/>
      <c r="EA22" s="86"/>
      <c r="EB22" s="86"/>
      <c r="EC22" s="156"/>
      <c r="ED22" s="122"/>
      <c r="EE22" s="86"/>
      <c r="EF22" s="86"/>
      <c r="EG22" s="86"/>
      <c r="EH22" s="123"/>
      <c r="EI22" s="86"/>
      <c r="EJ22" s="86"/>
      <c r="EK22" s="86"/>
      <c r="EL22" s="86"/>
      <c r="EM22" s="156"/>
      <c r="EN22" s="122"/>
      <c r="EO22" s="86"/>
      <c r="EP22" s="86"/>
      <c r="EQ22" s="86"/>
      <c r="ER22" s="123">
        <f>EN22+EO22+EP22+EQ22</f>
        <v>0</v>
      </c>
      <c r="ES22" s="86"/>
      <c r="ET22" s="86"/>
      <c r="EU22" s="86"/>
      <c r="EV22" s="122"/>
      <c r="EW22" s="156"/>
      <c r="EX22" s="122"/>
      <c r="EY22" s="86"/>
      <c r="EZ22" s="86"/>
      <c r="FA22" s="86"/>
      <c r="FB22" s="123">
        <f t="shared" si="21"/>
        <v>0</v>
      </c>
      <c r="FC22" s="86"/>
      <c r="FD22" s="86"/>
      <c r="FE22" s="86"/>
      <c r="FF22" s="122"/>
      <c r="FG22" s="156"/>
      <c r="FH22" s="122"/>
      <c r="FI22" s="86"/>
      <c r="FJ22" s="86"/>
      <c r="FK22" s="86"/>
      <c r="FL22" s="123">
        <f t="shared" si="22"/>
        <v>0</v>
      </c>
      <c r="FM22" s="86"/>
      <c r="FN22" s="86"/>
      <c r="FO22" s="86"/>
      <c r="FP22" s="86"/>
      <c r="FQ22" s="156"/>
      <c r="FR22" s="122"/>
      <c r="FS22" s="86"/>
      <c r="FT22" s="86"/>
      <c r="FU22" s="86"/>
      <c r="FV22" s="123">
        <f t="shared" si="23"/>
        <v>0</v>
      </c>
      <c r="FW22" s="86"/>
      <c r="FX22" s="86"/>
      <c r="FY22" s="86"/>
      <c r="FZ22" s="86"/>
      <c r="GA22" s="202"/>
      <c r="GB22" s="86"/>
      <c r="GC22" s="86"/>
      <c r="GD22" s="86"/>
      <c r="GE22" s="86"/>
      <c r="GF22" s="123">
        <f t="shared" si="24"/>
        <v>0</v>
      </c>
      <c r="GG22" s="86"/>
      <c r="GH22" s="86"/>
      <c r="GI22" s="86"/>
      <c r="GJ22" s="86"/>
      <c r="GK22" s="156"/>
      <c r="GL22" s="122"/>
      <c r="GM22" s="86"/>
      <c r="GN22" s="86"/>
      <c r="GO22" s="86"/>
      <c r="GP22" s="216">
        <f t="shared" si="25"/>
        <v>0</v>
      </c>
      <c r="GQ22" s="86"/>
      <c r="GR22" s="86"/>
      <c r="GS22" s="86"/>
      <c r="GT22" s="86"/>
      <c r="GU22" s="156"/>
      <c r="GV22" s="122"/>
      <c r="GW22" s="86"/>
      <c r="GX22" s="86"/>
      <c r="GY22" s="86"/>
      <c r="GZ22" s="123">
        <f>GV22+GW22</f>
        <v>0</v>
      </c>
      <c r="HA22" s="86"/>
      <c r="HB22" s="86"/>
      <c r="HC22" s="86"/>
      <c r="HD22" s="86"/>
      <c r="HE22" s="156"/>
      <c r="HF22" s="122"/>
      <c r="HG22" s="86"/>
      <c r="HH22" s="127"/>
      <c r="HI22" s="86"/>
      <c r="HJ22" s="166">
        <f t="shared" si="27"/>
        <v>0</v>
      </c>
      <c r="HK22" s="86"/>
      <c r="HL22" s="86"/>
      <c r="HM22" s="86"/>
      <c r="HN22" s="86"/>
      <c r="HO22" s="156"/>
      <c r="HP22" s="122"/>
      <c r="HQ22" s="86"/>
      <c r="HR22" s="86"/>
      <c r="HS22" s="86"/>
      <c r="HT22" s="123">
        <f t="shared" si="28"/>
        <v>0</v>
      </c>
      <c r="HU22" s="86"/>
      <c r="HV22" s="86"/>
      <c r="HW22" s="86"/>
      <c r="HX22" s="86"/>
      <c r="HY22" s="156"/>
      <c r="HZ22" s="122"/>
      <c r="IA22" s="86"/>
      <c r="IB22" s="86"/>
      <c r="IC22" s="86"/>
      <c r="ID22" s="123"/>
      <c r="IE22" s="86"/>
      <c r="IF22" s="86"/>
      <c r="IG22" s="86"/>
      <c r="IH22" s="86"/>
      <c r="II22" s="154"/>
      <c r="IJ22" s="127"/>
      <c r="IK22" s="86"/>
      <c r="IL22" s="86"/>
      <c r="IM22" s="166"/>
      <c r="IN22" s="123">
        <f>IK22</f>
        <v>0</v>
      </c>
      <c r="IO22" s="86"/>
      <c r="IP22" s="86"/>
      <c r="IQ22" s="86"/>
      <c r="IR22" s="86"/>
      <c r="IS22" s="156"/>
      <c r="IT22" s="122"/>
      <c r="IU22" s="86"/>
      <c r="IV22" s="86"/>
      <c r="IW22" s="86"/>
      <c r="IX22" s="123">
        <f t="shared" si="31"/>
        <v>0</v>
      </c>
      <c r="IY22" s="86"/>
      <c r="IZ22" s="86"/>
      <c r="JA22" s="86"/>
      <c r="JB22" s="86"/>
      <c r="JC22" s="156"/>
      <c r="JD22" s="122"/>
      <c r="JE22" s="86"/>
      <c r="JF22" s="86"/>
      <c r="JG22" s="86"/>
      <c r="JH22" s="123">
        <f t="shared" si="32"/>
        <v>0</v>
      </c>
      <c r="JI22" s="86"/>
      <c r="JJ22" s="86"/>
      <c r="JK22" s="86"/>
      <c r="JL22" s="86"/>
      <c r="JM22" s="156"/>
      <c r="JN22" s="122"/>
      <c r="JO22" s="86"/>
      <c r="JP22" s="86"/>
      <c r="JQ22" s="86"/>
      <c r="JR22" s="123">
        <f t="shared" si="33"/>
        <v>0</v>
      </c>
      <c r="JS22" s="86"/>
      <c r="JT22" s="86"/>
      <c r="JU22" s="86"/>
      <c r="JV22" s="86"/>
      <c r="JW22" s="156"/>
      <c r="JX22" s="122"/>
      <c r="JY22" s="86"/>
      <c r="JZ22" s="86">
        <v>0</v>
      </c>
      <c r="KA22" s="86">
        <v>0</v>
      </c>
      <c r="KB22" s="123">
        <f t="shared" si="34"/>
        <v>0</v>
      </c>
      <c r="KC22" s="86"/>
      <c r="KD22" s="86"/>
      <c r="KE22" s="86"/>
      <c r="KF22" s="86"/>
      <c r="KG22" s="156"/>
      <c r="KH22" s="122"/>
      <c r="KI22" s="86"/>
      <c r="KJ22" s="86"/>
      <c r="KK22" s="86"/>
      <c r="KL22" s="123">
        <f>KI22</f>
        <v>0</v>
      </c>
      <c r="KM22" s="86"/>
      <c r="KN22" s="86"/>
      <c r="KO22" s="86"/>
      <c r="KP22" s="86"/>
      <c r="KQ22" s="156"/>
      <c r="KR22" s="122"/>
      <c r="KS22" s="86"/>
      <c r="KT22" s="86"/>
      <c r="KU22" s="86"/>
      <c r="KV22" s="123"/>
      <c r="KW22" s="86"/>
      <c r="KX22" s="86"/>
      <c r="KY22" s="86"/>
      <c r="KZ22" s="86"/>
      <c r="LA22" s="156"/>
      <c r="LB22" s="122"/>
      <c r="LC22" s="86"/>
      <c r="LD22" s="86"/>
      <c r="LE22" s="86"/>
      <c r="LF22" s="123"/>
      <c r="LG22" s="86"/>
      <c r="LH22" s="86"/>
      <c r="LI22" s="86"/>
      <c r="LJ22" s="86"/>
      <c r="LK22" s="156"/>
      <c r="LL22" s="122"/>
      <c r="LM22" s="86"/>
      <c r="LN22" s="86"/>
      <c r="LO22" s="86"/>
      <c r="LP22" s="123">
        <f>LL22+LM22</f>
        <v>0</v>
      </c>
      <c r="LQ22" s="86"/>
      <c r="LR22" s="86"/>
      <c r="LS22" s="86"/>
      <c r="LT22" s="86"/>
      <c r="LU22" s="154"/>
      <c r="LV22" s="127"/>
      <c r="LW22" s="86"/>
      <c r="LX22" s="86"/>
      <c r="LY22" s="86"/>
      <c r="LZ22" s="123"/>
      <c r="MA22" s="86"/>
      <c r="MB22" s="86"/>
      <c r="MC22" s="86"/>
      <c r="MD22" s="86"/>
      <c r="ME22" s="154"/>
      <c r="MF22" s="122"/>
      <c r="MG22" s="86"/>
      <c r="MH22" s="86"/>
      <c r="MI22" s="86"/>
      <c r="MJ22" s="123">
        <f>MF22+MG22</f>
        <v>0</v>
      </c>
      <c r="MK22" s="86"/>
      <c r="ML22" s="86"/>
      <c r="MM22" s="86"/>
      <c r="MN22" s="86"/>
      <c r="MO22" s="156"/>
      <c r="MP22" s="86"/>
      <c r="MQ22" s="86"/>
      <c r="MR22" s="86"/>
      <c r="MS22" s="86"/>
      <c r="MT22" s="123">
        <f>MQ22</f>
        <v>0</v>
      </c>
      <c r="MU22" s="86"/>
      <c r="MV22" s="86"/>
      <c r="MW22" s="86"/>
      <c r="MX22" s="86"/>
      <c r="MY22" s="156"/>
      <c r="MZ22" s="122"/>
      <c r="NA22" s="86"/>
      <c r="NB22" s="86">
        <v>0</v>
      </c>
      <c r="NC22" s="86">
        <v>0</v>
      </c>
      <c r="ND22" s="123">
        <f t="shared" si="42"/>
        <v>0</v>
      </c>
      <c r="NE22" s="86"/>
      <c r="NF22" s="86"/>
      <c r="NG22" s="86"/>
      <c r="NH22" s="86"/>
      <c r="NI22" s="156"/>
      <c r="NJ22" s="122"/>
      <c r="NK22" s="86"/>
      <c r="NL22" s="86"/>
      <c r="NM22" s="86"/>
      <c r="NN22" s="123"/>
      <c r="NO22" s="86"/>
      <c r="NP22" s="86"/>
      <c r="NQ22" s="86"/>
      <c r="NR22" s="86"/>
      <c r="NS22" s="156"/>
      <c r="NT22" s="122"/>
      <c r="NU22" s="86"/>
      <c r="NV22" s="86"/>
      <c r="NW22" s="86"/>
      <c r="NX22" s="123">
        <f>NT22+NU22</f>
        <v>0</v>
      </c>
      <c r="NY22" s="86"/>
      <c r="NZ22" s="86"/>
      <c r="OA22" s="86"/>
      <c r="OB22" s="86"/>
      <c r="OC22" s="156"/>
      <c r="OD22" s="122"/>
      <c r="OE22" s="86"/>
      <c r="OF22" s="86"/>
      <c r="OG22" s="86"/>
      <c r="OH22" s="123">
        <f t="shared" si="57"/>
        <v>0</v>
      </c>
      <c r="OI22" s="86"/>
      <c r="OJ22" s="86"/>
      <c r="OK22" s="86"/>
      <c r="OL22" s="86"/>
      <c r="OM22" s="156"/>
      <c r="ON22" s="122"/>
      <c r="OO22" s="86"/>
      <c r="OP22" s="86"/>
      <c r="OQ22" s="86"/>
      <c r="OR22" s="123">
        <f t="shared" si="45"/>
        <v>0</v>
      </c>
      <c r="OS22" s="86"/>
      <c r="OT22" s="86"/>
      <c r="OU22" s="86"/>
      <c r="OV22" s="86"/>
      <c r="OW22" s="156"/>
      <c r="OX22" s="122"/>
      <c r="OY22" s="86"/>
      <c r="OZ22" s="86"/>
      <c r="PA22" s="86"/>
      <c r="PB22" s="123">
        <f t="shared" si="46"/>
        <v>0</v>
      </c>
      <c r="PC22" s="86"/>
      <c r="PD22" s="86"/>
      <c r="PE22" s="86"/>
      <c r="PF22" s="86"/>
      <c r="PG22" s="156"/>
      <c r="PH22" s="122"/>
      <c r="PI22" s="86"/>
      <c r="PJ22" s="86"/>
      <c r="PK22" s="86"/>
      <c r="PL22" s="123">
        <f t="shared" si="47"/>
        <v>0</v>
      </c>
      <c r="PM22" s="86"/>
      <c r="PN22" s="86"/>
      <c r="PO22" s="86"/>
      <c r="PP22" s="86"/>
      <c r="PQ22" s="156"/>
      <c r="PR22" s="122"/>
      <c r="PS22" s="86"/>
      <c r="PT22" s="86"/>
      <c r="PU22" s="86"/>
      <c r="PV22" s="123">
        <f t="shared" si="48"/>
        <v>0</v>
      </c>
      <c r="PW22" s="86"/>
      <c r="PX22" s="86"/>
      <c r="PY22" s="86"/>
      <c r="PZ22" s="86"/>
      <c r="QA22" s="156"/>
      <c r="QB22" s="122"/>
      <c r="QC22" s="86"/>
      <c r="QD22" s="86"/>
      <c r="QE22" s="86"/>
      <c r="QF22" s="123">
        <f t="shared" si="49"/>
        <v>0</v>
      </c>
      <c r="QG22" s="86"/>
      <c r="QH22" s="86"/>
      <c r="QI22" s="86"/>
      <c r="QJ22" s="86"/>
      <c r="QK22" s="156"/>
      <c r="QL22" s="268"/>
      <c r="QM22" s="268"/>
      <c r="QN22" s="268"/>
      <c r="QO22" s="284">
        <f t="shared" si="59"/>
        <v>31</v>
      </c>
      <c r="QP22" s="284">
        <f t="shared" ref="QP22:QU22" si="100">E22+O22+Y22+AI22+AS22+BC22+BM22+BW22+CG22+CQ22+DA22+DK22+DU22+EE22+EO22+EY22+FI22+FS22+GC22+GM22+GW22+HG22+HQ22+IA22+IK22+IU22+JE22+JO22+JY22+KI22+KS22+LC22+LM22+LW22+MG22+MQ22+NA22+NK22+NU22+OE22+OO22+OY22+PI22+PS22+QC22</f>
        <v>109</v>
      </c>
      <c r="QQ22" s="284">
        <f t="shared" si="100"/>
        <v>0</v>
      </c>
      <c r="QR22" s="284">
        <f t="shared" si="100"/>
        <v>0</v>
      </c>
      <c r="QS22" s="284">
        <f t="shared" si="63"/>
        <v>140</v>
      </c>
      <c r="QT22" s="284">
        <f t="shared" si="64"/>
        <v>0</v>
      </c>
      <c r="QU22" s="284">
        <f t="shared" si="76"/>
        <v>31</v>
      </c>
      <c r="QV22" s="290">
        <f t="shared" si="77"/>
        <v>109</v>
      </c>
      <c r="QW22" s="290">
        <f t="shared" si="65"/>
        <v>140</v>
      </c>
      <c r="QX22" s="285">
        <f t="shared" si="66"/>
        <v>0</v>
      </c>
      <c r="QY22" s="285">
        <f t="shared" si="67"/>
        <v>0</v>
      </c>
      <c r="QZ22" s="285">
        <f t="shared" si="68"/>
        <v>0</v>
      </c>
      <c r="RA22" s="285">
        <f t="shared" si="69"/>
        <v>0</v>
      </c>
      <c r="RB22" s="295">
        <f t="shared" si="50"/>
        <v>0</v>
      </c>
    </row>
    <row r="23" s="93" customFormat="1" ht="16.35" spans="2:470">
      <c r="B23" s="35" t="s">
        <v>94</v>
      </c>
      <c r="C23" s="36"/>
      <c r="D23" s="119">
        <f>D24+D25+D26</f>
        <v>63</v>
      </c>
      <c r="E23" s="119">
        <f>E24+E26+E25</f>
        <v>73</v>
      </c>
      <c r="F23" s="119">
        <f>F24+F26+F25</f>
        <v>0</v>
      </c>
      <c r="G23" s="119">
        <f>G24+G26+G25</f>
        <v>0</v>
      </c>
      <c r="H23" s="121">
        <f t="shared" ref="H23:H29" si="101">D23+E23+F23+G23</f>
        <v>136</v>
      </c>
      <c r="I23" s="120"/>
      <c r="J23" s="120"/>
      <c r="K23" s="120"/>
      <c r="L23" s="157"/>
      <c r="M23" s="158"/>
      <c r="N23" s="120">
        <f>N24+N25+N26</f>
        <v>77</v>
      </c>
      <c r="O23" s="120">
        <f t="shared" ref="O23:Q23" si="102">O24+O26+O25</f>
        <v>159</v>
      </c>
      <c r="P23" s="120">
        <f t="shared" si="102"/>
        <v>0</v>
      </c>
      <c r="Q23" s="120">
        <f t="shared" si="102"/>
        <v>0</v>
      </c>
      <c r="R23" s="121">
        <f t="shared" ref="R23:R29" si="103">N23+O23+P23+Q23</f>
        <v>236</v>
      </c>
      <c r="S23" s="120"/>
      <c r="T23" s="120"/>
      <c r="U23" s="120"/>
      <c r="V23" s="120"/>
      <c r="W23" s="153"/>
      <c r="X23" s="119">
        <f>X24+X25+X26</f>
        <v>80</v>
      </c>
      <c r="Y23" s="120">
        <f t="shared" ref="Y23:AA23" si="104">Y24+Y26+Y25</f>
        <v>141</v>
      </c>
      <c r="Z23" s="120">
        <f t="shared" si="104"/>
        <v>0</v>
      </c>
      <c r="AA23" s="120">
        <f t="shared" si="104"/>
        <v>0</v>
      </c>
      <c r="AB23" s="121">
        <f t="shared" ref="AB23:AB29" si="105">X23+Y23+Z23+AA23</f>
        <v>221</v>
      </c>
      <c r="AC23" s="120"/>
      <c r="AD23" s="120"/>
      <c r="AE23" s="120"/>
      <c r="AF23" s="120"/>
      <c r="AG23" s="153"/>
      <c r="AH23" s="119">
        <f>AH24+AH25+AH26</f>
        <v>63</v>
      </c>
      <c r="AI23" s="120">
        <f t="shared" ref="AI23:AK23" si="106">AI24+AI26+AI25</f>
        <v>148</v>
      </c>
      <c r="AJ23" s="120">
        <f t="shared" si="106"/>
        <v>0</v>
      </c>
      <c r="AK23" s="120">
        <f t="shared" si="106"/>
        <v>0</v>
      </c>
      <c r="AL23" s="121">
        <f t="shared" ref="AL23:AL29" si="107">AH23+AI23+AJ23+AK23</f>
        <v>211</v>
      </c>
      <c r="AM23" s="120"/>
      <c r="AN23" s="120"/>
      <c r="AO23" s="120"/>
      <c r="AP23" s="120"/>
      <c r="AQ23" s="153"/>
      <c r="AR23" s="119">
        <f>AR24+AR25+AR26</f>
        <v>61</v>
      </c>
      <c r="AS23" s="120">
        <f t="shared" ref="AS23:AU23" si="108">AS24+AS26+AS25</f>
        <v>148</v>
      </c>
      <c r="AT23" s="120">
        <f t="shared" si="108"/>
        <v>0</v>
      </c>
      <c r="AU23" s="120">
        <f t="shared" si="108"/>
        <v>0</v>
      </c>
      <c r="AV23" s="121">
        <f t="shared" ref="AV23:AV29" si="109">AR23+AS23+AT23+AU23</f>
        <v>209</v>
      </c>
      <c r="AW23" s="120"/>
      <c r="AX23" s="120"/>
      <c r="AY23" s="120"/>
      <c r="AZ23" s="120"/>
      <c r="BA23" s="153"/>
      <c r="BB23" s="119">
        <f>BB24+BB25+BB26</f>
        <v>63</v>
      </c>
      <c r="BC23" s="120">
        <f t="shared" ref="BC23:BE23" si="110">BC24+BC26+BC25</f>
        <v>163</v>
      </c>
      <c r="BD23" s="120">
        <f t="shared" si="110"/>
        <v>0</v>
      </c>
      <c r="BE23" s="120">
        <f t="shared" si="110"/>
        <v>0</v>
      </c>
      <c r="BF23" s="121">
        <f t="shared" ref="BF23:BF29" si="111">BB23+BC23+BD23+BE23</f>
        <v>226</v>
      </c>
      <c r="BG23" s="120"/>
      <c r="BH23" s="120"/>
      <c r="BI23" s="120"/>
      <c r="BJ23" s="120"/>
      <c r="BK23" s="153"/>
      <c r="BL23" s="119">
        <f>BL24+BL25+BL26</f>
        <v>75</v>
      </c>
      <c r="BM23" s="120">
        <f t="shared" ref="BM23:BO23" si="112">BM24+BM26+BM25</f>
        <v>153</v>
      </c>
      <c r="BN23" s="120">
        <f t="shared" si="112"/>
        <v>0</v>
      </c>
      <c r="BO23" s="120">
        <f t="shared" si="112"/>
        <v>0</v>
      </c>
      <c r="BP23" s="121">
        <f t="shared" ref="BP23:BP29" si="113">BL23+BM23+BN23+BO23</f>
        <v>228</v>
      </c>
      <c r="BQ23" s="120"/>
      <c r="BR23" s="120"/>
      <c r="BS23" s="120"/>
      <c r="BT23" s="120"/>
      <c r="BU23" s="153"/>
      <c r="BV23" s="119">
        <f>BV24+BV25+BV26</f>
        <v>71</v>
      </c>
      <c r="BW23" s="120">
        <f>BW24+BW26+BW25</f>
        <v>139</v>
      </c>
      <c r="BX23" s="120"/>
      <c r="BY23" s="120"/>
      <c r="BZ23" s="121">
        <f t="shared" si="98"/>
        <v>210</v>
      </c>
      <c r="CA23" s="120"/>
      <c r="CB23" s="120"/>
      <c r="CC23" s="120"/>
      <c r="CD23" s="120"/>
      <c r="CE23" s="153"/>
      <c r="CF23" s="119">
        <f>CF24+CF25+CF26</f>
        <v>82</v>
      </c>
      <c r="CG23" s="120">
        <f>CG24+CG26+CG25</f>
        <v>138</v>
      </c>
      <c r="CH23" s="120"/>
      <c r="CI23" s="120"/>
      <c r="CJ23" s="121">
        <f t="shared" si="90"/>
        <v>220</v>
      </c>
      <c r="CK23" s="120"/>
      <c r="CL23" s="120"/>
      <c r="CM23" s="120"/>
      <c r="CN23" s="120"/>
      <c r="CO23" s="153"/>
      <c r="CP23" s="119">
        <f>CP24+CP25+CP26</f>
        <v>64</v>
      </c>
      <c r="CQ23" s="126">
        <f>CQ24+CQ26+CQ25</f>
        <v>162</v>
      </c>
      <c r="CR23" s="120"/>
      <c r="CS23" s="165"/>
      <c r="CT23" s="121">
        <f t="shared" ref="CT23:CT28" si="114">CP23+CQ23</f>
        <v>226</v>
      </c>
      <c r="CU23" s="120"/>
      <c r="CV23" s="120"/>
      <c r="CW23" s="120"/>
      <c r="CX23" s="120"/>
      <c r="CY23" s="153"/>
      <c r="CZ23" s="119">
        <f>CZ24+CZ25+CZ26</f>
        <v>96</v>
      </c>
      <c r="DA23" s="120">
        <f>DA24+DA25+DA26</f>
        <v>135</v>
      </c>
      <c r="DB23" s="120">
        <f>DB24+DB25+DB26</f>
        <v>0</v>
      </c>
      <c r="DC23" s="120">
        <f>DC24+DC25+DC26</f>
        <v>0</v>
      </c>
      <c r="DD23" s="121">
        <f t="shared" ref="DD23:DD33" si="115">CZ23+DA23+DB23+DC23</f>
        <v>231</v>
      </c>
      <c r="DE23" s="120"/>
      <c r="DF23" s="120"/>
      <c r="DG23" s="120"/>
      <c r="DH23" s="120"/>
      <c r="DI23" s="153"/>
      <c r="DJ23" s="119">
        <f>DJ24+DJ25+DJ26</f>
        <v>0</v>
      </c>
      <c r="DK23" s="120">
        <f>DK24+DK25+DK26</f>
        <v>0</v>
      </c>
      <c r="DL23" s="120">
        <f>DL24+DL25+DL26</f>
        <v>0</v>
      </c>
      <c r="DM23" s="120">
        <f>DM24+DM25+DM26</f>
        <v>0</v>
      </c>
      <c r="DN23" s="121">
        <f t="shared" ref="DN23:DN33" si="116">DJ23+DK23+DL23+DM23</f>
        <v>0</v>
      </c>
      <c r="DO23" s="120"/>
      <c r="DP23" s="120"/>
      <c r="DQ23" s="120"/>
      <c r="DR23" s="120"/>
      <c r="DS23" s="176"/>
      <c r="DT23" s="126">
        <f>DT24+DT25+DT26</f>
        <v>0</v>
      </c>
      <c r="DU23" s="120">
        <f>DU24+DU25+DU26</f>
        <v>0</v>
      </c>
      <c r="DV23" s="120">
        <f>DV24+DV25+DV26</f>
        <v>0</v>
      </c>
      <c r="DW23" s="165">
        <f>DW24+DW25+DW26</f>
        <v>0</v>
      </c>
      <c r="DX23" s="121">
        <f t="shared" ref="DX23:DX33" si="117">DT23+DU23+DV23+DW23</f>
        <v>0</v>
      </c>
      <c r="DY23" s="120"/>
      <c r="DZ23" s="120"/>
      <c r="EA23" s="120"/>
      <c r="EB23" s="120"/>
      <c r="EC23" s="153"/>
      <c r="ED23" s="119">
        <f>ED24+ED25+ED26</f>
        <v>0</v>
      </c>
      <c r="EE23" s="120">
        <f>EE24+EE25+EE26</f>
        <v>0</v>
      </c>
      <c r="EF23" s="120">
        <f>EF24+EF25+EF26</f>
        <v>0</v>
      </c>
      <c r="EG23" s="120">
        <f>EG24+EG25+EG26</f>
        <v>0</v>
      </c>
      <c r="EH23" s="121">
        <f t="shared" ref="EH23:EH29" si="118">ED23+EE23+EF23+EG23</f>
        <v>0</v>
      </c>
      <c r="EI23" s="120"/>
      <c r="EJ23" s="120"/>
      <c r="EK23" s="120"/>
      <c r="EL23" s="120"/>
      <c r="EM23" s="153"/>
      <c r="EN23" s="119">
        <f>EN24+EN25+EN26</f>
        <v>0</v>
      </c>
      <c r="EO23" s="120">
        <f>EO24+EO25+EO26</f>
        <v>0</v>
      </c>
      <c r="EP23" s="120">
        <f>EP24+EP25+EP26</f>
        <v>0</v>
      </c>
      <c r="EQ23" s="120">
        <f>EQ24+EQ25+EQ26</f>
        <v>0</v>
      </c>
      <c r="ER23" s="121">
        <f t="shared" ref="ER23:ER34" si="119">EN23+EO23+EP23+EQ23</f>
        <v>0</v>
      </c>
      <c r="ES23" s="120"/>
      <c r="ET23" s="120"/>
      <c r="EU23" s="120"/>
      <c r="EV23" s="119"/>
      <c r="EW23" s="153"/>
      <c r="EX23" s="119">
        <f>EX24+EX25+EX26</f>
        <v>0</v>
      </c>
      <c r="EY23" s="120">
        <f>EY24+EY25+EY26</f>
        <v>0</v>
      </c>
      <c r="EZ23" s="120">
        <f>EZ24+EZ25+EZ26</f>
        <v>0</v>
      </c>
      <c r="FA23" s="120">
        <f>FA24+FA25+FA26</f>
        <v>0</v>
      </c>
      <c r="FB23" s="121">
        <f t="shared" ref="FB23:FB34" si="120">SUM(EX23:FA23)</f>
        <v>0</v>
      </c>
      <c r="FC23" s="120"/>
      <c r="FD23" s="120"/>
      <c r="FE23" s="120"/>
      <c r="FF23" s="119"/>
      <c r="FG23" s="153"/>
      <c r="FH23" s="119">
        <f>FH24+FH25+FH26</f>
        <v>0</v>
      </c>
      <c r="FI23" s="120">
        <f>FI24+FI25+FI26</f>
        <v>0</v>
      </c>
      <c r="FJ23" s="120">
        <f>FJ24+FJ25+FJ26</f>
        <v>0</v>
      </c>
      <c r="FK23" s="120">
        <f>FK24+FK25+FK26</f>
        <v>0</v>
      </c>
      <c r="FL23" s="121">
        <f t="shared" ref="FL23:FL34" si="121">SUM(FH23:FK23)</f>
        <v>0</v>
      </c>
      <c r="FM23" s="120"/>
      <c r="FN23" s="120"/>
      <c r="FO23" s="120"/>
      <c r="FP23" s="120"/>
      <c r="FQ23" s="153"/>
      <c r="FR23" s="119">
        <f>FR24+FR25+FR26</f>
        <v>0</v>
      </c>
      <c r="FS23" s="120">
        <f>FS24+FS25+FS26</f>
        <v>0</v>
      </c>
      <c r="FT23" s="120">
        <f>FT24+FT25+FT26</f>
        <v>0</v>
      </c>
      <c r="FU23" s="120">
        <f>FU24+FU25+FU26</f>
        <v>0</v>
      </c>
      <c r="FV23" s="121">
        <f t="shared" ref="FV23:FV34" si="122">SUM(FR23:FU23)</f>
        <v>0</v>
      </c>
      <c r="FW23" s="120"/>
      <c r="FX23" s="120"/>
      <c r="FY23" s="120"/>
      <c r="FZ23" s="120"/>
      <c r="GA23" s="201"/>
      <c r="GB23" s="120">
        <f>GB24+GB25+GB26</f>
        <v>0</v>
      </c>
      <c r="GC23" s="120">
        <f>GC24+GC25+GC26</f>
        <v>0</v>
      </c>
      <c r="GD23" s="120">
        <f>GD24+GD25+GD26</f>
        <v>0</v>
      </c>
      <c r="GE23" s="120">
        <f>GE24+GE25+GE26</f>
        <v>0</v>
      </c>
      <c r="GF23" s="121">
        <f t="shared" ref="GF23:GF34" si="123">SUM(GB23:GE23)</f>
        <v>0</v>
      </c>
      <c r="GG23" s="120"/>
      <c r="GH23" s="120"/>
      <c r="GI23" s="120"/>
      <c r="GJ23" s="120"/>
      <c r="GK23" s="153"/>
      <c r="GL23" s="119">
        <f>GL24+GL25+GL26</f>
        <v>0</v>
      </c>
      <c r="GM23" s="120">
        <f>GM24+GM25+GM26</f>
        <v>0</v>
      </c>
      <c r="GN23" s="120">
        <f>GN24+GN25+GN26</f>
        <v>0</v>
      </c>
      <c r="GO23" s="120">
        <f>GO24+GO25+GO26</f>
        <v>0</v>
      </c>
      <c r="GP23" s="215">
        <f t="shared" ref="GP23:GP34" si="124">SUM(GL23:GO23)</f>
        <v>0</v>
      </c>
      <c r="GQ23" s="120"/>
      <c r="GR23" s="120"/>
      <c r="GS23" s="120"/>
      <c r="GT23" s="120"/>
      <c r="GU23" s="153"/>
      <c r="GV23" s="119">
        <f>GV24+GV25+GV26</f>
        <v>0</v>
      </c>
      <c r="GW23" s="120">
        <f>GW24+GW25+GW26</f>
        <v>0</v>
      </c>
      <c r="GX23" s="120">
        <f>GX24+GX25+GX26</f>
        <v>0</v>
      </c>
      <c r="GY23" s="120">
        <f>GY24+GY25+GY26</f>
        <v>0</v>
      </c>
      <c r="GZ23" s="121">
        <f t="shared" ref="GZ23:GZ34" si="125">SUM(GV23:GY23)</f>
        <v>0</v>
      </c>
      <c r="HA23" s="120"/>
      <c r="HB23" s="120"/>
      <c r="HC23" s="120"/>
      <c r="HD23" s="120"/>
      <c r="HE23" s="153"/>
      <c r="HF23" s="119">
        <f>HF24+HF25+HF26</f>
        <v>0</v>
      </c>
      <c r="HG23" s="120">
        <f>HG24+HG25+HG26</f>
        <v>0</v>
      </c>
      <c r="HH23" s="129">
        <f>HH24+HH25+HH26</f>
        <v>0</v>
      </c>
      <c r="HI23" s="221">
        <f>HI24+HI25+HI26</f>
        <v>0</v>
      </c>
      <c r="HJ23" s="186">
        <f t="shared" ref="HJ23:HJ34" si="126">SUM(HF23:HI23)</f>
        <v>0</v>
      </c>
      <c r="HK23" s="120"/>
      <c r="HL23" s="120"/>
      <c r="HM23" s="120"/>
      <c r="HN23" s="120"/>
      <c r="HO23" s="153"/>
      <c r="HP23" s="119">
        <f>HP24+HP25+HP26</f>
        <v>0</v>
      </c>
      <c r="HQ23" s="120">
        <f>HQ24+HQ25+HQ26</f>
        <v>0</v>
      </c>
      <c r="HR23" s="120">
        <f>HR24+HR25+HR26</f>
        <v>0</v>
      </c>
      <c r="HS23" s="120">
        <f>HS24+HS25+HS26</f>
        <v>0</v>
      </c>
      <c r="HT23" s="121">
        <f t="shared" ref="HT23:HT34" si="127">SUM(HP23:HS23)</f>
        <v>0</v>
      </c>
      <c r="HU23" s="120"/>
      <c r="HV23" s="120"/>
      <c r="HW23" s="120"/>
      <c r="HX23" s="120"/>
      <c r="HY23" s="153"/>
      <c r="HZ23" s="119">
        <f>HZ24+HZ25+HZ26</f>
        <v>0</v>
      </c>
      <c r="IA23" s="120">
        <f>IA24+IA25+IA26</f>
        <v>0</v>
      </c>
      <c r="IB23" s="120">
        <f>IB24+IB25+IB26</f>
        <v>0</v>
      </c>
      <c r="IC23" s="120">
        <f>IC24+IC25+IC26</f>
        <v>0</v>
      </c>
      <c r="ID23" s="121">
        <f t="shared" ref="ID23:ID34" si="128">SUM(HZ23:IC23)</f>
        <v>0</v>
      </c>
      <c r="IE23" s="120"/>
      <c r="IF23" s="120"/>
      <c r="IG23" s="120"/>
      <c r="IH23" s="120"/>
      <c r="II23" s="176"/>
      <c r="IJ23" s="126">
        <f>IJ24+IJ25+IJ26</f>
        <v>0</v>
      </c>
      <c r="IK23" s="120">
        <f>IK24+IK25+IK26</f>
        <v>0</v>
      </c>
      <c r="IL23" s="120">
        <f>IL24+IL25+IL26</f>
        <v>0</v>
      </c>
      <c r="IM23" s="165">
        <f>IM24+IM25+IM26</f>
        <v>0</v>
      </c>
      <c r="IN23" s="121">
        <f t="shared" ref="IN23:IN33" si="129">SUM(IJ23:IM23)</f>
        <v>0</v>
      </c>
      <c r="IO23" s="120"/>
      <c r="IP23" s="120"/>
      <c r="IQ23" s="120"/>
      <c r="IR23" s="120"/>
      <c r="IS23" s="153"/>
      <c r="IT23" s="119">
        <f>IT24+IT25+IT26</f>
        <v>0</v>
      </c>
      <c r="IU23" s="120">
        <f>IU24+IU25+IU26</f>
        <v>0</v>
      </c>
      <c r="IV23" s="120">
        <f>IV24+IV25+IV26</f>
        <v>0</v>
      </c>
      <c r="IW23" s="120">
        <f>IW24+IW25+IW26</f>
        <v>0</v>
      </c>
      <c r="IX23" s="121">
        <f t="shared" ref="IX23:IX33" si="130">SUM(IT23:IW23)</f>
        <v>0</v>
      </c>
      <c r="IY23" s="120">
        <f>IY24</f>
        <v>0</v>
      </c>
      <c r="IZ23" s="120"/>
      <c r="JA23" s="120"/>
      <c r="JB23" s="120"/>
      <c r="JC23" s="153"/>
      <c r="JD23" s="119">
        <f>JD24+JD25+JD26</f>
        <v>0</v>
      </c>
      <c r="JE23" s="120">
        <f>JE24+JE25+JE26</f>
        <v>0</v>
      </c>
      <c r="JF23" s="120">
        <f>JF24+JF25+JF26</f>
        <v>0</v>
      </c>
      <c r="JG23" s="120">
        <f>JG24+JG25+JG26</f>
        <v>0</v>
      </c>
      <c r="JH23" s="121">
        <f t="shared" ref="JH23:JH34" si="131">SUM(JD23:JG23)</f>
        <v>0</v>
      </c>
      <c r="JI23" s="120"/>
      <c r="JJ23" s="120"/>
      <c r="JK23" s="120"/>
      <c r="JL23" s="120"/>
      <c r="JM23" s="153"/>
      <c r="JN23" s="119">
        <f>JN24+JN25+JN26</f>
        <v>0</v>
      </c>
      <c r="JO23" s="120">
        <f>JO24+JO25+JO26</f>
        <v>0</v>
      </c>
      <c r="JP23" s="120">
        <f>JP24+JP25+JP26</f>
        <v>0</v>
      </c>
      <c r="JQ23" s="120">
        <f>JQ24+JQ25+JQ26</f>
        <v>0</v>
      </c>
      <c r="JR23" s="121">
        <f t="shared" ref="JR23:JR33" si="132">SUM(JN23:JQ23)</f>
        <v>0</v>
      </c>
      <c r="JS23" s="120"/>
      <c r="JT23" s="120"/>
      <c r="JU23" s="120"/>
      <c r="JV23" s="120"/>
      <c r="JW23" s="153"/>
      <c r="JX23" s="119">
        <f>JX24+JX25+JX26</f>
        <v>0</v>
      </c>
      <c r="JY23" s="120">
        <f>JY24+JY25+JY26</f>
        <v>0</v>
      </c>
      <c r="JZ23" s="120">
        <f>JZ24+JZ25+JZ26</f>
        <v>0</v>
      </c>
      <c r="KA23" s="120">
        <f>KA24+KA25+KA26</f>
        <v>0</v>
      </c>
      <c r="KB23" s="121">
        <f t="shared" ref="KB23:KB34" si="133">SUM(JX23:KA23)</f>
        <v>0</v>
      </c>
      <c r="KC23" s="120"/>
      <c r="KD23" s="120"/>
      <c r="KE23" s="120"/>
      <c r="KF23" s="120"/>
      <c r="KG23" s="153"/>
      <c r="KH23" s="119">
        <f>KH24+KH25+KH26</f>
        <v>0</v>
      </c>
      <c r="KI23" s="120">
        <f>KI24+KI25+KI26</f>
        <v>0</v>
      </c>
      <c r="KJ23" s="120">
        <f>KJ24+KJ25+KJ26</f>
        <v>0</v>
      </c>
      <c r="KK23" s="120">
        <f>KK24+KK25+KK26</f>
        <v>0</v>
      </c>
      <c r="KL23" s="121">
        <f t="shared" ref="KL23:KL34" si="134">SUM(KH23:KK23)</f>
        <v>0</v>
      </c>
      <c r="KM23" s="120"/>
      <c r="KN23" s="120"/>
      <c r="KO23" s="120"/>
      <c r="KP23" s="120"/>
      <c r="KQ23" s="153"/>
      <c r="KR23" s="119">
        <f>KR24+KR25+KR26</f>
        <v>0</v>
      </c>
      <c r="KS23" s="120">
        <f>KS24+KS25+KS26</f>
        <v>0</v>
      </c>
      <c r="KT23" s="120">
        <f>KT24+KT25+KT26</f>
        <v>0</v>
      </c>
      <c r="KU23" s="120">
        <f>KU24+KU25+KU26</f>
        <v>0</v>
      </c>
      <c r="KV23" s="121">
        <f t="shared" ref="KV23:KV33" si="135">SUM(KR23:KU23)</f>
        <v>0</v>
      </c>
      <c r="KW23" s="120"/>
      <c r="KX23" s="120"/>
      <c r="KY23" s="120"/>
      <c r="KZ23" s="120"/>
      <c r="LA23" s="153"/>
      <c r="LB23" s="119">
        <f>LB24+LB25+LB26</f>
        <v>0</v>
      </c>
      <c r="LC23" s="120">
        <f>LC24+LC25+LC26</f>
        <v>0</v>
      </c>
      <c r="LD23" s="120">
        <f>LD24+LD25+LD26</f>
        <v>0</v>
      </c>
      <c r="LE23" s="120">
        <f>LE24+LE25+LE26</f>
        <v>0</v>
      </c>
      <c r="LF23" s="121">
        <f t="shared" ref="LF23:LF33" si="136">SUM(LB23:LE23)</f>
        <v>0</v>
      </c>
      <c r="LG23" s="120"/>
      <c r="LH23" s="120"/>
      <c r="LI23" s="120"/>
      <c r="LJ23" s="120"/>
      <c r="LK23" s="153"/>
      <c r="LL23" s="119">
        <f>LL24+LL25+LL26</f>
        <v>0</v>
      </c>
      <c r="LM23" s="120">
        <f>LM24+LM25+LM26</f>
        <v>0</v>
      </c>
      <c r="LN23" s="120">
        <f>LN24+LN25+LN26</f>
        <v>0</v>
      </c>
      <c r="LO23" s="120">
        <f>LO24+LO25+LO26</f>
        <v>0</v>
      </c>
      <c r="LP23" s="121">
        <f t="shared" ref="LP23:LP33" si="137">SUM(LL23:LO23)</f>
        <v>0</v>
      </c>
      <c r="LQ23" s="120"/>
      <c r="LR23" s="120"/>
      <c r="LS23" s="120"/>
      <c r="LT23" s="120"/>
      <c r="LU23" s="176"/>
      <c r="LV23" s="126">
        <f>LV24+LV25+LV26</f>
        <v>0</v>
      </c>
      <c r="LW23" s="120">
        <f>LW24+LW25+LW26</f>
        <v>0</v>
      </c>
      <c r="LX23" s="120">
        <f>LX24+LX25+LX26</f>
        <v>0</v>
      </c>
      <c r="LY23" s="120">
        <f>LY24+LY25+LY26</f>
        <v>0</v>
      </c>
      <c r="LZ23" s="121">
        <f t="shared" ref="LZ23:LZ34" si="138">SUM(LV23:LY23)</f>
        <v>0</v>
      </c>
      <c r="MA23" s="120"/>
      <c r="MB23" s="120"/>
      <c r="MC23" s="120"/>
      <c r="MD23" s="120"/>
      <c r="ME23" s="176"/>
      <c r="MF23" s="119">
        <f>MF24+MF25+MF26</f>
        <v>0</v>
      </c>
      <c r="MG23" s="120">
        <f>MG24+MG25+MG26</f>
        <v>0</v>
      </c>
      <c r="MH23" s="120">
        <f>MH24+MH25+MH26</f>
        <v>0</v>
      </c>
      <c r="MI23" s="120">
        <f>MI24+MI25+MI26</f>
        <v>0</v>
      </c>
      <c r="MJ23" s="121">
        <f t="shared" ref="MJ23:MJ33" si="139">SUM(MF23:MI23)</f>
        <v>0</v>
      </c>
      <c r="MK23" s="120"/>
      <c r="ML23" s="120"/>
      <c r="MM23" s="120"/>
      <c r="MN23" s="120"/>
      <c r="MO23" s="153"/>
      <c r="MP23" s="120">
        <f>MP24+MP25+MP26</f>
        <v>0</v>
      </c>
      <c r="MQ23" s="120">
        <f>MQ24+MQ25+MQ26</f>
        <v>0</v>
      </c>
      <c r="MR23" s="120">
        <f>MR24+MR25+MR26</f>
        <v>0</v>
      </c>
      <c r="MS23" s="120">
        <f>MS24+MS25+MS26</f>
        <v>0</v>
      </c>
      <c r="MT23" s="121">
        <f t="shared" ref="MT23:MT33" si="140">SUM(MP23:MS23)</f>
        <v>0</v>
      </c>
      <c r="MU23" s="120"/>
      <c r="MV23" s="120"/>
      <c r="MW23" s="120"/>
      <c r="MX23" s="120"/>
      <c r="MY23" s="153"/>
      <c r="MZ23" s="119">
        <f>MZ24+MZ25+MZ26</f>
        <v>0</v>
      </c>
      <c r="NA23" s="120">
        <f>NA24+NA25+NA26</f>
        <v>0</v>
      </c>
      <c r="NB23" s="120">
        <f>NB24+NB25+NB26</f>
        <v>0</v>
      </c>
      <c r="NC23" s="120">
        <f>NC24+NC25+NC26</f>
        <v>0</v>
      </c>
      <c r="ND23" s="121">
        <f t="shared" ref="ND23:ND34" si="141">SUM(MZ23:NC23)</f>
        <v>0</v>
      </c>
      <c r="NE23" s="120"/>
      <c r="NF23" s="120"/>
      <c r="NG23" s="120"/>
      <c r="NH23" s="120"/>
      <c r="NI23" s="153">
        <v>0</v>
      </c>
      <c r="NJ23" s="119">
        <f>NJ24+NJ25+NJ26</f>
        <v>0</v>
      </c>
      <c r="NK23" s="120">
        <f>NK24+NK25+NK26</f>
        <v>0</v>
      </c>
      <c r="NL23" s="120">
        <f>NL24+NL25+NL26</f>
        <v>0</v>
      </c>
      <c r="NM23" s="120">
        <f>NM24+NM25+NM26</f>
        <v>0</v>
      </c>
      <c r="NN23" s="121">
        <f t="shared" ref="NN23:NN33" si="142">SUM(NJ23:NM23)</f>
        <v>0</v>
      </c>
      <c r="NO23" s="120"/>
      <c r="NP23" s="120"/>
      <c r="NQ23" s="120"/>
      <c r="NR23" s="120"/>
      <c r="NS23" s="153"/>
      <c r="NT23" s="119">
        <f>NT24+NT25+NT26</f>
        <v>0</v>
      </c>
      <c r="NU23" s="120">
        <f>NU24+NU25+NU26</f>
        <v>0</v>
      </c>
      <c r="NV23" s="120">
        <f>NV24+NV25+NV26</f>
        <v>0</v>
      </c>
      <c r="NW23" s="120">
        <f>NW24+NW25+NW26</f>
        <v>0</v>
      </c>
      <c r="NX23" s="121">
        <f t="shared" ref="NX23:NX33" si="143">SUM(NT23:NW23)</f>
        <v>0</v>
      </c>
      <c r="NY23" s="120"/>
      <c r="NZ23" s="120"/>
      <c r="OA23" s="120"/>
      <c r="OB23" s="120"/>
      <c r="OC23" s="153"/>
      <c r="OD23" s="119">
        <f>OD24+OD25+OD26</f>
        <v>0</v>
      </c>
      <c r="OE23" s="120">
        <f>OE24+OE25+OE26</f>
        <v>0</v>
      </c>
      <c r="OF23" s="120">
        <f>OF24+OF25+OF26</f>
        <v>0</v>
      </c>
      <c r="OG23" s="120">
        <f>OG24+OG25+OG26</f>
        <v>0</v>
      </c>
      <c r="OH23" s="121">
        <f t="shared" ref="OH23:OH34" si="144">SUM(OD23:OG23)</f>
        <v>0</v>
      </c>
      <c r="OI23" s="120"/>
      <c r="OJ23" s="120"/>
      <c r="OK23" s="120"/>
      <c r="OL23" s="120"/>
      <c r="OM23" s="153"/>
      <c r="ON23" s="119">
        <f>ON24+ON25+ON26</f>
        <v>0</v>
      </c>
      <c r="OO23" s="120">
        <f>OO24+OO25+OO26</f>
        <v>0</v>
      </c>
      <c r="OP23" s="120">
        <f>OP24+OP25+OP26</f>
        <v>0</v>
      </c>
      <c r="OQ23" s="120">
        <f>OQ24+OQ25+OQ26</f>
        <v>0</v>
      </c>
      <c r="OR23" s="121">
        <f t="shared" ref="OR23:OR34" si="145">SUM(ON23:OQ23)</f>
        <v>0</v>
      </c>
      <c r="OS23" s="120"/>
      <c r="OT23" s="120"/>
      <c r="OU23" s="120"/>
      <c r="OV23" s="120"/>
      <c r="OW23" s="153"/>
      <c r="OX23" s="119">
        <f>OX24+OX25+OX26</f>
        <v>0</v>
      </c>
      <c r="OY23" s="120">
        <f>OY24+OY25+OY26</f>
        <v>0</v>
      </c>
      <c r="OZ23" s="120">
        <f>OZ24+OZ25+OZ26</f>
        <v>0</v>
      </c>
      <c r="PA23" s="120">
        <f>PA24+PA25+PA26</f>
        <v>0</v>
      </c>
      <c r="PB23" s="121">
        <f t="shared" ref="PB23:PB34" si="146">SUM(OX23:PA23)</f>
        <v>0</v>
      </c>
      <c r="PC23" s="120"/>
      <c r="PD23" s="120"/>
      <c r="PE23" s="120"/>
      <c r="PF23" s="120"/>
      <c r="PG23" s="153"/>
      <c r="PH23" s="119">
        <f>PH24+PH25+PH26</f>
        <v>0</v>
      </c>
      <c r="PI23" s="120">
        <f>PI24+PI25+PI26</f>
        <v>0</v>
      </c>
      <c r="PJ23" s="120">
        <f>PJ24+PJ25+PJ26</f>
        <v>0</v>
      </c>
      <c r="PK23" s="120">
        <f>PK24+PK25+PK26</f>
        <v>0</v>
      </c>
      <c r="PL23" s="121">
        <f t="shared" ref="PL23:PL34" si="147">SUM(PH23:PK23)</f>
        <v>0</v>
      </c>
      <c r="PM23" s="120"/>
      <c r="PN23" s="120"/>
      <c r="PO23" s="120"/>
      <c r="PP23" s="120"/>
      <c r="PQ23" s="153"/>
      <c r="PR23" s="119">
        <f>PR24+PR25+PR26</f>
        <v>0</v>
      </c>
      <c r="PS23" s="120">
        <f>PS24+PS25+PS26</f>
        <v>0</v>
      </c>
      <c r="PT23" s="120">
        <f>PT24+PT25+PT26</f>
        <v>0</v>
      </c>
      <c r="PU23" s="120">
        <f>PU24+PU25+PU26</f>
        <v>0</v>
      </c>
      <c r="PV23" s="121">
        <f t="shared" ref="PV23:PV34" si="148">SUM(PR23:PU23)</f>
        <v>0</v>
      </c>
      <c r="PW23" s="120"/>
      <c r="PX23" s="120"/>
      <c r="PY23" s="120"/>
      <c r="PZ23" s="120"/>
      <c r="QA23" s="153"/>
      <c r="QB23" s="119">
        <f>QB24+QB25+QB26</f>
        <v>0</v>
      </c>
      <c r="QC23" s="119">
        <f>QC24+QC25+QC26</f>
        <v>0</v>
      </c>
      <c r="QD23" s="119">
        <f>QD24+QD25+QD26</f>
        <v>0</v>
      </c>
      <c r="QE23" s="119">
        <f>QE24+QE25+QE26</f>
        <v>0</v>
      </c>
      <c r="QF23" s="121">
        <f t="shared" ref="QF23:QF34" si="149">SUM(QB23:QE23)</f>
        <v>0</v>
      </c>
      <c r="QG23" s="120"/>
      <c r="QH23" s="120"/>
      <c r="QI23" s="120"/>
      <c r="QJ23" s="120"/>
      <c r="QK23" s="153"/>
      <c r="QL23" s="267"/>
      <c r="QM23" s="267"/>
      <c r="QN23" s="267"/>
      <c r="QO23" s="287">
        <f t="shared" ref="QO23:QO68" si="150">D23+N23+X23+AH23+AR23+BB23+BL23+BV23+CF23+CP23+CZ23+DJ23+DT23+ED23+EN23+EX23+FH23+FR23+GB23+GL23+GV23+HF23+HP23+HZ23+IJ23+IT23+JD23+JN23+JX23+KH23+KR23+LB23+LL23+LV23+MF23+MP23+MZ23+NJ23+NT23+OD23+ON23+OX23+PH23+PR23+QB23</f>
        <v>795</v>
      </c>
      <c r="QP23" s="287">
        <f t="shared" ref="QP23:QP68" si="151">E23+O23+Y23+AI23+AS23+BC23+BM23+BW23+CG23+CQ23+DA23+DK23+DU23+EE23+EO23+EY23+FI23+FS23+GC23+GM23+GW23+HG23+HQ23+IA23+IK23+IU23+JE23+JO23+JY23+KI23+KS23+LC23+LM23+LW23+MG23+MQ23+NA23+NK23+NU23+OE23+OO23+OY23+PI23+PS23+QC23</f>
        <v>1559</v>
      </c>
      <c r="QQ23" s="287">
        <f t="shared" ref="QQ23:QQ68" si="152">F23+P23+Z23+AJ23+AT23+BD23+BN23+BX23+CH23+CR23+DB23+DL23+DV23+EF23+EP23+EZ23+FJ23+FT23+GD23+GN23+GX23+HH23+HR23+IB23+IL23+IV23+JF23+JP23+JZ23+KJ23+KT23+LD23+LN23+LX23+MH23+MR23+NB23+NL23+NV23+OF23+OP23+OZ23+PJ23+PT23+QD23</f>
        <v>0</v>
      </c>
      <c r="QR23" s="287">
        <f t="shared" ref="QR23:QR68" si="153">G23+Q23+AA23+AK23+AU23+BE23+BO23+BY23+CI23+CS23+DC23+DM23+DW23+EG23+EQ23+FA23+FK23+FU23+GE23+GO23+GY23+HI23+HS23+IC23+IM23+IW23+JG23+JQ23+KA23+KK23+KU23+LE23+LO23+LY23+MI23+MS23+NC23+NM23+NW23+OG23+OQ23+PA23+PK23+PU23+QE23</f>
        <v>0</v>
      </c>
      <c r="QS23" s="287">
        <f t="shared" si="63"/>
        <v>2354</v>
      </c>
      <c r="QT23" s="287">
        <f t="shared" si="64"/>
        <v>0</v>
      </c>
      <c r="QU23" s="287">
        <f t="shared" ref="QU23:QU40" si="154">QO23+QQ23</f>
        <v>795</v>
      </c>
      <c r="QV23" s="287">
        <f t="shared" si="77"/>
        <v>1559</v>
      </c>
      <c r="QW23" s="287">
        <f t="shared" ref="QW23:QW68" si="155">QU23+QV23</f>
        <v>2354</v>
      </c>
      <c r="QX23" s="287">
        <f t="shared" ref="QX23:QX68" si="156">I23+S23+AC23+AM23+AW23+BG23+BQ23+CA23+CK23+CU23+DE23+DO23+DY23+EI23+ES23+FC23+FM23+FW23+GG23+GQ23+HA23+HK23+HU23+IE23+IO23+IY23+JI23+JS23+KC23+KM23+KW23+LG23+LQ23+MA23+MK23+MU23+NE23+NO23+NY23+OI23+OS23+PC23+PM23+PW23+QG23</f>
        <v>0</v>
      </c>
      <c r="QY23" s="287">
        <f t="shared" ref="QY23:QY68" si="157">J23+T23+AD23+AN23+AX23+BH23+BR23+CB23+CL23+CV23+DF23+DP23+DZ23+EJ23+ET23+FD23+FN23+FX23+GH23+GR23+HB23+HL23+HV23+IF23+IP23+IZ23+JJ23+JT23+KD23+KN23+KX23+LH23+LR23+MB23+ML23+MV23+NF23+NP23+NZ23+OJ23+OT23+PD23+PN23+PX23+QH23</f>
        <v>0</v>
      </c>
      <c r="QZ23" s="287">
        <f t="shared" ref="QZ23:QZ68" si="158">K23+U23+AE23+AO23+AY23+BI23+BS23+CC23+CM23+CW23+DG23+DQ23+EA23+EK23+EU23+FE23+FO23+FY23+GI23+GS23+HC23+HM23+HW23+IG23+IQ23+JA23+JK23+JU23+KE23+KO23+KY23+LI23+LS23+MC23+MM23+MW23+NG23+NQ23+OA23+OK23+OU23+PE23+PO23+PY23+QI23</f>
        <v>0</v>
      </c>
      <c r="RA23" s="287">
        <f t="shared" ref="RA23:RA68" si="159">L23+V23+AF23+AP23+AZ23+BJ23+BT23+CD23+CN23+CX23+DH23+DR23+EB23+EL23+EV23+FF23+FP23+FZ23+GJ23+GT23+HD23+HN23+HX23+IH23+IR23+JB23+JL23+JV23+KF23+KP23+KZ23+LJ23+LT23+MD23+MN23+MX23+NH23+NR23+OB23+OL23+OV23+PF23+PP23+PZ23+QJ23</f>
        <v>0</v>
      </c>
      <c r="RB23" s="295">
        <f t="shared" ref="RB23:RB68" si="160">IF(QW23=0,0,(QX23+QY23+QZ23+RA23)/QW23)</f>
        <v>0</v>
      </c>
    </row>
    <row r="24" ht="16.35" spans="2:470">
      <c r="B24" s="38"/>
      <c r="C24" s="39" t="s">
        <v>95</v>
      </c>
      <c r="D24" s="86">
        <v>42</v>
      </c>
      <c r="E24" s="86">
        <v>29</v>
      </c>
      <c r="F24" s="86"/>
      <c r="G24" s="86"/>
      <c r="H24" s="123">
        <f t="shared" si="101"/>
        <v>71</v>
      </c>
      <c r="I24" s="86"/>
      <c r="J24" s="86"/>
      <c r="K24" s="86"/>
      <c r="L24" s="122"/>
      <c r="M24" s="156"/>
      <c r="N24" s="86">
        <v>46</v>
      </c>
      <c r="O24" s="86">
        <v>63</v>
      </c>
      <c r="P24" s="86"/>
      <c r="Q24" s="86"/>
      <c r="R24" s="123">
        <f t="shared" si="103"/>
        <v>109</v>
      </c>
      <c r="S24" s="86"/>
      <c r="T24" s="86"/>
      <c r="U24" s="86"/>
      <c r="V24" s="86"/>
      <c r="W24" s="156"/>
      <c r="X24" s="122">
        <v>40</v>
      </c>
      <c r="Y24" s="86">
        <v>60</v>
      </c>
      <c r="Z24" s="86"/>
      <c r="AA24" s="86"/>
      <c r="AB24" s="123">
        <f t="shared" si="105"/>
        <v>100</v>
      </c>
      <c r="AC24" s="86"/>
      <c r="AD24" s="86"/>
      <c r="AE24" s="86"/>
      <c r="AF24" s="86"/>
      <c r="AG24" s="156"/>
      <c r="AH24" s="122">
        <v>39</v>
      </c>
      <c r="AI24" s="86">
        <v>59</v>
      </c>
      <c r="AJ24" s="86"/>
      <c r="AK24" s="86"/>
      <c r="AL24" s="123">
        <f t="shared" si="107"/>
        <v>98</v>
      </c>
      <c r="AM24" s="86"/>
      <c r="AN24" s="86"/>
      <c r="AO24" s="86"/>
      <c r="AP24" s="86"/>
      <c r="AQ24" s="154"/>
      <c r="AR24" s="172">
        <v>39</v>
      </c>
      <c r="AS24" s="172">
        <v>58</v>
      </c>
      <c r="AT24" s="86"/>
      <c r="AU24" s="86"/>
      <c r="AV24" s="123">
        <f t="shared" si="109"/>
        <v>97</v>
      </c>
      <c r="AW24" s="86"/>
      <c r="AX24" s="86"/>
      <c r="AY24" s="86"/>
      <c r="AZ24" s="86"/>
      <c r="BA24" s="156"/>
      <c r="BB24" s="86">
        <v>42</v>
      </c>
      <c r="BC24" s="86">
        <v>59</v>
      </c>
      <c r="BD24" s="86"/>
      <c r="BE24" s="86"/>
      <c r="BF24" s="123">
        <f t="shared" si="111"/>
        <v>101</v>
      </c>
      <c r="BG24" s="86"/>
      <c r="BH24" s="86"/>
      <c r="BI24" s="86"/>
      <c r="BJ24" s="86"/>
      <c r="BK24" s="156"/>
      <c r="BL24" s="122">
        <v>43</v>
      </c>
      <c r="BM24" s="86">
        <v>60</v>
      </c>
      <c r="BN24" s="86"/>
      <c r="BO24" s="86"/>
      <c r="BP24" s="123">
        <f t="shared" si="113"/>
        <v>103</v>
      </c>
      <c r="BQ24" s="86"/>
      <c r="BR24" s="86"/>
      <c r="BS24" s="86"/>
      <c r="BT24" s="86"/>
      <c r="BU24" s="156"/>
      <c r="BV24" s="122">
        <v>37</v>
      </c>
      <c r="BW24" s="86">
        <v>57</v>
      </c>
      <c r="BX24" s="86"/>
      <c r="BY24" s="86"/>
      <c r="BZ24" s="123">
        <f t="shared" si="98"/>
        <v>94</v>
      </c>
      <c r="CA24" s="86"/>
      <c r="CB24" s="86"/>
      <c r="CC24" s="86"/>
      <c r="CD24" s="86"/>
      <c r="CE24" s="156"/>
      <c r="CF24" s="86">
        <v>32</v>
      </c>
      <c r="CG24" s="86">
        <v>61</v>
      </c>
      <c r="CH24" s="86"/>
      <c r="CI24" s="86"/>
      <c r="CJ24" s="123">
        <f t="shared" si="90"/>
        <v>93</v>
      </c>
      <c r="CK24" s="86"/>
      <c r="CL24" s="86"/>
      <c r="CM24" s="86"/>
      <c r="CN24" s="86"/>
      <c r="CO24" s="156"/>
      <c r="CP24" s="122">
        <v>29</v>
      </c>
      <c r="CQ24" s="127">
        <v>68</v>
      </c>
      <c r="CR24" s="86"/>
      <c r="CS24" s="166"/>
      <c r="CT24" s="123">
        <f t="shared" si="114"/>
        <v>97</v>
      </c>
      <c r="CU24" s="86"/>
      <c r="CV24" s="86"/>
      <c r="CW24" s="86"/>
      <c r="CX24" s="86"/>
      <c r="CY24" s="156"/>
      <c r="CZ24" s="122">
        <v>43</v>
      </c>
      <c r="DA24" s="86">
        <v>60</v>
      </c>
      <c r="DB24" s="86"/>
      <c r="DC24" s="86"/>
      <c r="DD24" s="135">
        <f t="shared" si="115"/>
        <v>103</v>
      </c>
      <c r="DE24" s="86"/>
      <c r="DF24" s="86"/>
      <c r="DG24" s="86"/>
      <c r="DH24" s="86"/>
      <c r="DI24" s="156"/>
      <c r="DJ24" s="122"/>
      <c r="DK24" s="86"/>
      <c r="DL24" s="86"/>
      <c r="DM24" s="86"/>
      <c r="DN24" s="123">
        <f t="shared" si="116"/>
        <v>0</v>
      </c>
      <c r="DO24" s="86"/>
      <c r="DP24" s="86"/>
      <c r="DQ24" s="86"/>
      <c r="DR24" s="86"/>
      <c r="DS24" s="154"/>
      <c r="DT24" s="127"/>
      <c r="DU24" s="86"/>
      <c r="DV24" s="86"/>
      <c r="DW24" s="166"/>
      <c r="DX24" s="123">
        <f t="shared" si="117"/>
        <v>0</v>
      </c>
      <c r="DY24" s="86"/>
      <c r="DZ24" s="86"/>
      <c r="EA24" s="86"/>
      <c r="EB24" s="86"/>
      <c r="EC24" s="156"/>
      <c r="ED24" s="122"/>
      <c r="EE24" s="86"/>
      <c r="EF24" s="86"/>
      <c r="EG24" s="86"/>
      <c r="EH24" s="123">
        <f t="shared" si="118"/>
        <v>0</v>
      </c>
      <c r="EI24" s="86"/>
      <c r="EJ24" s="86"/>
      <c r="EK24" s="86"/>
      <c r="EL24" s="86"/>
      <c r="EM24" s="156"/>
      <c r="EN24" s="122"/>
      <c r="EO24" s="86"/>
      <c r="EP24" s="86"/>
      <c r="EQ24" s="86"/>
      <c r="ER24" s="123">
        <f t="shared" si="119"/>
        <v>0</v>
      </c>
      <c r="ES24" s="86"/>
      <c r="ET24" s="86"/>
      <c r="EU24" s="86"/>
      <c r="EV24" s="122"/>
      <c r="EW24" s="156"/>
      <c r="EX24" s="122"/>
      <c r="EY24" s="86"/>
      <c r="EZ24" s="86"/>
      <c r="FA24" s="86"/>
      <c r="FB24" s="123">
        <f t="shared" si="120"/>
        <v>0</v>
      </c>
      <c r="FC24" s="86"/>
      <c r="FD24" s="86"/>
      <c r="FE24" s="86"/>
      <c r="FF24" s="122"/>
      <c r="FG24" s="156"/>
      <c r="FH24" s="122"/>
      <c r="FI24" s="86"/>
      <c r="FJ24" s="86"/>
      <c r="FK24" s="86"/>
      <c r="FL24" s="123">
        <f t="shared" si="121"/>
        <v>0</v>
      </c>
      <c r="FM24" s="86"/>
      <c r="FN24" s="86"/>
      <c r="FO24" s="86"/>
      <c r="FP24" s="86"/>
      <c r="FQ24" s="156"/>
      <c r="FR24" s="122"/>
      <c r="FS24" s="86"/>
      <c r="FT24" s="86"/>
      <c r="FU24" s="86"/>
      <c r="FV24" s="123">
        <f t="shared" si="122"/>
        <v>0</v>
      </c>
      <c r="FW24" s="86"/>
      <c r="FX24" s="86"/>
      <c r="FY24" s="86"/>
      <c r="FZ24" s="86"/>
      <c r="GA24" s="202"/>
      <c r="GB24" s="86"/>
      <c r="GC24" s="86"/>
      <c r="GD24" s="86"/>
      <c r="GE24" s="86"/>
      <c r="GF24" s="123">
        <f t="shared" si="123"/>
        <v>0</v>
      </c>
      <c r="GG24" s="86"/>
      <c r="GH24" s="86"/>
      <c r="GI24" s="86"/>
      <c r="GJ24" s="86"/>
      <c r="GK24" s="156"/>
      <c r="GL24" s="122"/>
      <c r="GM24" s="86"/>
      <c r="GN24" s="86"/>
      <c r="GO24" s="86"/>
      <c r="GP24" s="216">
        <f t="shared" si="124"/>
        <v>0</v>
      </c>
      <c r="GQ24" s="86"/>
      <c r="GR24" s="86"/>
      <c r="GS24" s="86"/>
      <c r="GT24" s="86"/>
      <c r="GU24" s="156"/>
      <c r="GV24" s="122"/>
      <c r="GW24" s="86"/>
      <c r="GX24" s="86"/>
      <c r="GY24" s="86"/>
      <c r="GZ24" s="123">
        <f t="shared" si="125"/>
        <v>0</v>
      </c>
      <c r="HA24" s="86"/>
      <c r="HB24" s="86"/>
      <c r="HC24" s="86"/>
      <c r="HD24" s="86"/>
      <c r="HE24" s="156"/>
      <c r="HF24" s="122"/>
      <c r="HG24" s="86"/>
      <c r="HH24" s="127"/>
      <c r="HI24" s="223"/>
      <c r="HJ24" s="166">
        <f t="shared" si="126"/>
        <v>0</v>
      </c>
      <c r="HK24" s="86"/>
      <c r="HL24" s="86"/>
      <c r="HM24" s="86"/>
      <c r="HN24" s="86"/>
      <c r="HO24" s="156"/>
      <c r="HP24" s="122"/>
      <c r="HQ24" s="86"/>
      <c r="HR24" s="86"/>
      <c r="HS24" s="86"/>
      <c r="HT24" s="123">
        <f t="shared" si="127"/>
        <v>0</v>
      </c>
      <c r="HU24" s="86"/>
      <c r="HV24" s="86"/>
      <c r="HW24" s="86"/>
      <c r="HX24" s="86"/>
      <c r="HY24" s="156"/>
      <c r="HZ24" s="122"/>
      <c r="IA24" s="86"/>
      <c r="IB24" s="86"/>
      <c r="IC24" s="86"/>
      <c r="ID24" s="123">
        <f t="shared" si="128"/>
        <v>0</v>
      </c>
      <c r="IE24" s="86"/>
      <c r="IF24" s="86"/>
      <c r="IG24" s="86"/>
      <c r="IH24" s="86"/>
      <c r="II24" s="154"/>
      <c r="IJ24" s="127"/>
      <c r="IK24" s="86"/>
      <c r="IL24" s="86"/>
      <c r="IM24" s="166"/>
      <c r="IN24" s="123">
        <f t="shared" si="129"/>
        <v>0</v>
      </c>
      <c r="IO24" s="86"/>
      <c r="IP24" s="86"/>
      <c r="IQ24" s="86"/>
      <c r="IR24" s="86"/>
      <c r="IS24" s="154"/>
      <c r="IT24" s="230"/>
      <c r="IU24" s="230"/>
      <c r="IV24" s="230"/>
      <c r="IW24" s="230"/>
      <c r="IX24" s="166">
        <f t="shared" si="130"/>
        <v>0</v>
      </c>
      <c r="IY24" s="86"/>
      <c r="IZ24" s="86"/>
      <c r="JA24" s="86"/>
      <c r="JB24" s="86"/>
      <c r="JC24" s="156"/>
      <c r="JD24" s="122"/>
      <c r="JE24" s="86"/>
      <c r="JF24" s="86"/>
      <c r="JG24" s="86"/>
      <c r="JH24" s="123">
        <f t="shared" si="131"/>
        <v>0</v>
      </c>
      <c r="JI24" s="86"/>
      <c r="JJ24" s="86"/>
      <c r="JK24" s="86"/>
      <c r="JL24" s="86"/>
      <c r="JM24" s="156"/>
      <c r="JN24" s="122"/>
      <c r="JO24" s="86"/>
      <c r="JP24" s="86"/>
      <c r="JQ24" s="86"/>
      <c r="JR24" s="123">
        <f t="shared" si="132"/>
        <v>0</v>
      </c>
      <c r="JS24" s="86"/>
      <c r="JT24" s="86"/>
      <c r="JU24" s="86"/>
      <c r="JV24" s="86"/>
      <c r="JW24" s="156"/>
      <c r="JX24" s="122"/>
      <c r="JY24" s="86"/>
      <c r="JZ24" s="86">
        <v>0</v>
      </c>
      <c r="KA24" s="86">
        <v>0</v>
      </c>
      <c r="KB24" s="123">
        <f t="shared" si="133"/>
        <v>0</v>
      </c>
      <c r="KC24" s="86"/>
      <c r="KD24" s="86"/>
      <c r="KE24" s="86"/>
      <c r="KF24" s="86"/>
      <c r="KG24" s="156"/>
      <c r="KH24" s="122"/>
      <c r="KI24" s="86"/>
      <c r="KJ24" s="86"/>
      <c r="KK24" s="86"/>
      <c r="KL24" s="123">
        <f t="shared" si="134"/>
        <v>0</v>
      </c>
      <c r="KM24" s="86"/>
      <c r="KN24" s="86"/>
      <c r="KO24" s="86"/>
      <c r="KP24" s="86"/>
      <c r="KQ24" s="156"/>
      <c r="KR24" s="122"/>
      <c r="KS24" s="86"/>
      <c r="KT24" s="86"/>
      <c r="KU24" s="86"/>
      <c r="KV24" s="123">
        <f t="shared" si="135"/>
        <v>0</v>
      </c>
      <c r="KW24" s="86"/>
      <c r="KX24" s="86"/>
      <c r="KY24" s="86"/>
      <c r="KZ24" s="86"/>
      <c r="LA24" s="156"/>
      <c r="LB24" s="122"/>
      <c r="LC24" s="86"/>
      <c r="LD24" s="86"/>
      <c r="LE24" s="86"/>
      <c r="LF24" s="123">
        <f t="shared" si="136"/>
        <v>0</v>
      </c>
      <c r="LG24" s="86"/>
      <c r="LH24" s="86"/>
      <c r="LI24" s="86"/>
      <c r="LJ24" s="86"/>
      <c r="LK24" s="156"/>
      <c r="LL24" s="122"/>
      <c r="LM24" s="86"/>
      <c r="LN24" s="86"/>
      <c r="LO24" s="86"/>
      <c r="LP24" s="123">
        <f t="shared" si="137"/>
        <v>0</v>
      </c>
      <c r="LQ24" s="86"/>
      <c r="LR24" s="86"/>
      <c r="LS24" s="86"/>
      <c r="LT24" s="86"/>
      <c r="LU24" s="154"/>
      <c r="LV24" s="127"/>
      <c r="LW24" s="86"/>
      <c r="LX24" s="86"/>
      <c r="LY24" s="86"/>
      <c r="LZ24" s="123">
        <f t="shared" si="138"/>
        <v>0</v>
      </c>
      <c r="MA24" s="86"/>
      <c r="MB24" s="86"/>
      <c r="MC24" s="86"/>
      <c r="MD24" s="86"/>
      <c r="ME24" s="154"/>
      <c r="MF24" s="122"/>
      <c r="MG24" s="86"/>
      <c r="MH24" s="86"/>
      <c r="MI24" s="86"/>
      <c r="MJ24" s="123">
        <f t="shared" si="139"/>
        <v>0</v>
      </c>
      <c r="MK24" s="86"/>
      <c r="ML24" s="86"/>
      <c r="MM24" s="86"/>
      <c r="MN24" s="86"/>
      <c r="MO24" s="156"/>
      <c r="MP24" s="86"/>
      <c r="MQ24" s="86"/>
      <c r="MR24" s="86"/>
      <c r="MS24" s="86"/>
      <c r="MT24" s="123">
        <f t="shared" si="140"/>
        <v>0</v>
      </c>
      <c r="MU24" s="86"/>
      <c r="MV24" s="86"/>
      <c r="MW24" s="86"/>
      <c r="MX24" s="86"/>
      <c r="MY24" s="156"/>
      <c r="MZ24" s="122"/>
      <c r="NA24" s="86"/>
      <c r="NB24" s="86"/>
      <c r="NC24" s="86"/>
      <c r="ND24" s="123">
        <f t="shared" si="141"/>
        <v>0</v>
      </c>
      <c r="NE24" s="86"/>
      <c r="NF24" s="86"/>
      <c r="NG24" s="86"/>
      <c r="NH24" s="86"/>
      <c r="NI24" s="156"/>
      <c r="NJ24" s="122"/>
      <c r="NK24" s="86"/>
      <c r="NL24" s="86"/>
      <c r="NM24" s="86"/>
      <c r="NN24" s="123">
        <f t="shared" si="142"/>
        <v>0</v>
      </c>
      <c r="NO24" s="86"/>
      <c r="NP24" s="86"/>
      <c r="NQ24" s="86"/>
      <c r="NR24" s="86"/>
      <c r="NS24" s="156"/>
      <c r="NT24" s="122"/>
      <c r="NU24" s="86"/>
      <c r="NV24" s="86"/>
      <c r="NW24" s="86"/>
      <c r="NX24" s="123">
        <f t="shared" si="143"/>
        <v>0</v>
      </c>
      <c r="NY24" s="86"/>
      <c r="NZ24" s="86"/>
      <c r="OA24" s="86"/>
      <c r="OB24" s="86"/>
      <c r="OC24" s="156"/>
      <c r="OD24" s="122"/>
      <c r="OE24" s="86"/>
      <c r="OF24" s="86"/>
      <c r="OG24" s="86"/>
      <c r="OH24" s="123">
        <f t="shared" si="144"/>
        <v>0</v>
      </c>
      <c r="OI24" s="86"/>
      <c r="OJ24" s="86"/>
      <c r="OK24" s="86"/>
      <c r="OL24" s="86"/>
      <c r="OM24" s="156"/>
      <c r="ON24" s="122"/>
      <c r="OO24" s="86"/>
      <c r="OP24" s="86"/>
      <c r="OQ24" s="86"/>
      <c r="OR24" s="123">
        <f t="shared" si="145"/>
        <v>0</v>
      </c>
      <c r="OS24" s="86"/>
      <c r="OT24" s="86"/>
      <c r="OU24" s="86"/>
      <c r="OV24" s="86"/>
      <c r="OW24" s="156"/>
      <c r="OX24" s="122"/>
      <c r="OY24" s="86"/>
      <c r="OZ24" s="86"/>
      <c r="PA24" s="86"/>
      <c r="PB24" s="123">
        <f t="shared" si="146"/>
        <v>0</v>
      </c>
      <c r="PC24" s="86"/>
      <c r="PD24" s="86"/>
      <c r="PE24" s="86"/>
      <c r="PF24" s="86"/>
      <c r="PG24" s="156"/>
      <c r="PH24" s="122"/>
      <c r="PI24" s="86"/>
      <c r="PJ24" s="86"/>
      <c r="PK24" s="86"/>
      <c r="PL24" s="123">
        <f t="shared" si="147"/>
        <v>0</v>
      </c>
      <c r="PM24" s="86"/>
      <c r="PN24" s="86"/>
      <c r="PO24" s="86"/>
      <c r="PP24" s="86"/>
      <c r="PQ24" s="156"/>
      <c r="PR24" s="122"/>
      <c r="PS24" s="86"/>
      <c r="PT24" s="86"/>
      <c r="PU24" s="86"/>
      <c r="PV24" s="123">
        <f t="shared" si="148"/>
        <v>0</v>
      </c>
      <c r="PW24" s="86"/>
      <c r="PX24" s="86"/>
      <c r="PY24" s="86"/>
      <c r="PZ24" s="86"/>
      <c r="QA24" s="156"/>
      <c r="QB24" s="122"/>
      <c r="QC24" s="86"/>
      <c r="QD24" s="86"/>
      <c r="QE24" s="86"/>
      <c r="QF24" s="123">
        <f t="shared" si="149"/>
        <v>0</v>
      </c>
      <c r="QG24" s="86"/>
      <c r="QH24" s="86"/>
      <c r="QI24" s="86"/>
      <c r="QJ24" s="86"/>
      <c r="QK24" s="156"/>
      <c r="QL24" s="268"/>
      <c r="QM24" s="268"/>
      <c r="QN24" s="268"/>
      <c r="QO24" s="284">
        <f t="shared" si="150"/>
        <v>432</v>
      </c>
      <c r="QP24" s="284">
        <f t="shared" si="151"/>
        <v>634</v>
      </c>
      <c r="QQ24" s="284">
        <f t="shared" si="152"/>
        <v>0</v>
      </c>
      <c r="QR24" s="284">
        <f t="shared" si="153"/>
        <v>0</v>
      </c>
      <c r="QS24" s="284">
        <f t="shared" si="63"/>
        <v>1066</v>
      </c>
      <c r="QT24" s="284">
        <f t="shared" si="64"/>
        <v>0</v>
      </c>
      <c r="QU24" s="284">
        <f t="shared" si="154"/>
        <v>432</v>
      </c>
      <c r="QV24" s="285">
        <f t="shared" si="77"/>
        <v>634</v>
      </c>
      <c r="QW24" s="285">
        <f t="shared" si="155"/>
        <v>1066</v>
      </c>
      <c r="QX24" s="285">
        <f t="shared" si="156"/>
        <v>0</v>
      </c>
      <c r="QY24" s="285">
        <f t="shared" si="157"/>
        <v>0</v>
      </c>
      <c r="QZ24" s="285">
        <f t="shared" si="158"/>
        <v>0</v>
      </c>
      <c r="RA24" s="285">
        <f t="shared" si="159"/>
        <v>0</v>
      </c>
      <c r="RB24" s="295">
        <f t="shared" si="160"/>
        <v>0</v>
      </c>
    </row>
    <row r="25" ht="16.35" spans="2:470">
      <c r="B25" s="38"/>
      <c r="C25" s="39" t="s">
        <v>96</v>
      </c>
      <c r="D25" s="86">
        <v>11</v>
      </c>
      <c r="E25" s="86"/>
      <c r="F25" s="86"/>
      <c r="G25" s="86"/>
      <c r="H25" s="123">
        <f t="shared" si="101"/>
        <v>11</v>
      </c>
      <c r="I25" s="86"/>
      <c r="J25" s="86"/>
      <c r="K25" s="86"/>
      <c r="L25" s="122"/>
      <c r="M25" s="156"/>
      <c r="N25" s="86">
        <v>6</v>
      </c>
      <c r="O25" s="86">
        <v>20</v>
      </c>
      <c r="P25" s="86"/>
      <c r="Q25" s="86"/>
      <c r="R25" s="123">
        <f t="shared" si="103"/>
        <v>26</v>
      </c>
      <c r="S25" s="86"/>
      <c r="T25" s="86"/>
      <c r="U25" s="86"/>
      <c r="V25" s="86"/>
      <c r="W25" s="156"/>
      <c r="X25" s="122">
        <v>21</v>
      </c>
      <c r="Y25" s="86"/>
      <c r="Z25" s="86"/>
      <c r="AA25" s="86"/>
      <c r="AB25" s="123">
        <f t="shared" si="105"/>
        <v>21</v>
      </c>
      <c r="AC25" s="86"/>
      <c r="AD25" s="86"/>
      <c r="AE25" s="86"/>
      <c r="AF25" s="86"/>
      <c r="AG25" s="156"/>
      <c r="AH25" s="122">
        <v>6</v>
      </c>
      <c r="AI25" s="86">
        <v>8</v>
      </c>
      <c r="AJ25" s="86"/>
      <c r="AK25" s="86"/>
      <c r="AL25" s="123">
        <f t="shared" si="107"/>
        <v>14</v>
      </c>
      <c r="AM25" s="86"/>
      <c r="AN25" s="86"/>
      <c r="AO25" s="86"/>
      <c r="AP25" s="86"/>
      <c r="AQ25" s="156"/>
      <c r="AR25" s="86">
        <v>10</v>
      </c>
      <c r="AS25" s="86">
        <v>15</v>
      </c>
      <c r="AT25" s="86"/>
      <c r="AU25" s="86"/>
      <c r="AV25" s="123">
        <f t="shared" si="109"/>
        <v>25</v>
      </c>
      <c r="AW25" s="86"/>
      <c r="AX25" s="86"/>
      <c r="AY25" s="86"/>
      <c r="AZ25" s="86"/>
      <c r="BA25" s="156"/>
      <c r="BB25" s="86">
        <v>10</v>
      </c>
      <c r="BC25" s="86">
        <v>20</v>
      </c>
      <c r="BD25" s="86"/>
      <c r="BE25" s="86"/>
      <c r="BF25" s="123">
        <f t="shared" si="111"/>
        <v>30</v>
      </c>
      <c r="BG25" s="86"/>
      <c r="BH25" s="86"/>
      <c r="BI25" s="86"/>
      <c r="BJ25" s="86"/>
      <c r="BK25" s="156"/>
      <c r="BL25" s="122">
        <v>11</v>
      </c>
      <c r="BM25" s="86">
        <v>12</v>
      </c>
      <c r="BN25" s="86"/>
      <c r="BO25" s="86"/>
      <c r="BP25" s="123">
        <f t="shared" si="113"/>
        <v>23</v>
      </c>
      <c r="BQ25" s="86"/>
      <c r="BR25" s="86"/>
      <c r="BS25" s="86"/>
      <c r="BT25" s="86"/>
      <c r="BU25" s="156"/>
      <c r="BV25" s="122">
        <v>17</v>
      </c>
      <c r="BW25" s="86">
        <v>5</v>
      </c>
      <c r="BX25" s="86"/>
      <c r="BY25" s="86"/>
      <c r="BZ25" s="123">
        <f t="shared" si="98"/>
        <v>22</v>
      </c>
      <c r="CA25" s="86"/>
      <c r="CB25" s="86"/>
      <c r="CC25" s="86"/>
      <c r="CD25" s="86"/>
      <c r="CE25" s="156"/>
      <c r="CF25" s="86">
        <v>15</v>
      </c>
      <c r="CG25" s="86">
        <v>16</v>
      </c>
      <c r="CH25" s="86"/>
      <c r="CI25" s="86"/>
      <c r="CJ25" s="123">
        <f t="shared" si="90"/>
        <v>31</v>
      </c>
      <c r="CK25" s="86"/>
      <c r="CL25" s="86"/>
      <c r="CM25" s="86"/>
      <c r="CN25" s="86"/>
      <c r="CO25" s="156"/>
      <c r="CP25" s="122">
        <v>13</v>
      </c>
      <c r="CQ25" s="127">
        <v>20</v>
      </c>
      <c r="CR25" s="86"/>
      <c r="CS25" s="166"/>
      <c r="CT25" s="123">
        <f t="shared" si="114"/>
        <v>33</v>
      </c>
      <c r="CU25" s="86"/>
      <c r="CV25" s="86"/>
      <c r="CW25" s="86"/>
      <c r="CX25" s="86"/>
      <c r="CY25" s="156"/>
      <c r="CZ25" s="122">
        <v>17</v>
      </c>
      <c r="DA25" s="86">
        <v>19</v>
      </c>
      <c r="DB25" s="86"/>
      <c r="DC25" s="86"/>
      <c r="DD25" s="135">
        <f t="shared" si="115"/>
        <v>36</v>
      </c>
      <c r="DE25" s="86"/>
      <c r="DF25" s="86"/>
      <c r="DG25" s="86"/>
      <c r="DH25" s="86"/>
      <c r="DI25" s="156"/>
      <c r="DJ25" s="122"/>
      <c r="DK25" s="86"/>
      <c r="DL25" s="86"/>
      <c r="DM25" s="86"/>
      <c r="DN25" s="123">
        <f t="shared" si="116"/>
        <v>0</v>
      </c>
      <c r="DO25" s="86"/>
      <c r="DP25" s="86"/>
      <c r="DQ25" s="86"/>
      <c r="DR25" s="86"/>
      <c r="DS25" s="154"/>
      <c r="DT25" s="127"/>
      <c r="DU25" s="86"/>
      <c r="DV25" s="86"/>
      <c r="DW25" s="166"/>
      <c r="DX25" s="123">
        <f t="shared" si="117"/>
        <v>0</v>
      </c>
      <c r="DY25" s="86"/>
      <c r="DZ25" s="86"/>
      <c r="EA25" s="86"/>
      <c r="EB25" s="86"/>
      <c r="EC25" s="156"/>
      <c r="ED25" s="122"/>
      <c r="EE25" s="86"/>
      <c r="EF25" s="86"/>
      <c r="EG25" s="86"/>
      <c r="EH25" s="123">
        <f t="shared" si="118"/>
        <v>0</v>
      </c>
      <c r="EI25" s="86"/>
      <c r="EJ25" s="86"/>
      <c r="EK25" s="86"/>
      <c r="EL25" s="86"/>
      <c r="EM25" s="156"/>
      <c r="EN25" s="122"/>
      <c r="EO25" s="86"/>
      <c r="EP25" s="86"/>
      <c r="EQ25" s="86"/>
      <c r="ER25" s="123">
        <f t="shared" si="119"/>
        <v>0</v>
      </c>
      <c r="ES25" s="86"/>
      <c r="ET25" s="86"/>
      <c r="EU25" s="86"/>
      <c r="EV25" s="122"/>
      <c r="EW25" s="156"/>
      <c r="EX25" s="122"/>
      <c r="EY25" s="86"/>
      <c r="EZ25" s="86"/>
      <c r="FA25" s="86"/>
      <c r="FB25" s="123">
        <f t="shared" si="120"/>
        <v>0</v>
      </c>
      <c r="FC25" s="86"/>
      <c r="FD25" s="86"/>
      <c r="FE25" s="86"/>
      <c r="FF25" s="122"/>
      <c r="FG25" s="156"/>
      <c r="FH25" s="122"/>
      <c r="FI25" s="86"/>
      <c r="FJ25" s="86"/>
      <c r="FK25" s="86"/>
      <c r="FL25" s="123">
        <f t="shared" si="121"/>
        <v>0</v>
      </c>
      <c r="FM25" s="86"/>
      <c r="FN25" s="86"/>
      <c r="FO25" s="86"/>
      <c r="FP25" s="86"/>
      <c r="FQ25" s="156"/>
      <c r="FR25" s="122"/>
      <c r="FS25" s="86"/>
      <c r="FT25" s="86"/>
      <c r="FU25" s="86"/>
      <c r="FV25" s="123">
        <f t="shared" si="122"/>
        <v>0</v>
      </c>
      <c r="FW25" s="86"/>
      <c r="FX25" s="86"/>
      <c r="FY25" s="86"/>
      <c r="FZ25" s="86"/>
      <c r="GA25" s="202"/>
      <c r="GB25" s="86"/>
      <c r="GC25" s="86"/>
      <c r="GD25" s="86"/>
      <c r="GE25" s="86"/>
      <c r="GF25" s="123">
        <f t="shared" si="123"/>
        <v>0</v>
      </c>
      <c r="GG25" s="86"/>
      <c r="GH25" s="86"/>
      <c r="GI25" s="86"/>
      <c r="GJ25" s="86"/>
      <c r="GK25" s="156"/>
      <c r="GL25" s="122"/>
      <c r="GM25" s="86"/>
      <c r="GN25" s="86"/>
      <c r="GO25" s="86"/>
      <c r="GP25" s="216">
        <f t="shared" si="124"/>
        <v>0</v>
      </c>
      <c r="GQ25" s="86"/>
      <c r="GR25" s="86"/>
      <c r="GS25" s="86"/>
      <c r="GT25" s="86"/>
      <c r="GU25" s="156"/>
      <c r="GV25" s="122"/>
      <c r="GW25" s="86"/>
      <c r="GX25" s="86"/>
      <c r="GY25" s="86"/>
      <c r="GZ25" s="123">
        <f t="shared" si="125"/>
        <v>0</v>
      </c>
      <c r="HA25" s="86"/>
      <c r="HB25" s="86"/>
      <c r="HC25" s="86"/>
      <c r="HD25" s="86"/>
      <c r="HE25" s="156"/>
      <c r="HF25" s="122"/>
      <c r="HG25" s="86"/>
      <c r="HH25" s="127"/>
      <c r="HI25" s="223"/>
      <c r="HJ25" s="166">
        <f t="shared" si="126"/>
        <v>0</v>
      </c>
      <c r="HK25" s="86"/>
      <c r="HL25" s="86"/>
      <c r="HM25" s="86"/>
      <c r="HN25" s="86"/>
      <c r="HO25" s="156"/>
      <c r="HP25" s="122"/>
      <c r="HQ25" s="86"/>
      <c r="HR25" s="86"/>
      <c r="HS25" s="86"/>
      <c r="HT25" s="123">
        <f t="shared" si="127"/>
        <v>0</v>
      </c>
      <c r="HU25" s="86"/>
      <c r="HV25" s="86"/>
      <c r="HW25" s="86"/>
      <c r="HX25" s="86"/>
      <c r="HY25" s="156"/>
      <c r="HZ25" s="122"/>
      <c r="IA25" s="86"/>
      <c r="IB25" s="86"/>
      <c r="IC25" s="86"/>
      <c r="ID25" s="123">
        <f t="shared" si="128"/>
        <v>0</v>
      </c>
      <c r="IE25" s="86"/>
      <c r="IF25" s="86"/>
      <c r="IG25" s="86"/>
      <c r="IH25" s="86"/>
      <c r="II25" s="154"/>
      <c r="IJ25" s="127"/>
      <c r="IK25" s="86"/>
      <c r="IL25" s="86"/>
      <c r="IM25" s="166"/>
      <c r="IN25" s="123">
        <f t="shared" si="129"/>
        <v>0</v>
      </c>
      <c r="IO25" s="86"/>
      <c r="IP25" s="86"/>
      <c r="IQ25" s="86"/>
      <c r="IR25" s="86"/>
      <c r="IS25" s="154"/>
      <c r="IT25" s="230"/>
      <c r="IU25" s="230"/>
      <c r="IV25" s="230"/>
      <c r="IW25" s="230"/>
      <c r="IX25" s="166">
        <f t="shared" si="130"/>
        <v>0</v>
      </c>
      <c r="IY25" s="86"/>
      <c r="IZ25" s="86"/>
      <c r="JA25" s="86"/>
      <c r="JB25" s="86"/>
      <c r="JC25" s="156"/>
      <c r="JD25" s="122"/>
      <c r="JE25" s="86"/>
      <c r="JF25" s="86"/>
      <c r="JG25" s="86"/>
      <c r="JH25" s="123">
        <f t="shared" si="131"/>
        <v>0</v>
      </c>
      <c r="JI25" s="86"/>
      <c r="JJ25" s="86"/>
      <c r="JK25" s="86"/>
      <c r="JL25" s="86"/>
      <c r="JM25" s="156"/>
      <c r="JN25" s="122"/>
      <c r="JO25" s="86"/>
      <c r="JP25" s="86"/>
      <c r="JQ25" s="86"/>
      <c r="JR25" s="123">
        <f t="shared" si="132"/>
        <v>0</v>
      </c>
      <c r="JS25" s="86"/>
      <c r="JT25" s="86"/>
      <c r="JU25" s="86"/>
      <c r="JV25" s="86"/>
      <c r="JW25" s="156"/>
      <c r="JX25" s="122"/>
      <c r="JY25" s="86"/>
      <c r="JZ25" s="86">
        <v>0</v>
      </c>
      <c r="KA25" s="86">
        <v>0</v>
      </c>
      <c r="KB25" s="123">
        <f t="shared" si="133"/>
        <v>0</v>
      </c>
      <c r="KC25" s="86"/>
      <c r="KD25" s="86"/>
      <c r="KE25" s="86"/>
      <c r="KF25" s="86"/>
      <c r="KG25" s="156"/>
      <c r="KH25" s="122"/>
      <c r="KI25" s="86"/>
      <c r="KJ25" s="86"/>
      <c r="KK25" s="86"/>
      <c r="KL25" s="123">
        <f t="shared" si="134"/>
        <v>0</v>
      </c>
      <c r="KM25" s="86"/>
      <c r="KN25" s="86"/>
      <c r="KO25" s="86"/>
      <c r="KP25" s="86"/>
      <c r="KQ25" s="156"/>
      <c r="KR25" s="122"/>
      <c r="KS25" s="86"/>
      <c r="KT25" s="86"/>
      <c r="KU25" s="86"/>
      <c r="KV25" s="123">
        <f t="shared" si="135"/>
        <v>0</v>
      </c>
      <c r="KW25" s="86"/>
      <c r="KX25" s="86"/>
      <c r="KY25" s="86"/>
      <c r="KZ25" s="86"/>
      <c r="LA25" s="156"/>
      <c r="LB25" s="122"/>
      <c r="LC25" s="86"/>
      <c r="LD25" s="86"/>
      <c r="LE25" s="86"/>
      <c r="LF25" s="123">
        <f t="shared" si="136"/>
        <v>0</v>
      </c>
      <c r="LG25" s="86"/>
      <c r="LH25" s="86"/>
      <c r="LI25" s="86"/>
      <c r="LJ25" s="86"/>
      <c r="LK25" s="156"/>
      <c r="LL25" s="122"/>
      <c r="LM25" s="86"/>
      <c r="LN25" s="86"/>
      <c r="LO25" s="86"/>
      <c r="LP25" s="123">
        <f t="shared" si="137"/>
        <v>0</v>
      </c>
      <c r="LQ25" s="86"/>
      <c r="LR25" s="86"/>
      <c r="LS25" s="86"/>
      <c r="LT25" s="86"/>
      <c r="LU25" s="154"/>
      <c r="LV25" s="127"/>
      <c r="LW25" s="86"/>
      <c r="LX25" s="86"/>
      <c r="LY25" s="86"/>
      <c r="LZ25" s="123">
        <f t="shared" si="138"/>
        <v>0</v>
      </c>
      <c r="MA25" s="86"/>
      <c r="MB25" s="86"/>
      <c r="MC25" s="86"/>
      <c r="MD25" s="86"/>
      <c r="ME25" s="154"/>
      <c r="MF25" s="122"/>
      <c r="MG25" s="86"/>
      <c r="MH25" s="86"/>
      <c r="MI25" s="86"/>
      <c r="MJ25" s="123">
        <f t="shared" si="139"/>
        <v>0</v>
      </c>
      <c r="MK25" s="86"/>
      <c r="ML25" s="86"/>
      <c r="MM25" s="86"/>
      <c r="MN25" s="86"/>
      <c r="MO25" s="156"/>
      <c r="MP25" s="86"/>
      <c r="MQ25" s="86"/>
      <c r="MR25" s="86"/>
      <c r="MS25" s="86"/>
      <c r="MT25" s="123">
        <f t="shared" si="140"/>
        <v>0</v>
      </c>
      <c r="MU25" s="86"/>
      <c r="MV25" s="86"/>
      <c r="MW25" s="86"/>
      <c r="MX25" s="86"/>
      <c r="MY25" s="156"/>
      <c r="MZ25" s="122"/>
      <c r="NA25" s="86"/>
      <c r="NB25" s="86"/>
      <c r="NC25" s="86"/>
      <c r="ND25" s="123">
        <f t="shared" si="141"/>
        <v>0</v>
      </c>
      <c r="NE25" s="86"/>
      <c r="NF25" s="86"/>
      <c r="NG25" s="86"/>
      <c r="NH25" s="86"/>
      <c r="NI25" s="156"/>
      <c r="NJ25" s="122"/>
      <c r="NK25" s="86"/>
      <c r="NL25" s="86"/>
      <c r="NM25" s="86"/>
      <c r="NN25" s="123">
        <f t="shared" si="142"/>
        <v>0</v>
      </c>
      <c r="NO25" s="86"/>
      <c r="NP25" s="86"/>
      <c r="NQ25" s="86"/>
      <c r="NR25" s="86"/>
      <c r="NS25" s="156"/>
      <c r="NT25" s="122"/>
      <c r="NU25" s="86"/>
      <c r="NV25" s="86"/>
      <c r="NW25" s="86"/>
      <c r="NX25" s="123">
        <f t="shared" si="143"/>
        <v>0</v>
      </c>
      <c r="NY25" s="86"/>
      <c r="NZ25" s="86"/>
      <c r="OA25" s="86"/>
      <c r="OB25" s="86"/>
      <c r="OC25" s="156"/>
      <c r="OD25" s="122"/>
      <c r="OE25" s="86"/>
      <c r="OF25" s="86"/>
      <c r="OG25" s="86"/>
      <c r="OH25" s="123">
        <f t="shared" si="144"/>
        <v>0</v>
      </c>
      <c r="OI25" s="86"/>
      <c r="OJ25" s="86"/>
      <c r="OK25" s="86"/>
      <c r="OL25" s="86"/>
      <c r="OM25" s="156"/>
      <c r="ON25" s="122"/>
      <c r="OO25" s="86"/>
      <c r="OP25" s="86"/>
      <c r="OQ25" s="86"/>
      <c r="OR25" s="123">
        <f t="shared" si="145"/>
        <v>0</v>
      </c>
      <c r="OS25" s="86"/>
      <c r="OT25" s="86"/>
      <c r="OU25" s="86"/>
      <c r="OV25" s="86"/>
      <c r="OW25" s="156"/>
      <c r="OX25" s="122"/>
      <c r="OY25" s="86"/>
      <c r="OZ25" s="86"/>
      <c r="PA25" s="86"/>
      <c r="PB25" s="123">
        <f t="shared" si="146"/>
        <v>0</v>
      </c>
      <c r="PC25" s="86"/>
      <c r="PD25" s="86"/>
      <c r="PE25" s="86"/>
      <c r="PF25" s="86"/>
      <c r="PG25" s="156"/>
      <c r="PH25" s="122"/>
      <c r="PI25" s="86"/>
      <c r="PJ25" s="86"/>
      <c r="PK25" s="86"/>
      <c r="PL25" s="123">
        <f t="shared" si="147"/>
        <v>0</v>
      </c>
      <c r="PM25" s="86"/>
      <c r="PN25" s="86"/>
      <c r="PO25" s="86"/>
      <c r="PP25" s="86"/>
      <c r="PQ25" s="156"/>
      <c r="PR25" s="122"/>
      <c r="PS25" s="86"/>
      <c r="PT25" s="86"/>
      <c r="PU25" s="86"/>
      <c r="PV25" s="123">
        <f t="shared" si="148"/>
        <v>0</v>
      </c>
      <c r="PW25" s="86"/>
      <c r="PX25" s="86"/>
      <c r="PY25" s="86"/>
      <c r="PZ25" s="86"/>
      <c r="QA25" s="156"/>
      <c r="QB25" s="122"/>
      <c r="QC25" s="86"/>
      <c r="QD25" s="86"/>
      <c r="QE25" s="86"/>
      <c r="QF25" s="123">
        <f t="shared" si="149"/>
        <v>0</v>
      </c>
      <c r="QG25" s="86"/>
      <c r="QH25" s="86"/>
      <c r="QI25" s="86"/>
      <c r="QJ25" s="86"/>
      <c r="QK25" s="156"/>
      <c r="QL25" s="268"/>
      <c r="QM25" s="268"/>
      <c r="QN25" s="268"/>
      <c r="QO25" s="284">
        <f t="shared" si="150"/>
        <v>137</v>
      </c>
      <c r="QP25" s="284">
        <f t="shared" si="151"/>
        <v>135</v>
      </c>
      <c r="QQ25" s="284">
        <f t="shared" si="152"/>
        <v>0</v>
      </c>
      <c r="QR25" s="284">
        <f t="shared" si="153"/>
        <v>0</v>
      </c>
      <c r="QS25" s="284">
        <f t="shared" si="63"/>
        <v>272</v>
      </c>
      <c r="QT25" s="284">
        <f t="shared" si="64"/>
        <v>0</v>
      </c>
      <c r="QU25" s="284">
        <f t="shared" si="154"/>
        <v>137</v>
      </c>
      <c r="QV25" s="285">
        <f t="shared" si="77"/>
        <v>135</v>
      </c>
      <c r="QW25" s="285">
        <f t="shared" si="155"/>
        <v>272</v>
      </c>
      <c r="QX25" s="285">
        <f t="shared" si="156"/>
        <v>0</v>
      </c>
      <c r="QY25" s="285">
        <f t="shared" si="157"/>
        <v>0</v>
      </c>
      <c r="QZ25" s="285">
        <f t="shared" si="158"/>
        <v>0</v>
      </c>
      <c r="RA25" s="285">
        <f t="shared" si="159"/>
        <v>0</v>
      </c>
      <c r="RB25" s="295">
        <f t="shared" si="160"/>
        <v>0</v>
      </c>
    </row>
    <row r="26" ht="16.35" spans="2:470">
      <c r="B26" s="38"/>
      <c r="C26" s="39" t="s">
        <v>97</v>
      </c>
      <c r="D26" s="86">
        <v>10</v>
      </c>
      <c r="E26" s="86">
        <v>44</v>
      </c>
      <c r="F26" s="86"/>
      <c r="G26" s="86"/>
      <c r="H26" s="123">
        <f t="shared" si="101"/>
        <v>54</v>
      </c>
      <c r="I26" s="86"/>
      <c r="J26" s="86"/>
      <c r="K26" s="86"/>
      <c r="L26" s="122"/>
      <c r="M26" s="156"/>
      <c r="N26" s="86">
        <v>25</v>
      </c>
      <c r="O26" s="86">
        <v>76</v>
      </c>
      <c r="P26" s="86"/>
      <c r="Q26" s="86"/>
      <c r="R26" s="123">
        <f t="shared" si="103"/>
        <v>101</v>
      </c>
      <c r="S26" s="86"/>
      <c r="T26" s="86"/>
      <c r="U26" s="86"/>
      <c r="V26" s="86"/>
      <c r="W26" s="156"/>
      <c r="X26" s="122">
        <v>19</v>
      </c>
      <c r="Y26" s="86">
        <v>81</v>
      </c>
      <c r="Z26" s="86"/>
      <c r="AA26" s="86"/>
      <c r="AB26" s="123">
        <f t="shared" si="105"/>
        <v>100</v>
      </c>
      <c r="AC26" s="86"/>
      <c r="AD26" s="86"/>
      <c r="AE26" s="86"/>
      <c r="AF26" s="86"/>
      <c r="AG26" s="156"/>
      <c r="AH26" s="122">
        <v>18</v>
      </c>
      <c r="AI26" s="86">
        <v>81</v>
      </c>
      <c r="AJ26" s="86"/>
      <c r="AK26" s="86"/>
      <c r="AL26" s="123">
        <f t="shared" si="107"/>
        <v>99</v>
      </c>
      <c r="AM26" s="86"/>
      <c r="AN26" s="86"/>
      <c r="AO26" s="86"/>
      <c r="AP26" s="86"/>
      <c r="AQ26" s="156"/>
      <c r="AR26" s="86">
        <v>12</v>
      </c>
      <c r="AS26" s="86">
        <v>75</v>
      </c>
      <c r="AT26" s="86"/>
      <c r="AU26" s="86"/>
      <c r="AV26" s="123">
        <f t="shared" si="109"/>
        <v>87</v>
      </c>
      <c r="AW26" s="86"/>
      <c r="AX26" s="86"/>
      <c r="AY26" s="86"/>
      <c r="AZ26" s="86"/>
      <c r="BA26" s="156"/>
      <c r="BB26" s="86">
        <v>11</v>
      </c>
      <c r="BC26" s="86">
        <v>84</v>
      </c>
      <c r="BD26" s="86"/>
      <c r="BE26" s="86"/>
      <c r="BF26" s="123">
        <f t="shared" si="111"/>
        <v>95</v>
      </c>
      <c r="BG26" s="86"/>
      <c r="BH26" s="86"/>
      <c r="BI26" s="86"/>
      <c r="BJ26" s="86"/>
      <c r="BK26" s="156"/>
      <c r="BL26" s="122">
        <v>21</v>
      </c>
      <c r="BM26" s="86">
        <v>81</v>
      </c>
      <c r="BN26" s="86"/>
      <c r="BO26" s="86"/>
      <c r="BP26" s="123">
        <f t="shared" si="113"/>
        <v>102</v>
      </c>
      <c r="BQ26" s="86"/>
      <c r="BR26" s="86"/>
      <c r="BS26" s="86"/>
      <c r="BT26" s="86"/>
      <c r="BU26" s="156"/>
      <c r="BV26" s="122">
        <v>17</v>
      </c>
      <c r="BW26" s="86">
        <v>77</v>
      </c>
      <c r="BX26" s="86"/>
      <c r="BY26" s="86"/>
      <c r="BZ26" s="123">
        <f t="shared" si="98"/>
        <v>94</v>
      </c>
      <c r="CA26" s="86"/>
      <c r="CB26" s="86"/>
      <c r="CC26" s="86"/>
      <c r="CD26" s="86"/>
      <c r="CE26" s="156"/>
      <c r="CF26" s="86">
        <v>35</v>
      </c>
      <c r="CG26" s="86">
        <v>61</v>
      </c>
      <c r="CH26" s="86"/>
      <c r="CI26" s="86"/>
      <c r="CJ26" s="123">
        <f t="shared" si="90"/>
        <v>96</v>
      </c>
      <c r="CK26" s="86"/>
      <c r="CL26" s="86"/>
      <c r="CM26" s="86"/>
      <c r="CN26" s="86"/>
      <c r="CO26" s="156"/>
      <c r="CP26" s="122">
        <v>22</v>
      </c>
      <c r="CQ26" s="136">
        <v>74</v>
      </c>
      <c r="CR26" s="125"/>
      <c r="CS26" s="167"/>
      <c r="CT26" s="123">
        <f t="shared" si="114"/>
        <v>96</v>
      </c>
      <c r="CU26" s="86"/>
      <c r="CV26" s="86"/>
      <c r="CW26" s="86"/>
      <c r="CX26" s="86"/>
      <c r="CY26" s="156"/>
      <c r="CZ26" s="122">
        <v>36</v>
      </c>
      <c r="DA26" s="86">
        <v>56</v>
      </c>
      <c r="DB26" s="86"/>
      <c r="DC26" s="86"/>
      <c r="DD26" s="185">
        <f t="shared" si="115"/>
        <v>92</v>
      </c>
      <c r="DE26" s="86"/>
      <c r="DF26" s="86"/>
      <c r="DG26" s="86"/>
      <c r="DH26" s="86"/>
      <c r="DI26" s="156"/>
      <c r="DJ26" s="122"/>
      <c r="DK26" s="86"/>
      <c r="DL26" s="86"/>
      <c r="DM26" s="86"/>
      <c r="DN26" s="123">
        <f t="shared" si="116"/>
        <v>0</v>
      </c>
      <c r="DO26" s="86"/>
      <c r="DP26" s="86"/>
      <c r="DQ26" s="86"/>
      <c r="DR26" s="86"/>
      <c r="DS26" s="154"/>
      <c r="DT26" s="127"/>
      <c r="DU26" s="86"/>
      <c r="DV26" s="86"/>
      <c r="DW26" s="166"/>
      <c r="DX26" s="123">
        <f t="shared" si="117"/>
        <v>0</v>
      </c>
      <c r="DY26" s="86"/>
      <c r="DZ26" s="86"/>
      <c r="EA26" s="86"/>
      <c r="EB26" s="86"/>
      <c r="EC26" s="156"/>
      <c r="ED26" s="122"/>
      <c r="EE26" s="86"/>
      <c r="EF26" s="86"/>
      <c r="EG26" s="86"/>
      <c r="EH26" s="123">
        <f t="shared" si="118"/>
        <v>0</v>
      </c>
      <c r="EI26" s="86"/>
      <c r="EJ26" s="86"/>
      <c r="EK26" s="86"/>
      <c r="EL26" s="86"/>
      <c r="EM26" s="156"/>
      <c r="EN26" s="122"/>
      <c r="EO26" s="86"/>
      <c r="EP26" s="86"/>
      <c r="EQ26" s="86"/>
      <c r="ER26" s="123">
        <f t="shared" si="119"/>
        <v>0</v>
      </c>
      <c r="ES26" s="86"/>
      <c r="ET26" s="86"/>
      <c r="EU26" s="86"/>
      <c r="EV26" s="122"/>
      <c r="EW26" s="156"/>
      <c r="EX26" s="122"/>
      <c r="EY26" s="86"/>
      <c r="EZ26" s="86"/>
      <c r="FA26" s="86"/>
      <c r="FB26" s="123">
        <f t="shared" si="120"/>
        <v>0</v>
      </c>
      <c r="FC26" s="86"/>
      <c r="FD26" s="86"/>
      <c r="FE26" s="86"/>
      <c r="FF26" s="122"/>
      <c r="FG26" s="156"/>
      <c r="FH26" s="122"/>
      <c r="FI26" s="86"/>
      <c r="FJ26" s="86"/>
      <c r="FK26" s="86"/>
      <c r="FL26" s="123">
        <f t="shared" si="121"/>
        <v>0</v>
      </c>
      <c r="FM26" s="86"/>
      <c r="FN26" s="86"/>
      <c r="FO26" s="86"/>
      <c r="FP26" s="86"/>
      <c r="FQ26" s="156"/>
      <c r="FR26" s="122"/>
      <c r="FS26" s="86"/>
      <c r="FT26" s="86"/>
      <c r="FU26" s="86"/>
      <c r="FV26" s="123">
        <f t="shared" si="122"/>
        <v>0</v>
      </c>
      <c r="FW26" s="86"/>
      <c r="FX26" s="86"/>
      <c r="FY26" s="86"/>
      <c r="FZ26" s="86"/>
      <c r="GA26" s="202"/>
      <c r="GB26" s="86"/>
      <c r="GC26" s="86"/>
      <c r="GD26" s="86"/>
      <c r="GE26" s="86"/>
      <c r="GF26" s="123">
        <f t="shared" si="123"/>
        <v>0</v>
      </c>
      <c r="GG26" s="86"/>
      <c r="GH26" s="86"/>
      <c r="GI26" s="86"/>
      <c r="GJ26" s="86"/>
      <c r="GK26" s="156"/>
      <c r="GL26" s="122"/>
      <c r="GM26" s="86"/>
      <c r="GN26" s="86"/>
      <c r="GO26" s="86"/>
      <c r="GP26" s="216">
        <f t="shared" si="124"/>
        <v>0</v>
      </c>
      <c r="GQ26" s="86"/>
      <c r="GR26" s="86"/>
      <c r="GS26" s="86"/>
      <c r="GT26" s="86"/>
      <c r="GU26" s="156"/>
      <c r="GV26" s="122"/>
      <c r="GW26" s="86"/>
      <c r="GX26" s="86"/>
      <c r="GY26" s="86"/>
      <c r="GZ26" s="123">
        <f t="shared" si="125"/>
        <v>0</v>
      </c>
      <c r="HA26" s="86"/>
      <c r="HB26" s="86"/>
      <c r="HC26" s="86"/>
      <c r="HD26" s="86"/>
      <c r="HE26" s="156"/>
      <c r="HF26" s="122"/>
      <c r="HG26" s="86"/>
      <c r="HH26" s="127"/>
      <c r="HI26" s="223"/>
      <c r="HJ26" s="166">
        <f t="shared" si="126"/>
        <v>0</v>
      </c>
      <c r="HK26" s="86"/>
      <c r="HL26" s="86"/>
      <c r="HM26" s="86"/>
      <c r="HN26" s="86"/>
      <c r="HO26" s="156"/>
      <c r="HP26" s="122"/>
      <c r="HQ26" s="86"/>
      <c r="HR26" s="86"/>
      <c r="HS26" s="86"/>
      <c r="HT26" s="123">
        <f t="shared" si="127"/>
        <v>0</v>
      </c>
      <c r="HU26" s="86"/>
      <c r="HV26" s="86"/>
      <c r="HW26" s="86"/>
      <c r="HX26" s="86"/>
      <c r="HY26" s="156"/>
      <c r="HZ26" s="122"/>
      <c r="IA26" s="86"/>
      <c r="IB26" s="86"/>
      <c r="IC26" s="86"/>
      <c r="ID26" s="123">
        <f t="shared" si="128"/>
        <v>0</v>
      </c>
      <c r="IE26" s="86"/>
      <c r="IF26" s="86"/>
      <c r="IG26" s="86"/>
      <c r="IH26" s="86"/>
      <c r="II26" s="154"/>
      <c r="IJ26" s="127"/>
      <c r="IK26" s="86"/>
      <c r="IL26" s="86"/>
      <c r="IM26" s="166"/>
      <c r="IN26" s="123">
        <f t="shared" si="129"/>
        <v>0</v>
      </c>
      <c r="IO26" s="86"/>
      <c r="IP26" s="86"/>
      <c r="IQ26" s="86"/>
      <c r="IR26" s="86"/>
      <c r="IS26" s="154"/>
      <c r="IT26" s="230"/>
      <c r="IU26" s="230"/>
      <c r="IV26" s="230"/>
      <c r="IW26" s="230"/>
      <c r="IX26" s="166">
        <f t="shared" si="130"/>
        <v>0</v>
      </c>
      <c r="IY26" s="86"/>
      <c r="IZ26" s="86"/>
      <c r="JA26" s="86"/>
      <c r="JB26" s="86"/>
      <c r="JC26" s="156"/>
      <c r="JD26" s="122"/>
      <c r="JE26" s="86"/>
      <c r="JF26" s="86"/>
      <c r="JG26" s="86"/>
      <c r="JH26" s="123">
        <f t="shared" si="131"/>
        <v>0</v>
      </c>
      <c r="JI26" s="86"/>
      <c r="JJ26" s="86"/>
      <c r="JK26" s="86"/>
      <c r="JL26" s="86"/>
      <c r="JM26" s="156"/>
      <c r="JN26" s="122"/>
      <c r="JO26" s="86"/>
      <c r="JP26" s="86"/>
      <c r="JQ26" s="86"/>
      <c r="JR26" s="123">
        <f t="shared" si="132"/>
        <v>0</v>
      </c>
      <c r="JS26" s="86"/>
      <c r="JT26" s="86"/>
      <c r="JU26" s="86"/>
      <c r="JV26" s="86"/>
      <c r="JW26" s="156"/>
      <c r="JX26" s="122"/>
      <c r="JY26" s="86"/>
      <c r="JZ26" s="86">
        <v>0</v>
      </c>
      <c r="KA26" s="86">
        <v>0</v>
      </c>
      <c r="KB26" s="123">
        <f t="shared" si="133"/>
        <v>0</v>
      </c>
      <c r="KC26" s="86"/>
      <c r="KD26" s="86"/>
      <c r="KE26" s="86"/>
      <c r="KF26" s="86"/>
      <c r="KG26" s="156"/>
      <c r="KH26" s="122"/>
      <c r="KI26" s="86"/>
      <c r="KJ26" s="86"/>
      <c r="KK26" s="86"/>
      <c r="KL26" s="123">
        <f t="shared" si="134"/>
        <v>0</v>
      </c>
      <c r="KM26" s="86"/>
      <c r="KN26" s="86"/>
      <c r="KO26" s="86"/>
      <c r="KP26" s="86"/>
      <c r="KQ26" s="156"/>
      <c r="KR26" s="122"/>
      <c r="KS26" s="86"/>
      <c r="KT26" s="86"/>
      <c r="KU26" s="86"/>
      <c r="KV26" s="123">
        <f t="shared" si="135"/>
        <v>0</v>
      </c>
      <c r="KW26" s="86"/>
      <c r="KX26" s="86"/>
      <c r="KY26" s="86"/>
      <c r="KZ26" s="86"/>
      <c r="LA26" s="156"/>
      <c r="LB26" s="122"/>
      <c r="LC26" s="86"/>
      <c r="LD26" s="86"/>
      <c r="LE26" s="86"/>
      <c r="LF26" s="123">
        <f t="shared" si="136"/>
        <v>0</v>
      </c>
      <c r="LG26" s="86"/>
      <c r="LH26" s="86"/>
      <c r="LI26" s="86"/>
      <c r="LJ26" s="86"/>
      <c r="LK26" s="156"/>
      <c r="LL26" s="122"/>
      <c r="LM26" s="86"/>
      <c r="LN26" s="86"/>
      <c r="LO26" s="86"/>
      <c r="LP26" s="123">
        <f t="shared" si="137"/>
        <v>0</v>
      </c>
      <c r="LQ26" s="86"/>
      <c r="LR26" s="86"/>
      <c r="LS26" s="86"/>
      <c r="LT26" s="86"/>
      <c r="LU26" s="154"/>
      <c r="LV26" s="127"/>
      <c r="LW26" s="86"/>
      <c r="LX26" s="86"/>
      <c r="LY26" s="86"/>
      <c r="LZ26" s="123">
        <f t="shared" si="138"/>
        <v>0</v>
      </c>
      <c r="MA26" s="86"/>
      <c r="MB26" s="86"/>
      <c r="MC26" s="86"/>
      <c r="MD26" s="86"/>
      <c r="ME26" s="154"/>
      <c r="MF26" s="122"/>
      <c r="MG26" s="86"/>
      <c r="MH26" s="86"/>
      <c r="MI26" s="86"/>
      <c r="MJ26" s="123">
        <f t="shared" si="139"/>
        <v>0</v>
      </c>
      <c r="MK26" s="86"/>
      <c r="ML26" s="86"/>
      <c r="MM26" s="86"/>
      <c r="MN26" s="86"/>
      <c r="MO26" s="156"/>
      <c r="MP26" s="86"/>
      <c r="MQ26" s="86"/>
      <c r="MR26" s="86"/>
      <c r="MS26" s="86"/>
      <c r="MT26" s="123">
        <f t="shared" si="140"/>
        <v>0</v>
      </c>
      <c r="MU26" s="86"/>
      <c r="MV26" s="86"/>
      <c r="MW26" s="86"/>
      <c r="MX26" s="86"/>
      <c r="MY26" s="156"/>
      <c r="MZ26" s="122"/>
      <c r="NA26" s="86"/>
      <c r="NB26" s="86"/>
      <c r="NC26" s="86"/>
      <c r="ND26" s="123">
        <f t="shared" si="141"/>
        <v>0</v>
      </c>
      <c r="NE26" s="86"/>
      <c r="NF26" s="86"/>
      <c r="NG26" s="86"/>
      <c r="NH26" s="86"/>
      <c r="NI26" s="156"/>
      <c r="NJ26" s="122"/>
      <c r="NK26" s="86"/>
      <c r="NL26" s="86"/>
      <c r="NM26" s="86"/>
      <c r="NN26" s="123">
        <f t="shared" si="142"/>
        <v>0</v>
      </c>
      <c r="NO26" s="86"/>
      <c r="NP26" s="86"/>
      <c r="NQ26" s="86"/>
      <c r="NR26" s="86"/>
      <c r="NS26" s="156"/>
      <c r="NT26" s="122"/>
      <c r="NU26" s="86"/>
      <c r="NV26" s="86"/>
      <c r="NW26" s="86"/>
      <c r="NX26" s="123">
        <f t="shared" si="143"/>
        <v>0</v>
      </c>
      <c r="NY26" s="86"/>
      <c r="NZ26" s="86"/>
      <c r="OA26" s="86"/>
      <c r="OB26" s="86"/>
      <c r="OC26" s="156"/>
      <c r="OD26" s="122"/>
      <c r="OE26" s="86"/>
      <c r="OF26" s="86"/>
      <c r="OG26" s="86"/>
      <c r="OH26" s="123">
        <f t="shared" si="144"/>
        <v>0</v>
      </c>
      <c r="OI26" s="86"/>
      <c r="OJ26" s="86"/>
      <c r="OK26" s="86"/>
      <c r="OL26" s="86"/>
      <c r="OM26" s="156"/>
      <c r="ON26" s="122"/>
      <c r="OO26" s="86"/>
      <c r="OP26" s="86"/>
      <c r="OQ26" s="86"/>
      <c r="OR26" s="123">
        <f t="shared" si="145"/>
        <v>0</v>
      </c>
      <c r="OS26" s="86"/>
      <c r="OT26" s="86"/>
      <c r="OU26" s="86"/>
      <c r="OV26" s="86"/>
      <c r="OW26" s="156"/>
      <c r="OX26" s="122"/>
      <c r="OY26" s="86"/>
      <c r="OZ26" s="86"/>
      <c r="PA26" s="86"/>
      <c r="PB26" s="123">
        <f t="shared" si="146"/>
        <v>0</v>
      </c>
      <c r="PC26" s="86"/>
      <c r="PD26" s="86"/>
      <c r="PE26" s="86"/>
      <c r="PF26" s="86"/>
      <c r="PG26" s="156"/>
      <c r="PH26" s="122"/>
      <c r="PI26" s="86"/>
      <c r="PJ26" s="86"/>
      <c r="PK26" s="86"/>
      <c r="PL26" s="123">
        <f t="shared" si="147"/>
        <v>0</v>
      </c>
      <c r="PM26" s="86"/>
      <c r="PN26" s="86"/>
      <c r="PO26" s="86"/>
      <c r="PP26" s="86"/>
      <c r="PQ26" s="156"/>
      <c r="PR26" s="122"/>
      <c r="PS26" s="86"/>
      <c r="PT26" s="86"/>
      <c r="PU26" s="86"/>
      <c r="PV26" s="123">
        <f t="shared" si="148"/>
        <v>0</v>
      </c>
      <c r="PW26" s="86"/>
      <c r="PX26" s="86"/>
      <c r="PY26" s="86"/>
      <c r="PZ26" s="86"/>
      <c r="QA26" s="156"/>
      <c r="QB26" s="122"/>
      <c r="QC26" s="86"/>
      <c r="QD26" s="86"/>
      <c r="QE26" s="86"/>
      <c r="QF26" s="123">
        <f t="shared" si="149"/>
        <v>0</v>
      </c>
      <c r="QG26" s="86"/>
      <c r="QH26" s="86"/>
      <c r="QI26" s="86"/>
      <c r="QJ26" s="86"/>
      <c r="QK26" s="156"/>
      <c r="QL26" s="268"/>
      <c r="QM26" s="268"/>
      <c r="QN26" s="268"/>
      <c r="QO26" s="284">
        <f t="shared" si="150"/>
        <v>226</v>
      </c>
      <c r="QP26" s="284">
        <f t="shared" si="151"/>
        <v>790</v>
      </c>
      <c r="QQ26" s="284">
        <f t="shared" si="152"/>
        <v>0</v>
      </c>
      <c r="QR26" s="284">
        <f t="shared" si="153"/>
        <v>0</v>
      </c>
      <c r="QS26" s="284">
        <f t="shared" si="63"/>
        <v>1016</v>
      </c>
      <c r="QT26" s="284">
        <f t="shared" si="64"/>
        <v>0</v>
      </c>
      <c r="QU26" s="284">
        <f t="shared" si="154"/>
        <v>226</v>
      </c>
      <c r="QV26" s="285">
        <f t="shared" si="77"/>
        <v>790</v>
      </c>
      <c r="QW26" s="285">
        <f t="shared" si="155"/>
        <v>1016</v>
      </c>
      <c r="QX26" s="285">
        <f t="shared" si="156"/>
        <v>0</v>
      </c>
      <c r="QY26" s="285">
        <f t="shared" si="157"/>
        <v>0</v>
      </c>
      <c r="QZ26" s="285">
        <f t="shared" si="158"/>
        <v>0</v>
      </c>
      <c r="RA26" s="285">
        <f t="shared" si="159"/>
        <v>0</v>
      </c>
      <c r="RB26" s="295">
        <f t="shared" si="160"/>
        <v>0</v>
      </c>
    </row>
    <row r="27" s="93" customFormat="1" ht="16.35" spans="2:470">
      <c r="B27" s="35" t="s">
        <v>91</v>
      </c>
      <c r="C27" s="36"/>
      <c r="D27" s="126">
        <f>D28+D29</f>
        <v>2</v>
      </c>
      <c r="E27" s="120">
        <f>E28+E29</f>
        <v>15</v>
      </c>
      <c r="F27" s="120">
        <f>F28+F29</f>
        <v>0</v>
      </c>
      <c r="G27" s="120">
        <f>G28+G29</f>
        <v>0</v>
      </c>
      <c r="H27" s="121">
        <f t="shared" si="101"/>
        <v>17</v>
      </c>
      <c r="I27" s="120"/>
      <c r="J27" s="120"/>
      <c r="K27" s="120"/>
      <c r="L27" s="119"/>
      <c r="M27" s="153"/>
      <c r="N27" s="120">
        <f t="shared" ref="N27:Q27" si="161">N28+N29</f>
        <v>0</v>
      </c>
      <c r="O27" s="120">
        <f t="shared" si="161"/>
        <v>27</v>
      </c>
      <c r="P27" s="120">
        <f t="shared" si="161"/>
        <v>0</v>
      </c>
      <c r="Q27" s="120">
        <f t="shared" si="161"/>
        <v>0</v>
      </c>
      <c r="R27" s="121">
        <f t="shared" si="103"/>
        <v>27</v>
      </c>
      <c r="S27" s="120"/>
      <c r="T27" s="120"/>
      <c r="U27" s="120"/>
      <c r="V27" s="120"/>
      <c r="W27" s="153"/>
      <c r="X27" s="119">
        <f t="shared" ref="X27:AA27" si="162">X28+X29</f>
        <v>4</v>
      </c>
      <c r="Y27" s="120">
        <f t="shared" si="162"/>
        <v>22</v>
      </c>
      <c r="Z27" s="120">
        <f t="shared" si="162"/>
        <v>0</v>
      </c>
      <c r="AA27" s="120">
        <f t="shared" si="162"/>
        <v>0</v>
      </c>
      <c r="AB27" s="121">
        <f t="shared" si="105"/>
        <v>26</v>
      </c>
      <c r="AC27" s="120"/>
      <c r="AD27" s="120"/>
      <c r="AE27" s="120"/>
      <c r="AF27" s="120"/>
      <c r="AG27" s="153"/>
      <c r="AH27" s="119">
        <f t="shared" ref="AH27:AK27" si="163">AH28+AH29</f>
        <v>5</v>
      </c>
      <c r="AI27" s="120">
        <f t="shared" si="163"/>
        <v>26</v>
      </c>
      <c r="AJ27" s="120">
        <f t="shared" si="163"/>
        <v>0</v>
      </c>
      <c r="AK27" s="120">
        <f t="shared" si="163"/>
        <v>0</v>
      </c>
      <c r="AL27" s="121">
        <f t="shared" si="107"/>
        <v>31</v>
      </c>
      <c r="AM27" s="120"/>
      <c r="AN27" s="120"/>
      <c r="AO27" s="120"/>
      <c r="AP27" s="120"/>
      <c r="AQ27" s="153"/>
      <c r="AR27" s="120">
        <f t="shared" ref="AR27:AU27" si="164">AR28+AR29</f>
        <v>5</v>
      </c>
      <c r="AS27" s="120">
        <f t="shared" si="164"/>
        <v>23</v>
      </c>
      <c r="AT27" s="120">
        <f t="shared" si="164"/>
        <v>0</v>
      </c>
      <c r="AU27" s="120">
        <f t="shared" si="164"/>
        <v>0</v>
      </c>
      <c r="AV27" s="121">
        <f t="shared" si="109"/>
        <v>28</v>
      </c>
      <c r="AW27" s="120"/>
      <c r="AX27" s="120"/>
      <c r="AY27" s="120"/>
      <c r="AZ27" s="120"/>
      <c r="BA27" s="153"/>
      <c r="BB27" s="120">
        <f t="shared" ref="BB27:BE27" si="165">BB28+BB29</f>
        <v>4</v>
      </c>
      <c r="BC27" s="120">
        <f t="shared" si="165"/>
        <v>23</v>
      </c>
      <c r="BD27" s="120">
        <f t="shared" si="165"/>
        <v>0</v>
      </c>
      <c r="BE27" s="120">
        <f t="shared" si="165"/>
        <v>0</v>
      </c>
      <c r="BF27" s="121">
        <f t="shared" si="111"/>
        <v>27</v>
      </c>
      <c r="BG27" s="120"/>
      <c r="BH27" s="120"/>
      <c r="BI27" s="120"/>
      <c r="BJ27" s="120"/>
      <c r="BK27" s="153"/>
      <c r="BL27" s="119">
        <f t="shared" ref="BL27:BO27" si="166">BL28+BL29</f>
        <v>3</v>
      </c>
      <c r="BM27" s="120">
        <f t="shared" si="166"/>
        <v>30</v>
      </c>
      <c r="BN27" s="120">
        <f t="shared" si="166"/>
        <v>0</v>
      </c>
      <c r="BO27" s="120">
        <f t="shared" si="166"/>
        <v>0</v>
      </c>
      <c r="BP27" s="121">
        <f t="shared" si="113"/>
        <v>33</v>
      </c>
      <c r="BQ27" s="120"/>
      <c r="BR27" s="120"/>
      <c r="BS27" s="120"/>
      <c r="BT27" s="120"/>
      <c r="BU27" s="153"/>
      <c r="BV27" s="119">
        <f>BV28+BV29</f>
        <v>0</v>
      </c>
      <c r="BW27" s="120">
        <f>BW28+BW29</f>
        <v>27</v>
      </c>
      <c r="BX27" s="120"/>
      <c r="BY27" s="120"/>
      <c r="BZ27" s="121">
        <f t="shared" si="98"/>
        <v>27</v>
      </c>
      <c r="CA27" s="120"/>
      <c r="CB27" s="120"/>
      <c r="CC27" s="120"/>
      <c r="CD27" s="120"/>
      <c r="CE27" s="153"/>
      <c r="CF27" s="120">
        <f>CF28+CF29</f>
        <v>29</v>
      </c>
      <c r="CG27" s="120">
        <f>CG28</f>
        <v>0</v>
      </c>
      <c r="CH27" s="120"/>
      <c r="CI27" s="120"/>
      <c r="CJ27" s="121">
        <f t="shared" si="90"/>
        <v>29</v>
      </c>
      <c r="CK27" s="120"/>
      <c r="CL27" s="120"/>
      <c r="CM27" s="120"/>
      <c r="CN27" s="120"/>
      <c r="CO27" s="153"/>
      <c r="CP27" s="119">
        <f>CP28+CP29</f>
        <v>10</v>
      </c>
      <c r="CQ27" s="126">
        <f>CQ28</f>
        <v>29</v>
      </c>
      <c r="CR27" s="120"/>
      <c r="CS27" s="165"/>
      <c r="CT27" s="121">
        <f t="shared" si="114"/>
        <v>39</v>
      </c>
      <c r="CU27" s="120"/>
      <c r="CV27" s="120"/>
      <c r="CW27" s="120"/>
      <c r="CX27" s="120"/>
      <c r="CY27" s="153"/>
      <c r="CZ27" s="119">
        <f>CZ28+CZ29</f>
        <v>10</v>
      </c>
      <c r="DA27" s="120">
        <f>DA28+DA29</f>
        <v>16</v>
      </c>
      <c r="DB27" s="120">
        <f>DB28+DB29</f>
        <v>0</v>
      </c>
      <c r="DC27" s="120">
        <f>DC28+DC29</f>
        <v>0</v>
      </c>
      <c r="DD27" s="121">
        <f t="shared" si="115"/>
        <v>26</v>
      </c>
      <c r="DE27" s="120"/>
      <c r="DF27" s="120"/>
      <c r="DG27" s="120"/>
      <c r="DH27" s="120"/>
      <c r="DI27" s="153"/>
      <c r="DJ27" s="119">
        <f>DJ28+DJ29</f>
        <v>0</v>
      </c>
      <c r="DK27" s="120">
        <f>DK28+DK29</f>
        <v>0</v>
      </c>
      <c r="DL27" s="120">
        <f>DL28+DL29</f>
        <v>0</v>
      </c>
      <c r="DM27" s="120">
        <f>DM28+DM29</f>
        <v>0</v>
      </c>
      <c r="DN27" s="121">
        <f t="shared" si="116"/>
        <v>0</v>
      </c>
      <c r="DO27" s="120"/>
      <c r="DP27" s="120"/>
      <c r="DQ27" s="120"/>
      <c r="DR27" s="120"/>
      <c r="DS27" s="176"/>
      <c r="DT27" s="126">
        <f>DT28+DT29</f>
        <v>0</v>
      </c>
      <c r="DU27" s="120">
        <f>DU28+DU29</f>
        <v>0</v>
      </c>
      <c r="DV27" s="120">
        <f>DV28+DV29</f>
        <v>0</v>
      </c>
      <c r="DW27" s="165">
        <f>DW28+DW29</f>
        <v>0</v>
      </c>
      <c r="DX27" s="121">
        <f t="shared" si="117"/>
        <v>0</v>
      </c>
      <c r="DY27" s="120"/>
      <c r="DZ27" s="120"/>
      <c r="EA27" s="120"/>
      <c r="EB27" s="120"/>
      <c r="EC27" s="153"/>
      <c r="ED27" s="119">
        <f>ED28+ED29</f>
        <v>0</v>
      </c>
      <c r="EE27" s="120">
        <f>EE28+EE29</f>
        <v>0</v>
      </c>
      <c r="EF27" s="120">
        <f>EF28+EF29</f>
        <v>0</v>
      </c>
      <c r="EG27" s="120">
        <f>EG28+EG29</f>
        <v>0</v>
      </c>
      <c r="EH27" s="121">
        <f t="shared" si="118"/>
        <v>0</v>
      </c>
      <c r="EI27" s="120"/>
      <c r="EJ27" s="120"/>
      <c r="EK27" s="120"/>
      <c r="EL27" s="120"/>
      <c r="EM27" s="153"/>
      <c r="EN27" s="119">
        <f>EN28+EN29</f>
        <v>0</v>
      </c>
      <c r="EO27" s="120">
        <f>EO28+EO29</f>
        <v>0</v>
      </c>
      <c r="EP27" s="120">
        <f>EP28+EP29</f>
        <v>0</v>
      </c>
      <c r="EQ27" s="120">
        <f>EQ28+EQ29</f>
        <v>0</v>
      </c>
      <c r="ER27" s="121">
        <f t="shared" si="119"/>
        <v>0</v>
      </c>
      <c r="ES27" s="120"/>
      <c r="ET27" s="120"/>
      <c r="EU27" s="120"/>
      <c r="EV27" s="119"/>
      <c r="EW27" s="176"/>
      <c r="EX27" s="119">
        <f>EX28+EX29</f>
        <v>0</v>
      </c>
      <c r="EY27" s="120">
        <f>EY28+EY29</f>
        <v>0</v>
      </c>
      <c r="EZ27" s="120">
        <f>EZ28+EZ29</f>
        <v>0</v>
      </c>
      <c r="FA27" s="120">
        <f>FA28+FA29</f>
        <v>0</v>
      </c>
      <c r="FB27" s="121">
        <f t="shared" si="120"/>
        <v>0</v>
      </c>
      <c r="FC27" s="120"/>
      <c r="FD27" s="120"/>
      <c r="FE27" s="120"/>
      <c r="FF27" s="119"/>
      <c r="FG27" s="176"/>
      <c r="FH27" s="119">
        <f>FH28+FH29</f>
        <v>0</v>
      </c>
      <c r="FI27" s="120">
        <f>FI28+FI29</f>
        <v>0</v>
      </c>
      <c r="FJ27" s="120">
        <f>FJ28+FJ29</f>
        <v>0</v>
      </c>
      <c r="FK27" s="120">
        <f>FK28+FK29</f>
        <v>0</v>
      </c>
      <c r="FL27" s="121">
        <f t="shared" si="121"/>
        <v>0</v>
      </c>
      <c r="FM27" s="120"/>
      <c r="FN27" s="120"/>
      <c r="FO27" s="120"/>
      <c r="FP27" s="120"/>
      <c r="FQ27" s="153"/>
      <c r="FR27" s="119">
        <f>FR28+FR29</f>
        <v>0</v>
      </c>
      <c r="FS27" s="120">
        <f>FS28+FS29</f>
        <v>0</v>
      </c>
      <c r="FT27" s="120">
        <f>FT28+FT29</f>
        <v>0</v>
      </c>
      <c r="FU27" s="120">
        <f>FU28+FU29</f>
        <v>0</v>
      </c>
      <c r="FV27" s="121">
        <f t="shared" si="122"/>
        <v>0</v>
      </c>
      <c r="FW27" s="120"/>
      <c r="FX27" s="120"/>
      <c r="FY27" s="120"/>
      <c r="FZ27" s="120"/>
      <c r="GA27" s="201"/>
      <c r="GB27" s="120">
        <f>GB28+GB29</f>
        <v>0</v>
      </c>
      <c r="GC27" s="120">
        <f>GC28+GC29</f>
        <v>0</v>
      </c>
      <c r="GD27" s="120">
        <f>GD28+GD29</f>
        <v>0</v>
      </c>
      <c r="GE27" s="120">
        <f>GE28+GE29</f>
        <v>0</v>
      </c>
      <c r="GF27" s="121">
        <f t="shared" si="123"/>
        <v>0</v>
      </c>
      <c r="GG27" s="120"/>
      <c r="GH27" s="120"/>
      <c r="GI27" s="120"/>
      <c r="GJ27" s="120"/>
      <c r="GK27" s="153"/>
      <c r="GL27" s="119">
        <f>GL28+GL29</f>
        <v>0</v>
      </c>
      <c r="GM27" s="120">
        <f>GM28+GM29</f>
        <v>0</v>
      </c>
      <c r="GN27" s="120">
        <f>GN28+GN29</f>
        <v>0</v>
      </c>
      <c r="GO27" s="120">
        <f>GO28+GO29</f>
        <v>0</v>
      </c>
      <c r="GP27" s="215">
        <f t="shared" si="124"/>
        <v>0</v>
      </c>
      <c r="GQ27" s="120"/>
      <c r="GR27" s="120"/>
      <c r="GS27" s="120"/>
      <c r="GT27" s="120"/>
      <c r="GU27" s="153"/>
      <c r="GV27" s="119">
        <f>GV28+GV29</f>
        <v>0</v>
      </c>
      <c r="GW27" s="120">
        <f>GW28+GW29</f>
        <v>0</v>
      </c>
      <c r="GX27" s="120">
        <f>GX28+GX29</f>
        <v>0</v>
      </c>
      <c r="GY27" s="120">
        <f>GY28+GY29</f>
        <v>0</v>
      </c>
      <c r="GZ27" s="121">
        <f t="shared" si="125"/>
        <v>0</v>
      </c>
      <c r="HA27" s="120"/>
      <c r="HB27" s="120"/>
      <c r="HC27" s="120"/>
      <c r="HD27" s="120"/>
      <c r="HE27" s="153"/>
      <c r="HF27" s="119">
        <f>HF28+HF29</f>
        <v>0</v>
      </c>
      <c r="HG27" s="120">
        <f>HG28+HG29</f>
        <v>0</v>
      </c>
      <c r="HH27" s="126">
        <f>HH28+HH29</f>
        <v>0</v>
      </c>
      <c r="HI27" s="226">
        <f>HI28+HI29</f>
        <v>0</v>
      </c>
      <c r="HJ27" s="186">
        <f t="shared" si="126"/>
        <v>0</v>
      </c>
      <c r="HK27" s="120"/>
      <c r="HL27" s="120"/>
      <c r="HM27" s="120"/>
      <c r="HN27" s="120"/>
      <c r="HO27" s="153"/>
      <c r="HP27" s="119">
        <f>HP28+HP29</f>
        <v>0</v>
      </c>
      <c r="HQ27" s="120">
        <f>HQ28+HQ29</f>
        <v>0</v>
      </c>
      <c r="HR27" s="120">
        <f>HR28+HR29</f>
        <v>0</v>
      </c>
      <c r="HS27" s="120">
        <f>HS28+HS29</f>
        <v>0</v>
      </c>
      <c r="HT27" s="121">
        <f t="shared" si="127"/>
        <v>0</v>
      </c>
      <c r="HU27" s="120"/>
      <c r="HV27" s="120"/>
      <c r="HW27" s="120"/>
      <c r="HX27" s="120"/>
      <c r="HY27" s="153"/>
      <c r="HZ27" s="119">
        <f>HZ28+HZ29</f>
        <v>0</v>
      </c>
      <c r="IA27" s="120">
        <f>IA28+IA29</f>
        <v>0</v>
      </c>
      <c r="IB27" s="120">
        <f>IB28+IB29</f>
        <v>0</v>
      </c>
      <c r="IC27" s="120">
        <f>IC28+IC29</f>
        <v>0</v>
      </c>
      <c r="ID27" s="121">
        <f t="shared" si="128"/>
        <v>0</v>
      </c>
      <c r="IE27" s="120"/>
      <c r="IF27" s="120"/>
      <c r="IG27" s="120"/>
      <c r="IH27" s="120"/>
      <c r="II27" s="176"/>
      <c r="IJ27" s="126">
        <f>IJ28+IJ29</f>
        <v>0</v>
      </c>
      <c r="IK27" s="120">
        <f>IK28+IK29</f>
        <v>0</v>
      </c>
      <c r="IL27" s="120">
        <f>IL28+IL29</f>
        <v>0</v>
      </c>
      <c r="IM27" s="165">
        <f>IM28+IM29</f>
        <v>0</v>
      </c>
      <c r="IN27" s="121">
        <f t="shared" si="129"/>
        <v>0</v>
      </c>
      <c r="IO27" s="120"/>
      <c r="IP27" s="120"/>
      <c r="IQ27" s="120"/>
      <c r="IR27" s="120"/>
      <c r="IS27" s="153"/>
      <c r="IT27" s="133">
        <f>IT28+IT29</f>
        <v>0</v>
      </c>
      <c r="IU27" s="134">
        <f>IU28+IU29</f>
        <v>0</v>
      </c>
      <c r="IV27" s="134">
        <f>IV28+IV29</f>
        <v>0</v>
      </c>
      <c r="IW27" s="134">
        <f>IW28+IW29</f>
        <v>0</v>
      </c>
      <c r="IX27" s="121">
        <f t="shared" si="130"/>
        <v>0</v>
      </c>
      <c r="IY27" s="120"/>
      <c r="IZ27" s="120"/>
      <c r="JA27" s="120"/>
      <c r="JB27" s="120"/>
      <c r="JC27" s="153"/>
      <c r="JD27" s="119">
        <f>JD28+JD29</f>
        <v>0</v>
      </c>
      <c r="JE27" s="120">
        <f>JE28+JE29</f>
        <v>0</v>
      </c>
      <c r="JF27" s="120">
        <f>JF28+JF29</f>
        <v>0</v>
      </c>
      <c r="JG27" s="120">
        <f>JG28+JG29</f>
        <v>0</v>
      </c>
      <c r="JH27" s="121">
        <f t="shared" si="131"/>
        <v>0</v>
      </c>
      <c r="JI27" s="120"/>
      <c r="JJ27" s="120"/>
      <c r="JK27" s="120"/>
      <c r="JL27" s="120"/>
      <c r="JM27" s="153"/>
      <c r="JN27" s="119">
        <f>JN28+JN29</f>
        <v>0</v>
      </c>
      <c r="JO27" s="120">
        <f>JO28+JO29</f>
        <v>0</v>
      </c>
      <c r="JP27" s="120">
        <f>JP28+JP29</f>
        <v>0</v>
      </c>
      <c r="JQ27" s="120">
        <f>JQ28+JQ29</f>
        <v>0</v>
      </c>
      <c r="JR27" s="121">
        <f t="shared" si="132"/>
        <v>0</v>
      </c>
      <c r="JS27" s="120"/>
      <c r="JT27" s="120"/>
      <c r="JU27" s="120"/>
      <c r="JV27" s="120"/>
      <c r="JW27" s="153"/>
      <c r="JX27" s="119">
        <f>JX28+JX29</f>
        <v>0</v>
      </c>
      <c r="JY27" s="120">
        <f>JY28+JY29</f>
        <v>0</v>
      </c>
      <c r="JZ27" s="120">
        <f>JZ28+JZ29</f>
        <v>0</v>
      </c>
      <c r="KA27" s="120">
        <f>KA28+KA29</f>
        <v>0</v>
      </c>
      <c r="KB27" s="121">
        <f t="shared" si="133"/>
        <v>0</v>
      </c>
      <c r="KC27" s="120"/>
      <c r="KD27" s="120"/>
      <c r="KE27" s="120"/>
      <c r="KF27" s="120"/>
      <c r="KG27" s="153"/>
      <c r="KH27" s="119">
        <f>KH28+KH29</f>
        <v>0</v>
      </c>
      <c r="KI27" s="120">
        <f>KI28+KI29</f>
        <v>0</v>
      </c>
      <c r="KJ27" s="120">
        <f>KJ28+KJ29</f>
        <v>0</v>
      </c>
      <c r="KK27" s="120">
        <f>KK28+KK29</f>
        <v>0</v>
      </c>
      <c r="KL27" s="121">
        <f t="shared" si="134"/>
        <v>0</v>
      </c>
      <c r="KM27" s="120"/>
      <c r="KN27" s="120"/>
      <c r="KO27" s="120"/>
      <c r="KP27" s="120"/>
      <c r="KQ27" s="153"/>
      <c r="KR27" s="119">
        <f>KR28+KR29</f>
        <v>0</v>
      </c>
      <c r="KS27" s="120">
        <f>KS28+KS29</f>
        <v>0</v>
      </c>
      <c r="KT27" s="120">
        <f>KT28+KT29</f>
        <v>0</v>
      </c>
      <c r="KU27" s="120">
        <f>KU28+KU29</f>
        <v>0</v>
      </c>
      <c r="KV27" s="121">
        <f t="shared" si="135"/>
        <v>0</v>
      </c>
      <c r="KW27" s="120"/>
      <c r="KX27" s="120"/>
      <c r="KY27" s="120"/>
      <c r="KZ27" s="120"/>
      <c r="LA27" s="153"/>
      <c r="LB27" s="119">
        <f>LB28+LB29</f>
        <v>0</v>
      </c>
      <c r="LC27" s="120">
        <f>LC28+LC29</f>
        <v>0</v>
      </c>
      <c r="LD27" s="120">
        <f>LD28+LD29</f>
        <v>0</v>
      </c>
      <c r="LE27" s="120">
        <f>LE28+LE29</f>
        <v>0</v>
      </c>
      <c r="LF27" s="121">
        <f t="shared" si="136"/>
        <v>0</v>
      </c>
      <c r="LG27" s="120"/>
      <c r="LH27" s="120"/>
      <c r="LI27" s="120"/>
      <c r="LJ27" s="120"/>
      <c r="LK27" s="153"/>
      <c r="LL27" s="119">
        <f>LL28+LL29</f>
        <v>0</v>
      </c>
      <c r="LM27" s="120">
        <f>LM28+LM29</f>
        <v>0</v>
      </c>
      <c r="LN27" s="120">
        <f>LN28+LN29</f>
        <v>0</v>
      </c>
      <c r="LO27" s="120">
        <f>LO28+LO29</f>
        <v>0</v>
      </c>
      <c r="LP27" s="121">
        <f t="shared" si="137"/>
        <v>0</v>
      </c>
      <c r="LQ27" s="120"/>
      <c r="LR27" s="120"/>
      <c r="LS27" s="120"/>
      <c r="LT27" s="120"/>
      <c r="LU27" s="176"/>
      <c r="LV27" s="126">
        <f>LV28+LV29</f>
        <v>0</v>
      </c>
      <c r="LW27" s="120">
        <f>LW28+LW29</f>
        <v>0</v>
      </c>
      <c r="LX27" s="120">
        <f>LX28+LX29</f>
        <v>0</v>
      </c>
      <c r="LY27" s="120">
        <f>LY28+LY29</f>
        <v>0</v>
      </c>
      <c r="LZ27" s="121">
        <f t="shared" si="138"/>
        <v>0</v>
      </c>
      <c r="MA27" s="120"/>
      <c r="MB27" s="120"/>
      <c r="MC27" s="120"/>
      <c r="MD27" s="120"/>
      <c r="ME27" s="176"/>
      <c r="MF27" s="119">
        <f>MF28+MF29</f>
        <v>0</v>
      </c>
      <c r="MG27" s="120">
        <f>MG28+MG29</f>
        <v>0</v>
      </c>
      <c r="MH27" s="120">
        <f>MH28+MH29</f>
        <v>0</v>
      </c>
      <c r="MI27" s="120">
        <f>MI28+MI29</f>
        <v>0</v>
      </c>
      <c r="MJ27" s="121">
        <f t="shared" si="139"/>
        <v>0</v>
      </c>
      <c r="MK27" s="120"/>
      <c r="ML27" s="120"/>
      <c r="MM27" s="120"/>
      <c r="MN27" s="120"/>
      <c r="MO27" s="153"/>
      <c r="MP27" s="120">
        <f>MP28+MP29</f>
        <v>0</v>
      </c>
      <c r="MQ27" s="120">
        <f>MQ28+MQ29</f>
        <v>0</v>
      </c>
      <c r="MR27" s="120">
        <f>MR28+MR29</f>
        <v>0</v>
      </c>
      <c r="MS27" s="120">
        <f>MS28+MS29</f>
        <v>0</v>
      </c>
      <c r="MT27" s="121">
        <f t="shared" si="140"/>
        <v>0</v>
      </c>
      <c r="MU27" s="120"/>
      <c r="MV27" s="120"/>
      <c r="MW27" s="120"/>
      <c r="MX27" s="120"/>
      <c r="MY27" s="153"/>
      <c r="MZ27" s="119">
        <f>MZ28+MZ29</f>
        <v>0</v>
      </c>
      <c r="NA27" s="120">
        <f>NA28+NA29</f>
        <v>0</v>
      </c>
      <c r="NB27" s="120">
        <f>NB28+NB29</f>
        <v>0</v>
      </c>
      <c r="NC27" s="120">
        <f>NC28+NC29</f>
        <v>0</v>
      </c>
      <c r="ND27" s="121">
        <f t="shared" si="141"/>
        <v>0</v>
      </c>
      <c r="NE27" s="120"/>
      <c r="NF27" s="120"/>
      <c r="NG27" s="120"/>
      <c r="NH27" s="120"/>
      <c r="NI27" s="153">
        <v>0</v>
      </c>
      <c r="NJ27" s="119">
        <f>NJ28+NJ29</f>
        <v>0</v>
      </c>
      <c r="NK27" s="120">
        <f>NK28+NK29</f>
        <v>0</v>
      </c>
      <c r="NL27" s="120">
        <f>NL28+NL29</f>
        <v>0</v>
      </c>
      <c r="NM27" s="120">
        <f>NM28+NM29</f>
        <v>0</v>
      </c>
      <c r="NN27" s="121">
        <f t="shared" si="142"/>
        <v>0</v>
      </c>
      <c r="NO27" s="120"/>
      <c r="NP27" s="120"/>
      <c r="NQ27" s="120"/>
      <c r="NR27" s="120"/>
      <c r="NS27" s="153"/>
      <c r="NT27" s="119">
        <f>NT28+NT29</f>
        <v>0</v>
      </c>
      <c r="NU27" s="120">
        <f>NU28+NU29</f>
        <v>0</v>
      </c>
      <c r="NV27" s="120">
        <f>NV28+NV29</f>
        <v>0</v>
      </c>
      <c r="NW27" s="120">
        <f>NW28+NW29</f>
        <v>0</v>
      </c>
      <c r="NX27" s="121">
        <f t="shared" si="143"/>
        <v>0</v>
      </c>
      <c r="NY27" s="120"/>
      <c r="NZ27" s="120"/>
      <c r="OA27" s="120"/>
      <c r="OB27" s="120"/>
      <c r="OC27" s="153"/>
      <c r="OD27" s="119">
        <f>OD28+OD29</f>
        <v>0</v>
      </c>
      <c r="OE27" s="120">
        <f>OE28+OE29</f>
        <v>0</v>
      </c>
      <c r="OF27" s="120">
        <f>OF28+OF29</f>
        <v>0</v>
      </c>
      <c r="OG27" s="120">
        <f>OG28+OG29</f>
        <v>0</v>
      </c>
      <c r="OH27" s="121">
        <f t="shared" si="144"/>
        <v>0</v>
      </c>
      <c r="OI27" s="120"/>
      <c r="OJ27" s="120"/>
      <c r="OK27" s="120"/>
      <c r="OL27" s="120"/>
      <c r="OM27" s="153"/>
      <c r="ON27" s="119">
        <f>ON28+ON29</f>
        <v>0</v>
      </c>
      <c r="OO27" s="120">
        <f>OO28+OO29</f>
        <v>0</v>
      </c>
      <c r="OP27" s="120">
        <f>OP28+OP29</f>
        <v>0</v>
      </c>
      <c r="OQ27" s="120">
        <f>OQ28+OQ29</f>
        <v>0</v>
      </c>
      <c r="OR27" s="121">
        <f t="shared" si="145"/>
        <v>0</v>
      </c>
      <c r="OS27" s="120"/>
      <c r="OT27" s="120"/>
      <c r="OU27" s="120"/>
      <c r="OV27" s="120"/>
      <c r="OW27" s="153"/>
      <c r="OX27" s="119">
        <f>OX28+OX29</f>
        <v>0</v>
      </c>
      <c r="OY27" s="120">
        <f>OY28+OY29</f>
        <v>0</v>
      </c>
      <c r="OZ27" s="120">
        <f>OZ28+OZ29</f>
        <v>0</v>
      </c>
      <c r="PA27" s="120">
        <f>PA28+PA29</f>
        <v>0</v>
      </c>
      <c r="PB27" s="121">
        <f t="shared" si="146"/>
        <v>0</v>
      </c>
      <c r="PC27" s="120"/>
      <c r="PD27" s="120"/>
      <c r="PE27" s="120"/>
      <c r="PF27" s="120"/>
      <c r="PG27" s="153"/>
      <c r="PH27" s="119">
        <f>PH28+PH29</f>
        <v>0</v>
      </c>
      <c r="PI27" s="120">
        <f>PI28+PI29</f>
        <v>0</v>
      </c>
      <c r="PJ27" s="120">
        <f>PJ28+PJ29</f>
        <v>0</v>
      </c>
      <c r="PK27" s="120">
        <f>PK28+PK29</f>
        <v>0</v>
      </c>
      <c r="PL27" s="121">
        <f t="shared" si="147"/>
        <v>0</v>
      </c>
      <c r="PM27" s="120"/>
      <c r="PN27" s="120"/>
      <c r="PO27" s="120"/>
      <c r="PP27" s="120"/>
      <c r="PQ27" s="153"/>
      <c r="PR27" s="119">
        <f>PR28+PR29</f>
        <v>0</v>
      </c>
      <c r="PS27" s="120">
        <f>PS28+PS29</f>
        <v>0</v>
      </c>
      <c r="PT27" s="120">
        <f>PT28+PT29</f>
        <v>0</v>
      </c>
      <c r="PU27" s="120">
        <f>PU28+PU29</f>
        <v>0</v>
      </c>
      <c r="PV27" s="121">
        <f t="shared" si="148"/>
        <v>0</v>
      </c>
      <c r="PW27" s="120"/>
      <c r="PX27" s="120"/>
      <c r="PY27" s="120"/>
      <c r="PZ27" s="120"/>
      <c r="QA27" s="153"/>
      <c r="QB27" s="119">
        <f>QB28+QB29</f>
        <v>0</v>
      </c>
      <c r="QC27" s="120">
        <f>QC28+QC29</f>
        <v>0</v>
      </c>
      <c r="QD27" s="120">
        <f>QD28+QD29</f>
        <v>0</v>
      </c>
      <c r="QE27" s="120">
        <f>QE28+QE29</f>
        <v>0</v>
      </c>
      <c r="QF27" s="121">
        <f t="shared" si="149"/>
        <v>0</v>
      </c>
      <c r="QG27" s="120"/>
      <c r="QH27" s="120"/>
      <c r="QI27" s="120"/>
      <c r="QJ27" s="120"/>
      <c r="QK27" s="153"/>
      <c r="QL27" s="267"/>
      <c r="QM27" s="267"/>
      <c r="QN27" s="267"/>
      <c r="QO27" s="284">
        <f t="shared" si="150"/>
        <v>72</v>
      </c>
      <c r="QP27" s="284">
        <f t="shared" si="151"/>
        <v>238</v>
      </c>
      <c r="QQ27" s="284">
        <f t="shared" si="152"/>
        <v>0</v>
      </c>
      <c r="QR27" s="284">
        <f t="shared" si="153"/>
        <v>0</v>
      </c>
      <c r="QS27" s="284">
        <f t="shared" si="63"/>
        <v>310</v>
      </c>
      <c r="QT27" s="284">
        <f t="shared" si="64"/>
        <v>0</v>
      </c>
      <c r="QU27" s="284">
        <f t="shared" si="154"/>
        <v>72</v>
      </c>
      <c r="QV27" s="285">
        <f t="shared" si="77"/>
        <v>238</v>
      </c>
      <c r="QW27" s="285">
        <f>QS27+QT27</f>
        <v>310</v>
      </c>
      <c r="QX27" s="285">
        <f t="shared" si="156"/>
        <v>0</v>
      </c>
      <c r="QY27" s="285">
        <f t="shared" si="157"/>
        <v>0</v>
      </c>
      <c r="QZ27" s="285">
        <f t="shared" si="158"/>
        <v>0</v>
      </c>
      <c r="RA27" s="285">
        <f t="shared" si="159"/>
        <v>0</v>
      </c>
      <c r="RB27" s="295">
        <f t="shared" si="160"/>
        <v>0</v>
      </c>
    </row>
    <row r="28" ht="16.35" spans="2:470">
      <c r="B28" s="38"/>
      <c r="C28" s="39" t="s">
        <v>92</v>
      </c>
      <c r="D28" s="127">
        <v>2</v>
      </c>
      <c r="E28" s="86">
        <v>15</v>
      </c>
      <c r="F28" s="86"/>
      <c r="G28" s="86"/>
      <c r="H28" s="123">
        <f t="shared" si="101"/>
        <v>17</v>
      </c>
      <c r="I28" s="86"/>
      <c r="J28" s="86"/>
      <c r="K28" s="86"/>
      <c r="L28" s="122"/>
      <c r="M28" s="156"/>
      <c r="N28" s="86"/>
      <c r="O28" s="86">
        <v>27</v>
      </c>
      <c r="P28" s="86"/>
      <c r="Q28" s="86"/>
      <c r="R28" s="123">
        <f t="shared" si="103"/>
        <v>27</v>
      </c>
      <c r="S28" s="86"/>
      <c r="T28" s="86"/>
      <c r="U28" s="86"/>
      <c r="V28" s="86"/>
      <c r="W28" s="156"/>
      <c r="X28" s="122">
        <v>1</v>
      </c>
      <c r="Y28" s="86">
        <v>22</v>
      </c>
      <c r="Z28" s="86"/>
      <c r="AA28" s="86"/>
      <c r="AB28" s="123">
        <f t="shared" si="105"/>
        <v>23</v>
      </c>
      <c r="AC28" s="86"/>
      <c r="AD28" s="86"/>
      <c r="AE28" s="86"/>
      <c r="AF28" s="86"/>
      <c r="AG28" s="156"/>
      <c r="AH28" s="122"/>
      <c r="AI28" s="86">
        <v>26</v>
      </c>
      <c r="AJ28" s="86"/>
      <c r="AK28" s="86"/>
      <c r="AL28" s="123">
        <f t="shared" si="107"/>
        <v>26</v>
      </c>
      <c r="AM28" s="86"/>
      <c r="AN28" s="86"/>
      <c r="AO28" s="86"/>
      <c r="AP28" s="86"/>
      <c r="AQ28" s="156"/>
      <c r="AR28" s="122"/>
      <c r="AS28" s="86">
        <v>23</v>
      </c>
      <c r="AT28" s="86"/>
      <c r="AU28" s="86"/>
      <c r="AV28" s="123">
        <f t="shared" si="109"/>
        <v>23</v>
      </c>
      <c r="AW28" s="86"/>
      <c r="AX28" s="86"/>
      <c r="AY28" s="86"/>
      <c r="AZ28" s="86"/>
      <c r="BA28" s="156"/>
      <c r="BB28" s="122">
        <v>4</v>
      </c>
      <c r="BC28" s="86">
        <v>23</v>
      </c>
      <c r="BD28" s="86"/>
      <c r="BE28" s="86"/>
      <c r="BF28" s="123">
        <f t="shared" si="111"/>
        <v>27</v>
      </c>
      <c r="BG28" s="86"/>
      <c r="BH28" s="86"/>
      <c r="BI28" s="86"/>
      <c r="BJ28" s="86"/>
      <c r="BK28" s="156"/>
      <c r="BL28" s="122"/>
      <c r="BM28" s="86">
        <v>30</v>
      </c>
      <c r="BN28" s="86"/>
      <c r="BO28" s="86"/>
      <c r="BP28" s="123">
        <f t="shared" si="113"/>
        <v>30</v>
      </c>
      <c r="BQ28" s="86"/>
      <c r="BR28" s="86"/>
      <c r="BS28" s="86"/>
      <c r="BT28" s="86"/>
      <c r="BU28" s="156"/>
      <c r="BV28" s="122"/>
      <c r="BW28" s="86"/>
      <c r="BX28" s="86"/>
      <c r="BY28" s="86"/>
      <c r="BZ28" s="123">
        <f t="shared" si="98"/>
        <v>0</v>
      </c>
      <c r="CA28" s="86"/>
      <c r="CB28" s="86"/>
      <c r="CC28" s="86"/>
      <c r="CD28" s="86"/>
      <c r="CE28" s="156"/>
      <c r="CF28" s="86">
        <v>10</v>
      </c>
      <c r="CG28" s="86"/>
      <c r="CH28" s="86"/>
      <c r="CI28" s="86"/>
      <c r="CJ28" s="123">
        <f t="shared" si="90"/>
        <v>10</v>
      </c>
      <c r="CK28" s="86"/>
      <c r="CL28" s="86"/>
      <c r="CM28" s="86"/>
      <c r="CN28" s="86"/>
      <c r="CO28" s="156"/>
      <c r="CP28" s="122">
        <v>3</v>
      </c>
      <c r="CQ28" s="127">
        <v>29</v>
      </c>
      <c r="CR28" s="86"/>
      <c r="CS28" s="166"/>
      <c r="CT28" s="123">
        <f t="shared" si="114"/>
        <v>32</v>
      </c>
      <c r="CU28" s="86"/>
      <c r="CV28" s="86"/>
      <c r="CW28" s="86"/>
      <c r="CX28" s="86"/>
      <c r="CY28" s="156"/>
      <c r="CZ28" s="122">
        <v>6</v>
      </c>
      <c r="DA28" s="86">
        <v>16</v>
      </c>
      <c r="DB28" s="86"/>
      <c r="DC28" s="86"/>
      <c r="DD28" s="123">
        <f t="shared" si="115"/>
        <v>22</v>
      </c>
      <c r="DE28" s="86"/>
      <c r="DF28" s="86"/>
      <c r="DG28" s="86"/>
      <c r="DH28" s="86"/>
      <c r="DI28" s="156"/>
      <c r="DJ28" s="122"/>
      <c r="DK28" s="86"/>
      <c r="DL28" s="86"/>
      <c r="DM28" s="86"/>
      <c r="DN28" s="123">
        <f t="shared" si="116"/>
        <v>0</v>
      </c>
      <c r="DO28" s="86"/>
      <c r="DP28" s="86"/>
      <c r="DQ28" s="86"/>
      <c r="DR28" s="86"/>
      <c r="DS28" s="154"/>
      <c r="DT28" s="127"/>
      <c r="DU28" s="86"/>
      <c r="DV28" s="86"/>
      <c r="DW28" s="166"/>
      <c r="DX28" s="123">
        <f t="shared" si="117"/>
        <v>0</v>
      </c>
      <c r="DY28" s="86"/>
      <c r="DZ28" s="86"/>
      <c r="EA28" s="86"/>
      <c r="EB28" s="86"/>
      <c r="EC28" s="156"/>
      <c r="ED28" s="122"/>
      <c r="EE28" s="86"/>
      <c r="EF28" s="86"/>
      <c r="EG28" s="86"/>
      <c r="EH28" s="123">
        <f t="shared" si="118"/>
        <v>0</v>
      </c>
      <c r="EI28" s="86"/>
      <c r="EJ28" s="86"/>
      <c r="EK28" s="86"/>
      <c r="EL28" s="86"/>
      <c r="EM28" s="156"/>
      <c r="EN28" s="122"/>
      <c r="EO28" s="86"/>
      <c r="EP28" s="86"/>
      <c r="EQ28" s="86"/>
      <c r="ER28" s="123">
        <f t="shared" si="119"/>
        <v>0</v>
      </c>
      <c r="ES28" s="86"/>
      <c r="ET28" s="86"/>
      <c r="EU28" s="86"/>
      <c r="EV28" s="122"/>
      <c r="EW28" s="154"/>
      <c r="EX28" s="122"/>
      <c r="EY28" s="86"/>
      <c r="EZ28" s="86"/>
      <c r="FA28" s="86"/>
      <c r="FB28" s="123">
        <f t="shared" si="120"/>
        <v>0</v>
      </c>
      <c r="FC28" s="86"/>
      <c r="FD28" s="86"/>
      <c r="FE28" s="86"/>
      <c r="FF28" s="122"/>
      <c r="FG28" s="154"/>
      <c r="FH28" s="122"/>
      <c r="FI28" s="86"/>
      <c r="FJ28" s="86"/>
      <c r="FK28" s="86"/>
      <c r="FL28" s="123">
        <f t="shared" si="121"/>
        <v>0</v>
      </c>
      <c r="FM28" s="86"/>
      <c r="FN28" s="86"/>
      <c r="FO28" s="86"/>
      <c r="FP28" s="86"/>
      <c r="FQ28" s="156"/>
      <c r="FR28" s="122"/>
      <c r="FS28" s="86"/>
      <c r="FT28" s="86"/>
      <c r="FU28" s="86"/>
      <c r="FV28" s="123">
        <f t="shared" si="122"/>
        <v>0</v>
      </c>
      <c r="FW28" s="86"/>
      <c r="FX28" s="86"/>
      <c r="FY28" s="86"/>
      <c r="FZ28" s="86"/>
      <c r="GA28" s="202"/>
      <c r="GB28" s="86"/>
      <c r="GC28" s="86"/>
      <c r="GD28" s="86"/>
      <c r="GE28" s="86"/>
      <c r="GF28" s="123">
        <f t="shared" si="123"/>
        <v>0</v>
      </c>
      <c r="GG28" s="86"/>
      <c r="GH28" s="86"/>
      <c r="GI28" s="86"/>
      <c r="GJ28" s="86"/>
      <c r="GK28" s="156"/>
      <c r="GL28" s="122"/>
      <c r="GM28" s="86"/>
      <c r="GN28" s="86"/>
      <c r="GO28" s="86"/>
      <c r="GP28" s="216">
        <f t="shared" si="124"/>
        <v>0</v>
      </c>
      <c r="GQ28" s="86"/>
      <c r="GR28" s="86"/>
      <c r="GS28" s="86"/>
      <c r="GT28" s="86"/>
      <c r="GU28" s="156"/>
      <c r="GV28" s="122"/>
      <c r="GW28" s="86"/>
      <c r="GX28" s="86"/>
      <c r="GY28" s="86"/>
      <c r="GZ28" s="123">
        <f t="shared" si="125"/>
        <v>0</v>
      </c>
      <c r="HA28" s="86"/>
      <c r="HB28" s="86"/>
      <c r="HC28" s="86"/>
      <c r="HD28" s="86"/>
      <c r="HE28" s="156"/>
      <c r="HF28" s="122"/>
      <c r="HG28" s="86"/>
      <c r="HH28" s="127"/>
      <c r="HI28" s="223"/>
      <c r="HJ28" s="166">
        <f t="shared" si="126"/>
        <v>0</v>
      </c>
      <c r="HK28" s="86"/>
      <c r="HL28" s="86"/>
      <c r="HM28" s="86"/>
      <c r="HN28" s="86"/>
      <c r="HO28" s="156"/>
      <c r="HP28" s="122"/>
      <c r="HQ28" s="86"/>
      <c r="HR28" s="86"/>
      <c r="HS28" s="86"/>
      <c r="HT28" s="123">
        <f t="shared" si="127"/>
        <v>0</v>
      </c>
      <c r="HU28" s="86"/>
      <c r="HV28" s="86"/>
      <c r="HW28" s="86"/>
      <c r="HX28" s="86"/>
      <c r="HY28" s="156"/>
      <c r="HZ28" s="122"/>
      <c r="IA28" s="86"/>
      <c r="IB28" s="86"/>
      <c r="IC28" s="86"/>
      <c r="ID28" s="123">
        <f t="shared" si="128"/>
        <v>0</v>
      </c>
      <c r="IE28" s="86"/>
      <c r="IF28" s="86"/>
      <c r="IG28" s="86"/>
      <c r="IH28" s="86"/>
      <c r="II28" s="154"/>
      <c r="IJ28" s="127"/>
      <c r="IK28" s="86"/>
      <c r="IL28" s="86"/>
      <c r="IM28" s="166"/>
      <c r="IN28" s="123">
        <f t="shared" si="129"/>
        <v>0</v>
      </c>
      <c r="IO28" s="86"/>
      <c r="IP28" s="86"/>
      <c r="IQ28" s="86"/>
      <c r="IR28" s="86"/>
      <c r="IS28" s="156"/>
      <c r="IT28" s="122"/>
      <c r="IU28" s="86"/>
      <c r="IV28" s="86"/>
      <c r="IW28" s="86"/>
      <c r="IX28" s="123">
        <f t="shared" si="130"/>
        <v>0</v>
      </c>
      <c r="IY28" s="86"/>
      <c r="IZ28" s="86"/>
      <c r="JA28" s="86"/>
      <c r="JB28" s="86"/>
      <c r="JC28" s="156"/>
      <c r="JD28" s="122"/>
      <c r="JE28" s="86"/>
      <c r="JF28" s="86"/>
      <c r="JG28" s="86"/>
      <c r="JH28" s="123">
        <f t="shared" si="131"/>
        <v>0</v>
      </c>
      <c r="JI28" s="86"/>
      <c r="JJ28" s="86"/>
      <c r="JK28" s="86"/>
      <c r="JL28" s="86"/>
      <c r="JM28" s="156"/>
      <c r="JN28" s="122"/>
      <c r="JO28" s="86"/>
      <c r="JP28" s="86"/>
      <c r="JQ28" s="86"/>
      <c r="JR28" s="123">
        <f t="shared" si="132"/>
        <v>0</v>
      </c>
      <c r="JS28" s="86"/>
      <c r="JT28" s="86"/>
      <c r="JU28" s="86"/>
      <c r="JV28" s="86"/>
      <c r="JW28" s="156"/>
      <c r="JX28" s="122"/>
      <c r="JY28" s="86"/>
      <c r="JZ28" s="86">
        <v>0</v>
      </c>
      <c r="KA28" s="86">
        <v>0</v>
      </c>
      <c r="KB28" s="123">
        <f t="shared" si="133"/>
        <v>0</v>
      </c>
      <c r="KC28" s="86"/>
      <c r="KD28" s="86"/>
      <c r="KE28" s="86"/>
      <c r="KF28" s="86"/>
      <c r="KG28" s="156"/>
      <c r="KH28" s="122"/>
      <c r="KI28" s="86"/>
      <c r="KJ28" s="86"/>
      <c r="KK28" s="86"/>
      <c r="KL28" s="123">
        <f t="shared" si="134"/>
        <v>0</v>
      </c>
      <c r="KM28" s="86"/>
      <c r="KN28" s="86"/>
      <c r="KO28" s="86"/>
      <c r="KP28" s="86"/>
      <c r="KQ28" s="156"/>
      <c r="KR28" s="122"/>
      <c r="KS28" s="86"/>
      <c r="KT28" s="86"/>
      <c r="KU28" s="86"/>
      <c r="KV28" s="123">
        <f t="shared" si="135"/>
        <v>0</v>
      </c>
      <c r="KW28" s="86"/>
      <c r="KX28" s="86"/>
      <c r="KY28" s="86"/>
      <c r="KZ28" s="86"/>
      <c r="LA28" s="156"/>
      <c r="LB28" s="122"/>
      <c r="LC28" s="86"/>
      <c r="LD28" s="86"/>
      <c r="LE28" s="86"/>
      <c r="LF28" s="123">
        <f t="shared" si="136"/>
        <v>0</v>
      </c>
      <c r="LG28" s="86"/>
      <c r="LH28" s="86"/>
      <c r="LI28" s="86"/>
      <c r="LJ28" s="86"/>
      <c r="LK28" s="156"/>
      <c r="LL28" s="122"/>
      <c r="LM28" s="86"/>
      <c r="LN28" s="86"/>
      <c r="LO28" s="86"/>
      <c r="LP28" s="123">
        <f t="shared" si="137"/>
        <v>0</v>
      </c>
      <c r="LQ28" s="86"/>
      <c r="LR28" s="86"/>
      <c r="LS28" s="86"/>
      <c r="LT28" s="86"/>
      <c r="LU28" s="154"/>
      <c r="LV28" s="127"/>
      <c r="LW28" s="86"/>
      <c r="LX28" s="86"/>
      <c r="LY28" s="86"/>
      <c r="LZ28" s="123">
        <f t="shared" si="138"/>
        <v>0</v>
      </c>
      <c r="MA28" s="86"/>
      <c r="MB28" s="86"/>
      <c r="MC28" s="86"/>
      <c r="MD28" s="86"/>
      <c r="ME28" s="154"/>
      <c r="MF28" s="122"/>
      <c r="MG28" s="86"/>
      <c r="MH28" s="86"/>
      <c r="MI28" s="86"/>
      <c r="MJ28" s="123">
        <f t="shared" si="139"/>
        <v>0</v>
      </c>
      <c r="MK28" s="86"/>
      <c r="ML28" s="86"/>
      <c r="MM28" s="86"/>
      <c r="MN28" s="86"/>
      <c r="MO28" s="156"/>
      <c r="MP28" s="86"/>
      <c r="MQ28" s="86"/>
      <c r="MR28" s="86"/>
      <c r="MS28" s="86"/>
      <c r="MT28" s="123">
        <f t="shared" si="140"/>
        <v>0</v>
      </c>
      <c r="MU28" s="86"/>
      <c r="MV28" s="86"/>
      <c r="MW28" s="86"/>
      <c r="MX28" s="86"/>
      <c r="MY28" s="156"/>
      <c r="MZ28" s="122"/>
      <c r="NA28" s="86"/>
      <c r="NB28" s="86"/>
      <c r="NC28" s="86"/>
      <c r="ND28" s="123">
        <f t="shared" si="141"/>
        <v>0</v>
      </c>
      <c r="NE28" s="86"/>
      <c r="NF28" s="86"/>
      <c r="NG28" s="86"/>
      <c r="NH28" s="86"/>
      <c r="NI28" s="156"/>
      <c r="NJ28" s="122"/>
      <c r="NK28" s="86"/>
      <c r="NL28" s="86"/>
      <c r="NM28" s="86"/>
      <c r="NN28" s="123">
        <f t="shared" si="142"/>
        <v>0</v>
      </c>
      <c r="NO28" s="86"/>
      <c r="NP28" s="86"/>
      <c r="NQ28" s="86"/>
      <c r="NR28" s="86"/>
      <c r="NS28" s="156"/>
      <c r="NT28" s="122"/>
      <c r="NU28" s="86"/>
      <c r="NV28" s="86"/>
      <c r="NW28" s="86"/>
      <c r="NX28" s="123">
        <f t="shared" si="143"/>
        <v>0</v>
      </c>
      <c r="NY28" s="86"/>
      <c r="NZ28" s="86"/>
      <c r="OA28" s="86"/>
      <c r="OB28" s="86"/>
      <c r="OC28" s="156"/>
      <c r="OD28" s="122"/>
      <c r="OE28" s="86"/>
      <c r="OF28" s="86"/>
      <c r="OG28" s="86"/>
      <c r="OH28" s="123">
        <f t="shared" si="144"/>
        <v>0</v>
      </c>
      <c r="OI28" s="86"/>
      <c r="OJ28" s="86"/>
      <c r="OK28" s="86"/>
      <c r="OL28" s="86"/>
      <c r="OM28" s="156"/>
      <c r="ON28" s="122"/>
      <c r="OO28" s="86"/>
      <c r="OP28" s="86"/>
      <c r="OQ28" s="86"/>
      <c r="OR28" s="123">
        <f t="shared" si="145"/>
        <v>0</v>
      </c>
      <c r="OS28" s="86"/>
      <c r="OT28" s="86"/>
      <c r="OU28" s="86"/>
      <c r="OV28" s="86"/>
      <c r="OW28" s="156"/>
      <c r="OX28" s="122"/>
      <c r="OY28" s="86"/>
      <c r="OZ28" s="86"/>
      <c r="PA28" s="86"/>
      <c r="PB28" s="123">
        <f t="shared" si="146"/>
        <v>0</v>
      </c>
      <c r="PC28" s="86"/>
      <c r="PD28" s="86"/>
      <c r="PE28" s="86"/>
      <c r="PF28" s="86"/>
      <c r="PG28" s="156"/>
      <c r="PH28" s="122"/>
      <c r="PI28" s="86"/>
      <c r="PJ28" s="86"/>
      <c r="PK28" s="86"/>
      <c r="PL28" s="123">
        <f t="shared" si="147"/>
        <v>0</v>
      </c>
      <c r="PM28" s="86"/>
      <c r="PN28" s="86"/>
      <c r="PO28" s="86"/>
      <c r="PP28" s="86"/>
      <c r="PQ28" s="156"/>
      <c r="PR28" s="122"/>
      <c r="PS28" s="86"/>
      <c r="PT28" s="86"/>
      <c r="PU28" s="86"/>
      <c r="PV28" s="123">
        <f t="shared" si="148"/>
        <v>0</v>
      </c>
      <c r="PW28" s="86"/>
      <c r="PX28" s="86"/>
      <c r="PY28" s="86"/>
      <c r="PZ28" s="86"/>
      <c r="QA28" s="156"/>
      <c r="QB28" s="122"/>
      <c r="QC28" s="86"/>
      <c r="QD28" s="86"/>
      <c r="QE28" s="86"/>
      <c r="QF28" s="123">
        <f t="shared" si="149"/>
        <v>0</v>
      </c>
      <c r="QG28" s="86"/>
      <c r="QH28" s="86"/>
      <c r="QI28" s="86"/>
      <c r="QJ28" s="86"/>
      <c r="QK28" s="156"/>
      <c r="QL28" s="268"/>
      <c r="QM28" s="268"/>
      <c r="QN28" s="268"/>
      <c r="QO28" s="284">
        <f t="shared" si="150"/>
        <v>26</v>
      </c>
      <c r="QP28" s="284">
        <f t="shared" si="151"/>
        <v>211</v>
      </c>
      <c r="QQ28" s="284">
        <f t="shared" si="152"/>
        <v>0</v>
      </c>
      <c r="QR28" s="284">
        <f t="shared" si="153"/>
        <v>0</v>
      </c>
      <c r="QS28" s="284">
        <f t="shared" si="63"/>
        <v>237</v>
      </c>
      <c r="QT28" s="284">
        <f t="shared" si="64"/>
        <v>0</v>
      </c>
      <c r="QU28" s="284">
        <f t="shared" si="154"/>
        <v>26</v>
      </c>
      <c r="QV28" s="290">
        <f t="shared" si="77"/>
        <v>211</v>
      </c>
      <c r="QW28" s="290">
        <f t="shared" si="155"/>
        <v>237</v>
      </c>
      <c r="QX28" s="285">
        <f t="shared" si="156"/>
        <v>0</v>
      </c>
      <c r="QY28" s="285">
        <f t="shared" si="157"/>
        <v>0</v>
      </c>
      <c r="QZ28" s="285">
        <f t="shared" si="158"/>
        <v>0</v>
      </c>
      <c r="RA28" s="285">
        <f t="shared" si="159"/>
        <v>0</v>
      </c>
      <c r="RB28" s="295">
        <f t="shared" si="160"/>
        <v>0</v>
      </c>
    </row>
    <row r="29" ht="16.35" spans="2:470">
      <c r="B29" s="38"/>
      <c r="C29" s="39" t="s">
        <v>93</v>
      </c>
      <c r="D29" s="127"/>
      <c r="E29" s="86"/>
      <c r="F29" s="86"/>
      <c r="G29" s="86"/>
      <c r="H29" s="123">
        <f t="shared" si="101"/>
        <v>0</v>
      </c>
      <c r="I29" s="86"/>
      <c r="J29" s="86"/>
      <c r="K29" s="86"/>
      <c r="L29" s="122"/>
      <c r="M29" s="156"/>
      <c r="N29" s="86"/>
      <c r="O29" s="86"/>
      <c r="P29" s="86"/>
      <c r="Q29" s="86"/>
      <c r="R29" s="123">
        <f t="shared" si="103"/>
        <v>0</v>
      </c>
      <c r="S29" s="86"/>
      <c r="T29" s="86"/>
      <c r="U29" s="86"/>
      <c r="V29" s="86"/>
      <c r="W29" s="156"/>
      <c r="X29" s="122">
        <v>3</v>
      </c>
      <c r="Y29" s="86"/>
      <c r="Z29" s="86"/>
      <c r="AA29" s="86"/>
      <c r="AB29" s="123">
        <f t="shared" si="105"/>
        <v>3</v>
      </c>
      <c r="AC29" s="86"/>
      <c r="AD29" s="86"/>
      <c r="AE29" s="86"/>
      <c r="AF29" s="86"/>
      <c r="AG29" s="156"/>
      <c r="AH29" s="122">
        <v>5</v>
      </c>
      <c r="AI29" s="86"/>
      <c r="AJ29" s="86"/>
      <c r="AK29" s="86"/>
      <c r="AL29" s="123">
        <f t="shared" si="107"/>
        <v>5</v>
      </c>
      <c r="AM29" s="86"/>
      <c r="AN29" s="86"/>
      <c r="AO29" s="86"/>
      <c r="AP29" s="86"/>
      <c r="AQ29" s="156"/>
      <c r="AR29" s="86">
        <v>5</v>
      </c>
      <c r="AS29" s="86"/>
      <c r="AT29" s="86"/>
      <c r="AU29" s="86"/>
      <c r="AV29" s="123">
        <f t="shared" si="109"/>
        <v>5</v>
      </c>
      <c r="AW29" s="86"/>
      <c r="AX29" s="86"/>
      <c r="AY29" s="86"/>
      <c r="AZ29" s="86"/>
      <c r="BA29" s="156"/>
      <c r="BB29" s="86"/>
      <c r="BC29" s="86"/>
      <c r="BD29" s="86"/>
      <c r="BE29" s="86"/>
      <c r="BF29" s="123">
        <f t="shared" si="111"/>
        <v>0</v>
      </c>
      <c r="BG29" s="86"/>
      <c r="BH29" s="86"/>
      <c r="BI29" s="86"/>
      <c r="BJ29" s="86"/>
      <c r="BK29" s="156"/>
      <c r="BL29" s="122">
        <v>3</v>
      </c>
      <c r="BM29" s="86"/>
      <c r="BN29" s="86"/>
      <c r="BO29" s="86"/>
      <c r="BP29" s="123">
        <f t="shared" si="113"/>
        <v>3</v>
      </c>
      <c r="BQ29" s="86"/>
      <c r="BR29" s="86"/>
      <c r="BS29" s="86"/>
      <c r="BT29" s="86"/>
      <c r="BU29" s="156"/>
      <c r="BV29" s="122"/>
      <c r="BW29" s="86">
        <v>27</v>
      </c>
      <c r="BX29" s="86"/>
      <c r="BY29" s="86"/>
      <c r="BZ29" s="123">
        <f t="shared" si="98"/>
        <v>27</v>
      </c>
      <c r="CA29" s="86"/>
      <c r="CB29" s="86"/>
      <c r="CC29" s="86"/>
      <c r="CD29" s="86"/>
      <c r="CE29" s="156"/>
      <c r="CF29" s="86">
        <v>19</v>
      </c>
      <c r="CG29" s="86"/>
      <c r="CH29" s="86"/>
      <c r="CI29" s="86"/>
      <c r="CJ29" s="123">
        <f>CF29</f>
        <v>19</v>
      </c>
      <c r="CK29" s="86"/>
      <c r="CL29" s="86"/>
      <c r="CM29" s="86"/>
      <c r="CN29" s="86"/>
      <c r="CO29" s="156"/>
      <c r="CP29" s="122">
        <v>7</v>
      </c>
      <c r="CQ29" s="180"/>
      <c r="CR29" s="131"/>
      <c r="CS29" s="182"/>
      <c r="CT29" s="123">
        <f>CP29</f>
        <v>7</v>
      </c>
      <c r="CU29" s="86"/>
      <c r="CV29" s="86"/>
      <c r="CW29" s="86"/>
      <c r="CX29" s="86"/>
      <c r="CY29" s="156"/>
      <c r="CZ29" s="122">
        <v>4</v>
      </c>
      <c r="DA29" s="86"/>
      <c r="DB29" s="86"/>
      <c r="DC29" s="86"/>
      <c r="DD29" s="123">
        <f t="shared" si="115"/>
        <v>4</v>
      </c>
      <c r="DE29" s="86"/>
      <c r="DF29" s="86"/>
      <c r="DG29" s="86"/>
      <c r="DH29" s="86"/>
      <c r="DI29" s="156"/>
      <c r="DJ29" s="122"/>
      <c r="DK29" s="86"/>
      <c r="DL29" s="86"/>
      <c r="DM29" s="86"/>
      <c r="DN29" s="123">
        <f t="shared" si="116"/>
        <v>0</v>
      </c>
      <c r="DO29" s="86"/>
      <c r="DP29" s="86"/>
      <c r="DQ29" s="86"/>
      <c r="DR29" s="86"/>
      <c r="DS29" s="154"/>
      <c r="DT29" s="127"/>
      <c r="DU29" s="86"/>
      <c r="DV29" s="86"/>
      <c r="DW29" s="166"/>
      <c r="DX29" s="123">
        <f t="shared" si="117"/>
        <v>0</v>
      </c>
      <c r="DY29" s="86"/>
      <c r="DZ29" s="86"/>
      <c r="EA29" s="86"/>
      <c r="EB29" s="86"/>
      <c r="EC29" s="156"/>
      <c r="ED29" s="122"/>
      <c r="EE29" s="86"/>
      <c r="EF29" s="86"/>
      <c r="EG29" s="86"/>
      <c r="EH29" s="123">
        <f t="shared" si="118"/>
        <v>0</v>
      </c>
      <c r="EI29" s="86"/>
      <c r="EJ29" s="86"/>
      <c r="EK29" s="86"/>
      <c r="EL29" s="86"/>
      <c r="EM29" s="156"/>
      <c r="EN29" s="122"/>
      <c r="EO29" s="86"/>
      <c r="EP29" s="86"/>
      <c r="EQ29" s="86"/>
      <c r="ER29" s="123">
        <f t="shared" si="119"/>
        <v>0</v>
      </c>
      <c r="ES29" s="86"/>
      <c r="ET29" s="86"/>
      <c r="EU29" s="86"/>
      <c r="EV29" s="122"/>
      <c r="EW29" s="154"/>
      <c r="EX29" s="122"/>
      <c r="EY29" s="86"/>
      <c r="EZ29" s="86"/>
      <c r="FA29" s="86"/>
      <c r="FB29" s="123">
        <f t="shared" si="120"/>
        <v>0</v>
      </c>
      <c r="FC29" s="86"/>
      <c r="FD29" s="86"/>
      <c r="FE29" s="86"/>
      <c r="FF29" s="122"/>
      <c r="FG29" s="154"/>
      <c r="FH29" s="122"/>
      <c r="FI29" s="86"/>
      <c r="FJ29" s="86"/>
      <c r="FK29" s="86"/>
      <c r="FL29" s="123">
        <f t="shared" si="121"/>
        <v>0</v>
      </c>
      <c r="FM29" s="86"/>
      <c r="FN29" s="86"/>
      <c r="FO29" s="86"/>
      <c r="FP29" s="86"/>
      <c r="FQ29" s="156"/>
      <c r="FR29" s="122"/>
      <c r="FS29" s="86"/>
      <c r="FT29" s="86"/>
      <c r="FU29" s="86"/>
      <c r="FV29" s="123">
        <f t="shared" si="122"/>
        <v>0</v>
      </c>
      <c r="FW29" s="86"/>
      <c r="FX29" s="86"/>
      <c r="FY29" s="86"/>
      <c r="FZ29" s="86"/>
      <c r="GA29" s="202"/>
      <c r="GB29" s="86"/>
      <c r="GC29" s="86"/>
      <c r="GD29" s="86"/>
      <c r="GE29" s="86"/>
      <c r="GF29" s="123">
        <f t="shared" si="123"/>
        <v>0</v>
      </c>
      <c r="GG29" s="86"/>
      <c r="GH29" s="86"/>
      <c r="GI29" s="86"/>
      <c r="GJ29" s="86"/>
      <c r="GK29" s="156"/>
      <c r="GL29" s="122"/>
      <c r="GM29" s="86"/>
      <c r="GN29" s="86"/>
      <c r="GO29" s="86"/>
      <c r="GP29" s="216">
        <f t="shared" si="124"/>
        <v>0</v>
      </c>
      <c r="GQ29" s="86"/>
      <c r="GR29" s="86"/>
      <c r="GS29" s="86"/>
      <c r="GT29" s="86"/>
      <c r="GU29" s="156"/>
      <c r="GV29" s="122"/>
      <c r="GW29" s="86"/>
      <c r="GX29" s="86"/>
      <c r="GY29" s="86"/>
      <c r="GZ29" s="123">
        <f t="shared" si="125"/>
        <v>0</v>
      </c>
      <c r="HA29" s="86"/>
      <c r="HB29" s="86"/>
      <c r="HC29" s="86"/>
      <c r="HD29" s="86"/>
      <c r="HE29" s="156"/>
      <c r="HF29" s="122"/>
      <c r="HG29" s="86"/>
      <c r="HH29" s="127"/>
      <c r="HI29" s="223"/>
      <c r="HJ29" s="166">
        <f t="shared" si="126"/>
        <v>0</v>
      </c>
      <c r="HK29" s="86"/>
      <c r="HL29" s="86"/>
      <c r="HM29" s="86"/>
      <c r="HN29" s="86"/>
      <c r="HO29" s="156"/>
      <c r="HP29" s="122"/>
      <c r="HQ29" s="86"/>
      <c r="HR29" s="86"/>
      <c r="HS29" s="86"/>
      <c r="HT29" s="123">
        <f t="shared" si="127"/>
        <v>0</v>
      </c>
      <c r="HU29" s="86"/>
      <c r="HV29" s="86"/>
      <c r="HW29" s="86"/>
      <c r="HX29" s="86"/>
      <c r="HY29" s="156"/>
      <c r="HZ29" s="122"/>
      <c r="IA29" s="86"/>
      <c r="IB29" s="86"/>
      <c r="IC29" s="86"/>
      <c r="ID29" s="123">
        <f t="shared" si="128"/>
        <v>0</v>
      </c>
      <c r="IE29" s="86"/>
      <c r="IF29" s="86"/>
      <c r="IG29" s="86"/>
      <c r="IH29" s="86"/>
      <c r="II29" s="154"/>
      <c r="IJ29" s="127"/>
      <c r="IK29" s="86"/>
      <c r="IL29" s="86"/>
      <c r="IM29" s="166"/>
      <c r="IN29" s="123">
        <f t="shared" si="129"/>
        <v>0</v>
      </c>
      <c r="IO29" s="86"/>
      <c r="IP29" s="86"/>
      <c r="IQ29" s="86"/>
      <c r="IR29" s="86"/>
      <c r="IS29" s="156"/>
      <c r="IT29" s="122"/>
      <c r="IU29" s="86"/>
      <c r="IV29" s="86"/>
      <c r="IW29" s="86"/>
      <c r="IX29" s="123">
        <f t="shared" si="130"/>
        <v>0</v>
      </c>
      <c r="IY29" s="86"/>
      <c r="IZ29" s="86"/>
      <c r="JA29" s="86"/>
      <c r="JB29" s="86"/>
      <c r="JC29" s="156"/>
      <c r="JD29" s="122"/>
      <c r="JE29" s="86"/>
      <c r="JF29" s="86"/>
      <c r="JG29" s="86"/>
      <c r="JH29" s="123">
        <f t="shared" si="131"/>
        <v>0</v>
      </c>
      <c r="JI29" s="86"/>
      <c r="JJ29" s="86"/>
      <c r="JK29" s="86"/>
      <c r="JL29" s="86"/>
      <c r="JM29" s="156"/>
      <c r="JN29" s="122"/>
      <c r="JO29" s="86"/>
      <c r="JP29" s="86"/>
      <c r="JQ29" s="86"/>
      <c r="JR29" s="123">
        <f t="shared" si="132"/>
        <v>0</v>
      </c>
      <c r="JS29" s="86"/>
      <c r="JT29" s="86"/>
      <c r="JU29" s="86"/>
      <c r="JV29" s="86"/>
      <c r="JW29" s="156"/>
      <c r="JX29" s="122"/>
      <c r="JY29" s="86"/>
      <c r="JZ29" s="86">
        <v>0</v>
      </c>
      <c r="KA29" s="86">
        <v>0</v>
      </c>
      <c r="KB29" s="123">
        <f t="shared" si="133"/>
        <v>0</v>
      </c>
      <c r="KC29" s="86"/>
      <c r="KD29" s="86"/>
      <c r="KE29" s="86"/>
      <c r="KF29" s="86"/>
      <c r="KG29" s="156"/>
      <c r="KH29" s="122"/>
      <c r="KI29" s="86"/>
      <c r="KJ29" s="86"/>
      <c r="KK29" s="86"/>
      <c r="KL29" s="123">
        <f t="shared" si="134"/>
        <v>0</v>
      </c>
      <c r="KM29" s="86"/>
      <c r="KN29" s="86"/>
      <c r="KO29" s="86"/>
      <c r="KP29" s="86"/>
      <c r="KQ29" s="156"/>
      <c r="KR29" s="122"/>
      <c r="KS29" s="86"/>
      <c r="KT29" s="86"/>
      <c r="KU29" s="86"/>
      <c r="KV29" s="123">
        <f t="shared" si="135"/>
        <v>0</v>
      </c>
      <c r="KW29" s="86"/>
      <c r="KX29" s="86"/>
      <c r="KY29" s="86"/>
      <c r="KZ29" s="86"/>
      <c r="LA29" s="156"/>
      <c r="LB29" s="122"/>
      <c r="LC29" s="86"/>
      <c r="LD29" s="86"/>
      <c r="LE29" s="86"/>
      <c r="LF29" s="123">
        <f t="shared" si="136"/>
        <v>0</v>
      </c>
      <c r="LG29" s="86"/>
      <c r="LH29" s="86"/>
      <c r="LI29" s="86"/>
      <c r="LJ29" s="86"/>
      <c r="LK29" s="156"/>
      <c r="LL29" s="122"/>
      <c r="LM29" s="86"/>
      <c r="LN29" s="86"/>
      <c r="LO29" s="86"/>
      <c r="LP29" s="123">
        <f t="shared" si="137"/>
        <v>0</v>
      </c>
      <c r="LQ29" s="86"/>
      <c r="LR29" s="86"/>
      <c r="LS29" s="86"/>
      <c r="LT29" s="86"/>
      <c r="LU29" s="154"/>
      <c r="LV29" s="127"/>
      <c r="LW29" s="86"/>
      <c r="LX29" s="86"/>
      <c r="LY29" s="86"/>
      <c r="LZ29" s="123">
        <f t="shared" si="138"/>
        <v>0</v>
      </c>
      <c r="MA29" s="86"/>
      <c r="MB29" s="86"/>
      <c r="MC29" s="86"/>
      <c r="MD29" s="86"/>
      <c r="ME29" s="154"/>
      <c r="MF29" s="122"/>
      <c r="MG29" s="86"/>
      <c r="MH29" s="86"/>
      <c r="MI29" s="86"/>
      <c r="MJ29" s="123">
        <f t="shared" si="139"/>
        <v>0</v>
      </c>
      <c r="MK29" s="86"/>
      <c r="ML29" s="86"/>
      <c r="MM29" s="86"/>
      <c r="MN29" s="86"/>
      <c r="MO29" s="156"/>
      <c r="MP29" s="86"/>
      <c r="MQ29" s="86"/>
      <c r="MR29" s="86"/>
      <c r="MS29" s="86"/>
      <c r="MT29" s="123">
        <f t="shared" si="140"/>
        <v>0</v>
      </c>
      <c r="MU29" s="86"/>
      <c r="MV29" s="86"/>
      <c r="MW29" s="86"/>
      <c r="MX29" s="86"/>
      <c r="MY29" s="156"/>
      <c r="MZ29" s="122"/>
      <c r="NA29" s="86"/>
      <c r="NB29" s="86"/>
      <c r="NC29" s="86"/>
      <c r="ND29" s="123">
        <f t="shared" si="141"/>
        <v>0</v>
      </c>
      <c r="NE29" s="86"/>
      <c r="NF29" s="86"/>
      <c r="NG29" s="86"/>
      <c r="NH29" s="86"/>
      <c r="NI29" s="156"/>
      <c r="NJ29" s="122"/>
      <c r="NK29" s="86"/>
      <c r="NL29" s="86"/>
      <c r="NM29" s="86"/>
      <c r="NN29" s="123">
        <f t="shared" si="142"/>
        <v>0</v>
      </c>
      <c r="NO29" s="86"/>
      <c r="NP29" s="86"/>
      <c r="NQ29" s="86"/>
      <c r="NR29" s="86"/>
      <c r="NS29" s="156"/>
      <c r="NT29" s="122"/>
      <c r="NU29" s="86"/>
      <c r="NV29" s="86"/>
      <c r="NW29" s="86"/>
      <c r="NX29" s="123">
        <f t="shared" si="143"/>
        <v>0</v>
      </c>
      <c r="NY29" s="86"/>
      <c r="NZ29" s="86"/>
      <c r="OA29" s="86"/>
      <c r="OB29" s="86"/>
      <c r="OC29" s="156"/>
      <c r="OD29" s="122"/>
      <c r="OE29" s="86"/>
      <c r="OF29" s="86"/>
      <c r="OG29" s="86"/>
      <c r="OH29" s="123">
        <f t="shared" si="144"/>
        <v>0</v>
      </c>
      <c r="OI29" s="86"/>
      <c r="OJ29" s="86"/>
      <c r="OK29" s="86"/>
      <c r="OL29" s="86"/>
      <c r="OM29" s="156"/>
      <c r="ON29" s="122"/>
      <c r="OO29" s="86"/>
      <c r="OP29" s="86"/>
      <c r="OQ29" s="86"/>
      <c r="OR29" s="123">
        <f t="shared" si="145"/>
        <v>0</v>
      </c>
      <c r="OS29" s="86"/>
      <c r="OT29" s="86"/>
      <c r="OU29" s="86"/>
      <c r="OV29" s="86"/>
      <c r="OW29" s="156"/>
      <c r="OX29" s="122"/>
      <c r="OY29" s="86"/>
      <c r="OZ29" s="86"/>
      <c r="PA29" s="86"/>
      <c r="PB29" s="123">
        <f t="shared" si="146"/>
        <v>0</v>
      </c>
      <c r="PC29" s="86"/>
      <c r="PD29" s="86"/>
      <c r="PE29" s="86"/>
      <c r="PF29" s="86"/>
      <c r="PG29" s="156"/>
      <c r="PH29" s="122"/>
      <c r="PI29" s="86"/>
      <c r="PJ29" s="86"/>
      <c r="PK29" s="86"/>
      <c r="PL29" s="123">
        <f t="shared" si="147"/>
        <v>0</v>
      </c>
      <c r="PM29" s="86"/>
      <c r="PN29" s="86"/>
      <c r="PO29" s="86"/>
      <c r="PP29" s="86"/>
      <c r="PQ29" s="156"/>
      <c r="PR29" s="122"/>
      <c r="PS29" s="86"/>
      <c r="PT29" s="86"/>
      <c r="PU29" s="86"/>
      <c r="PV29" s="123">
        <f t="shared" si="148"/>
        <v>0</v>
      </c>
      <c r="PW29" s="86"/>
      <c r="PX29" s="86"/>
      <c r="PY29" s="86"/>
      <c r="PZ29" s="86"/>
      <c r="QA29" s="156"/>
      <c r="QB29" s="122"/>
      <c r="QC29" s="86"/>
      <c r="QD29" s="86"/>
      <c r="QE29" s="86"/>
      <c r="QF29" s="123">
        <f t="shared" si="149"/>
        <v>0</v>
      </c>
      <c r="QG29" s="86"/>
      <c r="QH29" s="86"/>
      <c r="QI29" s="86"/>
      <c r="QJ29" s="86"/>
      <c r="QK29" s="156"/>
      <c r="QL29" s="268"/>
      <c r="QM29" s="268"/>
      <c r="QN29" s="268"/>
      <c r="QO29" s="287">
        <f t="shared" si="150"/>
        <v>46</v>
      </c>
      <c r="QP29" s="287">
        <f t="shared" si="151"/>
        <v>27</v>
      </c>
      <c r="QQ29" s="287">
        <f t="shared" si="152"/>
        <v>0</v>
      </c>
      <c r="QR29" s="287">
        <f t="shared" si="153"/>
        <v>0</v>
      </c>
      <c r="QS29" s="287">
        <f t="shared" si="63"/>
        <v>73</v>
      </c>
      <c r="QT29" s="287">
        <f t="shared" si="64"/>
        <v>0</v>
      </c>
      <c r="QU29" s="287">
        <f t="shared" si="154"/>
        <v>46</v>
      </c>
      <c r="QV29" s="287">
        <f t="shared" si="77"/>
        <v>27</v>
      </c>
      <c r="QW29" s="287">
        <f t="shared" si="155"/>
        <v>73</v>
      </c>
      <c r="QX29" s="287">
        <f t="shared" si="156"/>
        <v>0</v>
      </c>
      <c r="QY29" s="287">
        <f t="shared" si="157"/>
        <v>0</v>
      </c>
      <c r="QZ29" s="287">
        <f t="shared" si="158"/>
        <v>0</v>
      </c>
      <c r="RA29" s="287">
        <f t="shared" si="159"/>
        <v>0</v>
      </c>
      <c r="RB29" s="295">
        <f t="shared" si="160"/>
        <v>0</v>
      </c>
    </row>
    <row r="30" s="93" customFormat="1" ht="16.35" spans="2:470">
      <c r="B30" s="35" t="s">
        <v>130</v>
      </c>
      <c r="C30" s="128"/>
      <c r="D30" s="129">
        <f>D31+D33+D35+D32+D34</f>
        <v>11</v>
      </c>
      <c r="E30" s="129">
        <f>E31+E33+E35+E32+E34</f>
        <v>8</v>
      </c>
      <c r="F30" s="129">
        <f>F31+F33+F35+F32+F34</f>
        <v>0</v>
      </c>
      <c r="G30" s="129">
        <f>G31+G33+G35+G32+G34</f>
        <v>0</v>
      </c>
      <c r="H30" s="130">
        <f t="shared" ref="H30:H43" si="167">SUM(D30:G30)</f>
        <v>19</v>
      </c>
      <c r="I30" s="159"/>
      <c r="J30" s="159"/>
      <c r="K30" s="159"/>
      <c r="L30" s="157"/>
      <c r="M30" s="158"/>
      <c r="N30" s="159">
        <f t="shared" ref="N30:Q30" si="168">N31+N33+N35+N32+N34</f>
        <v>62</v>
      </c>
      <c r="O30" s="159">
        <f t="shared" si="168"/>
        <v>69</v>
      </c>
      <c r="P30" s="159">
        <f t="shared" si="168"/>
        <v>0</v>
      </c>
      <c r="Q30" s="159">
        <f t="shared" si="168"/>
        <v>0</v>
      </c>
      <c r="R30" s="130">
        <f t="shared" ref="R30:R43" si="169">SUM(N30:Q30)</f>
        <v>131</v>
      </c>
      <c r="S30" s="159"/>
      <c r="T30" s="159"/>
      <c r="U30" s="159"/>
      <c r="V30" s="159"/>
      <c r="W30" s="158"/>
      <c r="X30" s="157">
        <f t="shared" ref="X30:AA30" si="170">X31+X33+X35+X32+X34</f>
        <v>69</v>
      </c>
      <c r="Y30" s="159">
        <f t="shared" si="170"/>
        <v>43</v>
      </c>
      <c r="Z30" s="159">
        <f t="shared" si="170"/>
        <v>0</v>
      </c>
      <c r="AA30" s="159">
        <f t="shared" si="170"/>
        <v>0</v>
      </c>
      <c r="AB30" s="130">
        <f t="shared" ref="AB30:AB43" si="171">SUM(X30:AA30)</f>
        <v>112</v>
      </c>
      <c r="AC30" s="159"/>
      <c r="AD30" s="159"/>
      <c r="AE30" s="159"/>
      <c r="AF30" s="159"/>
      <c r="AG30" s="158"/>
      <c r="AH30" s="157">
        <f t="shared" ref="AH30:AK30" si="172">AH31+AH33+AH35+AH32+AH34</f>
        <v>34</v>
      </c>
      <c r="AI30" s="157">
        <f t="shared" si="172"/>
        <v>135</v>
      </c>
      <c r="AJ30" s="159">
        <f t="shared" si="172"/>
        <v>0</v>
      </c>
      <c r="AK30" s="159">
        <f t="shared" si="172"/>
        <v>0</v>
      </c>
      <c r="AL30" s="130">
        <f t="shared" ref="AL30:AL43" si="173">SUM(AH30:AK30)</f>
        <v>169</v>
      </c>
      <c r="AM30" s="159"/>
      <c r="AN30" s="159"/>
      <c r="AO30" s="159"/>
      <c r="AP30" s="159"/>
      <c r="AQ30" s="158"/>
      <c r="AR30" s="159">
        <f t="shared" ref="AR30:AU30" si="174">AR31+AR33+AR35+AR32+AR34</f>
        <v>65</v>
      </c>
      <c r="AS30" s="159">
        <f t="shared" si="174"/>
        <v>58</v>
      </c>
      <c r="AT30" s="159">
        <f t="shared" si="174"/>
        <v>0</v>
      </c>
      <c r="AU30" s="159">
        <f t="shared" si="174"/>
        <v>0</v>
      </c>
      <c r="AV30" s="130">
        <f t="shared" ref="AV30:AV43" si="175">SUM(AR30:AU30)</f>
        <v>123</v>
      </c>
      <c r="AW30" s="159"/>
      <c r="AX30" s="159"/>
      <c r="AY30" s="159"/>
      <c r="AZ30" s="159"/>
      <c r="BA30" s="158"/>
      <c r="BB30" s="159">
        <f t="shared" ref="BB30:BE30" si="176">BB31+BB33+BB35+BB32+BB34</f>
        <v>58</v>
      </c>
      <c r="BC30" s="159">
        <f t="shared" si="176"/>
        <v>105</v>
      </c>
      <c r="BD30" s="159">
        <f t="shared" si="176"/>
        <v>0</v>
      </c>
      <c r="BE30" s="159">
        <f t="shared" si="176"/>
        <v>0</v>
      </c>
      <c r="BF30" s="130">
        <f t="shared" ref="BF30:BF43" si="177">SUM(BB30:BE30)</f>
        <v>163</v>
      </c>
      <c r="BG30" s="159"/>
      <c r="BH30" s="159"/>
      <c r="BI30" s="159"/>
      <c r="BJ30" s="159"/>
      <c r="BK30" s="158"/>
      <c r="BL30" s="157">
        <f t="shared" ref="BL30:BO30" si="178">BL31+BL33+BL35+BL32+BL34</f>
        <v>44</v>
      </c>
      <c r="BM30" s="159">
        <f t="shared" si="178"/>
        <v>141</v>
      </c>
      <c r="BN30" s="159">
        <f t="shared" si="178"/>
        <v>0</v>
      </c>
      <c r="BO30" s="159">
        <f t="shared" si="178"/>
        <v>0</v>
      </c>
      <c r="BP30" s="130">
        <f t="shared" ref="BP30:BP43" si="179">SUM(BL30:BO30)</f>
        <v>185</v>
      </c>
      <c r="BQ30" s="159"/>
      <c r="BR30" s="159"/>
      <c r="BS30" s="159"/>
      <c r="BT30" s="159"/>
      <c r="BU30" s="158"/>
      <c r="BV30" s="157">
        <f>BV31+BV32+BV33+BV34+BV35</f>
        <v>38</v>
      </c>
      <c r="BW30" s="159">
        <f>BW31+BW32+BW33+BW35+BW34</f>
        <v>122</v>
      </c>
      <c r="BX30" s="159"/>
      <c r="BY30" s="159"/>
      <c r="BZ30" s="130">
        <f t="shared" si="98"/>
        <v>160</v>
      </c>
      <c r="CA30" s="159"/>
      <c r="CB30" s="159"/>
      <c r="CC30" s="159"/>
      <c r="CD30" s="159"/>
      <c r="CE30" s="158"/>
      <c r="CF30" s="159">
        <f>CF31+CF32+CF33+CF35+CF34</f>
        <v>52</v>
      </c>
      <c r="CG30" s="159">
        <f>CG31+CG32+CG33+CG35+CG34</f>
        <v>89</v>
      </c>
      <c r="CH30" s="159"/>
      <c r="CI30" s="159"/>
      <c r="CJ30" s="130">
        <f t="shared" ref="CJ30:CJ39" si="180">CF30+CG30</f>
        <v>141</v>
      </c>
      <c r="CK30" s="159"/>
      <c r="CL30" s="159"/>
      <c r="CM30" s="159"/>
      <c r="CN30" s="159"/>
      <c r="CO30" s="158"/>
      <c r="CP30" s="159">
        <f>CP31+CP34+CP32+CP35</f>
        <v>36</v>
      </c>
      <c r="CQ30" s="159">
        <f>CQ31+CQ32+CQ33+CQ35+CQ34</f>
        <v>94</v>
      </c>
      <c r="CR30" s="159"/>
      <c r="CS30" s="183"/>
      <c r="CT30" s="130">
        <f>CP30+CQ30</f>
        <v>130</v>
      </c>
      <c r="CU30" s="159"/>
      <c r="CV30" s="159"/>
      <c r="CW30" s="159"/>
      <c r="CX30" s="159"/>
      <c r="CY30" s="158"/>
      <c r="CZ30" s="157">
        <f>CZ31+CZ32+CZ33+CZ35+CZ34</f>
        <v>60</v>
      </c>
      <c r="DA30" s="159">
        <f>DA31+DA32+DA33+DA35+DA34</f>
        <v>95</v>
      </c>
      <c r="DB30" s="159">
        <f>DB31+DB32+DB33+DB35</f>
        <v>0</v>
      </c>
      <c r="DC30" s="159">
        <f>DC31+DC32+DC33+DC35</f>
        <v>0</v>
      </c>
      <c r="DD30" s="130">
        <f t="shared" si="115"/>
        <v>155</v>
      </c>
      <c r="DE30" s="159"/>
      <c r="DF30" s="159"/>
      <c r="DG30" s="159"/>
      <c r="DH30" s="159"/>
      <c r="DI30" s="158"/>
      <c r="DJ30" s="157">
        <f>DJ31+DJ32+DJ33+DJ35</f>
        <v>0</v>
      </c>
      <c r="DK30" s="159">
        <f>DK31+DK32+DK33+DK35</f>
        <v>0</v>
      </c>
      <c r="DL30" s="159">
        <f>DL31+DL32+DL33+DL35</f>
        <v>0</v>
      </c>
      <c r="DM30" s="159">
        <f>DM31+DM32+DM33+DM35</f>
        <v>0</v>
      </c>
      <c r="DN30" s="121">
        <f t="shared" si="116"/>
        <v>0</v>
      </c>
      <c r="DO30" s="159"/>
      <c r="DP30" s="159"/>
      <c r="DQ30" s="159"/>
      <c r="DR30" s="159"/>
      <c r="DS30" s="190"/>
      <c r="DT30" s="129">
        <f>DT31+DT32+DT33+DT35</f>
        <v>0</v>
      </c>
      <c r="DU30" s="159"/>
      <c r="DV30" s="159"/>
      <c r="DW30" s="183">
        <f>DW31+DW32+DW33+DW35</f>
        <v>0</v>
      </c>
      <c r="DX30" s="130">
        <f t="shared" si="117"/>
        <v>0</v>
      </c>
      <c r="DY30" s="159"/>
      <c r="DZ30" s="159"/>
      <c r="EA30" s="159"/>
      <c r="EB30" s="159"/>
      <c r="EC30" s="158"/>
      <c r="ED30" s="157">
        <f>SUM(ED31:ED35)</f>
        <v>0</v>
      </c>
      <c r="EE30" s="159">
        <f>EE31+EE32+EE33+EE35</f>
        <v>0</v>
      </c>
      <c r="EF30" s="159">
        <f>EF31+EF32+EF33+EF35</f>
        <v>0</v>
      </c>
      <c r="EG30" s="159">
        <f>EG31+EG32+EG33+EG35</f>
        <v>0</v>
      </c>
      <c r="EH30" s="121"/>
      <c r="EI30" s="159"/>
      <c r="EJ30" s="159"/>
      <c r="EK30" s="159"/>
      <c r="EL30" s="159"/>
      <c r="EM30" s="158"/>
      <c r="EN30" s="157"/>
      <c r="EO30" s="159"/>
      <c r="EP30" s="159">
        <f>EP31+EP32+EP33+EP35</f>
        <v>0</v>
      </c>
      <c r="EQ30" s="159">
        <f>EQ31+EQ32+EQ33+EQ35</f>
        <v>0</v>
      </c>
      <c r="ER30" s="130">
        <f t="shared" si="119"/>
        <v>0</v>
      </c>
      <c r="ES30" s="159"/>
      <c r="ET30" s="159"/>
      <c r="EU30" s="159"/>
      <c r="EV30" s="157"/>
      <c r="EW30" s="158"/>
      <c r="EX30" s="157">
        <f>EX31+EX32+EX33+EX35+EX34</f>
        <v>0</v>
      </c>
      <c r="EY30" s="159">
        <f>EY31+EY32+EY33+EY34+EY35</f>
        <v>0</v>
      </c>
      <c r="EZ30" s="159">
        <f>EZ31+EZ32+EZ33+EZ35</f>
        <v>0</v>
      </c>
      <c r="FA30" s="159">
        <f>FA31+FA32+FA33+FA35</f>
        <v>0</v>
      </c>
      <c r="FB30" s="130">
        <f t="shared" si="120"/>
        <v>0</v>
      </c>
      <c r="FC30" s="159"/>
      <c r="FD30" s="159"/>
      <c r="FE30" s="159"/>
      <c r="FF30" s="157"/>
      <c r="FG30" s="158"/>
      <c r="FH30" s="157">
        <f>FH31+FH32+FH33+FH34+FH35</f>
        <v>0</v>
      </c>
      <c r="FI30" s="159">
        <f>FI31+FI32+FI33+FI34+FI35</f>
        <v>0</v>
      </c>
      <c r="FJ30" s="159">
        <f>FJ31+FJ32+FJ33+FJ35</f>
        <v>0</v>
      </c>
      <c r="FK30" s="159">
        <f>FK31+FK32+FK33+FK35</f>
        <v>0</v>
      </c>
      <c r="FL30" s="130">
        <f t="shared" si="121"/>
        <v>0</v>
      </c>
      <c r="FM30" s="159"/>
      <c r="FN30" s="159"/>
      <c r="FO30" s="159"/>
      <c r="FP30" s="159"/>
      <c r="FQ30" s="158"/>
      <c r="FR30" s="157">
        <f>FR31+FR32+FR33+FR34+FR35</f>
        <v>0</v>
      </c>
      <c r="FS30" s="159">
        <f>FS31+FS32+FS33+FS34+FS35</f>
        <v>0</v>
      </c>
      <c r="FT30" s="159">
        <f>FT31+FT32+FT33+FT35</f>
        <v>0</v>
      </c>
      <c r="FU30" s="159">
        <f>FU31+FU32+FU33+FU35</f>
        <v>0</v>
      </c>
      <c r="FV30" s="130">
        <f t="shared" si="122"/>
        <v>0</v>
      </c>
      <c r="FW30" s="159"/>
      <c r="FX30" s="159"/>
      <c r="FY30" s="159"/>
      <c r="FZ30" s="159"/>
      <c r="GA30" s="204"/>
      <c r="GB30" s="159">
        <f>GB31+GB32+GB33+GB34+GB35</f>
        <v>0</v>
      </c>
      <c r="GC30" s="159">
        <f>GC31+GC32+GC33+GC35</f>
        <v>0</v>
      </c>
      <c r="GD30" s="159">
        <f>GD31+GD32+GD33+GD35</f>
        <v>0</v>
      </c>
      <c r="GE30" s="159">
        <f>GE31+GE32+GE33+GE35</f>
        <v>0</v>
      </c>
      <c r="GF30" s="130">
        <f t="shared" si="123"/>
        <v>0</v>
      </c>
      <c r="GG30" s="159"/>
      <c r="GH30" s="159"/>
      <c r="GI30" s="159"/>
      <c r="GJ30" s="159"/>
      <c r="GK30" s="158"/>
      <c r="GL30" s="157"/>
      <c r="GM30" s="159"/>
      <c r="GN30" s="159">
        <f>GN31+GN32+GN33+GN35</f>
        <v>0</v>
      </c>
      <c r="GO30" s="159">
        <f>GO31+GO32+GO33+GO35</f>
        <v>0</v>
      </c>
      <c r="GP30" s="217"/>
      <c r="GQ30" s="159"/>
      <c r="GR30" s="159"/>
      <c r="GS30" s="159"/>
      <c r="GT30" s="159"/>
      <c r="GU30" s="158"/>
      <c r="GV30" s="157">
        <f>GV31+GV32+GV33+GV34+GV35</f>
        <v>0</v>
      </c>
      <c r="GW30" s="159">
        <f>GW31+GW32+GW33+GW34+GW35</f>
        <v>0</v>
      </c>
      <c r="GX30" s="159">
        <f>GX31+GX32+GX33+GX35</f>
        <v>0</v>
      </c>
      <c r="GY30" s="159">
        <f>GY31+GY32+GY33+GY35</f>
        <v>0</v>
      </c>
      <c r="GZ30" s="130">
        <f t="shared" si="125"/>
        <v>0</v>
      </c>
      <c r="HA30" s="159"/>
      <c r="HB30" s="159"/>
      <c r="HC30" s="159"/>
      <c r="HD30" s="159"/>
      <c r="HE30" s="158"/>
      <c r="HF30" s="157">
        <f>HF31+HF32+HF33+HF34+HF35</f>
        <v>0</v>
      </c>
      <c r="HG30" s="159">
        <f>HG31+HG32+HG33+HG34+HG35</f>
        <v>0</v>
      </c>
      <c r="HH30" s="129">
        <f>HH31+HH32+HH33+HH35</f>
        <v>0</v>
      </c>
      <c r="HI30" s="221">
        <f>HI31+HI32+HI33+HI35</f>
        <v>0</v>
      </c>
      <c r="HJ30" s="227">
        <f t="shared" si="126"/>
        <v>0</v>
      </c>
      <c r="HK30" s="159"/>
      <c r="HL30" s="159"/>
      <c r="HM30" s="159"/>
      <c r="HN30" s="159"/>
      <c r="HO30" s="158"/>
      <c r="HP30" s="157">
        <f>HP31+HP32+HP33+HP34+HP35</f>
        <v>0</v>
      </c>
      <c r="HQ30" s="159">
        <f>HQ31+HQ32+HQ33+HQ34+HQ35</f>
        <v>0</v>
      </c>
      <c r="HR30" s="159">
        <f>HR31+HR32+HR33+HR35</f>
        <v>0</v>
      </c>
      <c r="HS30" s="159">
        <f>HS31+HS32+HS33+HS35</f>
        <v>0</v>
      </c>
      <c r="HT30" s="130">
        <f t="shared" si="127"/>
        <v>0</v>
      </c>
      <c r="HU30" s="159"/>
      <c r="HV30" s="159"/>
      <c r="HW30" s="159"/>
      <c r="HX30" s="159"/>
      <c r="HY30" s="158"/>
      <c r="HZ30" s="157"/>
      <c r="IA30" s="159"/>
      <c r="IB30" s="159">
        <f>IB31+IB32+IB33+IB35</f>
        <v>0</v>
      </c>
      <c r="IC30" s="159">
        <f>IC31+IC32+IC33+IC35</f>
        <v>0</v>
      </c>
      <c r="ID30" s="130">
        <f t="shared" si="128"/>
        <v>0</v>
      </c>
      <c r="IE30" s="159"/>
      <c r="IF30" s="159"/>
      <c r="IG30" s="159"/>
      <c r="IH30" s="159"/>
      <c r="II30" s="190"/>
      <c r="IJ30" s="129">
        <f>IJ31+IJ32+IJ33+IJ35+IJ34</f>
        <v>0</v>
      </c>
      <c r="IK30" s="159">
        <f>IK31+IK32+IK33+IK35</f>
        <v>0</v>
      </c>
      <c r="IL30" s="159">
        <f>IL31+IL32+IL33+IL35</f>
        <v>0</v>
      </c>
      <c r="IM30" s="183">
        <f>IM31+IM32+IM33+IM35</f>
        <v>0</v>
      </c>
      <c r="IN30" s="130">
        <f t="shared" si="129"/>
        <v>0</v>
      </c>
      <c r="IO30" s="159"/>
      <c r="IP30" s="159"/>
      <c r="IQ30" s="159"/>
      <c r="IR30" s="159"/>
      <c r="IS30" s="158"/>
      <c r="IT30" s="157"/>
      <c r="IU30" s="159">
        <f>IU31+IU32+IU33+IU35</f>
        <v>0</v>
      </c>
      <c r="IV30" s="159">
        <f>IV31+IV32+IV33+IV35</f>
        <v>0</v>
      </c>
      <c r="IW30" s="159">
        <f>IW31+IW32+IW33+IW35</f>
        <v>0</v>
      </c>
      <c r="IX30" s="130">
        <f t="shared" si="130"/>
        <v>0</v>
      </c>
      <c r="IY30" s="159"/>
      <c r="IZ30" s="159"/>
      <c r="JA30" s="159"/>
      <c r="JB30" s="159"/>
      <c r="JC30" s="158"/>
      <c r="JD30" s="157">
        <f>JD31+JD32+JD33+JD34+JD35</f>
        <v>0</v>
      </c>
      <c r="JE30" s="159">
        <f>JE31+JE32+JE33+JE35</f>
        <v>0</v>
      </c>
      <c r="JF30" s="159">
        <f>JF31+JF32+JF33+JF35</f>
        <v>0</v>
      </c>
      <c r="JG30" s="159">
        <f>JG31+JG32+JG33+JG35</f>
        <v>0</v>
      </c>
      <c r="JH30" s="130">
        <f t="shared" si="131"/>
        <v>0</v>
      </c>
      <c r="JI30" s="159"/>
      <c r="JJ30" s="159"/>
      <c r="JK30" s="159"/>
      <c r="JL30" s="159"/>
      <c r="JM30" s="158"/>
      <c r="JN30" s="157">
        <f>JN31+JN32+JN33+JN34</f>
        <v>0</v>
      </c>
      <c r="JO30" s="159">
        <f>JO31+JO32+JO33+JO34+JO35</f>
        <v>0</v>
      </c>
      <c r="JP30" s="159">
        <f>JP31+JP32+JP33+JP35</f>
        <v>0</v>
      </c>
      <c r="JQ30" s="159">
        <f>JQ31+JQ32+JQ33+JQ35</f>
        <v>0</v>
      </c>
      <c r="JR30" s="130">
        <f t="shared" si="132"/>
        <v>0</v>
      </c>
      <c r="JS30" s="159"/>
      <c r="JT30" s="159"/>
      <c r="JU30" s="159"/>
      <c r="JV30" s="159"/>
      <c r="JW30" s="158"/>
      <c r="JX30" s="157">
        <f>JX31+JX32+JX33+JX34+JX35</f>
        <v>0</v>
      </c>
      <c r="JY30" s="159">
        <f>JY31+JY32+JY33+JY34+JY35</f>
        <v>0</v>
      </c>
      <c r="JZ30" s="159">
        <f>JZ31+JZ32+JZ33+JZ35</f>
        <v>0</v>
      </c>
      <c r="KA30" s="159">
        <f>KA31+KA32+KA33+KA35</f>
        <v>0</v>
      </c>
      <c r="KB30" s="130">
        <f t="shared" si="133"/>
        <v>0</v>
      </c>
      <c r="KC30" s="159"/>
      <c r="KD30" s="159"/>
      <c r="KE30" s="159"/>
      <c r="KF30" s="159"/>
      <c r="KG30" s="158"/>
      <c r="KH30" s="157">
        <f>KH31+KH32+KH33+KH35</f>
        <v>0</v>
      </c>
      <c r="KI30" s="159">
        <f>KI31+KI32+KI33+KI35</f>
        <v>0</v>
      </c>
      <c r="KJ30" s="159">
        <f>KJ31+KJ32+KJ33+KJ35</f>
        <v>0</v>
      </c>
      <c r="KK30" s="159">
        <f>KK31+KK32+KK33+KK35</f>
        <v>0</v>
      </c>
      <c r="KL30" s="130">
        <f t="shared" si="134"/>
        <v>0</v>
      </c>
      <c r="KM30" s="159"/>
      <c r="KN30" s="159"/>
      <c r="KO30" s="159"/>
      <c r="KP30" s="159"/>
      <c r="KQ30" s="158"/>
      <c r="KR30" s="157">
        <f>KR31+KR32+KR33+KR34+KR35</f>
        <v>0</v>
      </c>
      <c r="KS30" s="159">
        <f>KS31+KS32+KS33+KS34+KS35</f>
        <v>0</v>
      </c>
      <c r="KT30" s="159">
        <f>KT31+KT32+KT33+KT35</f>
        <v>0</v>
      </c>
      <c r="KU30" s="159">
        <f>KU31+KU32+KU33+KU35</f>
        <v>0</v>
      </c>
      <c r="KV30" s="130">
        <f t="shared" si="135"/>
        <v>0</v>
      </c>
      <c r="KW30" s="159"/>
      <c r="KX30" s="159"/>
      <c r="KY30" s="159"/>
      <c r="KZ30" s="159"/>
      <c r="LA30" s="158"/>
      <c r="LB30" s="157">
        <f>LB31+LB32+LB33+LB34+LB35</f>
        <v>0</v>
      </c>
      <c r="LC30" s="159">
        <f>LC31+LC32+LC33+LC35</f>
        <v>0</v>
      </c>
      <c r="LD30" s="159">
        <f>LD31+LD32+LD33+LD35</f>
        <v>0</v>
      </c>
      <c r="LE30" s="159">
        <f>LE31+LE32+LE33+LE35</f>
        <v>0</v>
      </c>
      <c r="LF30" s="130">
        <f t="shared" si="136"/>
        <v>0</v>
      </c>
      <c r="LG30" s="159"/>
      <c r="LH30" s="159"/>
      <c r="LI30" s="159"/>
      <c r="LJ30" s="159"/>
      <c r="LK30" s="244"/>
      <c r="LL30" s="157">
        <f>LL31+LL32+LL33+LL34+LL35</f>
        <v>0</v>
      </c>
      <c r="LM30" s="159">
        <f>LM31+LM32+LM33+LM34+LM35</f>
        <v>0</v>
      </c>
      <c r="LN30" s="159">
        <f>LN31+LN32+LN33+LN35</f>
        <v>0</v>
      </c>
      <c r="LO30" s="159">
        <f>LO31+LO32+LO33+LO35</f>
        <v>0</v>
      </c>
      <c r="LP30" s="130">
        <f t="shared" si="137"/>
        <v>0</v>
      </c>
      <c r="LQ30" s="159"/>
      <c r="LR30" s="159"/>
      <c r="LS30" s="159"/>
      <c r="LT30" s="159"/>
      <c r="LU30" s="190"/>
      <c r="LV30" s="129">
        <f>LV31+LV32+LV33+LV34+LV35</f>
        <v>0</v>
      </c>
      <c r="LW30" s="159">
        <f>LW31+LW32+LW33+LW34+LW35</f>
        <v>0</v>
      </c>
      <c r="LX30" s="159">
        <f>LX31+LX32+LX33+LX35</f>
        <v>0</v>
      </c>
      <c r="LY30" s="159">
        <f>LY31+LY32+LY33+LY35</f>
        <v>0</v>
      </c>
      <c r="LZ30" s="130">
        <f t="shared" si="138"/>
        <v>0</v>
      </c>
      <c r="MA30" s="159"/>
      <c r="MB30" s="159"/>
      <c r="MC30" s="159"/>
      <c r="MD30" s="159"/>
      <c r="ME30" s="190"/>
      <c r="MF30" s="157">
        <f>MF31+MF32+MF33+MF35</f>
        <v>0</v>
      </c>
      <c r="MG30" s="159">
        <f>MG31+MG32+MG33+MG35+MG34</f>
        <v>0</v>
      </c>
      <c r="MH30" s="159">
        <f>MH31+MH32+MH33+MH35</f>
        <v>0</v>
      </c>
      <c r="MI30" s="159">
        <f>MI31+MI32+MI33+MI35</f>
        <v>0</v>
      </c>
      <c r="MJ30" s="130">
        <f t="shared" si="139"/>
        <v>0</v>
      </c>
      <c r="MK30" s="159"/>
      <c r="ML30" s="159"/>
      <c r="MM30" s="159"/>
      <c r="MN30" s="159"/>
      <c r="MO30" s="158"/>
      <c r="MP30" s="159">
        <f>MP33+MP34+MP35</f>
        <v>0</v>
      </c>
      <c r="MQ30" s="159">
        <f>MQ31+MQ32+MQ33+MQ34+MQ35</f>
        <v>0</v>
      </c>
      <c r="MR30" s="159">
        <f>MR31+MR32+MR33+MR35</f>
        <v>0</v>
      </c>
      <c r="MS30" s="159">
        <f>MS31+MS32+MS33+MS35</f>
        <v>0</v>
      </c>
      <c r="MT30" s="130">
        <f t="shared" si="140"/>
        <v>0</v>
      </c>
      <c r="MU30" s="159"/>
      <c r="MV30" s="159"/>
      <c r="MW30" s="159"/>
      <c r="MX30" s="159"/>
      <c r="MY30" s="158"/>
      <c r="MZ30" s="157">
        <f>MZ31+MZ32+MZ33+MZ35</f>
        <v>0</v>
      </c>
      <c r="NA30" s="159"/>
      <c r="NB30" s="159">
        <f>NB31+NB32+NB33+NB35</f>
        <v>0</v>
      </c>
      <c r="NC30" s="159">
        <f>NC31+NC32+NC33+NC35</f>
        <v>0</v>
      </c>
      <c r="ND30" s="130"/>
      <c r="NE30" s="159"/>
      <c r="NF30" s="159"/>
      <c r="NG30" s="159"/>
      <c r="NH30" s="159"/>
      <c r="NI30" s="158"/>
      <c r="NJ30" s="157"/>
      <c r="NK30" s="159"/>
      <c r="NL30" s="159">
        <f>NL31+NL32+NL33+NL35</f>
        <v>0</v>
      </c>
      <c r="NM30" s="159">
        <f>NM31+NM32+NM33+NM35</f>
        <v>0</v>
      </c>
      <c r="NN30" s="130">
        <f t="shared" si="142"/>
        <v>0</v>
      </c>
      <c r="NO30" s="159"/>
      <c r="NP30" s="159"/>
      <c r="NQ30" s="159"/>
      <c r="NR30" s="159"/>
      <c r="NS30" s="158"/>
      <c r="NT30" s="157">
        <f>NT33+NT34+NT35</f>
        <v>0</v>
      </c>
      <c r="NU30" s="159">
        <f>NU31+NU32+NU33+NU34+NU35</f>
        <v>0</v>
      </c>
      <c r="NV30" s="159">
        <f>NV31+NV32+NV33+NV35</f>
        <v>0</v>
      </c>
      <c r="NW30" s="159">
        <f>NW31+NW32+NW33+NW35</f>
        <v>0</v>
      </c>
      <c r="NX30" s="130">
        <f t="shared" si="143"/>
        <v>0</v>
      </c>
      <c r="NY30" s="159"/>
      <c r="NZ30" s="159"/>
      <c r="OA30" s="159"/>
      <c r="OB30" s="159"/>
      <c r="OC30" s="158"/>
      <c r="OD30" s="157">
        <f>OD31+OD32+OD33+OD35+OD34</f>
        <v>0</v>
      </c>
      <c r="OE30" s="159">
        <f>OE31+OE32+OE33+OE35+OE34</f>
        <v>0</v>
      </c>
      <c r="OF30" s="159">
        <f>OF31+OF32+OF33+OF35</f>
        <v>0</v>
      </c>
      <c r="OG30" s="159">
        <f>OG31+OG32+OG33+OG35</f>
        <v>0</v>
      </c>
      <c r="OH30" s="130">
        <f t="shared" si="144"/>
        <v>0</v>
      </c>
      <c r="OI30" s="159"/>
      <c r="OJ30" s="159"/>
      <c r="OK30" s="159"/>
      <c r="OL30" s="159"/>
      <c r="OM30" s="158"/>
      <c r="ON30" s="157">
        <f>ON31+ON32+ON33+ON35</f>
        <v>0</v>
      </c>
      <c r="OO30" s="159">
        <f>OO31+OO32+OO33+OO35+OO34</f>
        <v>0</v>
      </c>
      <c r="OP30" s="159">
        <f>OP31+OP32+OP33+OP35</f>
        <v>0</v>
      </c>
      <c r="OQ30" s="159">
        <f>OQ31+OQ32+OQ33+OQ35</f>
        <v>0</v>
      </c>
      <c r="OR30" s="130">
        <f t="shared" si="145"/>
        <v>0</v>
      </c>
      <c r="OS30" s="159"/>
      <c r="OT30" s="159"/>
      <c r="OU30" s="159"/>
      <c r="OV30" s="159"/>
      <c r="OW30" s="158"/>
      <c r="OX30" s="157">
        <f>OX31+OX32+OX33+OX35+OX34</f>
        <v>0</v>
      </c>
      <c r="OY30" s="159">
        <f>OY31+OY32+OY33+OY35+OY34</f>
        <v>0</v>
      </c>
      <c r="OZ30" s="159">
        <f>OZ31+OZ32+OZ33+OZ35</f>
        <v>0</v>
      </c>
      <c r="PA30" s="159">
        <f>PA31+PA32+PA33+PA35</f>
        <v>0</v>
      </c>
      <c r="PB30" s="130">
        <f t="shared" si="146"/>
        <v>0</v>
      </c>
      <c r="PC30" s="159"/>
      <c r="PD30" s="159"/>
      <c r="PE30" s="159"/>
      <c r="PF30" s="159"/>
      <c r="PG30" s="158"/>
      <c r="PH30" s="157">
        <f>PH31+PH32+PH33+PH35</f>
        <v>0</v>
      </c>
      <c r="PI30" s="159">
        <f>PI31+PI32+PI33+PI35+PI34</f>
        <v>0</v>
      </c>
      <c r="PJ30" s="159">
        <f>PJ31+PJ32+PJ33+PJ35</f>
        <v>0</v>
      </c>
      <c r="PK30" s="159">
        <f>PK31+PK32+PK33+PK35</f>
        <v>0</v>
      </c>
      <c r="PL30" s="130">
        <f t="shared" si="147"/>
        <v>0</v>
      </c>
      <c r="PM30" s="159"/>
      <c r="PN30" s="159"/>
      <c r="PO30" s="159"/>
      <c r="PP30" s="159"/>
      <c r="PQ30" s="158"/>
      <c r="PR30" s="157">
        <f>PR31+PR32+PR33+PR35+PR34</f>
        <v>0</v>
      </c>
      <c r="PS30" s="159">
        <f>PS31+PS32+PS33+PS35+PS34</f>
        <v>0</v>
      </c>
      <c r="PT30" s="159">
        <f>PT31+PT32+PT33+PT35</f>
        <v>0</v>
      </c>
      <c r="PU30" s="159">
        <f>PU31+PU32+PU33+PU35</f>
        <v>0</v>
      </c>
      <c r="PV30" s="130">
        <f t="shared" si="148"/>
        <v>0</v>
      </c>
      <c r="PW30" s="159">
        <f>PW35</f>
        <v>0</v>
      </c>
      <c r="PX30" s="159">
        <f>PX35</f>
        <v>0</v>
      </c>
      <c r="PY30" s="159"/>
      <c r="PZ30" s="159"/>
      <c r="QA30" s="158"/>
      <c r="QB30" s="157">
        <f>QB31+QB32+QB33+QB35</f>
        <v>0</v>
      </c>
      <c r="QC30" s="157">
        <f>QC31+QC32+QC33+QC35+QC34</f>
        <v>0</v>
      </c>
      <c r="QD30" s="157">
        <f>QD31+QD32+QD33+QD35</f>
        <v>0</v>
      </c>
      <c r="QE30" s="157">
        <f>QE31+QE32+QE33+QE35</f>
        <v>0</v>
      </c>
      <c r="QF30" s="130">
        <f t="shared" si="149"/>
        <v>0</v>
      </c>
      <c r="QG30" s="159"/>
      <c r="QH30" s="159"/>
      <c r="QI30" s="159"/>
      <c r="QJ30" s="159"/>
      <c r="QK30" s="158"/>
      <c r="QL30" s="269"/>
      <c r="QM30" s="269"/>
      <c r="QN30" s="269"/>
      <c r="QO30" s="284">
        <f t="shared" si="150"/>
        <v>529</v>
      </c>
      <c r="QP30" s="284">
        <f t="shared" si="151"/>
        <v>959</v>
      </c>
      <c r="QQ30" s="284">
        <f t="shared" si="152"/>
        <v>0</v>
      </c>
      <c r="QR30" s="284">
        <f t="shared" si="153"/>
        <v>0</v>
      </c>
      <c r="QS30" s="284">
        <f t="shared" si="63"/>
        <v>1488</v>
      </c>
      <c r="QT30" s="284">
        <f t="shared" si="64"/>
        <v>0</v>
      </c>
      <c r="QU30" s="284">
        <f t="shared" si="154"/>
        <v>529</v>
      </c>
      <c r="QV30" s="285">
        <f t="shared" si="77"/>
        <v>959</v>
      </c>
      <c r="QW30" s="285">
        <f>QS30+QT30</f>
        <v>1488</v>
      </c>
      <c r="QX30" s="285">
        <f t="shared" si="156"/>
        <v>0</v>
      </c>
      <c r="QY30" s="285">
        <f t="shared" si="157"/>
        <v>0</v>
      </c>
      <c r="QZ30" s="285">
        <f t="shared" si="158"/>
        <v>0</v>
      </c>
      <c r="RA30" s="285">
        <f t="shared" si="159"/>
        <v>0</v>
      </c>
      <c r="RB30" s="295">
        <f t="shared" si="160"/>
        <v>0</v>
      </c>
    </row>
    <row r="31" ht="16.35" spans="2:470">
      <c r="B31" s="38"/>
      <c r="C31" s="38" t="s">
        <v>131</v>
      </c>
      <c r="D31" s="127"/>
      <c r="E31" s="86"/>
      <c r="F31" s="86"/>
      <c r="G31" s="86"/>
      <c r="H31" s="123">
        <f t="shared" si="167"/>
        <v>0</v>
      </c>
      <c r="I31" s="86"/>
      <c r="J31" s="86"/>
      <c r="K31" s="86"/>
      <c r="L31" s="122"/>
      <c r="M31" s="156"/>
      <c r="N31" s="86">
        <v>12</v>
      </c>
      <c r="O31" s="86">
        <v>20</v>
      </c>
      <c r="P31" s="86"/>
      <c r="Q31" s="86"/>
      <c r="R31" s="123">
        <f t="shared" si="169"/>
        <v>32</v>
      </c>
      <c r="S31" s="86"/>
      <c r="T31" s="86"/>
      <c r="U31" s="86"/>
      <c r="V31" s="86"/>
      <c r="W31" s="156"/>
      <c r="X31" s="122">
        <v>17</v>
      </c>
      <c r="Y31" s="86">
        <v>26</v>
      </c>
      <c r="Z31" s="86"/>
      <c r="AA31" s="86"/>
      <c r="AB31" s="123">
        <f t="shared" si="171"/>
        <v>43</v>
      </c>
      <c r="AC31" s="86"/>
      <c r="AD31" s="86"/>
      <c r="AE31" s="86"/>
      <c r="AF31" s="86"/>
      <c r="AG31" s="156"/>
      <c r="AH31" s="122">
        <v>9</v>
      </c>
      <c r="AI31" s="86">
        <v>28</v>
      </c>
      <c r="AJ31" s="86"/>
      <c r="AK31" s="86"/>
      <c r="AL31" s="123">
        <f t="shared" si="173"/>
        <v>37</v>
      </c>
      <c r="AM31" s="86"/>
      <c r="AN31" s="86"/>
      <c r="AO31" s="86"/>
      <c r="AP31" s="86"/>
      <c r="AQ31" s="156"/>
      <c r="AR31" s="122">
        <v>11</v>
      </c>
      <c r="AS31" s="86">
        <v>13</v>
      </c>
      <c r="AT31" s="86"/>
      <c r="AU31" s="86"/>
      <c r="AV31" s="123">
        <f t="shared" si="175"/>
        <v>24</v>
      </c>
      <c r="AW31" s="86"/>
      <c r="AX31" s="86"/>
      <c r="AY31" s="86"/>
      <c r="AZ31" s="86"/>
      <c r="BA31" s="156"/>
      <c r="BB31" s="122">
        <v>13</v>
      </c>
      <c r="BC31" s="86">
        <v>31</v>
      </c>
      <c r="BD31" s="86"/>
      <c r="BE31" s="86"/>
      <c r="BF31" s="123">
        <f t="shared" si="177"/>
        <v>44</v>
      </c>
      <c r="BG31" s="86"/>
      <c r="BH31" s="86"/>
      <c r="BI31" s="86"/>
      <c r="BJ31" s="86"/>
      <c r="BK31" s="156"/>
      <c r="BL31" s="122">
        <v>7</v>
      </c>
      <c r="BM31" s="86">
        <v>41</v>
      </c>
      <c r="BN31" s="86"/>
      <c r="BO31" s="86"/>
      <c r="BP31" s="123">
        <f t="shared" si="179"/>
        <v>48</v>
      </c>
      <c r="BQ31" s="86"/>
      <c r="BR31" s="86"/>
      <c r="BS31" s="86"/>
      <c r="BT31" s="86"/>
      <c r="BU31" s="154"/>
      <c r="BV31" s="174">
        <v>23</v>
      </c>
      <c r="BW31" s="175">
        <v>20</v>
      </c>
      <c r="BX31" s="86"/>
      <c r="BY31" s="86"/>
      <c r="BZ31" s="123">
        <f t="shared" si="98"/>
        <v>43</v>
      </c>
      <c r="CA31" s="86"/>
      <c r="CB31" s="86"/>
      <c r="CC31" s="86"/>
      <c r="CD31" s="86"/>
      <c r="CE31" s="156"/>
      <c r="CF31" s="86">
        <v>5</v>
      </c>
      <c r="CG31" s="86">
        <v>25</v>
      </c>
      <c r="CH31" s="86"/>
      <c r="CI31" s="86"/>
      <c r="CJ31" s="123">
        <f t="shared" si="180"/>
        <v>30</v>
      </c>
      <c r="CK31" s="86"/>
      <c r="CL31" s="86"/>
      <c r="CM31" s="86"/>
      <c r="CN31" s="86"/>
      <c r="CO31" s="156"/>
      <c r="CP31" s="86">
        <v>10</v>
      </c>
      <c r="CQ31" s="86"/>
      <c r="CR31" s="86"/>
      <c r="CS31" s="166"/>
      <c r="CT31" s="123">
        <f>CP31+CQ31</f>
        <v>10</v>
      </c>
      <c r="CU31" s="86"/>
      <c r="CV31" s="86"/>
      <c r="CW31" s="86"/>
      <c r="CX31" s="86"/>
      <c r="CY31" s="156"/>
      <c r="CZ31" s="122">
        <v>9</v>
      </c>
      <c r="DA31" s="86">
        <v>38</v>
      </c>
      <c r="DB31" s="86"/>
      <c r="DC31" s="86"/>
      <c r="DD31" s="123">
        <f t="shared" si="115"/>
        <v>47</v>
      </c>
      <c r="DE31" s="86"/>
      <c r="DF31" s="86"/>
      <c r="DG31" s="86"/>
      <c r="DH31" s="86"/>
      <c r="DI31" s="156"/>
      <c r="DJ31" s="122"/>
      <c r="DK31" s="86"/>
      <c r="DL31" s="86"/>
      <c r="DM31" s="86"/>
      <c r="DN31" s="123">
        <f t="shared" si="116"/>
        <v>0</v>
      </c>
      <c r="DO31" s="86"/>
      <c r="DP31" s="86"/>
      <c r="DQ31" s="86"/>
      <c r="DR31" s="86"/>
      <c r="DS31" s="154"/>
      <c r="DT31" s="127"/>
      <c r="DU31" s="86"/>
      <c r="DV31" s="86"/>
      <c r="DW31" s="166"/>
      <c r="DX31" s="130">
        <f t="shared" si="117"/>
        <v>0</v>
      </c>
      <c r="DY31" s="86"/>
      <c r="DZ31" s="86"/>
      <c r="EA31" s="86"/>
      <c r="EB31" s="86"/>
      <c r="EC31" s="156"/>
      <c r="ED31" s="122"/>
      <c r="EE31" s="86"/>
      <c r="EF31" s="86"/>
      <c r="EG31" s="86"/>
      <c r="EH31" s="123">
        <f>ED31+EE31+EF31+EG31</f>
        <v>0</v>
      </c>
      <c r="EI31" s="86"/>
      <c r="EJ31" s="86"/>
      <c r="EK31" s="86"/>
      <c r="EL31" s="86"/>
      <c r="EM31" s="156"/>
      <c r="EN31" s="122"/>
      <c r="EO31" s="86"/>
      <c r="EP31" s="86"/>
      <c r="EQ31" s="86"/>
      <c r="ER31" s="123">
        <f t="shared" si="119"/>
        <v>0</v>
      </c>
      <c r="ES31" s="86"/>
      <c r="ET31" s="86"/>
      <c r="EU31" s="86"/>
      <c r="EV31" s="122"/>
      <c r="EW31" s="156"/>
      <c r="EX31" s="122">
        <v>0</v>
      </c>
      <c r="EY31" s="86"/>
      <c r="EZ31" s="86"/>
      <c r="FA31" s="86"/>
      <c r="FB31" s="123">
        <f t="shared" si="120"/>
        <v>0</v>
      </c>
      <c r="FC31" s="86"/>
      <c r="FD31" s="86"/>
      <c r="FE31" s="86"/>
      <c r="FF31" s="122"/>
      <c r="FG31" s="156"/>
      <c r="FH31" s="122"/>
      <c r="FI31" s="86"/>
      <c r="FJ31" s="86"/>
      <c r="FK31" s="86"/>
      <c r="FL31" s="123">
        <f t="shared" si="121"/>
        <v>0</v>
      </c>
      <c r="FM31" s="86"/>
      <c r="FN31" s="86"/>
      <c r="FO31" s="86"/>
      <c r="FP31" s="86"/>
      <c r="FQ31" s="156"/>
      <c r="FR31" s="122"/>
      <c r="FS31" s="86"/>
      <c r="FT31" s="86"/>
      <c r="FU31" s="86"/>
      <c r="FV31" s="123">
        <f t="shared" si="122"/>
        <v>0</v>
      </c>
      <c r="FW31" s="86"/>
      <c r="FX31" s="86"/>
      <c r="FY31" s="86"/>
      <c r="FZ31" s="86"/>
      <c r="GA31" s="202"/>
      <c r="GB31" s="86"/>
      <c r="GC31" s="86"/>
      <c r="GD31" s="86"/>
      <c r="GE31" s="86"/>
      <c r="GF31" s="123">
        <f t="shared" si="123"/>
        <v>0</v>
      </c>
      <c r="GG31" s="86"/>
      <c r="GH31" s="86"/>
      <c r="GI31" s="86"/>
      <c r="GJ31" s="86"/>
      <c r="GK31" s="156"/>
      <c r="GL31" s="122"/>
      <c r="GM31" s="86"/>
      <c r="GN31" s="86"/>
      <c r="GO31" s="86"/>
      <c r="GP31" s="216">
        <f t="shared" si="124"/>
        <v>0</v>
      </c>
      <c r="GQ31" s="86"/>
      <c r="GR31" s="86"/>
      <c r="GS31" s="86"/>
      <c r="GT31" s="86"/>
      <c r="GU31" s="156"/>
      <c r="GV31" s="122"/>
      <c r="GW31" s="86"/>
      <c r="GX31" s="86"/>
      <c r="GY31" s="86"/>
      <c r="GZ31" s="123">
        <f t="shared" si="125"/>
        <v>0</v>
      </c>
      <c r="HA31" s="86"/>
      <c r="HB31" s="86"/>
      <c r="HC31" s="86"/>
      <c r="HD31" s="86"/>
      <c r="HE31" s="156"/>
      <c r="HF31" s="122"/>
      <c r="HG31" s="86"/>
      <c r="HH31" s="127"/>
      <c r="HI31" s="223"/>
      <c r="HJ31" s="166">
        <f t="shared" si="126"/>
        <v>0</v>
      </c>
      <c r="HK31" s="86"/>
      <c r="HL31" s="86"/>
      <c r="HM31" s="86"/>
      <c r="HN31" s="86"/>
      <c r="HO31" s="156"/>
      <c r="HP31" s="122"/>
      <c r="HQ31" s="86"/>
      <c r="HR31" s="86"/>
      <c r="HS31" s="86"/>
      <c r="HT31" s="123">
        <f t="shared" si="127"/>
        <v>0</v>
      </c>
      <c r="HU31" s="86"/>
      <c r="HV31" s="86"/>
      <c r="HW31" s="86"/>
      <c r="HX31" s="86"/>
      <c r="HY31" s="156"/>
      <c r="HZ31" s="122"/>
      <c r="IA31" s="86"/>
      <c r="IB31" s="86"/>
      <c r="IC31" s="86"/>
      <c r="ID31" s="123">
        <f t="shared" si="128"/>
        <v>0</v>
      </c>
      <c r="IE31" s="86"/>
      <c r="IF31" s="86"/>
      <c r="IG31" s="86"/>
      <c r="IH31" s="86"/>
      <c r="II31" s="154"/>
      <c r="IJ31" s="127"/>
      <c r="IK31" s="86"/>
      <c r="IL31" s="86"/>
      <c r="IM31" s="166"/>
      <c r="IN31" s="123">
        <f t="shared" si="129"/>
        <v>0</v>
      </c>
      <c r="IO31" s="86"/>
      <c r="IP31" s="86"/>
      <c r="IQ31" s="86"/>
      <c r="IR31" s="86"/>
      <c r="IS31" s="156"/>
      <c r="IT31" s="122"/>
      <c r="IU31" s="86"/>
      <c r="IV31" s="86"/>
      <c r="IW31" s="86"/>
      <c r="IX31" s="123">
        <f t="shared" si="130"/>
        <v>0</v>
      </c>
      <c r="IY31" s="86"/>
      <c r="IZ31" s="86"/>
      <c r="JA31" s="86"/>
      <c r="JB31" s="86"/>
      <c r="JC31" s="156"/>
      <c r="JD31" s="122"/>
      <c r="JE31" s="86"/>
      <c r="JF31" s="86"/>
      <c r="JG31" s="86"/>
      <c r="JH31" s="123">
        <f t="shared" si="131"/>
        <v>0</v>
      </c>
      <c r="JI31" s="86"/>
      <c r="JJ31" s="86"/>
      <c r="JK31" s="86"/>
      <c r="JL31" s="86"/>
      <c r="JM31" s="156"/>
      <c r="JN31" s="122"/>
      <c r="JO31" s="86"/>
      <c r="JP31" s="86"/>
      <c r="JQ31" s="86"/>
      <c r="JR31" s="123">
        <f t="shared" si="132"/>
        <v>0</v>
      </c>
      <c r="JS31" s="86"/>
      <c r="JT31" s="86"/>
      <c r="JU31" s="86"/>
      <c r="JV31" s="86"/>
      <c r="JW31" s="156"/>
      <c r="JX31" s="122"/>
      <c r="JY31" s="86"/>
      <c r="JZ31" s="86">
        <v>0</v>
      </c>
      <c r="KA31" s="86">
        <v>0</v>
      </c>
      <c r="KB31" s="123">
        <f t="shared" si="133"/>
        <v>0</v>
      </c>
      <c r="KC31" s="86"/>
      <c r="KD31" s="86"/>
      <c r="KE31" s="86"/>
      <c r="KF31" s="86"/>
      <c r="KG31" s="156"/>
      <c r="KH31" s="122"/>
      <c r="KI31" s="86"/>
      <c r="KJ31" s="86"/>
      <c r="KK31" s="86"/>
      <c r="KL31" s="123">
        <f t="shared" si="134"/>
        <v>0</v>
      </c>
      <c r="KM31" s="86"/>
      <c r="KN31" s="86"/>
      <c r="KO31" s="86"/>
      <c r="KP31" s="86"/>
      <c r="KQ31" s="156"/>
      <c r="KR31" s="122"/>
      <c r="KS31" s="86"/>
      <c r="KT31" s="86"/>
      <c r="KU31" s="86"/>
      <c r="KV31" s="123">
        <f t="shared" si="135"/>
        <v>0</v>
      </c>
      <c r="KW31" s="86"/>
      <c r="KX31" s="86"/>
      <c r="KY31" s="86"/>
      <c r="KZ31" s="86"/>
      <c r="LA31" s="156"/>
      <c r="LB31" s="122"/>
      <c r="LC31" s="86"/>
      <c r="LD31" s="86"/>
      <c r="LE31" s="86"/>
      <c r="LF31" s="123">
        <f t="shared" si="136"/>
        <v>0</v>
      </c>
      <c r="LG31" s="86"/>
      <c r="LH31" s="86"/>
      <c r="LI31" s="86"/>
      <c r="LJ31" s="86"/>
      <c r="LK31" s="156"/>
      <c r="LL31" s="122"/>
      <c r="LM31" s="86"/>
      <c r="LN31" s="86"/>
      <c r="LO31" s="86"/>
      <c r="LP31" s="123">
        <f t="shared" si="137"/>
        <v>0</v>
      </c>
      <c r="LQ31" s="86"/>
      <c r="LR31" s="86"/>
      <c r="LS31" s="86"/>
      <c r="LT31" s="86"/>
      <c r="LU31" s="154"/>
      <c r="LV31" s="127"/>
      <c r="LW31" s="86"/>
      <c r="LX31" s="86"/>
      <c r="LY31" s="86"/>
      <c r="LZ31" s="123">
        <f t="shared" si="138"/>
        <v>0</v>
      </c>
      <c r="MA31" s="86"/>
      <c r="MB31" s="86"/>
      <c r="MC31" s="86"/>
      <c r="MD31" s="86"/>
      <c r="ME31" s="154"/>
      <c r="MF31" s="122"/>
      <c r="MG31" s="86"/>
      <c r="MH31" s="86"/>
      <c r="MI31" s="86"/>
      <c r="MJ31" s="123">
        <f t="shared" si="139"/>
        <v>0</v>
      </c>
      <c r="MK31" s="86"/>
      <c r="ML31" s="86"/>
      <c r="MM31" s="86"/>
      <c r="MN31" s="86"/>
      <c r="MO31" s="156"/>
      <c r="MP31" s="86"/>
      <c r="MQ31" s="86"/>
      <c r="MR31" s="86"/>
      <c r="MS31" s="86"/>
      <c r="MT31" s="123">
        <f t="shared" si="140"/>
        <v>0</v>
      </c>
      <c r="MU31" s="86"/>
      <c r="MV31" s="86"/>
      <c r="MW31" s="86"/>
      <c r="MX31" s="86"/>
      <c r="MY31" s="156"/>
      <c r="MZ31" s="122"/>
      <c r="NA31" s="86"/>
      <c r="NB31" s="86"/>
      <c r="NC31" s="86"/>
      <c r="ND31" s="123">
        <f t="shared" si="141"/>
        <v>0</v>
      </c>
      <c r="NE31" s="86"/>
      <c r="NF31" s="86"/>
      <c r="NG31" s="86"/>
      <c r="NH31" s="86"/>
      <c r="NI31" s="156"/>
      <c r="NJ31" s="122"/>
      <c r="NK31" s="86"/>
      <c r="NL31" s="86"/>
      <c r="NM31" s="86"/>
      <c r="NN31" s="123">
        <f t="shared" si="142"/>
        <v>0</v>
      </c>
      <c r="NO31" s="86"/>
      <c r="NP31" s="86"/>
      <c r="NQ31" s="86"/>
      <c r="NR31" s="86"/>
      <c r="NS31" s="156"/>
      <c r="NT31" s="122"/>
      <c r="NU31" s="86"/>
      <c r="NV31" s="86"/>
      <c r="NW31" s="86"/>
      <c r="NX31" s="123">
        <f t="shared" si="143"/>
        <v>0</v>
      </c>
      <c r="NY31" s="86"/>
      <c r="NZ31" s="86"/>
      <c r="OA31" s="86"/>
      <c r="OB31" s="86"/>
      <c r="OC31" s="156"/>
      <c r="OD31" s="122"/>
      <c r="OE31" s="86"/>
      <c r="OF31" s="86"/>
      <c r="OG31" s="86"/>
      <c r="OH31" s="123">
        <f t="shared" si="144"/>
        <v>0</v>
      </c>
      <c r="OI31" s="86"/>
      <c r="OJ31" s="86"/>
      <c r="OK31" s="86"/>
      <c r="OL31" s="86"/>
      <c r="OM31" s="156"/>
      <c r="ON31" s="122"/>
      <c r="OO31" s="86"/>
      <c r="OP31" s="86"/>
      <c r="OQ31" s="86"/>
      <c r="OR31" s="123">
        <f t="shared" si="145"/>
        <v>0</v>
      </c>
      <c r="OS31" s="86"/>
      <c r="OT31" s="86"/>
      <c r="OU31" s="86"/>
      <c r="OV31" s="86"/>
      <c r="OW31" s="156"/>
      <c r="OX31" s="122"/>
      <c r="OY31" s="86"/>
      <c r="OZ31" s="86"/>
      <c r="PA31" s="86"/>
      <c r="PB31" s="123">
        <f t="shared" si="146"/>
        <v>0</v>
      </c>
      <c r="PC31" s="86"/>
      <c r="PD31" s="86"/>
      <c r="PE31" s="86"/>
      <c r="PF31" s="86"/>
      <c r="PG31" s="156"/>
      <c r="PH31" s="122"/>
      <c r="PI31" s="86"/>
      <c r="PJ31" s="86"/>
      <c r="PK31" s="86"/>
      <c r="PL31" s="123">
        <f t="shared" si="147"/>
        <v>0</v>
      </c>
      <c r="PM31" s="86"/>
      <c r="PN31" s="86"/>
      <c r="PO31" s="86"/>
      <c r="PP31" s="86"/>
      <c r="PQ31" s="156"/>
      <c r="PR31" s="122"/>
      <c r="PS31" s="86"/>
      <c r="PT31" s="86"/>
      <c r="PU31" s="86"/>
      <c r="PV31" s="123">
        <f t="shared" si="148"/>
        <v>0</v>
      </c>
      <c r="PW31" s="86"/>
      <c r="PX31" s="86"/>
      <c r="PY31" s="86"/>
      <c r="PZ31" s="86"/>
      <c r="QA31" s="156"/>
      <c r="QB31" s="122"/>
      <c r="QC31" s="86"/>
      <c r="QD31" s="86"/>
      <c r="QE31" s="86"/>
      <c r="QF31" s="123">
        <f t="shared" si="149"/>
        <v>0</v>
      </c>
      <c r="QG31" s="86"/>
      <c r="QH31" s="86"/>
      <c r="QI31" s="86"/>
      <c r="QJ31" s="86"/>
      <c r="QK31" s="156"/>
      <c r="QL31" s="268"/>
      <c r="QM31" s="268"/>
      <c r="QN31" s="268"/>
      <c r="QO31" s="284">
        <f t="shared" si="150"/>
        <v>116</v>
      </c>
      <c r="QP31" s="284">
        <f t="shared" si="151"/>
        <v>242</v>
      </c>
      <c r="QQ31" s="284">
        <f t="shared" si="152"/>
        <v>0</v>
      </c>
      <c r="QR31" s="284">
        <f t="shared" si="153"/>
        <v>0</v>
      </c>
      <c r="QS31" s="284">
        <f t="shared" si="63"/>
        <v>358</v>
      </c>
      <c r="QT31" s="284">
        <f t="shared" si="64"/>
        <v>0</v>
      </c>
      <c r="QU31" s="284">
        <f t="shared" si="154"/>
        <v>116</v>
      </c>
      <c r="QV31" s="285">
        <f t="shared" si="77"/>
        <v>242</v>
      </c>
      <c r="QW31" s="285">
        <f t="shared" si="155"/>
        <v>358</v>
      </c>
      <c r="QX31" s="285">
        <f t="shared" si="156"/>
        <v>0</v>
      </c>
      <c r="QY31" s="285">
        <f t="shared" si="157"/>
        <v>0</v>
      </c>
      <c r="QZ31" s="285">
        <f t="shared" si="158"/>
        <v>0</v>
      </c>
      <c r="RA31" s="285">
        <f t="shared" si="159"/>
        <v>0</v>
      </c>
      <c r="RB31" s="295">
        <f t="shared" si="160"/>
        <v>0</v>
      </c>
    </row>
    <row r="32" ht="16.35" spans="2:470">
      <c r="B32" s="38"/>
      <c r="C32" s="38" t="s">
        <v>178</v>
      </c>
      <c r="D32" s="86">
        <v>5</v>
      </c>
      <c r="E32" s="86"/>
      <c r="F32" s="86"/>
      <c r="G32" s="86"/>
      <c r="H32" s="123">
        <f t="shared" si="167"/>
        <v>5</v>
      </c>
      <c r="I32" s="86"/>
      <c r="J32" s="86"/>
      <c r="K32" s="86"/>
      <c r="L32" s="122"/>
      <c r="M32" s="156"/>
      <c r="N32" s="86">
        <v>16</v>
      </c>
      <c r="O32" s="86">
        <v>9</v>
      </c>
      <c r="P32" s="86"/>
      <c r="Q32" s="86"/>
      <c r="R32" s="123">
        <f t="shared" si="169"/>
        <v>25</v>
      </c>
      <c r="S32" s="86"/>
      <c r="T32" s="86"/>
      <c r="U32" s="86"/>
      <c r="V32" s="86"/>
      <c r="W32" s="156"/>
      <c r="X32" s="122">
        <v>9</v>
      </c>
      <c r="Y32" s="86">
        <v>9</v>
      </c>
      <c r="Z32" s="86"/>
      <c r="AA32" s="86"/>
      <c r="AB32" s="123">
        <f t="shared" si="171"/>
        <v>18</v>
      </c>
      <c r="AC32" s="86"/>
      <c r="AD32" s="86"/>
      <c r="AE32" s="86"/>
      <c r="AF32" s="86"/>
      <c r="AG32" s="156"/>
      <c r="AH32" s="86">
        <v>3</v>
      </c>
      <c r="AI32" s="86">
        <v>19</v>
      </c>
      <c r="AJ32" s="86"/>
      <c r="AK32" s="86"/>
      <c r="AL32" s="123">
        <f t="shared" si="173"/>
        <v>22</v>
      </c>
      <c r="AM32" s="86"/>
      <c r="AN32" s="86"/>
      <c r="AO32" s="86"/>
      <c r="AP32" s="86"/>
      <c r="AQ32" s="156"/>
      <c r="AR32" s="86">
        <v>11</v>
      </c>
      <c r="AS32" s="86"/>
      <c r="AT32" s="86"/>
      <c r="AU32" s="86"/>
      <c r="AV32" s="123">
        <f t="shared" si="175"/>
        <v>11</v>
      </c>
      <c r="AW32" s="86"/>
      <c r="AX32" s="86"/>
      <c r="AY32" s="86"/>
      <c r="AZ32" s="86"/>
      <c r="BA32" s="156"/>
      <c r="BB32" s="86">
        <v>13</v>
      </c>
      <c r="BC32" s="86"/>
      <c r="BD32" s="86"/>
      <c r="BE32" s="86"/>
      <c r="BF32" s="123">
        <f t="shared" si="177"/>
        <v>13</v>
      </c>
      <c r="BG32" s="86"/>
      <c r="BH32" s="86"/>
      <c r="BI32" s="86"/>
      <c r="BJ32" s="86"/>
      <c r="BK32" s="156"/>
      <c r="BL32" s="122">
        <v>9</v>
      </c>
      <c r="BM32" s="86">
        <v>20</v>
      </c>
      <c r="BN32" s="86"/>
      <c r="BO32" s="86"/>
      <c r="BP32" s="123">
        <f t="shared" si="179"/>
        <v>29</v>
      </c>
      <c r="BQ32" s="86"/>
      <c r="BR32" s="86"/>
      <c r="BS32" s="86"/>
      <c r="BT32" s="86"/>
      <c r="BU32" s="156"/>
      <c r="BV32" s="122"/>
      <c r="BW32" s="86">
        <v>15</v>
      </c>
      <c r="BX32" s="86"/>
      <c r="BY32" s="86"/>
      <c r="BZ32" s="123">
        <f t="shared" si="98"/>
        <v>15</v>
      </c>
      <c r="CA32" s="86"/>
      <c r="CB32" s="86"/>
      <c r="CC32" s="86"/>
      <c r="CD32" s="86"/>
      <c r="CE32" s="156"/>
      <c r="CF32" s="86">
        <v>17</v>
      </c>
      <c r="CG32" s="86">
        <v>5</v>
      </c>
      <c r="CH32" s="86"/>
      <c r="CI32" s="86"/>
      <c r="CJ32" s="123">
        <f t="shared" si="180"/>
        <v>22</v>
      </c>
      <c r="CK32" s="86"/>
      <c r="CL32" s="86"/>
      <c r="CM32" s="86"/>
      <c r="CN32" s="86"/>
      <c r="CO32" s="156"/>
      <c r="CP32" s="86">
        <v>8</v>
      </c>
      <c r="CQ32" s="86">
        <v>14</v>
      </c>
      <c r="CR32" s="86"/>
      <c r="CS32" s="166"/>
      <c r="CT32" s="123">
        <f>CP32+CQ32</f>
        <v>22</v>
      </c>
      <c r="CU32" s="86"/>
      <c r="CV32" s="86"/>
      <c r="CW32" s="86"/>
      <c r="CX32" s="86"/>
      <c r="CY32" s="156"/>
      <c r="CZ32" s="122">
        <v>4</v>
      </c>
      <c r="DA32" s="86">
        <v>16</v>
      </c>
      <c r="DB32" s="86"/>
      <c r="DC32" s="86"/>
      <c r="DD32" s="123">
        <f t="shared" si="115"/>
        <v>20</v>
      </c>
      <c r="DE32" s="86"/>
      <c r="DF32" s="86"/>
      <c r="DG32" s="86"/>
      <c r="DH32" s="86"/>
      <c r="DI32" s="156"/>
      <c r="DJ32" s="122"/>
      <c r="DK32" s="86"/>
      <c r="DL32" s="86"/>
      <c r="DM32" s="86"/>
      <c r="DN32" s="123">
        <f t="shared" si="116"/>
        <v>0</v>
      </c>
      <c r="DO32" s="86"/>
      <c r="DP32" s="86"/>
      <c r="DQ32" s="86"/>
      <c r="DR32" s="86"/>
      <c r="DS32" s="154"/>
      <c r="DT32" s="127"/>
      <c r="DU32" s="86"/>
      <c r="DV32" s="86"/>
      <c r="DW32" s="166"/>
      <c r="DX32" s="130">
        <f t="shared" si="117"/>
        <v>0</v>
      </c>
      <c r="DY32" s="86"/>
      <c r="DZ32" s="86"/>
      <c r="EA32" s="86"/>
      <c r="EB32" s="86"/>
      <c r="EC32" s="156"/>
      <c r="ED32" s="122"/>
      <c r="EE32" s="86"/>
      <c r="EF32" s="86"/>
      <c r="EG32" s="86"/>
      <c r="EH32" s="123">
        <f>ED32+EE32+EF32+EG32</f>
        <v>0</v>
      </c>
      <c r="EI32" s="86"/>
      <c r="EJ32" s="86"/>
      <c r="EK32" s="86"/>
      <c r="EL32" s="86"/>
      <c r="EM32" s="156"/>
      <c r="EN32" s="122"/>
      <c r="EO32" s="86"/>
      <c r="EP32" s="86"/>
      <c r="EQ32" s="86"/>
      <c r="ER32" s="123">
        <f t="shared" si="119"/>
        <v>0</v>
      </c>
      <c r="ES32" s="86"/>
      <c r="ET32" s="86"/>
      <c r="EU32" s="86"/>
      <c r="EV32" s="122"/>
      <c r="EW32" s="156"/>
      <c r="EX32" s="122">
        <v>0</v>
      </c>
      <c r="EY32" s="86"/>
      <c r="EZ32" s="86"/>
      <c r="FA32" s="86"/>
      <c r="FB32" s="123">
        <f t="shared" si="120"/>
        <v>0</v>
      </c>
      <c r="FC32" s="86"/>
      <c r="FD32" s="86"/>
      <c r="FE32" s="86"/>
      <c r="FF32" s="122"/>
      <c r="FG32" s="156"/>
      <c r="FH32" s="122"/>
      <c r="FI32" s="86"/>
      <c r="FJ32" s="86"/>
      <c r="FK32" s="86"/>
      <c r="FL32" s="123">
        <f t="shared" si="121"/>
        <v>0</v>
      </c>
      <c r="FM32" s="86"/>
      <c r="FN32" s="86"/>
      <c r="FO32" s="86"/>
      <c r="FP32" s="86"/>
      <c r="FQ32" s="156"/>
      <c r="FR32" s="122"/>
      <c r="FS32" s="86"/>
      <c r="FT32" s="86"/>
      <c r="FU32" s="86"/>
      <c r="FV32" s="123">
        <f t="shared" si="122"/>
        <v>0</v>
      </c>
      <c r="FW32" s="86"/>
      <c r="FX32" s="86"/>
      <c r="FY32" s="86"/>
      <c r="FZ32" s="86"/>
      <c r="GA32" s="202"/>
      <c r="GB32" s="86"/>
      <c r="GC32" s="86"/>
      <c r="GD32" s="86"/>
      <c r="GE32" s="86"/>
      <c r="GF32" s="123">
        <f t="shared" si="123"/>
        <v>0</v>
      </c>
      <c r="GG32" s="86"/>
      <c r="GH32" s="86"/>
      <c r="GI32" s="86"/>
      <c r="GJ32" s="86"/>
      <c r="GK32" s="156"/>
      <c r="GL32" s="122"/>
      <c r="GM32" s="86"/>
      <c r="GN32" s="86"/>
      <c r="GO32" s="86"/>
      <c r="GP32" s="216">
        <f t="shared" si="124"/>
        <v>0</v>
      </c>
      <c r="GQ32" s="86"/>
      <c r="GR32" s="86"/>
      <c r="GS32" s="86"/>
      <c r="GT32" s="86"/>
      <c r="GU32" s="156"/>
      <c r="GV32" s="122"/>
      <c r="GW32" s="86"/>
      <c r="GX32" s="86"/>
      <c r="GY32" s="86"/>
      <c r="GZ32" s="123">
        <f t="shared" si="125"/>
        <v>0</v>
      </c>
      <c r="HA32" s="86"/>
      <c r="HB32" s="86"/>
      <c r="HC32" s="86"/>
      <c r="HD32" s="86"/>
      <c r="HE32" s="156"/>
      <c r="HF32" s="122"/>
      <c r="HG32" s="86"/>
      <c r="HH32" s="127"/>
      <c r="HI32" s="223"/>
      <c r="HJ32" s="166">
        <f t="shared" si="126"/>
        <v>0</v>
      </c>
      <c r="HK32" s="86"/>
      <c r="HL32" s="86"/>
      <c r="HM32" s="86"/>
      <c r="HN32" s="86"/>
      <c r="HO32" s="156"/>
      <c r="HP32" s="122"/>
      <c r="HQ32" s="86"/>
      <c r="HR32" s="86"/>
      <c r="HS32" s="86"/>
      <c r="HT32" s="123">
        <f t="shared" si="127"/>
        <v>0</v>
      </c>
      <c r="HU32" s="86"/>
      <c r="HV32" s="86"/>
      <c r="HW32" s="86"/>
      <c r="HX32" s="86"/>
      <c r="HY32" s="156"/>
      <c r="HZ32" s="122"/>
      <c r="IA32" s="86"/>
      <c r="IB32" s="86"/>
      <c r="IC32" s="86"/>
      <c r="ID32" s="123">
        <f t="shared" si="128"/>
        <v>0</v>
      </c>
      <c r="IE32" s="86"/>
      <c r="IF32" s="86"/>
      <c r="IG32" s="86"/>
      <c r="IH32" s="86"/>
      <c r="II32" s="154"/>
      <c r="IJ32" s="127"/>
      <c r="IK32" s="86"/>
      <c r="IL32" s="86"/>
      <c r="IM32" s="166"/>
      <c r="IN32" s="123">
        <f t="shared" si="129"/>
        <v>0</v>
      </c>
      <c r="IO32" s="86"/>
      <c r="IP32" s="86"/>
      <c r="IQ32" s="86"/>
      <c r="IR32" s="86"/>
      <c r="IS32" s="156"/>
      <c r="IT32" s="122"/>
      <c r="IU32" s="86"/>
      <c r="IV32" s="86"/>
      <c r="IW32" s="86"/>
      <c r="IX32" s="123">
        <f t="shared" si="130"/>
        <v>0</v>
      </c>
      <c r="IY32" s="86"/>
      <c r="IZ32" s="86"/>
      <c r="JA32" s="86"/>
      <c r="JB32" s="86"/>
      <c r="JC32" s="156"/>
      <c r="JD32" s="122"/>
      <c r="JE32" s="86"/>
      <c r="JF32" s="86"/>
      <c r="JG32" s="86"/>
      <c r="JH32" s="123">
        <f t="shared" si="131"/>
        <v>0</v>
      </c>
      <c r="JI32" s="86"/>
      <c r="JJ32" s="86"/>
      <c r="JK32" s="86"/>
      <c r="JL32" s="86"/>
      <c r="JM32" s="156"/>
      <c r="JN32" s="122"/>
      <c r="JO32" s="86"/>
      <c r="JP32" s="86"/>
      <c r="JQ32" s="86"/>
      <c r="JR32" s="123">
        <f t="shared" si="132"/>
        <v>0</v>
      </c>
      <c r="JS32" s="86"/>
      <c r="JT32" s="86"/>
      <c r="JU32" s="86"/>
      <c r="JV32" s="86"/>
      <c r="JW32" s="156"/>
      <c r="JX32" s="122"/>
      <c r="JY32" s="86"/>
      <c r="JZ32" s="86">
        <v>0</v>
      </c>
      <c r="KA32" s="86">
        <v>0</v>
      </c>
      <c r="KB32" s="123">
        <f t="shared" si="133"/>
        <v>0</v>
      </c>
      <c r="KC32" s="86"/>
      <c r="KD32" s="86"/>
      <c r="KE32" s="86"/>
      <c r="KF32" s="86"/>
      <c r="KG32" s="156"/>
      <c r="KH32" s="122"/>
      <c r="KI32" s="86"/>
      <c r="KJ32" s="86"/>
      <c r="KK32" s="86"/>
      <c r="KL32" s="123">
        <f t="shared" si="134"/>
        <v>0</v>
      </c>
      <c r="KM32" s="86"/>
      <c r="KN32" s="86"/>
      <c r="KO32" s="86"/>
      <c r="KP32" s="86"/>
      <c r="KQ32" s="156"/>
      <c r="KR32" s="122"/>
      <c r="KS32" s="86"/>
      <c r="KT32" s="86"/>
      <c r="KU32" s="86"/>
      <c r="KV32" s="123">
        <f t="shared" si="135"/>
        <v>0</v>
      </c>
      <c r="KW32" s="86"/>
      <c r="KX32" s="86"/>
      <c r="KY32" s="86"/>
      <c r="KZ32" s="86"/>
      <c r="LA32" s="156"/>
      <c r="LB32" s="122"/>
      <c r="LC32" s="86"/>
      <c r="LD32" s="86"/>
      <c r="LE32" s="86"/>
      <c r="LF32" s="123">
        <f t="shared" si="136"/>
        <v>0</v>
      </c>
      <c r="LG32" s="86"/>
      <c r="LH32" s="86"/>
      <c r="LI32" s="86"/>
      <c r="LJ32" s="86"/>
      <c r="LK32" s="156"/>
      <c r="LL32" s="122"/>
      <c r="LM32" s="86"/>
      <c r="LN32" s="86"/>
      <c r="LO32" s="86"/>
      <c r="LP32" s="123">
        <f t="shared" si="137"/>
        <v>0</v>
      </c>
      <c r="LQ32" s="86"/>
      <c r="LR32" s="86"/>
      <c r="LS32" s="86"/>
      <c r="LT32" s="86"/>
      <c r="LU32" s="154"/>
      <c r="LV32" s="127"/>
      <c r="LW32" s="86"/>
      <c r="LX32" s="86"/>
      <c r="LY32" s="86"/>
      <c r="LZ32" s="123">
        <f t="shared" si="138"/>
        <v>0</v>
      </c>
      <c r="MA32" s="86"/>
      <c r="MB32" s="86"/>
      <c r="MC32" s="86"/>
      <c r="MD32" s="86"/>
      <c r="ME32" s="154"/>
      <c r="MF32" s="122"/>
      <c r="MG32" s="86"/>
      <c r="MH32" s="86"/>
      <c r="MI32" s="86"/>
      <c r="MJ32" s="123">
        <f t="shared" si="139"/>
        <v>0</v>
      </c>
      <c r="MK32" s="86"/>
      <c r="ML32" s="86"/>
      <c r="MM32" s="86"/>
      <c r="MN32" s="86"/>
      <c r="MO32" s="156"/>
      <c r="MP32" s="86"/>
      <c r="MQ32" s="86"/>
      <c r="MR32" s="86"/>
      <c r="MS32" s="86"/>
      <c r="MT32" s="123">
        <f t="shared" si="140"/>
        <v>0</v>
      </c>
      <c r="MU32" s="86"/>
      <c r="MV32" s="86"/>
      <c r="MW32" s="86"/>
      <c r="MX32" s="86"/>
      <c r="MY32" s="156"/>
      <c r="MZ32" s="122"/>
      <c r="NA32" s="86"/>
      <c r="NB32" s="86"/>
      <c r="NC32" s="86"/>
      <c r="ND32" s="123">
        <f t="shared" si="141"/>
        <v>0</v>
      </c>
      <c r="NE32" s="86"/>
      <c r="NF32" s="86"/>
      <c r="NG32" s="86"/>
      <c r="NH32" s="86"/>
      <c r="NI32" s="156"/>
      <c r="NJ32" s="122"/>
      <c r="NK32" s="86"/>
      <c r="NL32" s="86"/>
      <c r="NM32" s="86"/>
      <c r="NN32" s="123">
        <f t="shared" si="142"/>
        <v>0</v>
      </c>
      <c r="NO32" s="86"/>
      <c r="NP32" s="86"/>
      <c r="NQ32" s="86"/>
      <c r="NR32" s="86"/>
      <c r="NS32" s="156"/>
      <c r="NT32" s="122"/>
      <c r="NU32" s="86"/>
      <c r="NV32" s="86"/>
      <c r="NW32" s="86"/>
      <c r="NX32" s="123">
        <f t="shared" si="143"/>
        <v>0</v>
      </c>
      <c r="NY32" s="86"/>
      <c r="NZ32" s="86"/>
      <c r="OA32" s="86"/>
      <c r="OB32" s="86"/>
      <c r="OC32" s="156"/>
      <c r="OD32" s="122"/>
      <c r="OE32" s="86"/>
      <c r="OF32" s="86"/>
      <c r="OG32" s="86"/>
      <c r="OH32" s="123">
        <f t="shared" si="144"/>
        <v>0</v>
      </c>
      <c r="OI32" s="86"/>
      <c r="OJ32" s="86"/>
      <c r="OK32" s="86"/>
      <c r="OL32" s="86"/>
      <c r="OM32" s="156"/>
      <c r="ON32" s="122"/>
      <c r="OO32" s="86"/>
      <c r="OP32" s="86"/>
      <c r="OQ32" s="86"/>
      <c r="OR32" s="123">
        <f t="shared" si="145"/>
        <v>0</v>
      </c>
      <c r="OS32" s="86"/>
      <c r="OT32" s="86"/>
      <c r="OU32" s="86"/>
      <c r="OV32" s="86"/>
      <c r="OW32" s="156"/>
      <c r="OX32" s="122"/>
      <c r="OY32" s="86"/>
      <c r="OZ32" s="86"/>
      <c r="PA32" s="86"/>
      <c r="PB32" s="123">
        <f t="shared" si="146"/>
        <v>0</v>
      </c>
      <c r="PC32" s="86"/>
      <c r="PD32" s="86"/>
      <c r="PE32" s="86"/>
      <c r="PF32" s="86"/>
      <c r="PG32" s="156"/>
      <c r="PH32" s="122"/>
      <c r="PI32" s="86"/>
      <c r="PJ32" s="86"/>
      <c r="PK32" s="86"/>
      <c r="PL32" s="123">
        <f t="shared" si="147"/>
        <v>0</v>
      </c>
      <c r="PM32" s="86"/>
      <c r="PN32" s="86"/>
      <c r="PO32" s="86"/>
      <c r="PP32" s="86"/>
      <c r="PQ32" s="156"/>
      <c r="PR32" s="122"/>
      <c r="PS32" s="86"/>
      <c r="PT32" s="86"/>
      <c r="PU32" s="86"/>
      <c r="PV32" s="123">
        <f t="shared" si="148"/>
        <v>0</v>
      </c>
      <c r="PW32" s="86"/>
      <c r="PX32" s="86"/>
      <c r="PY32" s="86"/>
      <c r="PZ32" s="86"/>
      <c r="QA32" s="156"/>
      <c r="QB32" s="122"/>
      <c r="QC32" s="86"/>
      <c r="QD32" s="86"/>
      <c r="QE32" s="86"/>
      <c r="QF32" s="123">
        <f t="shared" si="149"/>
        <v>0</v>
      </c>
      <c r="QG32" s="86"/>
      <c r="QH32" s="86"/>
      <c r="QI32" s="86"/>
      <c r="QJ32" s="86"/>
      <c r="QK32" s="156"/>
      <c r="QL32" s="268"/>
      <c r="QM32" s="268"/>
      <c r="QN32" s="268"/>
      <c r="QO32" s="284">
        <f t="shared" si="150"/>
        <v>95</v>
      </c>
      <c r="QP32" s="284">
        <f t="shared" si="151"/>
        <v>107</v>
      </c>
      <c r="QQ32" s="284">
        <f t="shared" si="152"/>
        <v>0</v>
      </c>
      <c r="QR32" s="284">
        <f t="shared" si="153"/>
        <v>0</v>
      </c>
      <c r="QS32" s="284">
        <f t="shared" si="63"/>
        <v>202</v>
      </c>
      <c r="QT32" s="284">
        <f t="shared" si="64"/>
        <v>0</v>
      </c>
      <c r="QU32" s="284">
        <f t="shared" si="154"/>
        <v>95</v>
      </c>
      <c r="QV32" s="285">
        <f t="shared" si="77"/>
        <v>107</v>
      </c>
      <c r="QW32" s="285">
        <f t="shared" si="155"/>
        <v>202</v>
      </c>
      <c r="QX32" s="285">
        <f t="shared" si="156"/>
        <v>0</v>
      </c>
      <c r="QY32" s="285">
        <f t="shared" si="157"/>
        <v>0</v>
      </c>
      <c r="QZ32" s="285">
        <f t="shared" si="158"/>
        <v>0</v>
      </c>
      <c r="RA32" s="285">
        <f t="shared" si="159"/>
        <v>0</v>
      </c>
      <c r="RB32" s="295">
        <f t="shared" si="160"/>
        <v>0</v>
      </c>
    </row>
    <row r="33" ht="16.35" spans="2:470">
      <c r="B33" s="38"/>
      <c r="C33" s="38" t="s">
        <v>133</v>
      </c>
      <c r="D33" s="86">
        <v>4</v>
      </c>
      <c r="E33" s="86">
        <v>3</v>
      </c>
      <c r="F33" s="86"/>
      <c r="G33" s="86"/>
      <c r="H33" s="123">
        <f t="shared" si="167"/>
        <v>7</v>
      </c>
      <c r="I33" s="86"/>
      <c r="J33" s="86"/>
      <c r="K33" s="86"/>
      <c r="L33" s="122"/>
      <c r="M33" s="156"/>
      <c r="N33" s="86">
        <v>10</v>
      </c>
      <c r="O33" s="86">
        <v>17</v>
      </c>
      <c r="P33" s="86"/>
      <c r="Q33" s="86"/>
      <c r="R33" s="123">
        <f t="shared" si="169"/>
        <v>27</v>
      </c>
      <c r="S33" s="86"/>
      <c r="T33" s="86"/>
      <c r="U33" s="86"/>
      <c r="V33" s="86"/>
      <c r="W33" s="156"/>
      <c r="X33" s="122">
        <v>22</v>
      </c>
      <c r="Y33" s="86"/>
      <c r="Z33" s="86"/>
      <c r="AA33" s="86"/>
      <c r="AB33" s="123">
        <f t="shared" si="171"/>
        <v>22</v>
      </c>
      <c r="AC33" s="86"/>
      <c r="AD33" s="86"/>
      <c r="AE33" s="86"/>
      <c r="AF33" s="86"/>
      <c r="AG33" s="156"/>
      <c r="AH33" s="86">
        <v>15</v>
      </c>
      <c r="AI33" s="86">
        <v>24</v>
      </c>
      <c r="AJ33" s="86"/>
      <c r="AK33" s="86"/>
      <c r="AL33" s="123">
        <f t="shared" si="173"/>
        <v>39</v>
      </c>
      <c r="AM33" s="86"/>
      <c r="AN33" s="86"/>
      <c r="AO33" s="86"/>
      <c r="AP33" s="86"/>
      <c r="AQ33" s="156"/>
      <c r="AR33" s="86">
        <v>11</v>
      </c>
      <c r="AS33" s="86">
        <v>23</v>
      </c>
      <c r="AT33" s="86"/>
      <c r="AU33" s="86"/>
      <c r="AV33" s="123">
        <f t="shared" si="175"/>
        <v>34</v>
      </c>
      <c r="AW33" s="86"/>
      <c r="AX33" s="86"/>
      <c r="AY33" s="86"/>
      <c r="AZ33" s="86"/>
      <c r="BA33" s="156"/>
      <c r="BB33" s="86">
        <v>5</v>
      </c>
      <c r="BC33" s="86">
        <v>33</v>
      </c>
      <c r="BD33" s="86"/>
      <c r="BE33" s="86"/>
      <c r="BF33" s="123">
        <f t="shared" si="177"/>
        <v>38</v>
      </c>
      <c r="BG33" s="86"/>
      <c r="BH33" s="86"/>
      <c r="BI33" s="86"/>
      <c r="BJ33" s="86"/>
      <c r="BK33" s="156"/>
      <c r="BL33" s="122">
        <v>14</v>
      </c>
      <c r="BM33" s="86">
        <v>25</v>
      </c>
      <c r="BN33" s="86"/>
      <c r="BO33" s="86"/>
      <c r="BP33" s="123">
        <f t="shared" si="179"/>
        <v>39</v>
      </c>
      <c r="BQ33" s="86"/>
      <c r="BR33" s="86"/>
      <c r="BS33" s="86"/>
      <c r="BT33" s="86"/>
      <c r="BU33" s="156"/>
      <c r="BV33" s="122">
        <v>5</v>
      </c>
      <c r="BW33" s="86">
        <v>32</v>
      </c>
      <c r="BX33" s="86"/>
      <c r="BY33" s="86"/>
      <c r="BZ33" s="123">
        <f t="shared" si="98"/>
        <v>37</v>
      </c>
      <c r="CA33" s="86"/>
      <c r="CB33" s="86"/>
      <c r="CC33" s="86"/>
      <c r="CD33" s="86"/>
      <c r="CE33" s="156"/>
      <c r="CF33" s="86">
        <v>10</v>
      </c>
      <c r="CG33" s="86">
        <v>24</v>
      </c>
      <c r="CH33" s="86"/>
      <c r="CI33" s="86"/>
      <c r="CJ33" s="123">
        <f t="shared" si="180"/>
        <v>34</v>
      </c>
      <c r="CK33" s="86"/>
      <c r="CL33" s="86"/>
      <c r="CM33" s="86"/>
      <c r="CN33" s="86"/>
      <c r="CO33" s="156"/>
      <c r="CP33" s="86"/>
      <c r="CQ33" s="86">
        <v>27</v>
      </c>
      <c r="CR33" s="86"/>
      <c r="CS33" s="166"/>
      <c r="CT33" s="123">
        <f>CQ33</f>
        <v>27</v>
      </c>
      <c r="CU33" s="86"/>
      <c r="CV33" s="86"/>
      <c r="CW33" s="86"/>
      <c r="CX33" s="86"/>
      <c r="CY33" s="156"/>
      <c r="CZ33" s="122">
        <v>22</v>
      </c>
      <c r="DA33" s="86">
        <v>6</v>
      </c>
      <c r="DB33" s="86"/>
      <c r="DC33" s="86"/>
      <c r="DD33" s="123">
        <f t="shared" si="115"/>
        <v>28</v>
      </c>
      <c r="DE33" s="86"/>
      <c r="DF33" s="86"/>
      <c r="DG33" s="86"/>
      <c r="DH33" s="86"/>
      <c r="DI33" s="156"/>
      <c r="DJ33" s="122"/>
      <c r="DK33" s="86"/>
      <c r="DL33" s="86"/>
      <c r="DM33" s="86"/>
      <c r="DN33" s="123">
        <f t="shared" si="116"/>
        <v>0</v>
      </c>
      <c r="DO33" s="86"/>
      <c r="DP33" s="86"/>
      <c r="DQ33" s="86"/>
      <c r="DR33" s="86"/>
      <c r="DS33" s="154"/>
      <c r="DT33" s="127"/>
      <c r="DU33" s="86"/>
      <c r="DV33" s="86"/>
      <c r="DW33" s="166"/>
      <c r="DX33" s="130">
        <f t="shared" si="117"/>
        <v>0</v>
      </c>
      <c r="DY33" s="86"/>
      <c r="DZ33" s="86"/>
      <c r="EA33" s="86"/>
      <c r="EB33" s="86"/>
      <c r="EC33" s="156"/>
      <c r="ED33" s="122"/>
      <c r="EE33" s="86"/>
      <c r="EF33" s="86"/>
      <c r="EG33" s="86"/>
      <c r="EH33" s="123">
        <f>ED33+EE33+EF33+EG33</f>
        <v>0</v>
      </c>
      <c r="EI33" s="86"/>
      <c r="EJ33" s="86"/>
      <c r="EK33" s="86"/>
      <c r="EL33" s="86"/>
      <c r="EM33" s="156"/>
      <c r="EN33" s="122"/>
      <c r="EO33" s="86"/>
      <c r="EP33" s="86"/>
      <c r="EQ33" s="86"/>
      <c r="ER33" s="123">
        <f t="shared" si="119"/>
        <v>0</v>
      </c>
      <c r="ES33" s="86"/>
      <c r="ET33" s="86"/>
      <c r="EU33" s="86"/>
      <c r="EV33" s="122"/>
      <c r="EW33" s="156"/>
      <c r="EX33" s="122">
        <v>0</v>
      </c>
      <c r="EY33" s="86"/>
      <c r="EZ33" s="86"/>
      <c r="FA33" s="86"/>
      <c r="FB33" s="123">
        <f t="shared" si="120"/>
        <v>0</v>
      </c>
      <c r="FC33" s="86"/>
      <c r="FD33" s="86"/>
      <c r="FE33" s="86"/>
      <c r="FF33" s="122"/>
      <c r="FG33" s="156"/>
      <c r="FH33" s="122"/>
      <c r="FI33" s="86"/>
      <c r="FJ33" s="86"/>
      <c r="FK33" s="86"/>
      <c r="FL33" s="123">
        <f t="shared" si="121"/>
        <v>0</v>
      </c>
      <c r="FM33" s="86"/>
      <c r="FN33" s="86"/>
      <c r="FO33" s="86"/>
      <c r="FP33" s="86"/>
      <c r="FQ33" s="156"/>
      <c r="FR33" s="122"/>
      <c r="FS33" s="86"/>
      <c r="FT33" s="86"/>
      <c r="FU33" s="86"/>
      <c r="FV33" s="123">
        <f t="shared" si="122"/>
        <v>0</v>
      </c>
      <c r="FW33" s="86"/>
      <c r="FX33" s="86"/>
      <c r="FY33" s="86"/>
      <c r="FZ33" s="86"/>
      <c r="GA33" s="202"/>
      <c r="GB33" s="86"/>
      <c r="GC33" s="86"/>
      <c r="GD33" s="86"/>
      <c r="GE33" s="86"/>
      <c r="GF33" s="123">
        <f t="shared" si="123"/>
        <v>0</v>
      </c>
      <c r="GG33" s="86"/>
      <c r="GH33" s="86"/>
      <c r="GI33" s="86"/>
      <c r="GJ33" s="86"/>
      <c r="GK33" s="156"/>
      <c r="GL33" s="122"/>
      <c r="GM33" s="86"/>
      <c r="GN33" s="86"/>
      <c r="GO33" s="86"/>
      <c r="GP33" s="216">
        <f t="shared" si="124"/>
        <v>0</v>
      </c>
      <c r="GQ33" s="86"/>
      <c r="GR33" s="86"/>
      <c r="GS33" s="86"/>
      <c r="GT33" s="86"/>
      <c r="GU33" s="156"/>
      <c r="GV33" s="122"/>
      <c r="GW33" s="86"/>
      <c r="GX33" s="86"/>
      <c r="GY33" s="86"/>
      <c r="GZ33" s="123">
        <f t="shared" si="125"/>
        <v>0</v>
      </c>
      <c r="HA33" s="86"/>
      <c r="HB33" s="86"/>
      <c r="HC33" s="86"/>
      <c r="HD33" s="86"/>
      <c r="HE33" s="156"/>
      <c r="HF33" s="122"/>
      <c r="HG33" s="86"/>
      <c r="HH33" s="127"/>
      <c r="HI33" s="223"/>
      <c r="HJ33" s="166">
        <f t="shared" si="126"/>
        <v>0</v>
      </c>
      <c r="HK33" s="86"/>
      <c r="HL33" s="86"/>
      <c r="HM33" s="86"/>
      <c r="HN33" s="86"/>
      <c r="HO33" s="156"/>
      <c r="HP33" s="122"/>
      <c r="HQ33" s="86"/>
      <c r="HR33" s="86"/>
      <c r="HS33" s="86"/>
      <c r="HT33" s="123">
        <f t="shared" si="127"/>
        <v>0</v>
      </c>
      <c r="HU33" s="86"/>
      <c r="HV33" s="86"/>
      <c r="HW33" s="86"/>
      <c r="HX33" s="86"/>
      <c r="HY33" s="156"/>
      <c r="HZ33" s="122"/>
      <c r="IA33" s="86"/>
      <c r="IB33" s="86"/>
      <c r="IC33" s="86"/>
      <c r="ID33" s="123">
        <f t="shared" si="128"/>
        <v>0</v>
      </c>
      <c r="IE33" s="86"/>
      <c r="IF33" s="86"/>
      <c r="IG33" s="86"/>
      <c r="IH33" s="86"/>
      <c r="II33" s="154"/>
      <c r="IJ33" s="127"/>
      <c r="IK33" s="86"/>
      <c r="IL33" s="86"/>
      <c r="IM33" s="166"/>
      <c r="IN33" s="123">
        <f t="shared" si="129"/>
        <v>0</v>
      </c>
      <c r="IO33" s="86"/>
      <c r="IP33" s="86"/>
      <c r="IQ33" s="86"/>
      <c r="IR33" s="86"/>
      <c r="IS33" s="156"/>
      <c r="IT33" s="122"/>
      <c r="IU33" s="86"/>
      <c r="IV33" s="86"/>
      <c r="IW33" s="86"/>
      <c r="IX33" s="123">
        <f t="shared" si="130"/>
        <v>0</v>
      </c>
      <c r="IY33" s="86"/>
      <c r="IZ33" s="86"/>
      <c r="JA33" s="86"/>
      <c r="JB33" s="86"/>
      <c r="JC33" s="156"/>
      <c r="JD33" s="122"/>
      <c r="JE33" s="86"/>
      <c r="JF33" s="86"/>
      <c r="JG33" s="86"/>
      <c r="JH33" s="123">
        <f t="shared" si="131"/>
        <v>0</v>
      </c>
      <c r="JI33" s="86"/>
      <c r="JJ33" s="86"/>
      <c r="JK33" s="86"/>
      <c r="JL33" s="86"/>
      <c r="JM33" s="156"/>
      <c r="JN33" s="122"/>
      <c r="JO33" s="86"/>
      <c r="JP33" s="86"/>
      <c r="JQ33" s="86"/>
      <c r="JR33" s="123">
        <f t="shared" si="132"/>
        <v>0</v>
      </c>
      <c r="JS33" s="86"/>
      <c r="JT33" s="86"/>
      <c r="JU33" s="86"/>
      <c r="JV33" s="86"/>
      <c r="JW33" s="156"/>
      <c r="JX33" s="122"/>
      <c r="JY33" s="86"/>
      <c r="JZ33" s="86">
        <v>0</v>
      </c>
      <c r="KA33" s="86">
        <v>0</v>
      </c>
      <c r="KB33" s="123">
        <f t="shared" si="133"/>
        <v>0</v>
      </c>
      <c r="KC33" s="86"/>
      <c r="KD33" s="86"/>
      <c r="KE33" s="86"/>
      <c r="KF33" s="86"/>
      <c r="KG33" s="156"/>
      <c r="KH33" s="122"/>
      <c r="KI33" s="86"/>
      <c r="KJ33" s="86"/>
      <c r="KK33" s="86"/>
      <c r="KL33" s="123">
        <f t="shared" si="134"/>
        <v>0</v>
      </c>
      <c r="KM33" s="86"/>
      <c r="KN33" s="86"/>
      <c r="KO33" s="86"/>
      <c r="KP33" s="86"/>
      <c r="KQ33" s="156"/>
      <c r="KR33" s="122"/>
      <c r="KS33" s="86"/>
      <c r="KT33" s="86"/>
      <c r="KU33" s="86"/>
      <c r="KV33" s="123">
        <f t="shared" si="135"/>
        <v>0</v>
      </c>
      <c r="KW33" s="86"/>
      <c r="KX33" s="86"/>
      <c r="KY33" s="86"/>
      <c r="KZ33" s="86"/>
      <c r="LA33" s="156"/>
      <c r="LB33" s="122"/>
      <c r="LC33" s="86"/>
      <c r="LD33" s="86"/>
      <c r="LE33" s="86"/>
      <c r="LF33" s="123">
        <f t="shared" si="136"/>
        <v>0</v>
      </c>
      <c r="LG33" s="86"/>
      <c r="LH33" s="86"/>
      <c r="LI33" s="86"/>
      <c r="LJ33" s="86"/>
      <c r="LK33" s="156"/>
      <c r="LL33" s="122"/>
      <c r="LM33" s="86"/>
      <c r="LN33" s="86"/>
      <c r="LO33" s="86"/>
      <c r="LP33" s="123">
        <f t="shared" si="137"/>
        <v>0</v>
      </c>
      <c r="LQ33" s="86"/>
      <c r="LR33" s="86"/>
      <c r="LS33" s="86"/>
      <c r="LT33" s="86"/>
      <c r="LU33" s="154"/>
      <c r="LV33" s="127"/>
      <c r="LW33" s="86"/>
      <c r="LX33" s="86"/>
      <c r="LY33" s="86"/>
      <c r="LZ33" s="123">
        <f t="shared" si="138"/>
        <v>0</v>
      </c>
      <c r="MA33" s="86"/>
      <c r="MB33" s="86"/>
      <c r="MC33" s="86"/>
      <c r="MD33" s="86"/>
      <c r="ME33" s="154"/>
      <c r="MF33" s="122"/>
      <c r="MG33" s="86"/>
      <c r="MH33" s="86"/>
      <c r="MI33" s="86"/>
      <c r="MJ33" s="123">
        <f t="shared" si="139"/>
        <v>0</v>
      </c>
      <c r="MK33" s="86"/>
      <c r="ML33" s="86"/>
      <c r="MM33" s="86"/>
      <c r="MN33" s="86"/>
      <c r="MO33" s="156"/>
      <c r="MP33" s="86"/>
      <c r="MQ33" s="86"/>
      <c r="MR33" s="86"/>
      <c r="MS33" s="86"/>
      <c r="MT33" s="123">
        <f t="shared" si="140"/>
        <v>0</v>
      </c>
      <c r="MU33" s="86"/>
      <c r="MV33" s="86"/>
      <c r="MW33" s="86"/>
      <c r="MX33" s="86"/>
      <c r="MY33" s="156"/>
      <c r="MZ33" s="122"/>
      <c r="NA33" s="86"/>
      <c r="NB33" s="86"/>
      <c r="NC33" s="86"/>
      <c r="ND33" s="123">
        <f t="shared" si="141"/>
        <v>0</v>
      </c>
      <c r="NE33" s="86"/>
      <c r="NF33" s="86"/>
      <c r="NG33" s="86"/>
      <c r="NH33" s="86"/>
      <c r="NI33" s="156"/>
      <c r="NJ33" s="122"/>
      <c r="NK33" s="86"/>
      <c r="NL33" s="86"/>
      <c r="NM33" s="86"/>
      <c r="NN33" s="123">
        <f t="shared" si="142"/>
        <v>0</v>
      </c>
      <c r="NO33" s="86"/>
      <c r="NP33" s="86"/>
      <c r="NQ33" s="86"/>
      <c r="NR33" s="86"/>
      <c r="NS33" s="156"/>
      <c r="NT33" s="122"/>
      <c r="NU33" s="86"/>
      <c r="NV33" s="86"/>
      <c r="NW33" s="86"/>
      <c r="NX33" s="123">
        <f t="shared" si="143"/>
        <v>0</v>
      </c>
      <c r="NY33" s="86"/>
      <c r="NZ33" s="86"/>
      <c r="OA33" s="86"/>
      <c r="OB33" s="86"/>
      <c r="OC33" s="156"/>
      <c r="OD33" s="122"/>
      <c r="OE33" s="86"/>
      <c r="OF33" s="86"/>
      <c r="OG33" s="86"/>
      <c r="OH33" s="123">
        <f t="shared" si="144"/>
        <v>0</v>
      </c>
      <c r="OI33" s="86"/>
      <c r="OJ33" s="86"/>
      <c r="OK33" s="86"/>
      <c r="OL33" s="86"/>
      <c r="OM33" s="156"/>
      <c r="ON33" s="122"/>
      <c r="OO33" s="86"/>
      <c r="OP33" s="86"/>
      <c r="OQ33" s="86"/>
      <c r="OR33" s="123">
        <f t="shared" si="145"/>
        <v>0</v>
      </c>
      <c r="OS33" s="86"/>
      <c r="OT33" s="86"/>
      <c r="OU33" s="86"/>
      <c r="OV33" s="86"/>
      <c r="OW33" s="156"/>
      <c r="OX33" s="122"/>
      <c r="OY33" s="86"/>
      <c r="OZ33" s="86"/>
      <c r="PA33" s="86"/>
      <c r="PB33" s="123">
        <f t="shared" si="146"/>
        <v>0</v>
      </c>
      <c r="PC33" s="86"/>
      <c r="PD33" s="86"/>
      <c r="PE33" s="86"/>
      <c r="PF33" s="86"/>
      <c r="PG33" s="156"/>
      <c r="PH33" s="122"/>
      <c r="PI33" s="86"/>
      <c r="PJ33" s="86"/>
      <c r="PK33" s="86"/>
      <c r="PL33" s="123">
        <f t="shared" si="147"/>
        <v>0</v>
      </c>
      <c r="PM33" s="86"/>
      <c r="PN33" s="86"/>
      <c r="PO33" s="86"/>
      <c r="PP33" s="86"/>
      <c r="PQ33" s="156"/>
      <c r="PR33" s="122"/>
      <c r="PS33" s="86"/>
      <c r="PT33" s="86"/>
      <c r="PU33" s="86"/>
      <c r="PV33" s="123">
        <f t="shared" si="148"/>
        <v>0</v>
      </c>
      <c r="PW33" s="86"/>
      <c r="PX33" s="86"/>
      <c r="PY33" s="86"/>
      <c r="PZ33" s="86"/>
      <c r="QA33" s="156"/>
      <c r="QB33" s="122"/>
      <c r="QC33" s="86"/>
      <c r="QD33" s="86"/>
      <c r="QE33" s="86"/>
      <c r="QF33" s="123">
        <f t="shared" si="149"/>
        <v>0</v>
      </c>
      <c r="QG33" s="86"/>
      <c r="QH33" s="86"/>
      <c r="QI33" s="86"/>
      <c r="QJ33" s="86"/>
      <c r="QK33" s="156"/>
      <c r="QL33" s="268"/>
      <c r="QM33" s="268"/>
      <c r="QN33" s="268"/>
      <c r="QO33" s="284">
        <f t="shared" si="150"/>
        <v>118</v>
      </c>
      <c r="QP33" s="284">
        <f t="shared" si="151"/>
        <v>214</v>
      </c>
      <c r="QQ33" s="284">
        <f t="shared" si="152"/>
        <v>0</v>
      </c>
      <c r="QR33" s="284">
        <f t="shared" si="153"/>
        <v>0</v>
      </c>
      <c r="QS33" s="284">
        <f t="shared" si="63"/>
        <v>332</v>
      </c>
      <c r="QT33" s="284">
        <f t="shared" si="64"/>
        <v>0</v>
      </c>
      <c r="QU33" s="284">
        <f t="shared" si="154"/>
        <v>118</v>
      </c>
      <c r="QV33" s="285">
        <f t="shared" si="77"/>
        <v>214</v>
      </c>
      <c r="QW33" s="285">
        <f t="shared" si="155"/>
        <v>332</v>
      </c>
      <c r="QX33" s="285">
        <f t="shared" si="156"/>
        <v>0</v>
      </c>
      <c r="QY33" s="285">
        <f t="shared" si="157"/>
        <v>0</v>
      </c>
      <c r="QZ33" s="285">
        <f t="shared" si="158"/>
        <v>0</v>
      </c>
      <c r="RA33" s="285">
        <f t="shared" si="159"/>
        <v>0</v>
      </c>
      <c r="RB33" s="295">
        <f t="shared" si="160"/>
        <v>0</v>
      </c>
    </row>
    <row r="34" ht="16.35" spans="2:470">
      <c r="B34" s="38"/>
      <c r="C34" s="38" t="s">
        <v>134</v>
      </c>
      <c r="D34" s="86"/>
      <c r="E34" s="86"/>
      <c r="F34" s="86"/>
      <c r="G34" s="86"/>
      <c r="H34" s="123">
        <f t="shared" si="167"/>
        <v>0</v>
      </c>
      <c r="I34" s="86"/>
      <c r="J34" s="86"/>
      <c r="K34" s="86"/>
      <c r="L34" s="122"/>
      <c r="M34" s="156"/>
      <c r="N34" s="86">
        <v>4</v>
      </c>
      <c r="O34" s="86">
        <v>23</v>
      </c>
      <c r="P34" s="86"/>
      <c r="Q34" s="86"/>
      <c r="R34" s="123">
        <f t="shared" si="169"/>
        <v>27</v>
      </c>
      <c r="S34" s="86"/>
      <c r="T34" s="86"/>
      <c r="U34" s="86"/>
      <c r="V34" s="86"/>
      <c r="W34" s="156"/>
      <c r="X34" s="122">
        <v>21</v>
      </c>
      <c r="Y34" s="86">
        <v>4</v>
      </c>
      <c r="Z34" s="86"/>
      <c r="AA34" s="86"/>
      <c r="AB34" s="123">
        <f t="shared" si="171"/>
        <v>25</v>
      </c>
      <c r="AC34" s="86"/>
      <c r="AD34" s="86"/>
      <c r="AE34" s="86"/>
      <c r="AF34" s="86"/>
      <c r="AG34" s="156"/>
      <c r="AH34" s="86"/>
      <c r="AI34" s="86">
        <v>45</v>
      </c>
      <c r="AJ34" s="86"/>
      <c r="AK34" s="86"/>
      <c r="AL34" s="123">
        <f t="shared" si="173"/>
        <v>45</v>
      </c>
      <c r="AM34" s="86"/>
      <c r="AN34" s="86"/>
      <c r="AO34" s="86"/>
      <c r="AP34" s="86"/>
      <c r="AQ34" s="156"/>
      <c r="AR34" s="86"/>
      <c r="AS34" s="86">
        <v>9</v>
      </c>
      <c r="AT34" s="86"/>
      <c r="AU34" s="86"/>
      <c r="AV34" s="123">
        <f t="shared" si="175"/>
        <v>9</v>
      </c>
      <c r="AW34" s="86"/>
      <c r="AX34" s="86"/>
      <c r="AY34" s="86"/>
      <c r="AZ34" s="86"/>
      <c r="BA34" s="156"/>
      <c r="BB34" s="86">
        <v>8</v>
      </c>
      <c r="BC34" s="86">
        <v>30</v>
      </c>
      <c r="BD34" s="86"/>
      <c r="BE34" s="86"/>
      <c r="BF34" s="123">
        <f t="shared" si="177"/>
        <v>38</v>
      </c>
      <c r="BG34" s="86"/>
      <c r="BH34" s="86"/>
      <c r="BI34" s="86"/>
      <c r="BJ34" s="86"/>
      <c r="BK34" s="156"/>
      <c r="BL34" s="122">
        <v>8</v>
      </c>
      <c r="BM34" s="86">
        <v>28</v>
      </c>
      <c r="BN34" s="86"/>
      <c r="BO34" s="86"/>
      <c r="BP34" s="123">
        <f t="shared" si="179"/>
        <v>36</v>
      </c>
      <c r="BQ34" s="86"/>
      <c r="BR34" s="86"/>
      <c r="BS34" s="86"/>
      <c r="BT34" s="86"/>
      <c r="BU34" s="156"/>
      <c r="BV34" s="122">
        <v>5</v>
      </c>
      <c r="BW34" s="86">
        <v>31</v>
      </c>
      <c r="BX34" s="86"/>
      <c r="BY34" s="86"/>
      <c r="BZ34" s="123">
        <f t="shared" si="98"/>
        <v>36</v>
      </c>
      <c r="CA34" s="86"/>
      <c r="CB34" s="86"/>
      <c r="CC34" s="86"/>
      <c r="CD34" s="86"/>
      <c r="CE34" s="156"/>
      <c r="CF34" s="86">
        <v>11</v>
      </c>
      <c r="CG34" s="86">
        <v>18</v>
      </c>
      <c r="CH34" s="86"/>
      <c r="CI34" s="86"/>
      <c r="CJ34" s="123">
        <f t="shared" si="180"/>
        <v>29</v>
      </c>
      <c r="CK34" s="86"/>
      <c r="CL34" s="86"/>
      <c r="CM34" s="86"/>
      <c r="CN34" s="86"/>
      <c r="CO34" s="156"/>
      <c r="CP34" s="86">
        <v>16</v>
      </c>
      <c r="CQ34" s="86">
        <v>23</v>
      </c>
      <c r="CR34" s="86"/>
      <c r="CS34" s="166"/>
      <c r="CT34" s="123">
        <f>CQ34+CP34</f>
        <v>39</v>
      </c>
      <c r="CU34" s="86"/>
      <c r="CV34" s="86"/>
      <c r="CW34" s="86"/>
      <c r="CX34" s="86"/>
      <c r="CY34" s="156"/>
      <c r="CZ34" s="122">
        <v>18</v>
      </c>
      <c r="DA34" s="86">
        <v>13</v>
      </c>
      <c r="DB34" s="86"/>
      <c r="DC34" s="86"/>
      <c r="DD34" s="123">
        <f>CZ34+DA34+DB34+DC34</f>
        <v>31</v>
      </c>
      <c r="DE34" s="86"/>
      <c r="DF34" s="86"/>
      <c r="DG34" s="86"/>
      <c r="DH34" s="86"/>
      <c r="DI34" s="156"/>
      <c r="DJ34" s="122"/>
      <c r="DK34" s="86"/>
      <c r="DL34" s="86"/>
      <c r="DM34" s="86"/>
      <c r="DN34" s="123"/>
      <c r="DO34" s="86"/>
      <c r="DP34" s="86"/>
      <c r="DQ34" s="86"/>
      <c r="DR34" s="86"/>
      <c r="DS34" s="154"/>
      <c r="DT34" s="127"/>
      <c r="DU34" s="86"/>
      <c r="DV34" s="86"/>
      <c r="DW34" s="166"/>
      <c r="DX34" s="130"/>
      <c r="DY34" s="86"/>
      <c r="DZ34" s="86"/>
      <c r="EA34" s="86"/>
      <c r="EB34" s="86"/>
      <c r="EC34" s="156"/>
      <c r="ED34" s="122"/>
      <c r="EE34" s="86"/>
      <c r="EF34" s="86"/>
      <c r="EG34" s="86"/>
      <c r="EH34" s="123">
        <f>ED34</f>
        <v>0</v>
      </c>
      <c r="EI34" s="86"/>
      <c r="EJ34" s="86"/>
      <c r="EK34" s="86"/>
      <c r="EL34" s="86"/>
      <c r="EM34" s="156"/>
      <c r="EN34" s="122"/>
      <c r="EO34" s="86"/>
      <c r="EP34" s="86"/>
      <c r="EQ34" s="86"/>
      <c r="ER34" s="123">
        <f t="shared" si="119"/>
        <v>0</v>
      </c>
      <c r="ES34" s="86"/>
      <c r="ET34" s="86"/>
      <c r="EU34" s="86"/>
      <c r="EV34" s="122"/>
      <c r="EW34" s="156"/>
      <c r="EX34" s="122">
        <v>0</v>
      </c>
      <c r="EY34" s="86"/>
      <c r="EZ34" s="86"/>
      <c r="FA34" s="86"/>
      <c r="FB34" s="123">
        <f t="shared" si="120"/>
        <v>0</v>
      </c>
      <c r="FC34" s="86"/>
      <c r="FD34" s="86"/>
      <c r="FE34" s="86"/>
      <c r="FF34" s="122"/>
      <c r="FG34" s="156"/>
      <c r="FH34" s="122"/>
      <c r="FI34" s="86"/>
      <c r="FJ34" s="86"/>
      <c r="FK34" s="86"/>
      <c r="FL34" s="123">
        <f t="shared" si="121"/>
        <v>0</v>
      </c>
      <c r="FM34" s="86"/>
      <c r="FN34" s="86"/>
      <c r="FO34" s="86"/>
      <c r="FP34" s="86"/>
      <c r="FQ34" s="156"/>
      <c r="FR34" s="122"/>
      <c r="FS34" s="86"/>
      <c r="FT34" s="86"/>
      <c r="FU34" s="86"/>
      <c r="FV34" s="123">
        <f t="shared" si="122"/>
        <v>0</v>
      </c>
      <c r="FW34" s="86"/>
      <c r="FX34" s="86"/>
      <c r="FY34" s="86"/>
      <c r="FZ34" s="86"/>
      <c r="GA34" s="202"/>
      <c r="GB34" s="86"/>
      <c r="GC34" s="86"/>
      <c r="GD34" s="86"/>
      <c r="GE34" s="86"/>
      <c r="GF34" s="123">
        <f t="shared" si="123"/>
        <v>0</v>
      </c>
      <c r="GG34" s="86"/>
      <c r="GH34" s="86"/>
      <c r="GI34" s="86"/>
      <c r="GJ34" s="86"/>
      <c r="GK34" s="156"/>
      <c r="GL34" s="122"/>
      <c r="GM34" s="86"/>
      <c r="GN34" s="86"/>
      <c r="GO34" s="86"/>
      <c r="GP34" s="216">
        <f t="shared" si="124"/>
        <v>0</v>
      </c>
      <c r="GQ34" s="86"/>
      <c r="GR34" s="86"/>
      <c r="GS34" s="86"/>
      <c r="GT34" s="86"/>
      <c r="GU34" s="156"/>
      <c r="GV34" s="122"/>
      <c r="GW34" s="86"/>
      <c r="GX34" s="86"/>
      <c r="GY34" s="86"/>
      <c r="GZ34" s="123">
        <f t="shared" si="125"/>
        <v>0</v>
      </c>
      <c r="HA34" s="86"/>
      <c r="HB34" s="86"/>
      <c r="HC34" s="86"/>
      <c r="HD34" s="86"/>
      <c r="HE34" s="156"/>
      <c r="HF34" s="122"/>
      <c r="HG34" s="86"/>
      <c r="HH34" s="127"/>
      <c r="HI34" s="223"/>
      <c r="HJ34" s="166">
        <f t="shared" si="126"/>
        <v>0</v>
      </c>
      <c r="HK34" s="86"/>
      <c r="HL34" s="86"/>
      <c r="HM34" s="86"/>
      <c r="HN34" s="86"/>
      <c r="HO34" s="156"/>
      <c r="HP34" s="122"/>
      <c r="HQ34" s="86"/>
      <c r="HR34" s="86"/>
      <c r="HS34" s="86"/>
      <c r="HT34" s="123">
        <f t="shared" si="127"/>
        <v>0</v>
      </c>
      <c r="HU34" s="86"/>
      <c r="HV34" s="86"/>
      <c r="HW34" s="86"/>
      <c r="HX34" s="86"/>
      <c r="HY34" s="156"/>
      <c r="HZ34" s="122"/>
      <c r="IA34" s="86"/>
      <c r="IB34" s="86"/>
      <c r="IC34" s="86"/>
      <c r="ID34" s="123">
        <f t="shared" si="128"/>
        <v>0</v>
      </c>
      <c r="IE34" s="86"/>
      <c r="IF34" s="86"/>
      <c r="IG34" s="86"/>
      <c r="IH34" s="86"/>
      <c r="II34" s="154"/>
      <c r="IJ34" s="127"/>
      <c r="IK34" s="86"/>
      <c r="IL34" s="86"/>
      <c r="IM34" s="166"/>
      <c r="IN34" s="123">
        <f>IJ34</f>
        <v>0</v>
      </c>
      <c r="IO34" s="86"/>
      <c r="IP34" s="86"/>
      <c r="IQ34" s="86"/>
      <c r="IR34" s="86"/>
      <c r="IS34" s="156"/>
      <c r="IT34" s="122"/>
      <c r="IU34" s="86"/>
      <c r="IV34" s="86"/>
      <c r="IW34" s="86"/>
      <c r="IX34" s="123"/>
      <c r="IY34" s="86"/>
      <c r="IZ34" s="86"/>
      <c r="JA34" s="86"/>
      <c r="JB34" s="86"/>
      <c r="JC34" s="156"/>
      <c r="JD34" s="122"/>
      <c r="JE34" s="86"/>
      <c r="JF34" s="86"/>
      <c r="JG34" s="86"/>
      <c r="JH34" s="123">
        <f t="shared" si="131"/>
        <v>0</v>
      </c>
      <c r="JI34" s="86"/>
      <c r="JJ34" s="86"/>
      <c r="JK34" s="86"/>
      <c r="JL34" s="86"/>
      <c r="JM34" s="156"/>
      <c r="JN34" s="122"/>
      <c r="JO34" s="86"/>
      <c r="JP34" s="86"/>
      <c r="JQ34" s="86"/>
      <c r="JR34" s="123">
        <f>JN34+JO34</f>
        <v>0</v>
      </c>
      <c r="JS34" s="86"/>
      <c r="JT34" s="86"/>
      <c r="JU34" s="86"/>
      <c r="JV34" s="86"/>
      <c r="JW34" s="156"/>
      <c r="JX34" s="122"/>
      <c r="JY34" s="86"/>
      <c r="JZ34" s="86"/>
      <c r="KA34" s="86"/>
      <c r="KB34" s="123">
        <f t="shared" si="133"/>
        <v>0</v>
      </c>
      <c r="KC34" s="86"/>
      <c r="KD34" s="86"/>
      <c r="KE34" s="86"/>
      <c r="KF34" s="86"/>
      <c r="KG34" s="156"/>
      <c r="KH34" s="122"/>
      <c r="KI34" s="86"/>
      <c r="KJ34" s="86"/>
      <c r="KK34" s="86"/>
      <c r="KL34" s="123">
        <f t="shared" si="134"/>
        <v>0</v>
      </c>
      <c r="KM34" s="86"/>
      <c r="KN34" s="86"/>
      <c r="KO34" s="86"/>
      <c r="KP34" s="86"/>
      <c r="KQ34" s="156"/>
      <c r="KR34" s="122"/>
      <c r="KS34" s="86"/>
      <c r="KT34" s="86"/>
      <c r="KU34" s="86"/>
      <c r="KV34" s="123">
        <f>KR34+KS34</f>
        <v>0</v>
      </c>
      <c r="KW34" s="86"/>
      <c r="KX34" s="86"/>
      <c r="KY34" s="86"/>
      <c r="KZ34" s="86"/>
      <c r="LA34" s="156"/>
      <c r="LB34" s="122"/>
      <c r="LC34" s="86"/>
      <c r="LD34" s="86"/>
      <c r="LE34" s="86"/>
      <c r="LF34" s="123">
        <f>LB34</f>
        <v>0</v>
      </c>
      <c r="LG34" s="86"/>
      <c r="LH34" s="86"/>
      <c r="LI34" s="86"/>
      <c r="LJ34" s="86"/>
      <c r="LK34" s="156"/>
      <c r="LL34" s="122"/>
      <c r="LM34" s="86"/>
      <c r="LN34" s="86"/>
      <c r="LO34" s="86"/>
      <c r="LP34" s="123">
        <f>LL34+LM34</f>
        <v>0</v>
      </c>
      <c r="LQ34" s="86"/>
      <c r="LR34" s="86"/>
      <c r="LS34" s="86"/>
      <c r="LT34" s="86"/>
      <c r="LU34" s="154"/>
      <c r="LV34" s="127"/>
      <c r="LW34" s="86"/>
      <c r="LX34" s="86"/>
      <c r="LY34" s="86"/>
      <c r="LZ34" s="123">
        <f t="shared" si="138"/>
        <v>0</v>
      </c>
      <c r="MA34" s="86"/>
      <c r="MB34" s="86"/>
      <c r="MC34" s="86"/>
      <c r="MD34" s="86"/>
      <c r="ME34" s="154"/>
      <c r="MF34" s="122"/>
      <c r="MG34" s="86"/>
      <c r="MH34" s="86"/>
      <c r="MI34" s="86"/>
      <c r="MJ34" s="123">
        <f>MG34</f>
        <v>0</v>
      </c>
      <c r="MK34" s="86"/>
      <c r="ML34" s="86"/>
      <c r="MM34" s="86"/>
      <c r="MN34" s="86"/>
      <c r="MO34" s="156"/>
      <c r="MP34" s="86"/>
      <c r="MQ34" s="86"/>
      <c r="MR34" s="86"/>
      <c r="MS34" s="86"/>
      <c r="MT34" s="123">
        <f>MP34+MQ34</f>
        <v>0</v>
      </c>
      <c r="MU34" s="86"/>
      <c r="MV34" s="86"/>
      <c r="MW34" s="86"/>
      <c r="MX34" s="86"/>
      <c r="MY34" s="156"/>
      <c r="MZ34" s="122"/>
      <c r="NA34" s="86"/>
      <c r="NB34" s="86"/>
      <c r="NC34" s="86"/>
      <c r="ND34" s="123">
        <f t="shared" si="141"/>
        <v>0</v>
      </c>
      <c r="NE34" s="86"/>
      <c r="NF34" s="86"/>
      <c r="NG34" s="86"/>
      <c r="NH34" s="86"/>
      <c r="NI34" s="156"/>
      <c r="NJ34" s="122"/>
      <c r="NK34" s="86"/>
      <c r="NL34" s="86"/>
      <c r="NM34" s="86"/>
      <c r="NN34" s="123"/>
      <c r="NO34" s="86"/>
      <c r="NP34" s="86"/>
      <c r="NQ34" s="86"/>
      <c r="NR34" s="86"/>
      <c r="NS34" s="156"/>
      <c r="NT34" s="122"/>
      <c r="NU34" s="86"/>
      <c r="NV34" s="86"/>
      <c r="NW34" s="86"/>
      <c r="NX34" s="123">
        <f>NT34+NU34</f>
        <v>0</v>
      </c>
      <c r="NY34" s="86"/>
      <c r="NZ34" s="86"/>
      <c r="OA34" s="86"/>
      <c r="OB34" s="86"/>
      <c r="OC34" s="156"/>
      <c r="OD34" s="122"/>
      <c r="OE34" s="86"/>
      <c r="OF34" s="86"/>
      <c r="OG34" s="86"/>
      <c r="OH34" s="123">
        <f t="shared" si="144"/>
        <v>0</v>
      </c>
      <c r="OI34" s="86"/>
      <c r="OJ34" s="86"/>
      <c r="OK34" s="86"/>
      <c r="OL34" s="86"/>
      <c r="OM34" s="156"/>
      <c r="ON34" s="122"/>
      <c r="OO34" s="86"/>
      <c r="OP34" s="86"/>
      <c r="OQ34" s="86"/>
      <c r="OR34" s="123">
        <f t="shared" si="145"/>
        <v>0</v>
      </c>
      <c r="OS34" s="86"/>
      <c r="OT34" s="86"/>
      <c r="OU34" s="86"/>
      <c r="OV34" s="86"/>
      <c r="OW34" s="156"/>
      <c r="OX34" s="122"/>
      <c r="OY34" s="86"/>
      <c r="OZ34" s="86"/>
      <c r="PA34" s="86"/>
      <c r="PB34" s="123">
        <f t="shared" si="146"/>
        <v>0</v>
      </c>
      <c r="PC34" s="86"/>
      <c r="PD34" s="86"/>
      <c r="PE34" s="86"/>
      <c r="PF34" s="86"/>
      <c r="PG34" s="156"/>
      <c r="PH34" s="122"/>
      <c r="PI34" s="86"/>
      <c r="PJ34" s="86"/>
      <c r="PK34" s="86"/>
      <c r="PL34" s="123">
        <f t="shared" si="147"/>
        <v>0</v>
      </c>
      <c r="PM34" s="86"/>
      <c r="PN34" s="86"/>
      <c r="PO34" s="86"/>
      <c r="PP34" s="86"/>
      <c r="PQ34" s="156"/>
      <c r="PR34" s="122"/>
      <c r="PS34" s="86"/>
      <c r="PT34" s="86"/>
      <c r="PU34" s="86"/>
      <c r="PV34" s="123">
        <f t="shared" si="148"/>
        <v>0</v>
      </c>
      <c r="PW34" s="86"/>
      <c r="PX34" s="86"/>
      <c r="PY34" s="86"/>
      <c r="PZ34" s="86"/>
      <c r="QA34" s="156"/>
      <c r="QB34" s="122"/>
      <c r="QC34" s="86"/>
      <c r="QD34" s="86"/>
      <c r="QE34" s="86"/>
      <c r="QF34" s="123">
        <f t="shared" si="149"/>
        <v>0</v>
      </c>
      <c r="QG34" s="86"/>
      <c r="QH34" s="86"/>
      <c r="QI34" s="86"/>
      <c r="QJ34" s="86"/>
      <c r="QK34" s="156"/>
      <c r="QL34" s="268"/>
      <c r="QM34" s="268"/>
      <c r="QN34" s="268"/>
      <c r="QO34" s="284">
        <f t="shared" si="150"/>
        <v>91</v>
      </c>
      <c r="QP34" s="284">
        <f t="shared" si="151"/>
        <v>224</v>
      </c>
      <c r="QQ34" s="284">
        <f t="shared" si="152"/>
        <v>0</v>
      </c>
      <c r="QR34" s="284">
        <f t="shared" si="153"/>
        <v>0</v>
      </c>
      <c r="QS34" s="284">
        <f t="shared" si="63"/>
        <v>315</v>
      </c>
      <c r="QT34" s="284">
        <f t="shared" si="64"/>
        <v>0</v>
      </c>
      <c r="QU34" s="284">
        <f t="shared" si="154"/>
        <v>91</v>
      </c>
      <c r="QV34" s="290">
        <f t="shared" si="77"/>
        <v>224</v>
      </c>
      <c r="QW34" s="290">
        <f t="shared" si="155"/>
        <v>315</v>
      </c>
      <c r="QX34" s="285">
        <f t="shared" si="156"/>
        <v>0</v>
      </c>
      <c r="QY34" s="285">
        <f t="shared" si="157"/>
        <v>0</v>
      </c>
      <c r="QZ34" s="285">
        <f t="shared" si="158"/>
        <v>0</v>
      </c>
      <c r="RA34" s="285">
        <f t="shared" si="159"/>
        <v>0</v>
      </c>
      <c r="RB34" s="295">
        <f t="shared" si="160"/>
        <v>0</v>
      </c>
    </row>
    <row r="35" ht="16.35" spans="2:470">
      <c r="B35" s="38"/>
      <c r="C35" s="44" t="s">
        <v>135</v>
      </c>
      <c r="D35" s="131">
        <v>2</v>
      </c>
      <c r="E35" s="131">
        <v>5</v>
      </c>
      <c r="F35" s="131"/>
      <c r="G35" s="131"/>
      <c r="H35" s="123">
        <f t="shared" si="167"/>
        <v>7</v>
      </c>
      <c r="I35" s="131"/>
      <c r="J35" s="131"/>
      <c r="K35" s="131"/>
      <c r="L35" s="160"/>
      <c r="M35" s="161"/>
      <c r="N35" s="131">
        <v>20</v>
      </c>
      <c r="O35" s="131"/>
      <c r="P35" s="131"/>
      <c r="Q35" s="131"/>
      <c r="R35" s="169">
        <f t="shared" si="169"/>
        <v>20</v>
      </c>
      <c r="S35" s="131"/>
      <c r="T35" s="131"/>
      <c r="U35" s="131"/>
      <c r="V35" s="131"/>
      <c r="W35" s="161"/>
      <c r="X35" s="160"/>
      <c r="Y35" s="131">
        <v>4</v>
      </c>
      <c r="Z35" s="131"/>
      <c r="AA35" s="131"/>
      <c r="AB35" s="169">
        <f t="shared" si="171"/>
        <v>4</v>
      </c>
      <c r="AC35" s="131"/>
      <c r="AD35" s="131"/>
      <c r="AE35" s="131"/>
      <c r="AF35" s="131"/>
      <c r="AG35" s="161"/>
      <c r="AH35" s="131">
        <v>7</v>
      </c>
      <c r="AI35" s="131">
        <v>19</v>
      </c>
      <c r="AJ35" s="131"/>
      <c r="AK35" s="131"/>
      <c r="AL35" s="169">
        <f t="shared" si="173"/>
        <v>26</v>
      </c>
      <c r="AM35" s="131"/>
      <c r="AN35" s="131"/>
      <c r="AO35" s="131"/>
      <c r="AP35" s="131"/>
      <c r="AQ35" s="161"/>
      <c r="AR35" s="131">
        <v>32</v>
      </c>
      <c r="AS35" s="131">
        <v>13</v>
      </c>
      <c r="AT35" s="131"/>
      <c r="AU35" s="131"/>
      <c r="AV35" s="169">
        <f t="shared" si="175"/>
        <v>45</v>
      </c>
      <c r="AW35" s="131"/>
      <c r="AX35" s="131"/>
      <c r="AY35" s="131"/>
      <c r="AZ35" s="131"/>
      <c r="BA35" s="161"/>
      <c r="BB35" s="131">
        <v>19</v>
      </c>
      <c r="BC35" s="131">
        <v>11</v>
      </c>
      <c r="BD35" s="131"/>
      <c r="BE35" s="131"/>
      <c r="BF35" s="169">
        <f t="shared" si="177"/>
        <v>30</v>
      </c>
      <c r="BG35" s="131"/>
      <c r="BH35" s="131"/>
      <c r="BI35" s="131"/>
      <c r="BJ35" s="131"/>
      <c r="BK35" s="161"/>
      <c r="BL35" s="160">
        <v>6</v>
      </c>
      <c r="BM35" s="131">
        <v>27</v>
      </c>
      <c r="BN35" s="131"/>
      <c r="BO35" s="131"/>
      <c r="BP35" s="169">
        <f t="shared" si="179"/>
        <v>33</v>
      </c>
      <c r="BQ35" s="131"/>
      <c r="BR35" s="131"/>
      <c r="BS35" s="131"/>
      <c r="BT35" s="131"/>
      <c r="BU35" s="161"/>
      <c r="BV35" s="160">
        <v>5</v>
      </c>
      <c r="BW35" s="131">
        <v>24</v>
      </c>
      <c r="BX35" s="131"/>
      <c r="BY35" s="131"/>
      <c r="BZ35" s="123">
        <f t="shared" si="98"/>
        <v>29</v>
      </c>
      <c r="CA35" s="131"/>
      <c r="CB35" s="131"/>
      <c r="CC35" s="131"/>
      <c r="CD35" s="131"/>
      <c r="CE35" s="161"/>
      <c r="CF35" s="131">
        <v>9</v>
      </c>
      <c r="CG35" s="131">
        <v>17</v>
      </c>
      <c r="CH35" s="131"/>
      <c r="CI35" s="131"/>
      <c r="CJ35" s="169">
        <f t="shared" si="180"/>
        <v>26</v>
      </c>
      <c r="CK35" s="131"/>
      <c r="CL35" s="131"/>
      <c r="CM35" s="131"/>
      <c r="CN35" s="131"/>
      <c r="CO35" s="161"/>
      <c r="CP35" s="160">
        <v>2</v>
      </c>
      <c r="CQ35" s="180">
        <v>30</v>
      </c>
      <c r="CR35" s="131"/>
      <c r="CS35" s="182"/>
      <c r="CT35" s="169">
        <f>CP35+CQ35</f>
        <v>32</v>
      </c>
      <c r="CU35" s="131"/>
      <c r="CV35" s="131"/>
      <c r="CW35" s="131"/>
      <c r="CX35" s="131"/>
      <c r="CY35" s="161"/>
      <c r="CZ35" s="160">
        <v>7</v>
      </c>
      <c r="DA35" s="131">
        <v>22</v>
      </c>
      <c r="DB35" s="131"/>
      <c r="DC35" s="131"/>
      <c r="DD35" s="169">
        <f t="shared" ref="DD35:DD40" si="181">CZ35+DA35+DB35+DC35</f>
        <v>29</v>
      </c>
      <c r="DE35" s="131"/>
      <c r="DF35" s="131"/>
      <c r="DG35" s="131"/>
      <c r="DH35" s="131"/>
      <c r="DI35" s="161"/>
      <c r="DJ35" s="160"/>
      <c r="DK35" s="131"/>
      <c r="DL35" s="131"/>
      <c r="DM35" s="131"/>
      <c r="DN35" s="168">
        <f t="shared" ref="DN35:DN40" si="182">DJ35+DK35+DL35+DM35</f>
        <v>0</v>
      </c>
      <c r="DO35" s="131"/>
      <c r="DP35" s="131"/>
      <c r="DQ35" s="131"/>
      <c r="DR35" s="131"/>
      <c r="DS35" s="191"/>
      <c r="DT35" s="180"/>
      <c r="DU35" s="131"/>
      <c r="DV35" s="131"/>
      <c r="DW35" s="182"/>
      <c r="DX35" s="130">
        <f t="shared" ref="DX35:DX40" si="183">DT35+DU35+DV35+DW35</f>
        <v>0</v>
      </c>
      <c r="DY35" s="131"/>
      <c r="DZ35" s="131"/>
      <c r="EA35" s="131"/>
      <c r="EB35" s="131"/>
      <c r="EC35" s="161"/>
      <c r="ED35" s="160"/>
      <c r="EE35" s="131"/>
      <c r="EF35" s="131"/>
      <c r="EG35" s="131"/>
      <c r="EH35" s="168">
        <f>ED35+EE35+EF35+EG35</f>
        <v>0</v>
      </c>
      <c r="EI35" s="131"/>
      <c r="EJ35" s="131"/>
      <c r="EK35" s="131"/>
      <c r="EL35" s="131"/>
      <c r="EM35" s="161"/>
      <c r="EN35" s="160"/>
      <c r="EO35" s="131"/>
      <c r="EP35" s="131"/>
      <c r="EQ35" s="131"/>
      <c r="ER35" s="169">
        <f t="shared" ref="ER35:ER40" si="184">EN35+EO35+EP35+EQ35</f>
        <v>0</v>
      </c>
      <c r="ES35" s="131"/>
      <c r="ET35" s="131"/>
      <c r="EU35" s="131"/>
      <c r="EV35" s="160"/>
      <c r="EW35" s="161"/>
      <c r="EX35" s="160">
        <v>0</v>
      </c>
      <c r="EY35" s="131"/>
      <c r="EZ35" s="131"/>
      <c r="FA35" s="131"/>
      <c r="FB35" s="169">
        <f t="shared" ref="FB35:FB41" si="185">SUM(EX35:FA35)</f>
        <v>0</v>
      </c>
      <c r="FC35" s="131"/>
      <c r="FD35" s="131"/>
      <c r="FE35" s="131"/>
      <c r="FF35" s="160"/>
      <c r="FG35" s="161"/>
      <c r="FH35" s="160"/>
      <c r="FI35" s="131"/>
      <c r="FJ35" s="131"/>
      <c r="FK35" s="131"/>
      <c r="FL35" s="169">
        <f t="shared" ref="FL35:FL41" si="186">SUM(FH35:FK35)</f>
        <v>0</v>
      </c>
      <c r="FM35" s="131"/>
      <c r="FN35" s="131"/>
      <c r="FO35" s="131"/>
      <c r="FP35" s="131"/>
      <c r="FQ35" s="161"/>
      <c r="FR35" s="160"/>
      <c r="FS35" s="131"/>
      <c r="FT35" s="131"/>
      <c r="FU35" s="131"/>
      <c r="FV35" s="169">
        <f t="shared" ref="FV35:FV41" si="187">SUM(FR35:FU35)</f>
        <v>0</v>
      </c>
      <c r="FW35" s="131"/>
      <c r="FX35" s="131"/>
      <c r="FY35" s="131"/>
      <c r="FZ35" s="131"/>
      <c r="GA35" s="205"/>
      <c r="GB35" s="131"/>
      <c r="GC35" s="131"/>
      <c r="GD35" s="131"/>
      <c r="GE35" s="131"/>
      <c r="GF35" s="169">
        <f t="shared" ref="GF35:GF41" si="188">SUM(GB35:GE35)</f>
        <v>0</v>
      </c>
      <c r="GG35" s="131"/>
      <c r="GH35" s="131"/>
      <c r="GI35" s="131"/>
      <c r="GJ35" s="131"/>
      <c r="GK35" s="161"/>
      <c r="GL35" s="160"/>
      <c r="GM35" s="131"/>
      <c r="GN35" s="131"/>
      <c r="GO35" s="131"/>
      <c r="GP35" s="218">
        <f t="shared" ref="GP35:GP40" si="189">SUM(GL35:GO35)</f>
        <v>0</v>
      </c>
      <c r="GQ35" s="131"/>
      <c r="GR35" s="131"/>
      <c r="GS35" s="131"/>
      <c r="GT35" s="131"/>
      <c r="GU35" s="161"/>
      <c r="GV35" s="160"/>
      <c r="GW35" s="131"/>
      <c r="GX35" s="131"/>
      <c r="GY35" s="131"/>
      <c r="GZ35" s="123">
        <f t="shared" ref="GZ35:GZ40" si="190">SUM(GV35:GY35)</f>
        <v>0</v>
      </c>
      <c r="HA35" s="131"/>
      <c r="HB35" s="131"/>
      <c r="HC35" s="131"/>
      <c r="HD35" s="131"/>
      <c r="HE35" s="161"/>
      <c r="HF35" s="160"/>
      <c r="HG35" s="131"/>
      <c r="HH35" s="180"/>
      <c r="HI35" s="224"/>
      <c r="HJ35" s="182">
        <f t="shared" ref="HJ35:HJ41" si="191">SUM(HF35:HI35)</f>
        <v>0</v>
      </c>
      <c r="HK35" s="131"/>
      <c r="HL35" s="131"/>
      <c r="HM35" s="131"/>
      <c r="HN35" s="131"/>
      <c r="HO35" s="161"/>
      <c r="HP35" s="160"/>
      <c r="HQ35" s="131"/>
      <c r="HR35" s="131"/>
      <c r="HS35" s="131"/>
      <c r="HT35" s="169">
        <f t="shared" ref="HT35:HT41" si="192">SUM(HP35:HS35)</f>
        <v>0</v>
      </c>
      <c r="HU35" s="131"/>
      <c r="HV35" s="131"/>
      <c r="HW35" s="131"/>
      <c r="HX35" s="131"/>
      <c r="HY35" s="161"/>
      <c r="HZ35" s="160"/>
      <c r="IA35" s="131"/>
      <c r="IB35" s="131"/>
      <c r="IC35" s="131"/>
      <c r="ID35" s="169">
        <f t="shared" ref="ID35:ID40" si="193">SUM(HZ35:IC35)</f>
        <v>0</v>
      </c>
      <c r="IE35" s="131"/>
      <c r="IF35" s="131"/>
      <c r="IG35" s="131"/>
      <c r="IH35" s="131"/>
      <c r="II35" s="191"/>
      <c r="IJ35" s="180"/>
      <c r="IK35" s="131"/>
      <c r="IL35" s="131"/>
      <c r="IM35" s="182"/>
      <c r="IN35" s="169">
        <f t="shared" ref="IN35:IN40" si="194">SUM(IJ35:IM35)</f>
        <v>0</v>
      </c>
      <c r="IO35" s="131"/>
      <c r="IP35" s="131"/>
      <c r="IQ35" s="131"/>
      <c r="IR35" s="131"/>
      <c r="IS35" s="161"/>
      <c r="IT35" s="160"/>
      <c r="IU35" s="131"/>
      <c r="IV35" s="131"/>
      <c r="IW35" s="131"/>
      <c r="IX35" s="169">
        <f t="shared" ref="IX35:IX40" si="195">SUM(IT35:IW35)</f>
        <v>0</v>
      </c>
      <c r="IY35" s="131"/>
      <c r="IZ35" s="131"/>
      <c r="JA35" s="131"/>
      <c r="JB35" s="131"/>
      <c r="JC35" s="161"/>
      <c r="JD35" s="160"/>
      <c r="JE35" s="131"/>
      <c r="JF35" s="131"/>
      <c r="JG35" s="131"/>
      <c r="JH35" s="169">
        <f t="shared" ref="JH35:JH68" si="196">SUM(JD35:JG35)</f>
        <v>0</v>
      </c>
      <c r="JI35" s="131"/>
      <c r="JJ35" s="131"/>
      <c r="JK35" s="131"/>
      <c r="JL35" s="131"/>
      <c r="JM35" s="161"/>
      <c r="JN35" s="160"/>
      <c r="JO35" s="131"/>
      <c r="JP35" s="131"/>
      <c r="JQ35" s="131"/>
      <c r="JR35" s="169">
        <f t="shared" ref="JR35:JR40" si="197">SUM(JN35:JQ35)</f>
        <v>0</v>
      </c>
      <c r="JS35" s="131"/>
      <c r="JT35" s="131"/>
      <c r="JU35" s="131"/>
      <c r="JV35" s="131"/>
      <c r="JW35" s="161"/>
      <c r="JX35" s="160"/>
      <c r="JY35" s="131"/>
      <c r="JZ35" s="131">
        <v>0</v>
      </c>
      <c r="KA35" s="131">
        <v>0</v>
      </c>
      <c r="KB35" s="169">
        <f t="shared" ref="KB35:KB41" si="198">SUM(JX35:KA35)</f>
        <v>0</v>
      </c>
      <c r="KC35" s="131"/>
      <c r="KD35" s="131"/>
      <c r="KE35" s="131"/>
      <c r="KF35" s="131"/>
      <c r="KG35" s="161"/>
      <c r="KH35" s="160"/>
      <c r="KI35" s="131"/>
      <c r="KJ35" s="131"/>
      <c r="KK35" s="131"/>
      <c r="KL35" s="169">
        <f t="shared" ref="KL35:KL40" si="199">SUM(KH35:KK35)</f>
        <v>0</v>
      </c>
      <c r="KM35" s="131"/>
      <c r="KN35" s="131"/>
      <c r="KO35" s="131"/>
      <c r="KP35" s="131"/>
      <c r="KQ35" s="161"/>
      <c r="KR35" s="160"/>
      <c r="KS35" s="131"/>
      <c r="KT35" s="131"/>
      <c r="KU35" s="131"/>
      <c r="KV35" s="169">
        <f t="shared" ref="KV35:KV40" si="200">SUM(KR35:KU35)</f>
        <v>0</v>
      </c>
      <c r="KW35" s="131"/>
      <c r="KX35" s="131"/>
      <c r="KY35" s="131"/>
      <c r="KZ35" s="131"/>
      <c r="LA35" s="161"/>
      <c r="LB35" s="160"/>
      <c r="LC35" s="131"/>
      <c r="LD35" s="131"/>
      <c r="LE35" s="131"/>
      <c r="LF35" s="169">
        <f t="shared" ref="LF35:LF40" si="201">SUM(LB35:LE35)</f>
        <v>0</v>
      </c>
      <c r="LG35" s="131"/>
      <c r="LH35" s="131"/>
      <c r="LI35" s="131"/>
      <c r="LJ35" s="131"/>
      <c r="LK35" s="161"/>
      <c r="LL35" s="160"/>
      <c r="LM35" s="131"/>
      <c r="LN35" s="131"/>
      <c r="LO35" s="131"/>
      <c r="LP35" s="169">
        <f t="shared" ref="LP35:LP40" si="202">SUM(LL35:LO35)</f>
        <v>0</v>
      </c>
      <c r="LQ35" s="131"/>
      <c r="LR35" s="131"/>
      <c r="LS35" s="131"/>
      <c r="LT35" s="131"/>
      <c r="LU35" s="191"/>
      <c r="LV35" s="180"/>
      <c r="LW35" s="131"/>
      <c r="LX35" s="131"/>
      <c r="LY35" s="131"/>
      <c r="LZ35" s="169">
        <f t="shared" ref="LZ35:LZ40" si="203">SUM(LV35:LY35)</f>
        <v>0</v>
      </c>
      <c r="MA35" s="131"/>
      <c r="MB35" s="131"/>
      <c r="MC35" s="131"/>
      <c r="MD35" s="131"/>
      <c r="ME35" s="191"/>
      <c r="MF35" s="160"/>
      <c r="MG35" s="131"/>
      <c r="MH35" s="131"/>
      <c r="MI35" s="131"/>
      <c r="MJ35" s="169">
        <f t="shared" ref="MJ35:MJ40" si="204">SUM(MF35:MI35)</f>
        <v>0</v>
      </c>
      <c r="MK35" s="131"/>
      <c r="ML35" s="131"/>
      <c r="MM35" s="131"/>
      <c r="MN35" s="131"/>
      <c r="MO35" s="161"/>
      <c r="MP35" s="131"/>
      <c r="MQ35" s="131"/>
      <c r="MR35" s="131"/>
      <c r="MS35" s="131"/>
      <c r="MT35" s="169">
        <f t="shared" ref="MT35:MT40" si="205">SUM(MP35:MS35)</f>
        <v>0</v>
      </c>
      <c r="MU35" s="131"/>
      <c r="MV35" s="131"/>
      <c r="MW35" s="131"/>
      <c r="MX35" s="131"/>
      <c r="MY35" s="161"/>
      <c r="MZ35" s="160"/>
      <c r="NA35" s="131"/>
      <c r="NB35" s="131"/>
      <c r="NC35" s="131"/>
      <c r="ND35" s="169">
        <f t="shared" ref="ND35:ND40" si="206">SUM(MZ35:NC35)</f>
        <v>0</v>
      </c>
      <c r="NE35" s="131"/>
      <c r="NF35" s="131"/>
      <c r="NG35" s="131"/>
      <c r="NH35" s="131"/>
      <c r="NI35" s="161"/>
      <c r="NJ35" s="160"/>
      <c r="NK35" s="131"/>
      <c r="NL35" s="131"/>
      <c r="NM35" s="131"/>
      <c r="NN35" s="169">
        <f t="shared" ref="NN35:NN40" si="207">SUM(NJ35:NM35)</f>
        <v>0</v>
      </c>
      <c r="NO35" s="131"/>
      <c r="NP35" s="131"/>
      <c r="NQ35" s="131"/>
      <c r="NR35" s="131"/>
      <c r="NS35" s="161"/>
      <c r="NT35" s="160"/>
      <c r="NU35" s="131"/>
      <c r="NV35" s="131"/>
      <c r="NW35" s="131"/>
      <c r="NX35" s="169">
        <f t="shared" ref="NX35:NX40" si="208">SUM(NT35:NW35)</f>
        <v>0</v>
      </c>
      <c r="NY35" s="131"/>
      <c r="NZ35" s="131"/>
      <c r="OA35" s="131"/>
      <c r="OB35" s="131"/>
      <c r="OC35" s="161"/>
      <c r="OD35" s="160"/>
      <c r="OE35" s="131"/>
      <c r="OF35" s="131"/>
      <c r="OG35" s="131"/>
      <c r="OH35" s="169">
        <f t="shared" ref="OH35:OH41" si="209">SUM(OD35:OG35)</f>
        <v>0</v>
      </c>
      <c r="OI35" s="131"/>
      <c r="OJ35" s="131"/>
      <c r="OK35" s="131"/>
      <c r="OL35" s="131"/>
      <c r="OM35" s="161"/>
      <c r="ON35" s="160"/>
      <c r="OO35" s="131"/>
      <c r="OP35" s="131"/>
      <c r="OQ35" s="131"/>
      <c r="OR35" s="169">
        <f t="shared" ref="OR35:OR41" si="210">SUM(ON35:OQ35)</f>
        <v>0</v>
      </c>
      <c r="OS35" s="131"/>
      <c r="OT35" s="131"/>
      <c r="OU35" s="131"/>
      <c r="OV35" s="131"/>
      <c r="OW35" s="161"/>
      <c r="OX35" s="160"/>
      <c r="OY35" s="131"/>
      <c r="OZ35" s="131"/>
      <c r="PA35" s="131"/>
      <c r="PB35" s="169">
        <f t="shared" ref="PB35:PB41" si="211">SUM(OX35:PA35)</f>
        <v>0</v>
      </c>
      <c r="PC35" s="131"/>
      <c r="PD35" s="131"/>
      <c r="PE35" s="131"/>
      <c r="PF35" s="131"/>
      <c r="PG35" s="161"/>
      <c r="PH35" s="160"/>
      <c r="PI35" s="131"/>
      <c r="PJ35" s="131"/>
      <c r="PK35" s="131"/>
      <c r="PL35" s="169">
        <f t="shared" ref="PL35:PL41" si="212">SUM(PH35:PK35)</f>
        <v>0</v>
      </c>
      <c r="PM35" s="131"/>
      <c r="PN35" s="131"/>
      <c r="PO35" s="131"/>
      <c r="PP35" s="131"/>
      <c r="PQ35" s="161"/>
      <c r="PR35" s="160"/>
      <c r="PS35" s="131"/>
      <c r="PT35" s="131"/>
      <c r="PU35" s="131"/>
      <c r="PV35" s="169">
        <f t="shared" ref="PV35:PV41" si="213">SUM(PR35:PU35)</f>
        <v>0</v>
      </c>
      <c r="PW35" s="131"/>
      <c r="PX35" s="131"/>
      <c r="PY35" s="131"/>
      <c r="PZ35" s="131"/>
      <c r="QA35" s="161"/>
      <c r="QB35" s="160"/>
      <c r="QC35" s="131"/>
      <c r="QD35" s="131"/>
      <c r="QE35" s="131"/>
      <c r="QF35" s="123">
        <f t="shared" ref="QF35:QF41" si="214">SUM(QB35:QE35)</f>
        <v>0</v>
      </c>
      <c r="QG35" s="131"/>
      <c r="QH35" s="131"/>
      <c r="QI35" s="131"/>
      <c r="QJ35" s="131"/>
      <c r="QK35" s="161"/>
      <c r="QL35" s="270"/>
      <c r="QM35" s="270"/>
      <c r="QN35" s="270"/>
      <c r="QO35" s="284">
        <f t="shared" si="150"/>
        <v>109</v>
      </c>
      <c r="QP35" s="287">
        <f t="shared" si="151"/>
        <v>172</v>
      </c>
      <c r="QQ35" s="287">
        <f t="shared" si="152"/>
        <v>0</v>
      </c>
      <c r="QR35" s="287">
        <f t="shared" si="153"/>
        <v>0</v>
      </c>
      <c r="QS35" s="291">
        <f t="shared" si="63"/>
        <v>281</v>
      </c>
      <c r="QT35" s="291">
        <f t="shared" si="64"/>
        <v>0</v>
      </c>
      <c r="QU35" s="287">
        <f t="shared" si="154"/>
        <v>109</v>
      </c>
      <c r="QV35" s="287">
        <f t="shared" si="77"/>
        <v>172</v>
      </c>
      <c r="QW35" s="287">
        <f t="shared" si="155"/>
        <v>281</v>
      </c>
      <c r="QX35" s="287">
        <f t="shared" si="156"/>
        <v>0</v>
      </c>
      <c r="QY35" s="287">
        <f t="shared" si="157"/>
        <v>0</v>
      </c>
      <c r="QZ35" s="287">
        <f t="shared" si="158"/>
        <v>0</v>
      </c>
      <c r="RA35" s="287">
        <f t="shared" si="159"/>
        <v>0</v>
      </c>
      <c r="RB35" s="295">
        <f t="shared" si="160"/>
        <v>0</v>
      </c>
    </row>
    <row r="36" s="93" customFormat="1" ht="16.35" spans="2:470">
      <c r="B36" s="35" t="s">
        <v>118</v>
      </c>
      <c r="C36" s="132"/>
      <c r="D36" s="133">
        <f>D37+D38</f>
        <v>0</v>
      </c>
      <c r="E36" s="134">
        <f>E37+E38</f>
        <v>0</v>
      </c>
      <c r="F36" s="134">
        <f>F37+F38</f>
        <v>0</v>
      </c>
      <c r="G36" s="134">
        <f>G37+G38</f>
        <v>0</v>
      </c>
      <c r="H36" s="135">
        <f t="shared" si="167"/>
        <v>0</v>
      </c>
      <c r="I36" s="134"/>
      <c r="J36" s="134"/>
      <c r="K36" s="134"/>
      <c r="L36" s="133"/>
      <c r="M36" s="162"/>
      <c r="N36" s="134">
        <f t="shared" ref="N36:Q36" si="215">N37+N38</f>
        <v>4</v>
      </c>
      <c r="O36" s="134">
        <f t="shared" si="215"/>
        <v>7</v>
      </c>
      <c r="P36" s="134">
        <f t="shared" si="215"/>
        <v>0</v>
      </c>
      <c r="Q36" s="134">
        <f t="shared" si="215"/>
        <v>0</v>
      </c>
      <c r="R36" s="135">
        <f t="shared" si="169"/>
        <v>11</v>
      </c>
      <c r="S36" s="134"/>
      <c r="T36" s="134"/>
      <c r="U36" s="134"/>
      <c r="V36" s="134"/>
      <c r="W36" s="162"/>
      <c r="X36" s="133">
        <f t="shared" ref="X36:AA36" si="216">X37+X38</f>
        <v>7</v>
      </c>
      <c r="Y36" s="134">
        <f t="shared" si="216"/>
        <v>1</v>
      </c>
      <c r="Z36" s="134">
        <f t="shared" si="216"/>
        <v>0</v>
      </c>
      <c r="AA36" s="134">
        <f t="shared" si="216"/>
        <v>0</v>
      </c>
      <c r="AB36" s="135">
        <f t="shared" si="171"/>
        <v>8</v>
      </c>
      <c r="AC36" s="134"/>
      <c r="AD36" s="134"/>
      <c r="AE36" s="134"/>
      <c r="AF36" s="134"/>
      <c r="AG36" s="162"/>
      <c r="AH36" s="134">
        <f t="shared" ref="AH36:AK36" si="217">AH37+AH38</f>
        <v>7</v>
      </c>
      <c r="AI36" s="134">
        <f t="shared" si="217"/>
        <v>21</v>
      </c>
      <c r="AJ36" s="134">
        <f t="shared" si="217"/>
        <v>0</v>
      </c>
      <c r="AK36" s="134">
        <f t="shared" si="217"/>
        <v>0</v>
      </c>
      <c r="AL36" s="135">
        <f t="shared" si="173"/>
        <v>28</v>
      </c>
      <c r="AM36" s="134"/>
      <c r="AN36" s="134"/>
      <c r="AO36" s="134"/>
      <c r="AP36" s="134"/>
      <c r="AQ36" s="162"/>
      <c r="AR36" s="134">
        <f t="shared" ref="AR36:AU36" si="218">AR37+AR38</f>
        <v>0</v>
      </c>
      <c r="AS36" s="134">
        <f t="shared" si="218"/>
        <v>15</v>
      </c>
      <c r="AT36" s="134">
        <f t="shared" si="218"/>
        <v>0</v>
      </c>
      <c r="AU36" s="134">
        <f t="shared" si="218"/>
        <v>0</v>
      </c>
      <c r="AV36" s="135">
        <f t="shared" si="175"/>
        <v>15</v>
      </c>
      <c r="AW36" s="134"/>
      <c r="AX36" s="134"/>
      <c r="AY36" s="134"/>
      <c r="AZ36" s="134"/>
      <c r="BA36" s="162"/>
      <c r="BB36" s="134">
        <f t="shared" ref="BB36:BE36" si="219">BB37+BB38</f>
        <v>0</v>
      </c>
      <c r="BC36" s="134">
        <f t="shared" si="219"/>
        <v>11</v>
      </c>
      <c r="BD36" s="134">
        <f t="shared" si="219"/>
        <v>0</v>
      </c>
      <c r="BE36" s="134">
        <f t="shared" si="219"/>
        <v>0</v>
      </c>
      <c r="BF36" s="135">
        <f t="shared" si="177"/>
        <v>11</v>
      </c>
      <c r="BG36" s="134"/>
      <c r="BH36" s="134"/>
      <c r="BI36" s="134"/>
      <c r="BJ36" s="134"/>
      <c r="BK36" s="162"/>
      <c r="BL36" s="133">
        <f t="shared" ref="BL36:BO36" si="220">BL37+BL38</f>
        <v>0</v>
      </c>
      <c r="BM36" s="134">
        <f t="shared" si="220"/>
        <v>33</v>
      </c>
      <c r="BN36" s="134">
        <f t="shared" si="220"/>
        <v>0</v>
      </c>
      <c r="BO36" s="134">
        <f t="shared" si="220"/>
        <v>0</v>
      </c>
      <c r="BP36" s="135">
        <f t="shared" si="179"/>
        <v>33</v>
      </c>
      <c r="BQ36" s="134"/>
      <c r="BR36" s="134"/>
      <c r="BS36" s="134"/>
      <c r="BT36" s="134"/>
      <c r="BU36" s="162"/>
      <c r="BV36" s="133">
        <f>BV37+BV38</f>
        <v>0</v>
      </c>
      <c r="BW36" s="134">
        <f>BW37+BW38</f>
        <v>46</v>
      </c>
      <c r="BX36" s="134"/>
      <c r="BY36" s="134"/>
      <c r="BZ36" s="135">
        <f t="shared" ref="BZ36:BZ44" si="221">BV36+BW36</f>
        <v>46</v>
      </c>
      <c r="CA36" s="134"/>
      <c r="CB36" s="134"/>
      <c r="CC36" s="134"/>
      <c r="CD36" s="134"/>
      <c r="CE36" s="162"/>
      <c r="CF36" s="134">
        <f>CF37+CF38</f>
        <v>0</v>
      </c>
      <c r="CG36" s="134">
        <f>CG37+CG38</f>
        <v>34</v>
      </c>
      <c r="CH36" s="134"/>
      <c r="CI36" s="134"/>
      <c r="CJ36" s="135">
        <f t="shared" si="180"/>
        <v>34</v>
      </c>
      <c r="CK36" s="134"/>
      <c r="CL36" s="134"/>
      <c r="CM36" s="134"/>
      <c r="CN36" s="134"/>
      <c r="CO36" s="162"/>
      <c r="CP36" s="133">
        <f>CP37</f>
        <v>23</v>
      </c>
      <c r="CQ36" s="177">
        <f>CQ37+CQ38</f>
        <v>10</v>
      </c>
      <c r="CR36" s="134"/>
      <c r="CS36" s="181"/>
      <c r="CT36" s="135">
        <f>CQ36+CP36</f>
        <v>33</v>
      </c>
      <c r="CU36" s="134"/>
      <c r="CV36" s="134"/>
      <c r="CW36" s="134"/>
      <c r="CX36" s="134"/>
      <c r="CY36" s="162"/>
      <c r="CZ36" s="133">
        <f>CZ37+CZ38</f>
        <v>0</v>
      </c>
      <c r="DA36" s="134">
        <f>DA37+DA38</f>
        <v>46</v>
      </c>
      <c r="DB36" s="134">
        <f>DB37+DB38</f>
        <v>0</v>
      </c>
      <c r="DC36" s="134">
        <f>DC37+DC38</f>
        <v>0</v>
      </c>
      <c r="DD36" s="135">
        <f t="shared" si="181"/>
        <v>46</v>
      </c>
      <c r="DE36" s="134"/>
      <c r="DF36" s="134"/>
      <c r="DG36" s="134"/>
      <c r="DH36" s="134"/>
      <c r="DI36" s="162"/>
      <c r="DJ36" s="133">
        <f>DJ37+DJ38</f>
        <v>0</v>
      </c>
      <c r="DK36" s="134">
        <f>DK37+DK38</f>
        <v>0</v>
      </c>
      <c r="DL36" s="134">
        <f>DL37+DL38</f>
        <v>0</v>
      </c>
      <c r="DM36" s="134">
        <f>DM37+DM38</f>
        <v>0</v>
      </c>
      <c r="DN36" s="135">
        <f t="shared" si="182"/>
        <v>0</v>
      </c>
      <c r="DO36" s="134"/>
      <c r="DP36" s="134"/>
      <c r="DQ36" s="134"/>
      <c r="DR36" s="134"/>
      <c r="DS36" s="189"/>
      <c r="DT36" s="177">
        <f>DT37+DT38</f>
        <v>0</v>
      </c>
      <c r="DU36" s="134">
        <f>DU37+DU38</f>
        <v>0</v>
      </c>
      <c r="DV36" s="134">
        <f>DV37+DV38</f>
        <v>0</v>
      </c>
      <c r="DW36" s="181">
        <f>DW37+DW38</f>
        <v>0</v>
      </c>
      <c r="DX36" s="135">
        <f t="shared" si="183"/>
        <v>0</v>
      </c>
      <c r="DY36" s="134"/>
      <c r="DZ36" s="134"/>
      <c r="EA36" s="134"/>
      <c r="EB36" s="134"/>
      <c r="EC36" s="162"/>
      <c r="ED36" s="133">
        <f>ED37+ED38</f>
        <v>0</v>
      </c>
      <c r="EE36" s="134">
        <f>EE37+EE38</f>
        <v>0</v>
      </c>
      <c r="EF36" s="134">
        <f>EF37+EF38</f>
        <v>0</v>
      </c>
      <c r="EG36" s="134">
        <f>EG37+EG38</f>
        <v>0</v>
      </c>
      <c r="EH36" s="121">
        <f>ED36+EE36+EF36+EG36</f>
        <v>0</v>
      </c>
      <c r="EI36" s="134"/>
      <c r="EJ36" s="134"/>
      <c r="EK36" s="134"/>
      <c r="EL36" s="134"/>
      <c r="EM36" s="162"/>
      <c r="EN36" s="133">
        <f>EN37+EN38</f>
        <v>0</v>
      </c>
      <c r="EO36" s="134">
        <f>EO37+EO38</f>
        <v>0</v>
      </c>
      <c r="EP36" s="134">
        <f>EP37+EP38</f>
        <v>0</v>
      </c>
      <c r="EQ36" s="134">
        <f>EQ37+EQ38</f>
        <v>0</v>
      </c>
      <c r="ER36" s="135">
        <f t="shared" si="184"/>
        <v>0</v>
      </c>
      <c r="ES36" s="134"/>
      <c r="ET36" s="134"/>
      <c r="EU36" s="134"/>
      <c r="EV36" s="133"/>
      <c r="EW36" s="162"/>
      <c r="EX36" s="133">
        <f>EX37+EX38</f>
        <v>0</v>
      </c>
      <c r="EY36" s="134">
        <f>EY37+EY38</f>
        <v>0</v>
      </c>
      <c r="EZ36" s="134">
        <f>EZ37+EZ38</f>
        <v>0</v>
      </c>
      <c r="FA36" s="134">
        <f>FA37+FA38</f>
        <v>0</v>
      </c>
      <c r="FB36" s="135">
        <f t="shared" si="185"/>
        <v>0</v>
      </c>
      <c r="FC36" s="134"/>
      <c r="FD36" s="134"/>
      <c r="FE36" s="134"/>
      <c r="FF36" s="133"/>
      <c r="FG36" s="162"/>
      <c r="FH36" s="133">
        <f>FH37+FH38</f>
        <v>0</v>
      </c>
      <c r="FI36" s="134">
        <f>FI37+FI38</f>
        <v>0</v>
      </c>
      <c r="FJ36" s="134">
        <f>FJ37+FJ38</f>
        <v>0</v>
      </c>
      <c r="FK36" s="134">
        <f>FK37+FK38</f>
        <v>0</v>
      </c>
      <c r="FL36" s="135">
        <f t="shared" si="186"/>
        <v>0</v>
      </c>
      <c r="FM36" s="134"/>
      <c r="FN36" s="134"/>
      <c r="FO36" s="134"/>
      <c r="FP36" s="134"/>
      <c r="FQ36" s="162"/>
      <c r="FR36" s="133">
        <f>FR37+FR38</f>
        <v>0</v>
      </c>
      <c r="FS36" s="134">
        <f>FS37+FS38</f>
        <v>0</v>
      </c>
      <c r="FT36" s="134">
        <f>FT37+FT38</f>
        <v>0</v>
      </c>
      <c r="FU36" s="134">
        <f>FU37+FU38</f>
        <v>0</v>
      </c>
      <c r="FV36" s="135">
        <f t="shared" si="187"/>
        <v>0</v>
      </c>
      <c r="FW36" s="134"/>
      <c r="FX36" s="134"/>
      <c r="FY36" s="134"/>
      <c r="FZ36" s="134"/>
      <c r="GA36" s="206"/>
      <c r="GB36" s="134">
        <f>GB37+GB38</f>
        <v>0</v>
      </c>
      <c r="GC36" s="134">
        <f>GC37+GC38</f>
        <v>0</v>
      </c>
      <c r="GD36" s="134">
        <f>GD37+GD38</f>
        <v>0</v>
      </c>
      <c r="GE36" s="134">
        <f>GE37+GE38</f>
        <v>0</v>
      </c>
      <c r="GF36" s="135">
        <f t="shared" si="188"/>
        <v>0</v>
      </c>
      <c r="GG36" s="134"/>
      <c r="GH36" s="134"/>
      <c r="GI36" s="134"/>
      <c r="GJ36" s="134"/>
      <c r="GK36" s="162"/>
      <c r="GL36" s="133">
        <f>GL37+GL38</f>
        <v>0</v>
      </c>
      <c r="GM36" s="134">
        <f>GM37+GM38</f>
        <v>0</v>
      </c>
      <c r="GN36" s="134">
        <f>GN37+GN38</f>
        <v>0</v>
      </c>
      <c r="GO36" s="134">
        <f>GO37+GO38</f>
        <v>0</v>
      </c>
      <c r="GP36" s="219">
        <f t="shared" si="189"/>
        <v>0</v>
      </c>
      <c r="GQ36" s="134"/>
      <c r="GR36" s="134"/>
      <c r="GS36" s="134"/>
      <c r="GT36" s="134"/>
      <c r="GU36" s="162"/>
      <c r="GV36" s="133">
        <f>GV37+GV38</f>
        <v>0</v>
      </c>
      <c r="GW36" s="134">
        <f>GW37+GW38</f>
        <v>0</v>
      </c>
      <c r="GX36" s="134">
        <f>GX37+GX38</f>
        <v>0</v>
      </c>
      <c r="GY36" s="134">
        <f>GY37+GY38</f>
        <v>0</v>
      </c>
      <c r="GZ36" s="135">
        <f t="shared" si="190"/>
        <v>0</v>
      </c>
      <c r="HA36" s="134"/>
      <c r="HB36" s="134"/>
      <c r="HC36" s="134"/>
      <c r="HD36" s="134"/>
      <c r="HE36" s="162"/>
      <c r="HF36" s="133">
        <f>HF37+HF38</f>
        <v>0</v>
      </c>
      <c r="HG36" s="134">
        <f>HG37+HG38</f>
        <v>0</v>
      </c>
      <c r="HH36" s="177">
        <f>HH37+HH38</f>
        <v>0</v>
      </c>
      <c r="HI36" s="225">
        <f>HI37+HI38</f>
        <v>0</v>
      </c>
      <c r="HJ36" s="228">
        <f t="shared" si="191"/>
        <v>0</v>
      </c>
      <c r="HK36" s="134"/>
      <c r="HL36" s="134"/>
      <c r="HM36" s="134"/>
      <c r="HN36" s="134"/>
      <c r="HO36" s="162"/>
      <c r="HP36" s="133">
        <f>HP37+HP38</f>
        <v>0</v>
      </c>
      <c r="HQ36" s="134">
        <f>HQ37+HQ38</f>
        <v>0</v>
      </c>
      <c r="HR36" s="134">
        <f>HR37+HR38</f>
        <v>0</v>
      </c>
      <c r="HS36" s="134">
        <f>HS37+HS38</f>
        <v>0</v>
      </c>
      <c r="HT36" s="135">
        <f t="shared" si="192"/>
        <v>0</v>
      </c>
      <c r="HU36" s="134"/>
      <c r="HV36" s="134"/>
      <c r="HW36" s="134"/>
      <c r="HX36" s="134"/>
      <c r="HY36" s="162"/>
      <c r="HZ36" s="133">
        <f>HZ37+HZ38</f>
        <v>0</v>
      </c>
      <c r="IA36" s="134">
        <f>IA37+IA38</f>
        <v>0</v>
      </c>
      <c r="IB36" s="134">
        <f>IB37+IB38</f>
        <v>0</v>
      </c>
      <c r="IC36" s="134">
        <f>IC37+IC38</f>
        <v>0</v>
      </c>
      <c r="ID36" s="135">
        <f t="shared" si="193"/>
        <v>0</v>
      </c>
      <c r="IE36" s="134"/>
      <c r="IF36" s="134"/>
      <c r="IG36" s="134"/>
      <c r="IH36" s="134"/>
      <c r="II36" s="189"/>
      <c r="IJ36" s="177">
        <f>IJ37+IJ38</f>
        <v>0</v>
      </c>
      <c r="IK36" s="134">
        <f>IK37+IK38</f>
        <v>0</v>
      </c>
      <c r="IL36" s="134">
        <f>IL37+IL38</f>
        <v>0</v>
      </c>
      <c r="IM36" s="181">
        <f>IM37+IM38</f>
        <v>0</v>
      </c>
      <c r="IN36" s="135">
        <f t="shared" si="194"/>
        <v>0</v>
      </c>
      <c r="IO36" s="134"/>
      <c r="IP36" s="134"/>
      <c r="IQ36" s="134"/>
      <c r="IR36" s="134"/>
      <c r="IS36" s="162"/>
      <c r="IT36" s="133">
        <f>IT37+IT38</f>
        <v>0</v>
      </c>
      <c r="IU36" s="134">
        <f>IU37+IU38</f>
        <v>0</v>
      </c>
      <c r="IV36" s="134">
        <f>IV37+IV38</f>
        <v>0</v>
      </c>
      <c r="IW36" s="134">
        <f>IW37+IW38</f>
        <v>0</v>
      </c>
      <c r="IX36" s="135">
        <f t="shared" si="195"/>
        <v>0</v>
      </c>
      <c r="IY36" s="134"/>
      <c r="IZ36" s="134"/>
      <c r="JA36" s="134"/>
      <c r="JB36" s="134"/>
      <c r="JC36" s="162"/>
      <c r="JD36" s="133">
        <f>JD37+JD38</f>
        <v>0</v>
      </c>
      <c r="JE36" s="134">
        <f>JE37+JE38</f>
        <v>0</v>
      </c>
      <c r="JF36" s="134">
        <f>JF37+JF38</f>
        <v>0</v>
      </c>
      <c r="JG36" s="134">
        <f>JG37+JG38</f>
        <v>0</v>
      </c>
      <c r="JH36" s="135">
        <f t="shared" si="196"/>
        <v>0</v>
      </c>
      <c r="JI36" s="134"/>
      <c r="JJ36" s="134"/>
      <c r="JK36" s="134"/>
      <c r="JL36" s="134"/>
      <c r="JM36" s="162"/>
      <c r="JN36" s="133">
        <f>JN37+JN38</f>
        <v>0</v>
      </c>
      <c r="JO36" s="134">
        <f>JO37+JO38</f>
        <v>0</v>
      </c>
      <c r="JP36" s="134">
        <f>JP37+JP38</f>
        <v>0</v>
      </c>
      <c r="JQ36" s="134">
        <f>JQ37+JQ38</f>
        <v>0</v>
      </c>
      <c r="JR36" s="135">
        <f t="shared" si="197"/>
        <v>0</v>
      </c>
      <c r="JS36" s="134"/>
      <c r="JT36" s="134"/>
      <c r="JU36" s="134"/>
      <c r="JV36" s="134"/>
      <c r="JW36" s="162"/>
      <c r="JX36" s="133">
        <f>JX37+JX38</f>
        <v>0</v>
      </c>
      <c r="JY36" s="134">
        <f>JY37+JY38</f>
        <v>0</v>
      </c>
      <c r="JZ36" s="134">
        <f>JZ37+JZ38</f>
        <v>0</v>
      </c>
      <c r="KA36" s="134">
        <f>KA37+KA38</f>
        <v>0</v>
      </c>
      <c r="KB36" s="135">
        <f t="shared" si="198"/>
        <v>0</v>
      </c>
      <c r="KC36" s="134"/>
      <c r="KD36" s="134"/>
      <c r="KE36" s="134"/>
      <c r="KF36" s="134"/>
      <c r="KG36" s="162"/>
      <c r="KH36" s="133">
        <f>KH37+KH38</f>
        <v>0</v>
      </c>
      <c r="KI36" s="134">
        <f>KI37+KI38</f>
        <v>0</v>
      </c>
      <c r="KJ36" s="134">
        <f>KJ37+KJ38</f>
        <v>0</v>
      </c>
      <c r="KK36" s="134">
        <f>KK37+KK38</f>
        <v>0</v>
      </c>
      <c r="KL36" s="135">
        <f t="shared" si="199"/>
        <v>0</v>
      </c>
      <c r="KM36" s="134"/>
      <c r="KN36" s="134"/>
      <c r="KO36" s="134"/>
      <c r="KP36" s="134"/>
      <c r="KQ36" s="162"/>
      <c r="KR36" s="133">
        <f>KR37+KR38</f>
        <v>0</v>
      </c>
      <c r="KS36" s="134">
        <f>KS37+KS38</f>
        <v>0</v>
      </c>
      <c r="KT36" s="134">
        <f>KT37+KT38</f>
        <v>0</v>
      </c>
      <c r="KU36" s="134">
        <f>KU37+KU38</f>
        <v>0</v>
      </c>
      <c r="KV36" s="135">
        <f t="shared" si="200"/>
        <v>0</v>
      </c>
      <c r="KW36" s="134"/>
      <c r="KX36" s="134"/>
      <c r="KY36" s="134"/>
      <c r="KZ36" s="134"/>
      <c r="LA36" s="162"/>
      <c r="LB36" s="133">
        <f>LB37+LB38</f>
        <v>0</v>
      </c>
      <c r="LC36" s="134">
        <f>LC37+LC38</f>
        <v>0</v>
      </c>
      <c r="LD36" s="134">
        <f>LD37+LD38</f>
        <v>0</v>
      </c>
      <c r="LE36" s="134">
        <f>LE37+LE38</f>
        <v>0</v>
      </c>
      <c r="LF36" s="135">
        <f t="shared" si="201"/>
        <v>0</v>
      </c>
      <c r="LG36" s="134"/>
      <c r="LH36" s="134"/>
      <c r="LI36" s="134"/>
      <c r="LJ36" s="134"/>
      <c r="LK36" s="162"/>
      <c r="LL36" s="133">
        <f>LL37+LL38</f>
        <v>0</v>
      </c>
      <c r="LM36" s="134">
        <f>LM37+LM38</f>
        <v>0</v>
      </c>
      <c r="LN36" s="134">
        <f>LN37+LN38</f>
        <v>0</v>
      </c>
      <c r="LO36" s="134">
        <f>LO37+LO38</f>
        <v>0</v>
      </c>
      <c r="LP36" s="135">
        <f t="shared" si="202"/>
        <v>0</v>
      </c>
      <c r="LQ36" s="134"/>
      <c r="LR36" s="134"/>
      <c r="LS36" s="134"/>
      <c r="LT36" s="134"/>
      <c r="LU36" s="189"/>
      <c r="LV36" s="177">
        <f>LV37+LV38</f>
        <v>0</v>
      </c>
      <c r="LW36" s="134">
        <f>LW37+LW38</f>
        <v>0</v>
      </c>
      <c r="LX36" s="134">
        <f>LX37+LX38</f>
        <v>0</v>
      </c>
      <c r="LY36" s="134">
        <f>LY37+LY38</f>
        <v>0</v>
      </c>
      <c r="LZ36" s="135">
        <f t="shared" si="203"/>
        <v>0</v>
      </c>
      <c r="MA36" s="134"/>
      <c r="MB36" s="134"/>
      <c r="MC36" s="134"/>
      <c r="MD36" s="134"/>
      <c r="ME36" s="189"/>
      <c r="MF36" s="133">
        <f>MF37+MF38</f>
        <v>0</v>
      </c>
      <c r="MG36" s="134">
        <f>MG37+MG38</f>
        <v>0</v>
      </c>
      <c r="MH36" s="134">
        <f>MH37+MH38</f>
        <v>0</v>
      </c>
      <c r="MI36" s="134">
        <f>MI37+MI38</f>
        <v>0</v>
      </c>
      <c r="MJ36" s="135">
        <f t="shared" si="204"/>
        <v>0</v>
      </c>
      <c r="MK36" s="134"/>
      <c r="ML36" s="134"/>
      <c r="MM36" s="134"/>
      <c r="MN36" s="134"/>
      <c r="MO36" s="162"/>
      <c r="MP36" s="134">
        <f>MP37+MP38</f>
        <v>0</v>
      </c>
      <c r="MQ36" s="134">
        <f>MQ37+MQ38</f>
        <v>0</v>
      </c>
      <c r="MR36" s="134">
        <f>MR37+MR38</f>
        <v>0</v>
      </c>
      <c r="MS36" s="134">
        <f>MS37+MS38</f>
        <v>0</v>
      </c>
      <c r="MT36" s="135">
        <f t="shared" si="205"/>
        <v>0</v>
      </c>
      <c r="MU36" s="134"/>
      <c r="MV36" s="134"/>
      <c r="MW36" s="134"/>
      <c r="MX36" s="134"/>
      <c r="MY36" s="162"/>
      <c r="MZ36" s="133">
        <f>MZ37+MZ38</f>
        <v>0</v>
      </c>
      <c r="NA36" s="134">
        <f>NA37+NA38</f>
        <v>0</v>
      </c>
      <c r="NB36" s="134">
        <f>NB37+NB38</f>
        <v>0</v>
      </c>
      <c r="NC36" s="134">
        <f>NC37+NC38</f>
        <v>0</v>
      </c>
      <c r="ND36" s="135">
        <f t="shared" si="206"/>
        <v>0</v>
      </c>
      <c r="NE36" s="134"/>
      <c r="NF36" s="134"/>
      <c r="NG36" s="134"/>
      <c r="NH36" s="134"/>
      <c r="NI36" s="162"/>
      <c r="NJ36" s="133">
        <f>NJ37+NJ38</f>
        <v>0</v>
      </c>
      <c r="NK36" s="134">
        <f>NK37+NK38</f>
        <v>0</v>
      </c>
      <c r="NL36" s="134">
        <f>NL37+NL38</f>
        <v>0</v>
      </c>
      <c r="NM36" s="134">
        <f>NM37+NM38</f>
        <v>0</v>
      </c>
      <c r="NN36" s="135">
        <f t="shared" si="207"/>
        <v>0</v>
      </c>
      <c r="NO36" s="134"/>
      <c r="NP36" s="134"/>
      <c r="NQ36" s="134"/>
      <c r="NR36" s="134"/>
      <c r="NS36" s="162"/>
      <c r="NT36" s="133">
        <f>NT37+NT38</f>
        <v>0</v>
      </c>
      <c r="NU36" s="134">
        <f>NU37+NU38</f>
        <v>0</v>
      </c>
      <c r="NV36" s="134">
        <f>NV37+NV38</f>
        <v>0</v>
      </c>
      <c r="NW36" s="134">
        <f>NW37+NW38</f>
        <v>0</v>
      </c>
      <c r="NX36" s="135">
        <f t="shared" si="208"/>
        <v>0</v>
      </c>
      <c r="NY36" s="134"/>
      <c r="NZ36" s="134"/>
      <c r="OA36" s="134"/>
      <c r="OB36" s="134"/>
      <c r="OC36" s="162"/>
      <c r="OD36" s="133">
        <f>OD37+OD38</f>
        <v>0</v>
      </c>
      <c r="OE36" s="134">
        <f>OE37+OE38</f>
        <v>0</v>
      </c>
      <c r="OF36" s="134">
        <f>OF37+OF38</f>
        <v>0</v>
      </c>
      <c r="OG36" s="134">
        <f>OG37+OG38</f>
        <v>0</v>
      </c>
      <c r="OH36" s="135">
        <f t="shared" si="209"/>
        <v>0</v>
      </c>
      <c r="OI36" s="134"/>
      <c r="OJ36" s="134"/>
      <c r="OK36" s="134"/>
      <c r="OL36" s="134"/>
      <c r="OM36" s="162"/>
      <c r="ON36" s="133">
        <f>ON37+ON38</f>
        <v>0</v>
      </c>
      <c r="OO36" s="134">
        <f>OO37+OO38</f>
        <v>0</v>
      </c>
      <c r="OP36" s="134">
        <f>OP37+OP38</f>
        <v>0</v>
      </c>
      <c r="OQ36" s="134">
        <f>OQ37+OQ38</f>
        <v>0</v>
      </c>
      <c r="OR36" s="135">
        <f t="shared" si="210"/>
        <v>0</v>
      </c>
      <c r="OS36" s="134"/>
      <c r="OT36" s="134"/>
      <c r="OU36" s="134"/>
      <c r="OV36" s="134"/>
      <c r="OW36" s="162"/>
      <c r="OX36" s="133">
        <f>OX37+OX38</f>
        <v>0</v>
      </c>
      <c r="OY36" s="134">
        <f>OY37+OY38</f>
        <v>0</v>
      </c>
      <c r="OZ36" s="134">
        <f>OZ37+OZ38</f>
        <v>0</v>
      </c>
      <c r="PA36" s="134">
        <f>PA37+PA38</f>
        <v>0</v>
      </c>
      <c r="PB36" s="135">
        <f t="shared" si="211"/>
        <v>0</v>
      </c>
      <c r="PC36" s="134"/>
      <c r="PD36" s="134"/>
      <c r="PE36" s="134"/>
      <c r="PF36" s="134"/>
      <c r="PG36" s="162"/>
      <c r="PH36" s="133">
        <f>PH37+PH38</f>
        <v>0</v>
      </c>
      <c r="PI36" s="134">
        <f>PI37+PI38</f>
        <v>0</v>
      </c>
      <c r="PJ36" s="134">
        <f>PJ37+PJ38</f>
        <v>0</v>
      </c>
      <c r="PK36" s="134">
        <f>PK37+PK38</f>
        <v>0</v>
      </c>
      <c r="PL36" s="135">
        <f t="shared" si="212"/>
        <v>0</v>
      </c>
      <c r="PM36" s="134"/>
      <c r="PN36" s="134"/>
      <c r="PO36" s="134"/>
      <c r="PP36" s="134"/>
      <c r="PQ36" s="162"/>
      <c r="PR36" s="133">
        <f>PR37+PR38</f>
        <v>0</v>
      </c>
      <c r="PS36" s="134">
        <f>PS37+PS38</f>
        <v>0</v>
      </c>
      <c r="PT36" s="134">
        <f>PT37+PT38</f>
        <v>0</v>
      </c>
      <c r="PU36" s="134">
        <f>PU37+PU38</f>
        <v>0</v>
      </c>
      <c r="PV36" s="135">
        <f t="shared" si="213"/>
        <v>0</v>
      </c>
      <c r="PW36" s="134"/>
      <c r="PX36" s="134"/>
      <c r="PY36" s="134"/>
      <c r="PZ36" s="134"/>
      <c r="QA36" s="162"/>
      <c r="QB36" s="119">
        <f>QB37+QB38</f>
        <v>0</v>
      </c>
      <c r="QC36" s="120">
        <f>QC37+QC38</f>
        <v>0</v>
      </c>
      <c r="QD36" s="120">
        <f>QD37+QD38</f>
        <v>0</v>
      </c>
      <c r="QE36" s="120">
        <f>QE37+QE38</f>
        <v>0</v>
      </c>
      <c r="QF36" s="135">
        <f t="shared" si="214"/>
        <v>0</v>
      </c>
      <c r="QG36" s="134"/>
      <c r="QH36" s="134"/>
      <c r="QI36" s="134"/>
      <c r="QJ36" s="134"/>
      <c r="QK36" s="162"/>
      <c r="QL36" s="267"/>
      <c r="QM36" s="267"/>
      <c r="QN36" s="267"/>
      <c r="QO36" s="284">
        <f t="shared" si="150"/>
        <v>41</v>
      </c>
      <c r="QP36" s="284">
        <f t="shared" si="151"/>
        <v>224</v>
      </c>
      <c r="QQ36" s="284">
        <f t="shared" si="152"/>
        <v>0</v>
      </c>
      <c r="QR36" s="284">
        <f t="shared" si="153"/>
        <v>0</v>
      </c>
      <c r="QS36" s="284">
        <f t="shared" si="63"/>
        <v>265</v>
      </c>
      <c r="QT36" s="284">
        <f t="shared" si="64"/>
        <v>0</v>
      </c>
      <c r="QU36" s="284">
        <f t="shared" si="154"/>
        <v>41</v>
      </c>
      <c r="QV36" s="285">
        <f t="shared" si="77"/>
        <v>224</v>
      </c>
      <c r="QW36" s="285">
        <f t="shared" si="155"/>
        <v>265</v>
      </c>
      <c r="QX36" s="285">
        <f t="shared" si="156"/>
        <v>0</v>
      </c>
      <c r="QY36" s="285">
        <f t="shared" si="157"/>
        <v>0</v>
      </c>
      <c r="QZ36" s="285">
        <f t="shared" si="158"/>
        <v>0</v>
      </c>
      <c r="RA36" s="285">
        <f t="shared" si="159"/>
        <v>0</v>
      </c>
      <c r="RB36" s="295">
        <f t="shared" si="160"/>
        <v>0</v>
      </c>
    </row>
    <row r="37" ht="16.35" spans="2:470">
      <c r="B37" s="38"/>
      <c r="C37" s="39" t="s">
        <v>119</v>
      </c>
      <c r="D37" s="122"/>
      <c r="E37" s="86"/>
      <c r="F37" s="86"/>
      <c r="G37" s="86"/>
      <c r="H37" s="123">
        <f t="shared" si="167"/>
        <v>0</v>
      </c>
      <c r="I37" s="86"/>
      <c r="J37" s="86"/>
      <c r="K37" s="86"/>
      <c r="L37" s="122"/>
      <c r="M37" s="156"/>
      <c r="N37" s="86">
        <v>4</v>
      </c>
      <c r="O37" s="86">
        <v>7</v>
      </c>
      <c r="P37" s="86"/>
      <c r="Q37" s="86"/>
      <c r="R37" s="123">
        <f t="shared" si="169"/>
        <v>11</v>
      </c>
      <c r="S37" s="86"/>
      <c r="T37" s="86"/>
      <c r="U37" s="86"/>
      <c r="V37" s="86"/>
      <c r="W37" s="156"/>
      <c r="X37" s="122">
        <v>7</v>
      </c>
      <c r="Y37" s="86">
        <v>1</v>
      </c>
      <c r="Z37" s="86"/>
      <c r="AA37" s="86"/>
      <c r="AB37" s="123">
        <f t="shared" si="171"/>
        <v>8</v>
      </c>
      <c r="AC37" s="86"/>
      <c r="AD37" s="86"/>
      <c r="AE37" s="86"/>
      <c r="AF37" s="86"/>
      <c r="AG37" s="156"/>
      <c r="AH37" s="122"/>
      <c r="AI37" s="86">
        <v>16</v>
      </c>
      <c r="AJ37" s="86"/>
      <c r="AK37" s="86"/>
      <c r="AL37" s="123">
        <f t="shared" si="173"/>
        <v>16</v>
      </c>
      <c r="AM37" s="86"/>
      <c r="AN37" s="86"/>
      <c r="AO37" s="86"/>
      <c r="AP37" s="86"/>
      <c r="AQ37" s="156"/>
      <c r="AR37" s="122"/>
      <c r="AS37" s="86">
        <v>6</v>
      </c>
      <c r="AT37" s="86"/>
      <c r="AU37" s="86"/>
      <c r="AV37" s="123">
        <f t="shared" si="175"/>
        <v>6</v>
      </c>
      <c r="AW37" s="86"/>
      <c r="AX37" s="86"/>
      <c r="AY37" s="86"/>
      <c r="AZ37" s="86"/>
      <c r="BA37" s="156"/>
      <c r="BB37" s="122"/>
      <c r="BC37" s="86"/>
      <c r="BD37" s="86"/>
      <c r="BE37" s="86"/>
      <c r="BF37" s="123">
        <f t="shared" si="177"/>
        <v>0</v>
      </c>
      <c r="BG37" s="86"/>
      <c r="BH37" s="86"/>
      <c r="BI37" s="86"/>
      <c r="BJ37" s="86"/>
      <c r="BK37" s="156"/>
      <c r="BL37" s="122"/>
      <c r="BM37" s="86">
        <v>16</v>
      </c>
      <c r="BN37" s="86"/>
      <c r="BO37" s="86"/>
      <c r="BP37" s="123">
        <f t="shared" si="179"/>
        <v>16</v>
      </c>
      <c r="BQ37" s="86"/>
      <c r="BR37" s="86"/>
      <c r="BS37" s="86"/>
      <c r="BT37" s="86"/>
      <c r="BU37" s="156"/>
      <c r="BV37" s="122"/>
      <c r="BW37" s="86">
        <v>28</v>
      </c>
      <c r="BX37" s="86"/>
      <c r="BY37" s="86"/>
      <c r="BZ37" s="123">
        <f t="shared" si="221"/>
        <v>28</v>
      </c>
      <c r="CA37" s="86"/>
      <c r="CB37" s="86"/>
      <c r="CC37" s="86"/>
      <c r="CD37" s="86"/>
      <c r="CE37" s="156"/>
      <c r="CF37" s="86"/>
      <c r="CG37" s="86">
        <v>20</v>
      </c>
      <c r="CH37" s="86"/>
      <c r="CI37" s="86"/>
      <c r="CJ37" s="123">
        <f t="shared" si="180"/>
        <v>20</v>
      </c>
      <c r="CK37" s="86"/>
      <c r="CL37" s="86"/>
      <c r="CM37" s="86"/>
      <c r="CN37" s="86"/>
      <c r="CO37" s="156"/>
      <c r="CP37" s="122">
        <v>23</v>
      </c>
      <c r="CQ37" s="127"/>
      <c r="CR37" s="86"/>
      <c r="CS37" s="166"/>
      <c r="CT37" s="123">
        <f>CP37</f>
        <v>23</v>
      </c>
      <c r="CU37" s="86"/>
      <c r="CV37" s="86"/>
      <c r="CW37" s="86"/>
      <c r="CX37" s="86"/>
      <c r="CY37" s="156"/>
      <c r="CZ37" s="122"/>
      <c r="DA37" s="86">
        <v>17</v>
      </c>
      <c r="DB37" s="86"/>
      <c r="DC37" s="86"/>
      <c r="DD37" s="123">
        <f t="shared" si="181"/>
        <v>17</v>
      </c>
      <c r="DE37" s="86"/>
      <c r="DF37" s="86"/>
      <c r="DG37" s="86"/>
      <c r="DH37" s="86"/>
      <c r="DI37" s="156"/>
      <c r="DJ37" s="122"/>
      <c r="DK37" s="86"/>
      <c r="DL37" s="86"/>
      <c r="DM37" s="86"/>
      <c r="DN37" s="123">
        <f t="shared" si="182"/>
        <v>0</v>
      </c>
      <c r="DO37" s="86"/>
      <c r="DP37" s="86"/>
      <c r="DQ37" s="86"/>
      <c r="DR37" s="86"/>
      <c r="DS37" s="154"/>
      <c r="DT37" s="127"/>
      <c r="DU37" s="86"/>
      <c r="DV37" s="86"/>
      <c r="DW37" s="166"/>
      <c r="DX37" s="192">
        <f t="shared" si="183"/>
        <v>0</v>
      </c>
      <c r="DY37" s="86"/>
      <c r="DZ37" s="86"/>
      <c r="EA37" s="86"/>
      <c r="EB37" s="86"/>
      <c r="EC37" s="156"/>
      <c r="ED37" s="122"/>
      <c r="EE37" s="86"/>
      <c r="EF37" s="86"/>
      <c r="EG37" s="86"/>
      <c r="EH37" s="123">
        <f>ED37+EE37+EF37+EG37</f>
        <v>0</v>
      </c>
      <c r="EI37" s="86"/>
      <c r="EJ37" s="86"/>
      <c r="EK37" s="86"/>
      <c r="EL37" s="86"/>
      <c r="EM37" s="156"/>
      <c r="EN37" s="122"/>
      <c r="EO37" s="86"/>
      <c r="EP37" s="86"/>
      <c r="EQ37" s="86"/>
      <c r="ER37" s="123">
        <f t="shared" si="184"/>
        <v>0</v>
      </c>
      <c r="ES37" s="86"/>
      <c r="ET37" s="86"/>
      <c r="EU37" s="86"/>
      <c r="EV37" s="122"/>
      <c r="EW37" s="156"/>
      <c r="EX37" s="122"/>
      <c r="EY37" s="86"/>
      <c r="EZ37" s="86"/>
      <c r="FA37" s="86"/>
      <c r="FB37" s="123">
        <f t="shared" si="185"/>
        <v>0</v>
      </c>
      <c r="FC37" s="86"/>
      <c r="FD37" s="86"/>
      <c r="FE37" s="86"/>
      <c r="FF37" s="122"/>
      <c r="FG37" s="156"/>
      <c r="FH37" s="122"/>
      <c r="FI37" s="86"/>
      <c r="FJ37" s="86"/>
      <c r="FK37" s="86"/>
      <c r="FL37" s="123">
        <f t="shared" si="186"/>
        <v>0</v>
      </c>
      <c r="FM37" s="86"/>
      <c r="FN37" s="86"/>
      <c r="FO37" s="86"/>
      <c r="FP37" s="86"/>
      <c r="FQ37" s="156"/>
      <c r="FR37" s="122"/>
      <c r="FS37" s="86"/>
      <c r="FT37" s="86"/>
      <c r="FU37" s="86"/>
      <c r="FV37" s="123">
        <f t="shared" si="187"/>
        <v>0</v>
      </c>
      <c r="FW37" s="86"/>
      <c r="FX37" s="86"/>
      <c r="FY37" s="86"/>
      <c r="FZ37" s="86"/>
      <c r="GA37" s="202"/>
      <c r="GB37" s="86"/>
      <c r="GC37" s="86"/>
      <c r="GD37" s="86"/>
      <c r="GE37" s="86"/>
      <c r="GF37" s="123">
        <f t="shared" si="188"/>
        <v>0</v>
      </c>
      <c r="GG37" s="86"/>
      <c r="GH37" s="86"/>
      <c r="GI37" s="86"/>
      <c r="GJ37" s="86"/>
      <c r="GK37" s="156"/>
      <c r="GL37" s="122"/>
      <c r="GM37" s="86"/>
      <c r="GN37" s="86"/>
      <c r="GO37" s="86"/>
      <c r="GP37" s="216">
        <f t="shared" si="189"/>
        <v>0</v>
      </c>
      <c r="GQ37" s="86"/>
      <c r="GR37" s="86"/>
      <c r="GS37" s="86"/>
      <c r="GT37" s="86"/>
      <c r="GU37" s="156"/>
      <c r="GV37" s="122"/>
      <c r="GW37" s="86"/>
      <c r="GX37" s="86"/>
      <c r="GY37" s="86"/>
      <c r="GZ37" s="123">
        <f t="shared" si="190"/>
        <v>0</v>
      </c>
      <c r="HA37" s="86"/>
      <c r="HB37" s="86"/>
      <c r="HC37" s="86"/>
      <c r="HD37" s="86"/>
      <c r="HE37" s="156"/>
      <c r="HF37" s="122"/>
      <c r="HG37" s="86"/>
      <c r="HH37" s="127"/>
      <c r="HI37" s="223"/>
      <c r="HJ37" s="166">
        <f t="shared" si="191"/>
        <v>0</v>
      </c>
      <c r="HK37" s="86"/>
      <c r="HL37" s="86"/>
      <c r="HM37" s="86"/>
      <c r="HN37" s="86"/>
      <c r="HO37" s="156"/>
      <c r="HP37" s="122"/>
      <c r="HQ37" s="86"/>
      <c r="HR37" s="86"/>
      <c r="HS37" s="86"/>
      <c r="HT37" s="123">
        <f t="shared" si="192"/>
        <v>0</v>
      </c>
      <c r="HU37" s="86"/>
      <c r="HV37" s="86"/>
      <c r="HW37" s="86"/>
      <c r="HX37" s="86"/>
      <c r="HY37" s="156"/>
      <c r="HZ37" s="122"/>
      <c r="IA37" s="86"/>
      <c r="IB37" s="86"/>
      <c r="IC37" s="86"/>
      <c r="ID37" s="123">
        <f t="shared" si="193"/>
        <v>0</v>
      </c>
      <c r="IE37" s="86"/>
      <c r="IF37" s="86"/>
      <c r="IG37" s="86"/>
      <c r="IH37" s="86"/>
      <c r="II37" s="154"/>
      <c r="IJ37" s="127"/>
      <c r="IK37" s="86"/>
      <c r="IL37" s="86"/>
      <c r="IM37" s="166"/>
      <c r="IN37" s="123">
        <f t="shared" si="194"/>
        <v>0</v>
      </c>
      <c r="IO37" s="86"/>
      <c r="IP37" s="86"/>
      <c r="IQ37" s="86"/>
      <c r="IR37" s="86"/>
      <c r="IS37" s="156"/>
      <c r="IT37" s="122"/>
      <c r="IU37" s="86"/>
      <c r="IV37" s="86"/>
      <c r="IW37" s="86"/>
      <c r="IX37" s="123">
        <f t="shared" si="195"/>
        <v>0</v>
      </c>
      <c r="IY37" s="86"/>
      <c r="IZ37" s="86"/>
      <c r="JA37" s="86"/>
      <c r="JB37" s="86"/>
      <c r="JC37" s="156"/>
      <c r="JD37" s="122"/>
      <c r="JE37" s="86"/>
      <c r="JF37" s="86"/>
      <c r="JG37" s="86"/>
      <c r="JH37" s="123">
        <f t="shared" si="196"/>
        <v>0</v>
      </c>
      <c r="JI37" s="86"/>
      <c r="JJ37" s="86"/>
      <c r="JK37" s="86"/>
      <c r="JL37" s="86"/>
      <c r="JM37" s="156"/>
      <c r="JN37" s="122"/>
      <c r="JO37" s="86"/>
      <c r="JP37" s="86"/>
      <c r="JQ37" s="86"/>
      <c r="JR37" s="123">
        <f t="shared" si="197"/>
        <v>0</v>
      </c>
      <c r="JS37" s="86"/>
      <c r="JT37" s="86"/>
      <c r="JU37" s="86"/>
      <c r="JV37" s="86"/>
      <c r="JW37" s="156"/>
      <c r="JX37" s="122"/>
      <c r="JY37" s="86"/>
      <c r="JZ37" s="86">
        <v>0</v>
      </c>
      <c r="KA37" s="86">
        <v>0</v>
      </c>
      <c r="KB37" s="123">
        <f t="shared" si="198"/>
        <v>0</v>
      </c>
      <c r="KC37" s="86"/>
      <c r="KD37" s="86"/>
      <c r="KE37" s="86"/>
      <c r="KF37" s="86"/>
      <c r="KG37" s="156"/>
      <c r="KH37" s="122"/>
      <c r="KI37" s="86"/>
      <c r="KJ37" s="86"/>
      <c r="KK37" s="86"/>
      <c r="KL37" s="123">
        <f t="shared" si="199"/>
        <v>0</v>
      </c>
      <c r="KM37" s="86"/>
      <c r="KN37" s="86"/>
      <c r="KO37" s="86"/>
      <c r="KP37" s="86"/>
      <c r="KQ37" s="156"/>
      <c r="KR37" s="122"/>
      <c r="KS37" s="86"/>
      <c r="KT37" s="86"/>
      <c r="KU37" s="86"/>
      <c r="KV37" s="123">
        <f t="shared" si="200"/>
        <v>0</v>
      </c>
      <c r="KW37" s="86"/>
      <c r="KX37" s="86"/>
      <c r="KY37" s="86"/>
      <c r="KZ37" s="86"/>
      <c r="LA37" s="156"/>
      <c r="LB37" s="122"/>
      <c r="LC37" s="86"/>
      <c r="LD37" s="86"/>
      <c r="LE37" s="86"/>
      <c r="LF37" s="123">
        <f t="shared" si="201"/>
        <v>0</v>
      </c>
      <c r="LG37" s="86"/>
      <c r="LH37" s="86"/>
      <c r="LI37" s="86"/>
      <c r="LJ37" s="86"/>
      <c r="LK37" s="156"/>
      <c r="LL37" s="122"/>
      <c r="LM37" s="86"/>
      <c r="LN37" s="86"/>
      <c r="LO37" s="86"/>
      <c r="LP37" s="123">
        <f t="shared" si="202"/>
        <v>0</v>
      </c>
      <c r="LQ37" s="86"/>
      <c r="LR37" s="86"/>
      <c r="LS37" s="86"/>
      <c r="LT37" s="86"/>
      <c r="LU37" s="154"/>
      <c r="LV37" s="127"/>
      <c r="LW37" s="86"/>
      <c r="LX37" s="86"/>
      <c r="LY37" s="86"/>
      <c r="LZ37" s="123">
        <f t="shared" si="203"/>
        <v>0</v>
      </c>
      <c r="MA37" s="86"/>
      <c r="MB37" s="86"/>
      <c r="MC37" s="86"/>
      <c r="MD37" s="86"/>
      <c r="ME37" s="154"/>
      <c r="MF37" s="122"/>
      <c r="MG37" s="86"/>
      <c r="MH37" s="86"/>
      <c r="MI37" s="86"/>
      <c r="MJ37" s="123">
        <f t="shared" si="204"/>
        <v>0</v>
      </c>
      <c r="MK37" s="86"/>
      <c r="ML37" s="86"/>
      <c r="MM37" s="86"/>
      <c r="MN37" s="86"/>
      <c r="MO37" s="156"/>
      <c r="MP37" s="86"/>
      <c r="MQ37" s="86"/>
      <c r="MR37" s="86"/>
      <c r="MS37" s="86"/>
      <c r="MT37" s="123">
        <f t="shared" si="205"/>
        <v>0</v>
      </c>
      <c r="MU37" s="86"/>
      <c r="MV37" s="86"/>
      <c r="MW37" s="86"/>
      <c r="MX37" s="86"/>
      <c r="MY37" s="156"/>
      <c r="MZ37" s="122"/>
      <c r="NA37" s="86"/>
      <c r="NB37" s="86"/>
      <c r="NC37" s="86"/>
      <c r="ND37" s="123">
        <f t="shared" si="206"/>
        <v>0</v>
      </c>
      <c r="NE37" s="86"/>
      <c r="NF37" s="86"/>
      <c r="NG37" s="86"/>
      <c r="NH37" s="86"/>
      <c r="NI37" s="156"/>
      <c r="NJ37" s="122"/>
      <c r="NK37" s="86"/>
      <c r="NL37" s="86"/>
      <c r="NM37" s="86"/>
      <c r="NN37" s="123">
        <f t="shared" si="207"/>
        <v>0</v>
      </c>
      <c r="NO37" s="86"/>
      <c r="NP37" s="86"/>
      <c r="NQ37" s="86"/>
      <c r="NR37" s="86"/>
      <c r="NS37" s="156"/>
      <c r="NT37" s="122"/>
      <c r="NU37" s="86"/>
      <c r="NV37" s="86"/>
      <c r="NW37" s="86"/>
      <c r="NX37" s="123">
        <f t="shared" si="208"/>
        <v>0</v>
      </c>
      <c r="NY37" s="86"/>
      <c r="NZ37" s="86"/>
      <c r="OA37" s="86"/>
      <c r="OB37" s="86"/>
      <c r="OC37" s="156"/>
      <c r="OD37" s="122"/>
      <c r="OE37" s="86"/>
      <c r="OF37" s="86"/>
      <c r="OG37" s="86"/>
      <c r="OH37" s="123">
        <f t="shared" si="209"/>
        <v>0</v>
      </c>
      <c r="OI37" s="86"/>
      <c r="OJ37" s="86"/>
      <c r="OK37" s="86"/>
      <c r="OL37" s="86"/>
      <c r="OM37" s="156"/>
      <c r="ON37" s="122"/>
      <c r="OO37" s="86"/>
      <c r="OP37" s="86"/>
      <c r="OQ37" s="86"/>
      <c r="OR37" s="123">
        <f t="shared" si="210"/>
        <v>0</v>
      </c>
      <c r="OS37" s="86"/>
      <c r="OT37" s="86"/>
      <c r="OU37" s="86"/>
      <c r="OV37" s="86"/>
      <c r="OW37" s="156"/>
      <c r="OX37" s="122"/>
      <c r="OY37" s="86"/>
      <c r="OZ37" s="86"/>
      <c r="PA37" s="86"/>
      <c r="PB37" s="123">
        <f t="shared" si="211"/>
        <v>0</v>
      </c>
      <c r="PC37" s="86"/>
      <c r="PD37" s="86"/>
      <c r="PE37" s="86"/>
      <c r="PF37" s="86"/>
      <c r="PG37" s="156"/>
      <c r="PH37" s="122"/>
      <c r="PI37" s="86"/>
      <c r="PJ37" s="86"/>
      <c r="PK37" s="86"/>
      <c r="PL37" s="123">
        <f t="shared" si="212"/>
        <v>0</v>
      </c>
      <c r="PM37" s="86"/>
      <c r="PN37" s="86"/>
      <c r="PO37" s="86"/>
      <c r="PP37" s="86"/>
      <c r="PQ37" s="156"/>
      <c r="PR37" s="122"/>
      <c r="PS37" s="86"/>
      <c r="PT37" s="86"/>
      <c r="PU37" s="86"/>
      <c r="PV37" s="123">
        <f t="shared" si="213"/>
        <v>0</v>
      </c>
      <c r="PW37" s="86"/>
      <c r="PX37" s="86"/>
      <c r="PY37" s="86"/>
      <c r="PZ37" s="86"/>
      <c r="QA37" s="156"/>
      <c r="QB37" s="122"/>
      <c r="QC37" s="86"/>
      <c r="QD37" s="86"/>
      <c r="QE37" s="86"/>
      <c r="QF37" s="123">
        <f t="shared" si="214"/>
        <v>0</v>
      </c>
      <c r="QG37" s="86"/>
      <c r="QH37" s="86"/>
      <c r="QI37" s="86"/>
      <c r="QJ37" s="86"/>
      <c r="QK37" s="156"/>
      <c r="QL37" s="268"/>
      <c r="QM37" s="268"/>
      <c r="QN37" s="268"/>
      <c r="QO37" s="284">
        <f t="shared" si="150"/>
        <v>34</v>
      </c>
      <c r="QP37" s="284">
        <f t="shared" si="151"/>
        <v>111</v>
      </c>
      <c r="QQ37" s="284">
        <f t="shared" si="152"/>
        <v>0</v>
      </c>
      <c r="QR37" s="284">
        <f t="shared" si="153"/>
        <v>0</v>
      </c>
      <c r="QS37" s="284">
        <f t="shared" si="63"/>
        <v>145</v>
      </c>
      <c r="QT37" s="284">
        <f t="shared" si="64"/>
        <v>0</v>
      </c>
      <c r="QU37" s="284">
        <f t="shared" si="154"/>
        <v>34</v>
      </c>
      <c r="QV37" s="285">
        <f t="shared" si="77"/>
        <v>111</v>
      </c>
      <c r="QW37" s="285">
        <f t="shared" si="155"/>
        <v>145</v>
      </c>
      <c r="QX37" s="285">
        <f t="shared" si="156"/>
        <v>0</v>
      </c>
      <c r="QY37" s="285">
        <f t="shared" si="157"/>
        <v>0</v>
      </c>
      <c r="QZ37" s="285">
        <f t="shared" si="158"/>
        <v>0</v>
      </c>
      <c r="RA37" s="285">
        <f t="shared" si="159"/>
        <v>0</v>
      </c>
      <c r="RB37" s="295">
        <f t="shared" si="160"/>
        <v>0</v>
      </c>
    </row>
    <row r="38" ht="16.35" spans="2:470">
      <c r="B38" s="38"/>
      <c r="C38" s="39" t="s">
        <v>179</v>
      </c>
      <c r="D38" s="86"/>
      <c r="E38" s="86"/>
      <c r="F38" s="86"/>
      <c r="G38" s="86"/>
      <c r="H38" s="123">
        <f t="shared" si="167"/>
        <v>0</v>
      </c>
      <c r="I38" s="86"/>
      <c r="J38" s="86"/>
      <c r="K38" s="86"/>
      <c r="L38" s="122"/>
      <c r="M38" s="156"/>
      <c r="N38" s="86"/>
      <c r="O38" s="86"/>
      <c r="P38" s="86"/>
      <c r="Q38" s="86"/>
      <c r="R38" s="123">
        <f t="shared" si="169"/>
        <v>0</v>
      </c>
      <c r="S38" s="86"/>
      <c r="T38" s="86"/>
      <c r="U38" s="86"/>
      <c r="V38" s="86"/>
      <c r="W38" s="156"/>
      <c r="X38" s="86"/>
      <c r="Y38" s="86"/>
      <c r="Z38" s="86"/>
      <c r="AA38" s="86"/>
      <c r="AB38" s="123">
        <f t="shared" si="171"/>
        <v>0</v>
      </c>
      <c r="AC38" s="86"/>
      <c r="AD38" s="86"/>
      <c r="AE38" s="86"/>
      <c r="AF38" s="86"/>
      <c r="AG38" s="156"/>
      <c r="AH38" s="86">
        <v>7</v>
      </c>
      <c r="AI38" s="86">
        <v>5</v>
      </c>
      <c r="AJ38" s="86"/>
      <c r="AK38" s="86"/>
      <c r="AL38" s="123">
        <f t="shared" si="173"/>
        <v>12</v>
      </c>
      <c r="AM38" s="86"/>
      <c r="AN38" s="86"/>
      <c r="AO38" s="86"/>
      <c r="AP38" s="86"/>
      <c r="AQ38" s="156"/>
      <c r="AR38" s="86"/>
      <c r="AS38" s="86">
        <v>9</v>
      </c>
      <c r="AT38" s="86"/>
      <c r="AU38" s="86"/>
      <c r="AV38" s="123">
        <f t="shared" si="175"/>
        <v>9</v>
      </c>
      <c r="AW38" s="86"/>
      <c r="AX38" s="86"/>
      <c r="AY38" s="86"/>
      <c r="AZ38" s="86"/>
      <c r="BA38" s="156"/>
      <c r="BB38" s="86"/>
      <c r="BC38" s="86">
        <v>11</v>
      </c>
      <c r="BD38" s="86"/>
      <c r="BE38" s="86"/>
      <c r="BF38" s="123">
        <f t="shared" si="177"/>
        <v>11</v>
      </c>
      <c r="BG38" s="86"/>
      <c r="BH38" s="86"/>
      <c r="BI38" s="86"/>
      <c r="BJ38" s="86"/>
      <c r="BK38" s="156"/>
      <c r="BL38" s="122"/>
      <c r="BM38" s="86">
        <v>17</v>
      </c>
      <c r="BN38" s="86"/>
      <c r="BO38" s="86"/>
      <c r="BP38" s="123">
        <f t="shared" si="179"/>
        <v>17</v>
      </c>
      <c r="BQ38" s="86"/>
      <c r="BR38" s="86"/>
      <c r="BS38" s="86"/>
      <c r="BT38" s="86"/>
      <c r="BU38" s="156"/>
      <c r="BV38" s="122"/>
      <c r="BW38" s="86">
        <v>18</v>
      </c>
      <c r="BX38" s="86"/>
      <c r="BY38" s="86"/>
      <c r="BZ38" s="123">
        <f t="shared" si="221"/>
        <v>18</v>
      </c>
      <c r="CA38" s="86"/>
      <c r="CB38" s="86"/>
      <c r="CC38" s="86"/>
      <c r="CD38" s="86"/>
      <c r="CE38" s="156"/>
      <c r="CF38" s="86"/>
      <c r="CG38" s="86">
        <v>14</v>
      </c>
      <c r="CH38" s="86"/>
      <c r="CI38" s="86"/>
      <c r="CJ38" s="123">
        <f t="shared" si="180"/>
        <v>14</v>
      </c>
      <c r="CK38" s="86"/>
      <c r="CL38" s="86"/>
      <c r="CM38" s="86"/>
      <c r="CN38" s="86"/>
      <c r="CO38" s="156"/>
      <c r="CP38" s="122"/>
      <c r="CQ38" s="127">
        <v>10</v>
      </c>
      <c r="CR38" s="86"/>
      <c r="CS38" s="166"/>
      <c r="CT38" s="123">
        <f>CQ38</f>
        <v>10</v>
      </c>
      <c r="CU38" s="86"/>
      <c r="CV38" s="86"/>
      <c r="CW38" s="86"/>
      <c r="CX38" s="86"/>
      <c r="CY38" s="156"/>
      <c r="CZ38" s="122"/>
      <c r="DA38" s="86">
        <v>29</v>
      </c>
      <c r="DB38" s="86"/>
      <c r="DC38" s="86"/>
      <c r="DD38" s="123">
        <f t="shared" si="181"/>
        <v>29</v>
      </c>
      <c r="DE38" s="86"/>
      <c r="DF38" s="86"/>
      <c r="DG38" s="86"/>
      <c r="DH38" s="86"/>
      <c r="DI38" s="156"/>
      <c r="DJ38" s="122"/>
      <c r="DK38" s="86"/>
      <c r="DL38" s="86"/>
      <c r="DM38" s="86"/>
      <c r="DN38" s="123">
        <f t="shared" si="182"/>
        <v>0</v>
      </c>
      <c r="DO38" s="86"/>
      <c r="DP38" s="86"/>
      <c r="DQ38" s="86"/>
      <c r="DR38" s="86"/>
      <c r="DS38" s="154"/>
      <c r="DT38" s="127"/>
      <c r="DU38" s="86"/>
      <c r="DV38" s="86"/>
      <c r="DW38" s="166"/>
      <c r="DX38" s="192">
        <f t="shared" si="183"/>
        <v>0</v>
      </c>
      <c r="DY38" s="86"/>
      <c r="DZ38" s="86"/>
      <c r="EA38" s="86"/>
      <c r="EB38" s="86"/>
      <c r="EC38" s="156"/>
      <c r="ED38" s="122"/>
      <c r="EE38" s="86"/>
      <c r="EF38" s="86"/>
      <c r="EG38" s="86"/>
      <c r="EH38" s="123">
        <f>ED38+EE38+EF38+EG38</f>
        <v>0</v>
      </c>
      <c r="EI38" s="86"/>
      <c r="EJ38" s="86"/>
      <c r="EK38" s="86"/>
      <c r="EL38" s="86"/>
      <c r="EM38" s="156"/>
      <c r="EN38" s="122"/>
      <c r="EO38" s="86"/>
      <c r="EP38" s="86"/>
      <c r="EQ38" s="86"/>
      <c r="ER38" s="123">
        <f t="shared" si="184"/>
        <v>0</v>
      </c>
      <c r="ES38" s="86"/>
      <c r="ET38" s="86"/>
      <c r="EU38" s="86"/>
      <c r="EV38" s="122"/>
      <c r="EW38" s="156"/>
      <c r="EX38" s="122"/>
      <c r="EY38" s="86"/>
      <c r="EZ38" s="86"/>
      <c r="FA38" s="86"/>
      <c r="FB38" s="123">
        <f t="shared" si="185"/>
        <v>0</v>
      </c>
      <c r="FC38" s="86"/>
      <c r="FD38" s="86"/>
      <c r="FE38" s="86"/>
      <c r="FF38" s="122"/>
      <c r="FG38" s="156"/>
      <c r="FH38" s="122"/>
      <c r="FI38" s="86"/>
      <c r="FJ38" s="86"/>
      <c r="FK38" s="86"/>
      <c r="FL38" s="123">
        <f t="shared" si="186"/>
        <v>0</v>
      </c>
      <c r="FM38" s="86"/>
      <c r="FN38" s="86"/>
      <c r="FO38" s="86"/>
      <c r="FP38" s="86"/>
      <c r="FQ38" s="156"/>
      <c r="FR38" s="122"/>
      <c r="FS38" s="86"/>
      <c r="FT38" s="86"/>
      <c r="FU38" s="86"/>
      <c r="FV38" s="123">
        <f t="shared" si="187"/>
        <v>0</v>
      </c>
      <c r="FW38" s="86"/>
      <c r="FX38" s="86"/>
      <c r="FY38" s="86"/>
      <c r="FZ38" s="86"/>
      <c r="GA38" s="202"/>
      <c r="GB38" s="86"/>
      <c r="GC38" s="86"/>
      <c r="GD38" s="86"/>
      <c r="GE38" s="86"/>
      <c r="GF38" s="123">
        <f t="shared" si="188"/>
        <v>0</v>
      </c>
      <c r="GG38" s="86"/>
      <c r="GH38" s="86"/>
      <c r="GI38" s="86"/>
      <c r="GJ38" s="86"/>
      <c r="GK38" s="156"/>
      <c r="GL38" s="122"/>
      <c r="GM38" s="86"/>
      <c r="GN38" s="86"/>
      <c r="GO38" s="86"/>
      <c r="GP38" s="216">
        <f t="shared" si="189"/>
        <v>0</v>
      </c>
      <c r="GQ38" s="86"/>
      <c r="GR38" s="86"/>
      <c r="GS38" s="86"/>
      <c r="GT38" s="86"/>
      <c r="GU38" s="156"/>
      <c r="GV38" s="122"/>
      <c r="GW38" s="86"/>
      <c r="GX38" s="86"/>
      <c r="GY38" s="86"/>
      <c r="GZ38" s="123">
        <f t="shared" si="190"/>
        <v>0</v>
      </c>
      <c r="HA38" s="86"/>
      <c r="HB38" s="86"/>
      <c r="HC38" s="86"/>
      <c r="HD38" s="86"/>
      <c r="HE38" s="156"/>
      <c r="HF38" s="122"/>
      <c r="HG38" s="86"/>
      <c r="HH38" s="127"/>
      <c r="HI38" s="223"/>
      <c r="HJ38" s="166">
        <f t="shared" si="191"/>
        <v>0</v>
      </c>
      <c r="HK38" s="86"/>
      <c r="HL38" s="86"/>
      <c r="HM38" s="86"/>
      <c r="HN38" s="86"/>
      <c r="HO38" s="156"/>
      <c r="HP38" s="122"/>
      <c r="HQ38" s="86"/>
      <c r="HR38" s="86"/>
      <c r="HS38" s="86"/>
      <c r="HT38" s="123">
        <f t="shared" si="192"/>
        <v>0</v>
      </c>
      <c r="HU38" s="86"/>
      <c r="HV38" s="86"/>
      <c r="HW38" s="86"/>
      <c r="HX38" s="86"/>
      <c r="HY38" s="156"/>
      <c r="HZ38" s="122"/>
      <c r="IA38" s="86"/>
      <c r="IB38" s="86"/>
      <c r="IC38" s="86"/>
      <c r="ID38" s="123">
        <f t="shared" si="193"/>
        <v>0</v>
      </c>
      <c r="IE38" s="86"/>
      <c r="IF38" s="86"/>
      <c r="IG38" s="86"/>
      <c r="IH38" s="86"/>
      <c r="II38" s="154"/>
      <c r="IJ38" s="127"/>
      <c r="IK38" s="86"/>
      <c r="IL38" s="86"/>
      <c r="IM38" s="166"/>
      <c r="IN38" s="123">
        <f t="shared" si="194"/>
        <v>0</v>
      </c>
      <c r="IO38" s="86"/>
      <c r="IP38" s="86"/>
      <c r="IQ38" s="86"/>
      <c r="IR38" s="86"/>
      <c r="IS38" s="156"/>
      <c r="IT38" s="122"/>
      <c r="IU38" s="86"/>
      <c r="IV38" s="86"/>
      <c r="IW38" s="86"/>
      <c r="IX38" s="123">
        <f t="shared" si="195"/>
        <v>0</v>
      </c>
      <c r="IY38" s="86"/>
      <c r="IZ38" s="86"/>
      <c r="JA38" s="86"/>
      <c r="JB38" s="86"/>
      <c r="JC38" s="156"/>
      <c r="JD38" s="122"/>
      <c r="JE38" s="86"/>
      <c r="JF38" s="86"/>
      <c r="JG38" s="86"/>
      <c r="JH38" s="123">
        <f t="shared" si="196"/>
        <v>0</v>
      </c>
      <c r="JI38" s="86"/>
      <c r="JJ38" s="86"/>
      <c r="JK38" s="86"/>
      <c r="JL38" s="86"/>
      <c r="JM38" s="156"/>
      <c r="JN38" s="122"/>
      <c r="JO38" s="86"/>
      <c r="JP38" s="86"/>
      <c r="JQ38" s="86"/>
      <c r="JR38" s="123">
        <f t="shared" si="197"/>
        <v>0</v>
      </c>
      <c r="JS38" s="86"/>
      <c r="JT38" s="86"/>
      <c r="JU38" s="86"/>
      <c r="JV38" s="86"/>
      <c r="JW38" s="156"/>
      <c r="JX38" s="122"/>
      <c r="JY38" s="86"/>
      <c r="JZ38" s="86">
        <v>0</v>
      </c>
      <c r="KA38" s="86">
        <v>0</v>
      </c>
      <c r="KB38" s="123">
        <f t="shared" si="198"/>
        <v>0</v>
      </c>
      <c r="KC38" s="86"/>
      <c r="KD38" s="86"/>
      <c r="KE38" s="86"/>
      <c r="KF38" s="86"/>
      <c r="KG38" s="156"/>
      <c r="KH38" s="122"/>
      <c r="KI38" s="86"/>
      <c r="KJ38" s="86"/>
      <c r="KK38" s="86"/>
      <c r="KL38" s="123">
        <f t="shared" si="199"/>
        <v>0</v>
      </c>
      <c r="KM38" s="86"/>
      <c r="KN38" s="86"/>
      <c r="KO38" s="86"/>
      <c r="KP38" s="86"/>
      <c r="KQ38" s="156"/>
      <c r="KR38" s="122"/>
      <c r="KS38" s="86"/>
      <c r="KT38" s="86"/>
      <c r="KU38" s="86"/>
      <c r="KV38" s="123">
        <f t="shared" si="200"/>
        <v>0</v>
      </c>
      <c r="KW38" s="86"/>
      <c r="KX38" s="86"/>
      <c r="KY38" s="86"/>
      <c r="KZ38" s="86"/>
      <c r="LA38" s="156"/>
      <c r="LB38" s="122"/>
      <c r="LC38" s="86"/>
      <c r="LD38" s="86"/>
      <c r="LE38" s="86"/>
      <c r="LF38" s="123">
        <f t="shared" si="201"/>
        <v>0</v>
      </c>
      <c r="LG38" s="86"/>
      <c r="LH38" s="86"/>
      <c r="LI38" s="86"/>
      <c r="LJ38" s="86"/>
      <c r="LK38" s="156"/>
      <c r="LL38" s="122"/>
      <c r="LM38" s="86"/>
      <c r="LN38" s="86"/>
      <c r="LO38" s="86"/>
      <c r="LP38" s="123">
        <f t="shared" si="202"/>
        <v>0</v>
      </c>
      <c r="LQ38" s="86"/>
      <c r="LR38" s="86"/>
      <c r="LS38" s="86"/>
      <c r="LT38" s="86"/>
      <c r="LU38" s="154"/>
      <c r="LV38" s="127"/>
      <c r="LW38" s="86"/>
      <c r="LX38" s="86"/>
      <c r="LY38" s="86"/>
      <c r="LZ38" s="123">
        <f t="shared" si="203"/>
        <v>0</v>
      </c>
      <c r="MA38" s="86"/>
      <c r="MB38" s="86"/>
      <c r="MC38" s="86"/>
      <c r="MD38" s="86"/>
      <c r="ME38" s="154"/>
      <c r="MF38" s="122"/>
      <c r="MG38" s="86"/>
      <c r="MH38" s="86"/>
      <c r="MI38" s="86"/>
      <c r="MJ38" s="123">
        <f t="shared" si="204"/>
        <v>0</v>
      </c>
      <c r="MK38" s="86"/>
      <c r="ML38" s="86"/>
      <c r="MM38" s="86"/>
      <c r="MN38" s="86"/>
      <c r="MO38" s="156"/>
      <c r="MP38" s="86"/>
      <c r="MQ38" s="86"/>
      <c r="MR38" s="86"/>
      <c r="MS38" s="86"/>
      <c r="MT38" s="123">
        <f t="shared" si="205"/>
        <v>0</v>
      </c>
      <c r="MU38" s="86"/>
      <c r="MV38" s="86"/>
      <c r="MW38" s="86"/>
      <c r="MX38" s="86"/>
      <c r="MY38" s="156"/>
      <c r="MZ38" s="122"/>
      <c r="NA38" s="86"/>
      <c r="NB38" s="86"/>
      <c r="NC38" s="86"/>
      <c r="ND38" s="123">
        <f t="shared" si="206"/>
        <v>0</v>
      </c>
      <c r="NE38" s="86"/>
      <c r="NF38" s="86"/>
      <c r="NG38" s="86"/>
      <c r="NH38" s="86"/>
      <c r="NI38" s="156"/>
      <c r="NJ38" s="122"/>
      <c r="NK38" s="86"/>
      <c r="NL38" s="86"/>
      <c r="NM38" s="86"/>
      <c r="NN38" s="123">
        <f t="shared" si="207"/>
        <v>0</v>
      </c>
      <c r="NO38" s="86"/>
      <c r="NP38" s="86"/>
      <c r="NQ38" s="86"/>
      <c r="NR38" s="86"/>
      <c r="NS38" s="156"/>
      <c r="NT38" s="122"/>
      <c r="NU38" s="86"/>
      <c r="NV38" s="86"/>
      <c r="NW38" s="86"/>
      <c r="NX38" s="123">
        <f t="shared" si="208"/>
        <v>0</v>
      </c>
      <c r="NY38" s="86"/>
      <c r="NZ38" s="86"/>
      <c r="OA38" s="86"/>
      <c r="OB38" s="86"/>
      <c r="OC38" s="156"/>
      <c r="OD38" s="122"/>
      <c r="OE38" s="86"/>
      <c r="OF38" s="86"/>
      <c r="OG38" s="86"/>
      <c r="OH38" s="123">
        <f t="shared" si="209"/>
        <v>0</v>
      </c>
      <c r="OI38" s="86"/>
      <c r="OJ38" s="86"/>
      <c r="OK38" s="86"/>
      <c r="OL38" s="86"/>
      <c r="OM38" s="156"/>
      <c r="ON38" s="122"/>
      <c r="OO38" s="86"/>
      <c r="OP38" s="86"/>
      <c r="OQ38" s="86"/>
      <c r="OR38" s="123">
        <f t="shared" si="210"/>
        <v>0</v>
      </c>
      <c r="OS38" s="86"/>
      <c r="OT38" s="86"/>
      <c r="OU38" s="86"/>
      <c r="OV38" s="86"/>
      <c r="OW38" s="156"/>
      <c r="OX38" s="122"/>
      <c r="OY38" s="86"/>
      <c r="OZ38" s="86"/>
      <c r="PA38" s="86"/>
      <c r="PB38" s="123">
        <f t="shared" si="211"/>
        <v>0</v>
      </c>
      <c r="PC38" s="86"/>
      <c r="PD38" s="86"/>
      <c r="PE38" s="86"/>
      <c r="PF38" s="86"/>
      <c r="PG38" s="156"/>
      <c r="PH38" s="122"/>
      <c r="PI38" s="86"/>
      <c r="PJ38" s="86"/>
      <c r="PK38" s="86"/>
      <c r="PL38" s="123">
        <f t="shared" si="212"/>
        <v>0</v>
      </c>
      <c r="PM38" s="86"/>
      <c r="PN38" s="86"/>
      <c r="PO38" s="86"/>
      <c r="PP38" s="86"/>
      <c r="PQ38" s="156"/>
      <c r="PR38" s="122"/>
      <c r="PS38" s="86"/>
      <c r="PT38" s="86"/>
      <c r="PU38" s="86"/>
      <c r="PV38" s="123">
        <f t="shared" si="213"/>
        <v>0</v>
      </c>
      <c r="PW38" s="86"/>
      <c r="PX38" s="86"/>
      <c r="PY38" s="86"/>
      <c r="PZ38" s="86"/>
      <c r="QA38" s="156"/>
      <c r="QB38" s="122"/>
      <c r="QC38" s="86"/>
      <c r="QD38" s="86"/>
      <c r="QE38" s="86"/>
      <c r="QF38" s="123">
        <f t="shared" si="214"/>
        <v>0</v>
      </c>
      <c r="QG38" s="86"/>
      <c r="QH38" s="86"/>
      <c r="QI38" s="86"/>
      <c r="QJ38" s="86"/>
      <c r="QK38" s="156"/>
      <c r="QL38" s="268"/>
      <c r="QM38" s="268"/>
      <c r="QN38" s="268"/>
      <c r="QO38" s="284">
        <f t="shared" si="150"/>
        <v>7</v>
      </c>
      <c r="QP38" s="284">
        <f t="shared" si="151"/>
        <v>113</v>
      </c>
      <c r="QQ38" s="284">
        <f t="shared" si="152"/>
        <v>0</v>
      </c>
      <c r="QR38" s="284">
        <f t="shared" si="153"/>
        <v>0</v>
      </c>
      <c r="QS38" s="284">
        <f t="shared" si="63"/>
        <v>120</v>
      </c>
      <c r="QT38" s="284">
        <f t="shared" si="64"/>
        <v>0</v>
      </c>
      <c r="QU38" s="284">
        <f t="shared" si="154"/>
        <v>7</v>
      </c>
      <c r="QV38" s="285">
        <f t="shared" si="77"/>
        <v>113</v>
      </c>
      <c r="QW38" s="285">
        <f t="shared" si="155"/>
        <v>120</v>
      </c>
      <c r="QX38" s="285">
        <f t="shared" si="156"/>
        <v>0</v>
      </c>
      <c r="QY38" s="285">
        <f t="shared" si="157"/>
        <v>0</v>
      </c>
      <c r="QZ38" s="285">
        <f t="shared" si="158"/>
        <v>0</v>
      </c>
      <c r="RA38" s="285">
        <f t="shared" si="159"/>
        <v>0</v>
      </c>
      <c r="RB38" s="295">
        <f t="shared" si="160"/>
        <v>0</v>
      </c>
    </row>
    <row r="39" s="93" customFormat="1" ht="16.35" spans="2:470">
      <c r="B39" s="35" t="s">
        <v>126</v>
      </c>
      <c r="C39" s="36"/>
      <c r="D39" s="126">
        <f>D40+D42+D41</f>
        <v>6</v>
      </c>
      <c r="E39" s="126">
        <f>E40+E42+E41</f>
        <v>60</v>
      </c>
      <c r="F39" s="126">
        <f>F40+F42+F41</f>
        <v>0</v>
      </c>
      <c r="G39" s="126">
        <f>G40+G42+G41</f>
        <v>0</v>
      </c>
      <c r="H39" s="121">
        <f t="shared" si="167"/>
        <v>66</v>
      </c>
      <c r="I39" s="120"/>
      <c r="J39" s="120"/>
      <c r="K39" s="120"/>
      <c r="L39" s="119"/>
      <c r="M39" s="153"/>
      <c r="N39" s="120">
        <f t="shared" ref="N39:Q39" si="222">N40+N42+N41</f>
        <v>0</v>
      </c>
      <c r="O39" s="120">
        <f t="shared" si="222"/>
        <v>50</v>
      </c>
      <c r="P39" s="120">
        <f t="shared" si="222"/>
        <v>4</v>
      </c>
      <c r="Q39" s="120">
        <f t="shared" si="222"/>
        <v>16</v>
      </c>
      <c r="R39" s="121">
        <f t="shared" si="169"/>
        <v>70</v>
      </c>
      <c r="S39" s="120"/>
      <c r="T39" s="120"/>
      <c r="U39" s="120"/>
      <c r="V39" s="120"/>
      <c r="W39" s="153"/>
      <c r="X39" s="120">
        <f t="shared" ref="X39:AA39" si="223">X40+X42+X41</f>
        <v>9</v>
      </c>
      <c r="Y39" s="120">
        <f t="shared" si="223"/>
        <v>72</v>
      </c>
      <c r="Z39" s="120">
        <f t="shared" si="223"/>
        <v>0</v>
      </c>
      <c r="AA39" s="120">
        <f t="shared" si="223"/>
        <v>15</v>
      </c>
      <c r="AB39" s="121">
        <f t="shared" si="171"/>
        <v>96</v>
      </c>
      <c r="AC39" s="120"/>
      <c r="AD39" s="120"/>
      <c r="AE39" s="120"/>
      <c r="AF39" s="120"/>
      <c r="AG39" s="153"/>
      <c r="AH39" s="120">
        <f t="shared" ref="AH39:AK39" si="224">AH40+AH42+AH41</f>
        <v>0</v>
      </c>
      <c r="AI39" s="120">
        <f t="shared" si="224"/>
        <v>81</v>
      </c>
      <c r="AJ39" s="120">
        <f t="shared" si="224"/>
        <v>3</v>
      </c>
      <c r="AK39" s="120">
        <f t="shared" si="224"/>
        <v>34</v>
      </c>
      <c r="AL39" s="121">
        <f t="shared" si="173"/>
        <v>118</v>
      </c>
      <c r="AM39" s="120"/>
      <c r="AN39" s="120"/>
      <c r="AO39" s="120"/>
      <c r="AP39" s="120"/>
      <c r="AQ39" s="153"/>
      <c r="AR39" s="120">
        <f t="shared" ref="AR39:AU39" si="225">AR40+AR42+AR41</f>
        <v>22</v>
      </c>
      <c r="AS39" s="120">
        <f t="shared" si="225"/>
        <v>45</v>
      </c>
      <c r="AT39" s="120">
        <f t="shared" si="225"/>
        <v>0</v>
      </c>
      <c r="AU39" s="120">
        <f t="shared" si="225"/>
        <v>22</v>
      </c>
      <c r="AV39" s="121">
        <f t="shared" si="175"/>
        <v>89</v>
      </c>
      <c r="AW39" s="120"/>
      <c r="AX39" s="120"/>
      <c r="AY39" s="120"/>
      <c r="AZ39" s="120"/>
      <c r="BA39" s="153"/>
      <c r="BB39" s="120">
        <f t="shared" ref="BB39:BE39" si="226">BB40+BB42+BB41</f>
        <v>2</v>
      </c>
      <c r="BC39" s="120">
        <f t="shared" si="226"/>
        <v>82</v>
      </c>
      <c r="BD39" s="120">
        <f t="shared" si="226"/>
        <v>0</v>
      </c>
      <c r="BE39" s="120">
        <f t="shared" si="226"/>
        <v>31</v>
      </c>
      <c r="BF39" s="121">
        <f t="shared" si="177"/>
        <v>115</v>
      </c>
      <c r="BG39" s="120"/>
      <c r="BH39" s="120"/>
      <c r="BI39" s="120"/>
      <c r="BJ39" s="120"/>
      <c r="BK39" s="153"/>
      <c r="BL39" s="119">
        <f t="shared" ref="BL39:BO39" si="227">BL40+BL42+BL41</f>
        <v>4</v>
      </c>
      <c r="BM39" s="120">
        <f t="shared" si="227"/>
        <v>87</v>
      </c>
      <c r="BN39" s="120">
        <f t="shared" si="227"/>
        <v>0</v>
      </c>
      <c r="BO39" s="120">
        <f t="shared" si="227"/>
        <v>38</v>
      </c>
      <c r="BP39" s="121">
        <f t="shared" si="179"/>
        <v>129</v>
      </c>
      <c r="BQ39" s="120"/>
      <c r="BR39" s="120"/>
      <c r="BS39" s="120"/>
      <c r="BT39" s="120"/>
      <c r="BU39" s="153"/>
      <c r="BV39" s="119">
        <f>BV40+BV42+BV41</f>
        <v>9</v>
      </c>
      <c r="BW39" s="120">
        <f>BW40+BW42+BW41</f>
        <v>43</v>
      </c>
      <c r="BX39" s="120"/>
      <c r="BY39" s="120">
        <f>BY40</f>
        <v>24</v>
      </c>
      <c r="BZ39" s="121">
        <f>BV39+BW39+BX39+BY39</f>
        <v>76</v>
      </c>
      <c r="CA39" s="120"/>
      <c r="CB39" s="120"/>
      <c r="CC39" s="120"/>
      <c r="CD39" s="120"/>
      <c r="CE39" s="153"/>
      <c r="CF39" s="120">
        <f>CF40+CF41+CF42</f>
        <v>7</v>
      </c>
      <c r="CG39" s="120">
        <f>CG40+CG42+CG41</f>
        <v>52</v>
      </c>
      <c r="CH39" s="120">
        <f>CH40+CH41+CH42</f>
        <v>2</v>
      </c>
      <c r="CI39" s="120">
        <f>CI40+CI41+CI42</f>
        <v>22</v>
      </c>
      <c r="CJ39" s="121">
        <f>CF39+CG39+CI39+CH39</f>
        <v>83</v>
      </c>
      <c r="CK39" s="120"/>
      <c r="CL39" s="120"/>
      <c r="CM39" s="120"/>
      <c r="CN39" s="120"/>
      <c r="CO39" s="153"/>
      <c r="CP39" s="119">
        <f>CP40</f>
        <v>0</v>
      </c>
      <c r="CQ39" s="126">
        <f>CQ40+CQ42+CQ41</f>
        <v>60</v>
      </c>
      <c r="CR39" s="120"/>
      <c r="CS39" s="165">
        <f>CS40</f>
        <v>15</v>
      </c>
      <c r="CT39" s="121">
        <f>CP39+CQ39+CS39</f>
        <v>75</v>
      </c>
      <c r="CU39" s="120"/>
      <c r="CV39" s="120"/>
      <c r="CW39" s="120"/>
      <c r="CX39" s="120"/>
      <c r="CY39" s="153"/>
      <c r="CZ39" s="119">
        <f>CZ40+CZ42+CZ41</f>
        <v>9</v>
      </c>
      <c r="DA39" s="120">
        <f>DA40+DA42+DA41</f>
        <v>47</v>
      </c>
      <c r="DB39" s="120">
        <f>DB40+DB42</f>
        <v>0</v>
      </c>
      <c r="DC39" s="120">
        <f>DC40+DC42</f>
        <v>24</v>
      </c>
      <c r="DD39" s="121">
        <f>CZ39+DA39+DB39+DC39</f>
        <v>80</v>
      </c>
      <c r="DE39" s="120"/>
      <c r="DF39" s="120"/>
      <c r="DG39" s="120"/>
      <c r="DH39" s="120"/>
      <c r="DI39" s="153"/>
      <c r="DJ39" s="119">
        <f>DJ40+DJ42</f>
        <v>0</v>
      </c>
      <c r="DK39" s="120">
        <f>DK40+DK42</f>
        <v>0</v>
      </c>
      <c r="DL39" s="120">
        <f>DL40+DL42</f>
        <v>0</v>
      </c>
      <c r="DM39" s="120">
        <f>DM40+DM42</f>
        <v>0</v>
      </c>
      <c r="DN39" s="121">
        <f t="shared" si="182"/>
        <v>0</v>
      </c>
      <c r="DO39" s="120"/>
      <c r="DP39" s="120"/>
      <c r="DQ39" s="120"/>
      <c r="DR39" s="120"/>
      <c r="DS39" s="176"/>
      <c r="DT39" s="126">
        <f>DT40+DT42</f>
        <v>0</v>
      </c>
      <c r="DU39" s="120">
        <f>DU40+DU42</f>
        <v>0</v>
      </c>
      <c r="DV39" s="120">
        <f>DV40+DV42</f>
        <v>0</v>
      </c>
      <c r="DW39" s="165">
        <f>DW40+DW42</f>
        <v>0</v>
      </c>
      <c r="DX39" s="121">
        <f t="shared" si="183"/>
        <v>0</v>
      </c>
      <c r="DY39" s="120"/>
      <c r="DZ39" s="120"/>
      <c r="EA39" s="120"/>
      <c r="EB39" s="120"/>
      <c r="EC39" s="153"/>
      <c r="ED39" s="119">
        <f>ED41</f>
        <v>0</v>
      </c>
      <c r="EE39" s="120">
        <f>EE42</f>
        <v>0</v>
      </c>
      <c r="EF39" s="120">
        <f>EF40+EF42</f>
        <v>0</v>
      </c>
      <c r="EG39" s="120">
        <f>EG40+EG42</f>
        <v>0</v>
      </c>
      <c r="EH39" s="121"/>
      <c r="EI39" s="120"/>
      <c r="EJ39" s="120"/>
      <c r="EK39" s="120"/>
      <c r="EL39" s="120"/>
      <c r="EM39" s="153"/>
      <c r="EN39" s="119">
        <f>EN41+EN42</f>
        <v>0</v>
      </c>
      <c r="EO39" s="120">
        <f>EO40+EO42</f>
        <v>0</v>
      </c>
      <c r="EP39" s="120">
        <f>EP40+EP42</f>
        <v>0</v>
      </c>
      <c r="EQ39" s="120">
        <f>EQ40+EQ42</f>
        <v>0</v>
      </c>
      <c r="ER39" s="121">
        <f t="shared" si="184"/>
        <v>0</v>
      </c>
      <c r="ES39" s="120"/>
      <c r="ET39" s="120"/>
      <c r="EU39" s="120"/>
      <c r="EV39" s="119"/>
      <c r="EW39" s="153"/>
      <c r="EX39" s="119">
        <f>EX40+EX42</f>
        <v>0</v>
      </c>
      <c r="EY39" s="120">
        <f>EY40++EY41+EY42</f>
        <v>0</v>
      </c>
      <c r="EZ39" s="120">
        <f>EZ40+EZ41+EZ42</f>
        <v>0</v>
      </c>
      <c r="FA39" s="120">
        <f>FA40+FA42</f>
        <v>0</v>
      </c>
      <c r="FB39" s="121">
        <f t="shared" si="185"/>
        <v>0</v>
      </c>
      <c r="FC39" s="120"/>
      <c r="FD39" s="120"/>
      <c r="FE39" s="120"/>
      <c r="FF39" s="119"/>
      <c r="FG39" s="153"/>
      <c r="FH39" s="119">
        <f>FH40+FH41+FH42</f>
        <v>0</v>
      </c>
      <c r="FI39" s="120">
        <f>FI40+FI41+FI42</f>
        <v>0</v>
      </c>
      <c r="FJ39" s="120">
        <f>FJ40+FJ42</f>
        <v>0</v>
      </c>
      <c r="FK39" s="120">
        <f>FK40+FK42</f>
        <v>0</v>
      </c>
      <c r="FL39" s="121">
        <f t="shared" si="186"/>
        <v>0</v>
      </c>
      <c r="FM39" s="120"/>
      <c r="FN39" s="120"/>
      <c r="FO39" s="120"/>
      <c r="FP39" s="120"/>
      <c r="FQ39" s="153"/>
      <c r="FR39" s="119">
        <f>FR40+FR41+FR42</f>
        <v>0</v>
      </c>
      <c r="FS39" s="120">
        <f>FS40+FS42</f>
        <v>0</v>
      </c>
      <c r="FT39" s="120">
        <f>FT40+FT42</f>
        <v>0</v>
      </c>
      <c r="FU39" s="120">
        <f>FU40+FU42</f>
        <v>0</v>
      </c>
      <c r="FV39" s="121">
        <f t="shared" si="187"/>
        <v>0</v>
      </c>
      <c r="FW39" s="120"/>
      <c r="FX39" s="120"/>
      <c r="FY39" s="120"/>
      <c r="FZ39" s="120"/>
      <c r="GA39" s="201"/>
      <c r="GB39" s="120">
        <f>GB40+GB41+GB42</f>
        <v>0</v>
      </c>
      <c r="GC39" s="120">
        <f>GC40+GC41+GC42</f>
        <v>0</v>
      </c>
      <c r="GD39" s="120">
        <f>GD40+GD42</f>
        <v>0</v>
      </c>
      <c r="GE39" s="120">
        <f>GE40+GE42</f>
        <v>0</v>
      </c>
      <c r="GF39" s="121">
        <f t="shared" si="188"/>
        <v>0</v>
      </c>
      <c r="GG39" s="120"/>
      <c r="GH39" s="120"/>
      <c r="GI39" s="120"/>
      <c r="GJ39" s="120"/>
      <c r="GK39" s="153"/>
      <c r="GL39" s="119"/>
      <c r="GM39" s="120"/>
      <c r="GN39" s="120">
        <f>GN40+GN42</f>
        <v>0</v>
      </c>
      <c r="GO39" s="120">
        <f>GO40+GO42</f>
        <v>0</v>
      </c>
      <c r="GP39" s="215">
        <f t="shared" si="189"/>
        <v>0</v>
      </c>
      <c r="GQ39" s="120"/>
      <c r="GR39" s="120"/>
      <c r="GS39" s="120"/>
      <c r="GT39" s="120"/>
      <c r="GU39" s="153"/>
      <c r="GV39" s="119">
        <f>GV40+GV42</f>
        <v>0</v>
      </c>
      <c r="GW39" s="120">
        <f>GW41+GW42</f>
        <v>0</v>
      </c>
      <c r="GX39" s="120">
        <f>GX40+GX42</f>
        <v>0</v>
      </c>
      <c r="GY39" s="120">
        <f>GY40+GY42</f>
        <v>0</v>
      </c>
      <c r="GZ39" s="121">
        <f t="shared" si="190"/>
        <v>0</v>
      </c>
      <c r="HA39" s="120"/>
      <c r="HB39" s="120"/>
      <c r="HC39" s="120"/>
      <c r="HD39" s="120"/>
      <c r="HE39" s="153"/>
      <c r="HF39" s="119">
        <f>HF40+HF41+HF42</f>
        <v>0</v>
      </c>
      <c r="HG39" s="120">
        <f>HG40+HG41+HG42</f>
        <v>0</v>
      </c>
      <c r="HH39" s="126">
        <f>HH40+HH42</f>
        <v>0</v>
      </c>
      <c r="HI39" s="226">
        <f>HI40+HI42</f>
        <v>0</v>
      </c>
      <c r="HJ39" s="186">
        <f t="shared" si="191"/>
        <v>0</v>
      </c>
      <c r="HK39" s="120"/>
      <c r="HL39" s="120"/>
      <c r="HM39" s="120"/>
      <c r="HN39" s="120"/>
      <c r="HO39" s="153"/>
      <c r="HP39" s="119">
        <f>HP40+HP41+HP42</f>
        <v>0</v>
      </c>
      <c r="HQ39" s="120">
        <f>HQ40+HQ41+HQ42</f>
        <v>0</v>
      </c>
      <c r="HR39" s="120">
        <f>HR40+HR42</f>
        <v>0</v>
      </c>
      <c r="HS39" s="120">
        <f>HS40+HS42</f>
        <v>0</v>
      </c>
      <c r="HT39" s="121">
        <f t="shared" si="192"/>
        <v>0</v>
      </c>
      <c r="HU39" s="120"/>
      <c r="HV39" s="120"/>
      <c r="HW39" s="120"/>
      <c r="HX39" s="120"/>
      <c r="HY39" s="153"/>
      <c r="HZ39" s="119">
        <f>HZ40+HZ42</f>
        <v>0</v>
      </c>
      <c r="IA39" s="120"/>
      <c r="IB39" s="120">
        <f>IB40+IB42</f>
        <v>0</v>
      </c>
      <c r="IC39" s="120">
        <f>IC40+IC42</f>
        <v>0</v>
      </c>
      <c r="ID39" s="121"/>
      <c r="IE39" s="120"/>
      <c r="IF39" s="120"/>
      <c r="IG39" s="120"/>
      <c r="IH39" s="120"/>
      <c r="II39" s="176"/>
      <c r="IJ39" s="126">
        <f>IJ40+IJ42+IJ41</f>
        <v>0</v>
      </c>
      <c r="IK39" s="120">
        <f>IK40+IK42+IK41</f>
        <v>0</v>
      </c>
      <c r="IL39" s="120">
        <f>IL40+IL42</f>
        <v>0</v>
      </c>
      <c r="IM39" s="165">
        <f>IM40+IM42</f>
        <v>0</v>
      </c>
      <c r="IN39" s="121">
        <f t="shared" si="194"/>
        <v>0</v>
      </c>
      <c r="IO39" s="120"/>
      <c r="IP39" s="120"/>
      <c r="IQ39" s="120"/>
      <c r="IR39" s="120"/>
      <c r="IS39" s="153"/>
      <c r="IT39" s="119"/>
      <c r="IU39" s="120"/>
      <c r="IV39" s="120">
        <f>IV40+IV42</f>
        <v>0</v>
      </c>
      <c r="IW39" s="120">
        <f>IW40+IW42</f>
        <v>0</v>
      </c>
      <c r="IX39" s="121"/>
      <c r="IY39" s="120"/>
      <c r="IZ39" s="120"/>
      <c r="JA39" s="120"/>
      <c r="JB39" s="120"/>
      <c r="JC39" s="153"/>
      <c r="JD39" s="119">
        <f>JD40+JD41+JD42</f>
        <v>0</v>
      </c>
      <c r="JE39" s="120">
        <f>JE40+JE41+JE42</f>
        <v>0</v>
      </c>
      <c r="JF39" s="120">
        <f>JF40+JF42</f>
        <v>0</v>
      </c>
      <c r="JG39" s="120">
        <f>JG40+JG42</f>
        <v>0</v>
      </c>
      <c r="JH39" s="121">
        <f t="shared" si="196"/>
        <v>0</v>
      </c>
      <c r="JI39" s="120"/>
      <c r="JJ39" s="120"/>
      <c r="JK39" s="120"/>
      <c r="JL39" s="120"/>
      <c r="JM39" s="153"/>
      <c r="JN39" s="119">
        <f>JN40+JN41+JN42</f>
        <v>0</v>
      </c>
      <c r="JO39" s="120">
        <f>JO41+JO42</f>
        <v>0</v>
      </c>
      <c r="JP39" s="120">
        <f>JP40+JP42</f>
        <v>0</v>
      </c>
      <c r="JQ39" s="120">
        <f>JQ40+JQ42</f>
        <v>0</v>
      </c>
      <c r="JR39" s="121">
        <f t="shared" si="197"/>
        <v>0</v>
      </c>
      <c r="JS39" s="120"/>
      <c r="JT39" s="120"/>
      <c r="JU39" s="120"/>
      <c r="JV39" s="120"/>
      <c r="JW39" s="153"/>
      <c r="JX39" s="119">
        <f>JX40+JX41+JX42</f>
        <v>0</v>
      </c>
      <c r="JY39" s="120">
        <f>JY40+JY41+JY42</f>
        <v>0</v>
      </c>
      <c r="JZ39" s="120">
        <f>JZ40+JZ42</f>
        <v>0</v>
      </c>
      <c r="KA39" s="120">
        <f>KA40+KA42</f>
        <v>0</v>
      </c>
      <c r="KB39" s="121">
        <f t="shared" si="198"/>
        <v>0</v>
      </c>
      <c r="KC39" s="120"/>
      <c r="KD39" s="120"/>
      <c r="KE39" s="120"/>
      <c r="KF39" s="120"/>
      <c r="KG39" s="153"/>
      <c r="KH39" s="119">
        <f>KH40+KH42</f>
        <v>0</v>
      </c>
      <c r="KI39" s="120">
        <f>KI40+KI41+KI42</f>
        <v>0</v>
      </c>
      <c r="KJ39" s="120">
        <f>KJ40+KJ42</f>
        <v>0</v>
      </c>
      <c r="KK39" s="120">
        <f>KK40+KK42</f>
        <v>0</v>
      </c>
      <c r="KL39" s="121">
        <f t="shared" si="199"/>
        <v>0</v>
      </c>
      <c r="KM39" s="120"/>
      <c r="KN39" s="120"/>
      <c r="KO39" s="120"/>
      <c r="KP39" s="120"/>
      <c r="KQ39" s="153"/>
      <c r="KR39" s="119">
        <f>KR40+KR42</f>
        <v>0</v>
      </c>
      <c r="KS39" s="120">
        <f>KS40+KS41+KS42</f>
        <v>0</v>
      </c>
      <c r="KT39" s="120">
        <f>KT40+KT42</f>
        <v>0</v>
      </c>
      <c r="KU39" s="120">
        <f>KU40+KU42</f>
        <v>0</v>
      </c>
      <c r="KV39" s="121">
        <f t="shared" si="200"/>
        <v>0</v>
      </c>
      <c r="KW39" s="120"/>
      <c r="KX39" s="120"/>
      <c r="KY39" s="120"/>
      <c r="KZ39" s="120"/>
      <c r="LA39" s="153"/>
      <c r="LB39" s="119">
        <f>LB41</f>
        <v>0</v>
      </c>
      <c r="LC39" s="120">
        <f>LC40+LC41+LC42</f>
        <v>0</v>
      </c>
      <c r="LD39" s="120">
        <f>LD40+LD42</f>
        <v>0</v>
      </c>
      <c r="LE39" s="120">
        <f>LE40+LE42</f>
        <v>0</v>
      </c>
      <c r="LF39" s="121">
        <f t="shared" si="201"/>
        <v>0</v>
      </c>
      <c r="LG39" s="120"/>
      <c r="LH39" s="120"/>
      <c r="LI39" s="120"/>
      <c r="LJ39" s="120"/>
      <c r="LK39" s="153"/>
      <c r="LL39" s="119">
        <f>LL40+LL42</f>
        <v>0</v>
      </c>
      <c r="LM39" s="120">
        <f>LM40+LM41+LM42</f>
        <v>0</v>
      </c>
      <c r="LN39" s="120">
        <f>LN40+LN42</f>
        <v>0</v>
      </c>
      <c r="LO39" s="120">
        <f>LO40+LO42</f>
        <v>0</v>
      </c>
      <c r="LP39" s="121">
        <f t="shared" si="202"/>
        <v>0</v>
      </c>
      <c r="LQ39" s="120"/>
      <c r="LR39" s="120"/>
      <c r="LS39" s="120"/>
      <c r="LT39" s="120"/>
      <c r="LU39" s="176"/>
      <c r="LV39" s="126">
        <f>LV40+LV42</f>
        <v>0</v>
      </c>
      <c r="LW39" s="120"/>
      <c r="LX39" s="120">
        <f>LX40+LX42</f>
        <v>0</v>
      </c>
      <c r="LY39" s="120">
        <f>LY40+LY42</f>
        <v>0</v>
      </c>
      <c r="LZ39" s="121">
        <f t="shared" si="203"/>
        <v>0</v>
      </c>
      <c r="MA39" s="120"/>
      <c r="MB39" s="120"/>
      <c r="MC39" s="120"/>
      <c r="MD39" s="120"/>
      <c r="ME39" s="176"/>
      <c r="MF39" s="119">
        <f>MF41</f>
        <v>0</v>
      </c>
      <c r="MG39" s="120">
        <f>MG40+MG41+MG42</f>
        <v>0</v>
      </c>
      <c r="MH39" s="120">
        <f>MH40+MH42</f>
        <v>0</v>
      </c>
      <c r="MI39" s="120">
        <f>MI40+MI42</f>
        <v>0</v>
      </c>
      <c r="MJ39" s="121">
        <f t="shared" si="204"/>
        <v>0</v>
      </c>
      <c r="MK39" s="120"/>
      <c r="ML39" s="120"/>
      <c r="MM39" s="120"/>
      <c r="MN39" s="120"/>
      <c r="MO39" s="153"/>
      <c r="MP39" s="120">
        <f>MP40+MP42</f>
        <v>0</v>
      </c>
      <c r="MQ39" s="120">
        <f>MQ40+MQ41+MQ42</f>
        <v>0</v>
      </c>
      <c r="MR39" s="120">
        <f>MR40+MR42</f>
        <v>0</v>
      </c>
      <c r="MS39" s="120">
        <f>MS40+MS42</f>
        <v>0</v>
      </c>
      <c r="MT39" s="121">
        <f t="shared" si="205"/>
        <v>0</v>
      </c>
      <c r="MU39" s="120"/>
      <c r="MV39" s="120"/>
      <c r="MW39" s="120"/>
      <c r="MX39" s="120"/>
      <c r="MY39" s="153"/>
      <c r="MZ39" s="119"/>
      <c r="NA39" s="120"/>
      <c r="NB39" s="120">
        <f>NB40+NB42</f>
        <v>0</v>
      </c>
      <c r="NC39" s="120">
        <f>NC40+NC42</f>
        <v>0</v>
      </c>
      <c r="ND39" s="121"/>
      <c r="NE39" s="120">
        <v>0</v>
      </c>
      <c r="NF39" s="120"/>
      <c r="NG39" s="120">
        <v>0</v>
      </c>
      <c r="NH39" s="120">
        <v>0</v>
      </c>
      <c r="NI39" s="153"/>
      <c r="NJ39" s="119"/>
      <c r="NK39" s="120"/>
      <c r="NL39" s="120">
        <f>NL40+NL42</f>
        <v>0</v>
      </c>
      <c r="NM39" s="120">
        <f>NM40+NM42</f>
        <v>0</v>
      </c>
      <c r="NN39" s="121">
        <f t="shared" si="207"/>
        <v>0</v>
      </c>
      <c r="NO39" s="120"/>
      <c r="NP39" s="120"/>
      <c r="NQ39" s="120"/>
      <c r="NR39" s="120"/>
      <c r="NS39" s="153"/>
      <c r="NT39" s="119">
        <f>NT41</f>
        <v>0</v>
      </c>
      <c r="NU39" s="120">
        <f>NU40+NU41+NU42</f>
        <v>0</v>
      </c>
      <c r="NV39" s="120">
        <f>NV40+NV42</f>
        <v>0</v>
      </c>
      <c r="NW39" s="120">
        <f>NW40+NW42</f>
        <v>0</v>
      </c>
      <c r="NX39" s="121">
        <f t="shared" si="208"/>
        <v>0</v>
      </c>
      <c r="NY39" s="120"/>
      <c r="NZ39" s="120"/>
      <c r="OA39" s="120"/>
      <c r="OB39" s="120"/>
      <c r="OC39" s="153"/>
      <c r="OD39" s="119">
        <f>OD40+OD42+OD41</f>
        <v>0</v>
      </c>
      <c r="OE39" s="120">
        <f>OE40+OE42+OE41</f>
        <v>0</v>
      </c>
      <c r="OF39" s="120">
        <f>OF40+OF42+OF41</f>
        <v>0</v>
      </c>
      <c r="OG39" s="120">
        <f>OG40+OG42+OG41</f>
        <v>0</v>
      </c>
      <c r="OH39" s="121">
        <f t="shared" si="209"/>
        <v>0</v>
      </c>
      <c r="OI39" s="120"/>
      <c r="OJ39" s="120"/>
      <c r="OK39" s="120"/>
      <c r="OL39" s="120"/>
      <c r="OM39" s="153"/>
      <c r="ON39" s="119">
        <f>ON40+ON42</f>
        <v>0</v>
      </c>
      <c r="OO39" s="120">
        <f>OO40+OO42+OO41</f>
        <v>0</v>
      </c>
      <c r="OP39" s="120">
        <f>OP40+OP42</f>
        <v>0</v>
      </c>
      <c r="OQ39" s="120">
        <f>OQ40+OQ42</f>
        <v>0</v>
      </c>
      <c r="OR39" s="121">
        <f t="shared" si="210"/>
        <v>0</v>
      </c>
      <c r="OS39" s="120"/>
      <c r="OT39" s="120"/>
      <c r="OU39" s="120"/>
      <c r="OV39" s="120"/>
      <c r="OW39" s="153"/>
      <c r="OX39" s="119">
        <f>OX40+OX42+OX41</f>
        <v>0</v>
      </c>
      <c r="OY39" s="120">
        <f>OY40+OY42+OY41</f>
        <v>0</v>
      </c>
      <c r="OZ39" s="120">
        <f>OZ40+OZ42</f>
        <v>0</v>
      </c>
      <c r="PA39" s="120">
        <f>PA40+PA42</f>
        <v>0</v>
      </c>
      <c r="PB39" s="121">
        <f t="shared" si="211"/>
        <v>0</v>
      </c>
      <c r="PC39" s="120"/>
      <c r="PD39" s="120"/>
      <c r="PE39" s="120"/>
      <c r="PF39" s="120"/>
      <c r="PG39" s="153"/>
      <c r="PH39" s="119">
        <f>PH40+PH42+PH41</f>
        <v>0</v>
      </c>
      <c r="PI39" s="120">
        <f>PI40+PI42+PI41</f>
        <v>0</v>
      </c>
      <c r="PJ39" s="120">
        <f>PJ40+PJ42</f>
        <v>0</v>
      </c>
      <c r="PK39" s="120">
        <f>PK40+PK42</f>
        <v>0</v>
      </c>
      <c r="PL39" s="121">
        <f t="shared" si="212"/>
        <v>0</v>
      </c>
      <c r="PM39" s="120"/>
      <c r="PN39" s="120"/>
      <c r="PO39" s="120"/>
      <c r="PP39" s="120"/>
      <c r="PQ39" s="153"/>
      <c r="PR39" s="119">
        <f>PR40+PR42+PR41</f>
        <v>0</v>
      </c>
      <c r="PS39" s="120">
        <f>PS40+PS42+PS41</f>
        <v>0</v>
      </c>
      <c r="PT39" s="120">
        <f>PT40+PT42</f>
        <v>0</v>
      </c>
      <c r="PU39" s="120">
        <f>PU40+PU42</f>
        <v>0</v>
      </c>
      <c r="PV39" s="121">
        <f t="shared" si="213"/>
        <v>0</v>
      </c>
      <c r="PW39" s="120"/>
      <c r="PX39" s="120">
        <f>PX42</f>
        <v>0</v>
      </c>
      <c r="PY39" s="120"/>
      <c r="PZ39" s="120"/>
      <c r="QA39" s="153"/>
      <c r="QB39" s="119">
        <f>QB40+QB42+QB41</f>
        <v>0</v>
      </c>
      <c r="QC39" s="120">
        <f>QC40+QC42+QC41</f>
        <v>0</v>
      </c>
      <c r="QD39" s="120">
        <f>QD40+QD42</f>
        <v>0</v>
      </c>
      <c r="QE39" s="120">
        <f>QE40+QE42</f>
        <v>0</v>
      </c>
      <c r="QF39" s="121">
        <f t="shared" si="214"/>
        <v>0</v>
      </c>
      <c r="QG39" s="120"/>
      <c r="QH39" s="120"/>
      <c r="QI39" s="120"/>
      <c r="QJ39" s="120"/>
      <c r="QK39" s="153"/>
      <c r="QL39" s="267"/>
      <c r="QM39" s="267"/>
      <c r="QN39" s="267"/>
      <c r="QO39" s="284">
        <f t="shared" si="150"/>
        <v>68</v>
      </c>
      <c r="QP39" s="284">
        <f t="shared" si="151"/>
        <v>679</v>
      </c>
      <c r="QQ39" s="284">
        <f t="shared" si="152"/>
        <v>9</v>
      </c>
      <c r="QR39" s="284">
        <f t="shared" si="153"/>
        <v>241</v>
      </c>
      <c r="QS39" s="284">
        <f t="shared" si="63"/>
        <v>747</v>
      </c>
      <c r="QT39" s="284">
        <f t="shared" si="64"/>
        <v>250</v>
      </c>
      <c r="QU39" s="284">
        <f t="shared" si="154"/>
        <v>77</v>
      </c>
      <c r="QV39" s="285">
        <f t="shared" si="77"/>
        <v>920</v>
      </c>
      <c r="QW39" s="285">
        <f t="shared" si="155"/>
        <v>997</v>
      </c>
      <c r="QX39" s="285">
        <f t="shared" si="156"/>
        <v>0</v>
      </c>
      <c r="QY39" s="285">
        <f t="shared" si="157"/>
        <v>0</v>
      </c>
      <c r="QZ39" s="285">
        <f t="shared" si="158"/>
        <v>0</v>
      </c>
      <c r="RA39" s="285">
        <f t="shared" si="159"/>
        <v>0</v>
      </c>
      <c r="RB39" s="295">
        <f t="shared" si="160"/>
        <v>0</v>
      </c>
    </row>
    <row r="40" ht="16.35" spans="2:470">
      <c r="B40" s="38"/>
      <c r="C40" s="39" t="s">
        <v>127</v>
      </c>
      <c r="D40" s="127"/>
      <c r="E40" s="86">
        <v>18</v>
      </c>
      <c r="F40" s="86"/>
      <c r="G40" s="86"/>
      <c r="H40" s="123">
        <f t="shared" si="167"/>
        <v>18</v>
      </c>
      <c r="I40" s="86"/>
      <c r="J40" s="86"/>
      <c r="K40" s="86"/>
      <c r="L40" s="122"/>
      <c r="M40" s="156"/>
      <c r="N40" s="86"/>
      <c r="O40" s="86">
        <v>5</v>
      </c>
      <c r="P40" s="86">
        <v>4</v>
      </c>
      <c r="Q40" s="86">
        <v>16</v>
      </c>
      <c r="R40" s="123">
        <f t="shared" si="169"/>
        <v>25</v>
      </c>
      <c r="S40" s="86"/>
      <c r="T40" s="86"/>
      <c r="U40" s="86"/>
      <c r="V40" s="86"/>
      <c r="W40" s="156"/>
      <c r="X40" s="122"/>
      <c r="Y40" s="86">
        <v>16</v>
      </c>
      <c r="Z40" s="86"/>
      <c r="AA40" s="86">
        <v>15</v>
      </c>
      <c r="AB40" s="123">
        <f t="shared" si="171"/>
        <v>31</v>
      </c>
      <c r="AC40" s="86"/>
      <c r="AD40" s="86"/>
      <c r="AE40" s="86"/>
      <c r="AF40" s="86"/>
      <c r="AG40" s="156"/>
      <c r="AH40" s="122"/>
      <c r="AI40" s="86">
        <v>6</v>
      </c>
      <c r="AJ40" s="86">
        <v>3</v>
      </c>
      <c r="AK40" s="86">
        <v>34</v>
      </c>
      <c r="AL40" s="123">
        <f t="shared" si="173"/>
        <v>43</v>
      </c>
      <c r="AM40" s="86"/>
      <c r="AN40" s="86"/>
      <c r="AO40" s="86"/>
      <c r="AP40" s="86"/>
      <c r="AQ40" s="156"/>
      <c r="AR40" s="122">
        <v>9</v>
      </c>
      <c r="AS40" s="86">
        <v>7</v>
      </c>
      <c r="AT40" s="86"/>
      <c r="AU40" s="86">
        <v>22</v>
      </c>
      <c r="AV40" s="123">
        <f t="shared" si="175"/>
        <v>38</v>
      </c>
      <c r="AW40" s="86"/>
      <c r="AX40" s="86"/>
      <c r="AY40" s="86"/>
      <c r="AZ40" s="86"/>
      <c r="BA40" s="156"/>
      <c r="BB40" s="122"/>
      <c r="BC40" s="86">
        <v>10</v>
      </c>
      <c r="BD40" s="86"/>
      <c r="BE40" s="86">
        <v>31</v>
      </c>
      <c r="BF40" s="123">
        <f t="shared" si="177"/>
        <v>41</v>
      </c>
      <c r="BG40" s="86"/>
      <c r="BH40" s="86"/>
      <c r="BI40" s="86"/>
      <c r="BJ40" s="86"/>
      <c r="BK40" s="156"/>
      <c r="BL40" s="124">
        <v>2</v>
      </c>
      <c r="BM40" s="125">
        <v>2</v>
      </c>
      <c r="BN40" s="125"/>
      <c r="BO40" s="125">
        <v>38</v>
      </c>
      <c r="BP40" s="123">
        <f t="shared" si="179"/>
        <v>42</v>
      </c>
      <c r="BQ40" s="86"/>
      <c r="BR40" s="86"/>
      <c r="BS40" s="86"/>
      <c r="BT40" s="86"/>
      <c r="BU40" s="156"/>
      <c r="BV40" s="122">
        <v>3</v>
      </c>
      <c r="BW40" s="86">
        <v>1</v>
      </c>
      <c r="BX40" s="86"/>
      <c r="BY40" s="86">
        <v>24</v>
      </c>
      <c r="BZ40" s="123">
        <f>BW40+BY40+BV40+BX40</f>
        <v>28</v>
      </c>
      <c r="CA40" s="86"/>
      <c r="CB40" s="86"/>
      <c r="CC40" s="86"/>
      <c r="CD40" s="86"/>
      <c r="CE40" s="156"/>
      <c r="CF40" s="86">
        <v>4</v>
      </c>
      <c r="CG40" s="86"/>
      <c r="CH40" s="86">
        <v>2</v>
      </c>
      <c r="CI40" s="86">
        <v>22</v>
      </c>
      <c r="CJ40" s="123">
        <f>CF40+CG40+CI40+CH40</f>
        <v>28</v>
      </c>
      <c r="CK40" s="86"/>
      <c r="CL40" s="86"/>
      <c r="CM40" s="86"/>
      <c r="CN40" s="86"/>
      <c r="CO40" s="156"/>
      <c r="CP40" s="122"/>
      <c r="CQ40" s="127">
        <v>4</v>
      </c>
      <c r="CR40" s="86"/>
      <c r="CS40" s="166">
        <v>15</v>
      </c>
      <c r="CT40" s="123">
        <f>CP40+CQ40+CS40</f>
        <v>19</v>
      </c>
      <c r="CU40" s="86"/>
      <c r="CV40" s="86"/>
      <c r="CW40" s="86"/>
      <c r="CX40" s="86"/>
      <c r="CY40" s="156"/>
      <c r="CZ40" s="122"/>
      <c r="DA40" s="86">
        <v>2</v>
      </c>
      <c r="DB40" s="86"/>
      <c r="DC40" s="86">
        <v>24</v>
      </c>
      <c r="DD40" s="123">
        <f>CZ40+DA40+DB40+DC40</f>
        <v>26</v>
      </c>
      <c r="DE40" s="86"/>
      <c r="DF40" s="86"/>
      <c r="DG40" s="86"/>
      <c r="DH40" s="86"/>
      <c r="DI40" s="156"/>
      <c r="DJ40" s="122"/>
      <c r="DK40" s="86"/>
      <c r="DL40" s="86"/>
      <c r="DM40" s="86"/>
      <c r="DN40" s="123">
        <f t="shared" si="182"/>
        <v>0</v>
      </c>
      <c r="DO40" s="86"/>
      <c r="DP40" s="86"/>
      <c r="DQ40" s="86"/>
      <c r="DR40" s="86"/>
      <c r="DS40" s="154"/>
      <c r="DT40" s="127"/>
      <c r="DU40" s="86"/>
      <c r="DV40" s="86"/>
      <c r="DW40" s="166"/>
      <c r="DX40" s="123">
        <f t="shared" si="183"/>
        <v>0</v>
      </c>
      <c r="DY40" s="86"/>
      <c r="DZ40" s="86"/>
      <c r="EA40" s="86"/>
      <c r="EB40" s="86"/>
      <c r="EC40" s="156"/>
      <c r="ED40" s="122"/>
      <c r="EE40" s="86"/>
      <c r="EF40" s="86"/>
      <c r="EG40" s="86"/>
      <c r="EH40" s="123">
        <f>ED40+EE40+EF40+EG40</f>
        <v>0</v>
      </c>
      <c r="EI40" s="86"/>
      <c r="EJ40" s="86"/>
      <c r="EK40" s="86"/>
      <c r="EL40" s="86"/>
      <c r="EM40" s="156"/>
      <c r="EN40" s="122"/>
      <c r="EO40" s="86"/>
      <c r="EP40" s="86"/>
      <c r="EQ40" s="86"/>
      <c r="ER40" s="123">
        <f t="shared" si="184"/>
        <v>0</v>
      </c>
      <c r="ES40" s="86"/>
      <c r="ET40" s="86"/>
      <c r="EU40" s="86"/>
      <c r="EV40" s="122"/>
      <c r="EW40" s="156"/>
      <c r="EX40" s="122"/>
      <c r="EY40" s="86"/>
      <c r="EZ40" s="86"/>
      <c r="FA40" s="86"/>
      <c r="FB40" s="123">
        <f t="shared" si="185"/>
        <v>0</v>
      </c>
      <c r="FC40" s="86"/>
      <c r="FD40" s="86"/>
      <c r="FE40" s="86"/>
      <c r="FF40" s="122"/>
      <c r="FG40" s="156"/>
      <c r="FH40" s="122"/>
      <c r="FI40" s="86"/>
      <c r="FJ40" s="86"/>
      <c r="FK40" s="86"/>
      <c r="FL40" s="123">
        <f t="shared" si="186"/>
        <v>0</v>
      </c>
      <c r="FM40" s="86"/>
      <c r="FN40" s="86"/>
      <c r="FO40" s="86"/>
      <c r="FP40" s="86"/>
      <c r="FQ40" s="156"/>
      <c r="FR40" s="122"/>
      <c r="FS40" s="86"/>
      <c r="FT40" s="86"/>
      <c r="FU40" s="86"/>
      <c r="FV40" s="123">
        <f t="shared" si="187"/>
        <v>0</v>
      </c>
      <c r="FW40" s="86"/>
      <c r="FX40" s="86"/>
      <c r="FY40" s="86"/>
      <c r="FZ40" s="86"/>
      <c r="GA40" s="202"/>
      <c r="GB40" s="86"/>
      <c r="GC40" s="86"/>
      <c r="GD40" s="86"/>
      <c r="GE40" s="86"/>
      <c r="GF40" s="123">
        <f t="shared" si="188"/>
        <v>0</v>
      </c>
      <c r="GG40" s="86"/>
      <c r="GH40" s="86"/>
      <c r="GI40" s="86"/>
      <c r="GJ40" s="86"/>
      <c r="GK40" s="156"/>
      <c r="GL40" s="122"/>
      <c r="GM40" s="86"/>
      <c r="GN40" s="86"/>
      <c r="GO40" s="86"/>
      <c r="GP40" s="216">
        <f t="shared" si="189"/>
        <v>0</v>
      </c>
      <c r="GQ40" s="86"/>
      <c r="GR40" s="86"/>
      <c r="GS40" s="86"/>
      <c r="GT40" s="86"/>
      <c r="GU40" s="156"/>
      <c r="GV40" s="122"/>
      <c r="GW40" s="86"/>
      <c r="GX40" s="86"/>
      <c r="GY40" s="86"/>
      <c r="GZ40" s="123">
        <f t="shared" si="190"/>
        <v>0</v>
      </c>
      <c r="HA40" s="86"/>
      <c r="HB40" s="86"/>
      <c r="HC40" s="86"/>
      <c r="HD40" s="86"/>
      <c r="HE40" s="156"/>
      <c r="HF40" s="122"/>
      <c r="HG40" s="86"/>
      <c r="HH40" s="127"/>
      <c r="HI40" s="223"/>
      <c r="HJ40" s="166">
        <f t="shared" si="191"/>
        <v>0</v>
      </c>
      <c r="HK40" s="86"/>
      <c r="HL40" s="86"/>
      <c r="HM40" s="86"/>
      <c r="HN40" s="86"/>
      <c r="HO40" s="156"/>
      <c r="HP40" s="122"/>
      <c r="HQ40" s="86"/>
      <c r="HR40" s="86"/>
      <c r="HS40" s="86"/>
      <c r="HT40" s="123">
        <f t="shared" si="192"/>
        <v>0</v>
      </c>
      <c r="HU40" s="86"/>
      <c r="HV40" s="86"/>
      <c r="HW40" s="86"/>
      <c r="HX40" s="86"/>
      <c r="HY40" s="156"/>
      <c r="HZ40" s="122"/>
      <c r="IA40" s="86"/>
      <c r="IB40" s="86"/>
      <c r="IC40" s="86"/>
      <c r="ID40" s="123">
        <f t="shared" si="193"/>
        <v>0</v>
      </c>
      <c r="IE40" s="86"/>
      <c r="IF40" s="86"/>
      <c r="IG40" s="86"/>
      <c r="IH40" s="86"/>
      <c r="II40" s="154"/>
      <c r="IJ40" s="127"/>
      <c r="IK40" s="86"/>
      <c r="IL40" s="86"/>
      <c r="IM40" s="166"/>
      <c r="IN40" s="123">
        <f t="shared" si="194"/>
        <v>0</v>
      </c>
      <c r="IO40" s="86"/>
      <c r="IP40" s="86"/>
      <c r="IQ40" s="86"/>
      <c r="IR40" s="86"/>
      <c r="IS40" s="156"/>
      <c r="IT40" s="122"/>
      <c r="IU40" s="86"/>
      <c r="IV40" s="86"/>
      <c r="IW40" s="86"/>
      <c r="IX40" s="123">
        <f t="shared" si="195"/>
        <v>0</v>
      </c>
      <c r="IY40" s="86"/>
      <c r="IZ40" s="86"/>
      <c r="JA40" s="86"/>
      <c r="JB40" s="86"/>
      <c r="JC40" s="156"/>
      <c r="JD40" s="122"/>
      <c r="JE40" s="86"/>
      <c r="JF40" s="86"/>
      <c r="JG40" s="86"/>
      <c r="JH40" s="123">
        <f t="shared" si="196"/>
        <v>0</v>
      </c>
      <c r="JI40" s="86"/>
      <c r="JJ40" s="86"/>
      <c r="JK40" s="86"/>
      <c r="JL40" s="86"/>
      <c r="JM40" s="156"/>
      <c r="JN40" s="122"/>
      <c r="JO40" s="86"/>
      <c r="JP40" s="86"/>
      <c r="JQ40" s="86"/>
      <c r="JR40" s="123">
        <f t="shared" si="197"/>
        <v>0</v>
      </c>
      <c r="JS40" s="86"/>
      <c r="JT40" s="86"/>
      <c r="JU40" s="86"/>
      <c r="JV40" s="86"/>
      <c r="JW40" s="156"/>
      <c r="JX40" s="122"/>
      <c r="JY40" s="86"/>
      <c r="JZ40" s="86"/>
      <c r="KA40" s="86"/>
      <c r="KB40" s="123">
        <f t="shared" si="198"/>
        <v>0</v>
      </c>
      <c r="KC40" s="86"/>
      <c r="KD40" s="86"/>
      <c r="KE40" s="86"/>
      <c r="KF40" s="86"/>
      <c r="KG40" s="156"/>
      <c r="KH40" s="122"/>
      <c r="KI40" s="86"/>
      <c r="KJ40" s="86"/>
      <c r="KK40" s="86"/>
      <c r="KL40" s="123">
        <f t="shared" si="199"/>
        <v>0</v>
      </c>
      <c r="KM40" s="86"/>
      <c r="KN40" s="86"/>
      <c r="KO40" s="86"/>
      <c r="KP40" s="86"/>
      <c r="KQ40" s="156"/>
      <c r="KR40" s="122"/>
      <c r="KS40" s="86"/>
      <c r="KT40" s="86"/>
      <c r="KU40" s="86"/>
      <c r="KV40" s="123">
        <f t="shared" si="200"/>
        <v>0</v>
      </c>
      <c r="KW40" s="86"/>
      <c r="KX40" s="86"/>
      <c r="KY40" s="86"/>
      <c r="KZ40" s="86"/>
      <c r="LA40" s="156"/>
      <c r="LB40" s="122"/>
      <c r="LC40" s="86"/>
      <c r="LD40" s="86"/>
      <c r="LE40" s="86"/>
      <c r="LF40" s="123">
        <f t="shared" si="201"/>
        <v>0</v>
      </c>
      <c r="LG40" s="86"/>
      <c r="LH40" s="86"/>
      <c r="LI40" s="86"/>
      <c r="LJ40" s="86"/>
      <c r="LK40" s="156"/>
      <c r="LL40" s="122"/>
      <c r="LM40" s="86"/>
      <c r="LN40" s="86"/>
      <c r="LO40" s="86"/>
      <c r="LP40" s="123">
        <f t="shared" si="202"/>
        <v>0</v>
      </c>
      <c r="LQ40" s="86"/>
      <c r="LR40" s="86"/>
      <c r="LS40" s="86"/>
      <c r="LT40" s="86"/>
      <c r="LU40" s="154"/>
      <c r="LV40" s="127"/>
      <c r="LW40" s="86"/>
      <c r="LX40" s="86"/>
      <c r="LY40" s="86"/>
      <c r="LZ40" s="123">
        <f t="shared" si="203"/>
        <v>0</v>
      </c>
      <c r="MA40" s="86"/>
      <c r="MB40" s="86"/>
      <c r="MC40" s="86"/>
      <c r="MD40" s="86"/>
      <c r="ME40" s="154"/>
      <c r="MF40" s="122"/>
      <c r="MG40" s="86"/>
      <c r="MH40" s="86"/>
      <c r="MI40" s="86"/>
      <c r="MJ40" s="123">
        <f t="shared" si="204"/>
        <v>0</v>
      </c>
      <c r="MK40" s="86"/>
      <c r="ML40" s="86"/>
      <c r="MM40" s="86"/>
      <c r="MN40" s="86"/>
      <c r="MO40" s="156"/>
      <c r="MP40" s="86"/>
      <c r="MQ40" s="86"/>
      <c r="MR40" s="86"/>
      <c r="MS40" s="86"/>
      <c r="MT40" s="123">
        <f t="shared" si="205"/>
        <v>0</v>
      </c>
      <c r="MU40" s="86"/>
      <c r="MV40" s="86"/>
      <c r="MW40" s="86"/>
      <c r="MX40" s="86"/>
      <c r="MY40" s="156"/>
      <c r="MZ40" s="122"/>
      <c r="NA40" s="86"/>
      <c r="NB40" s="86"/>
      <c r="NC40" s="86"/>
      <c r="ND40" s="123">
        <f t="shared" si="206"/>
        <v>0</v>
      </c>
      <c r="NE40" s="86"/>
      <c r="NF40" s="86"/>
      <c r="NG40" s="86"/>
      <c r="NH40" s="86"/>
      <c r="NI40" s="156"/>
      <c r="NJ40" s="122"/>
      <c r="NK40" s="86"/>
      <c r="NL40" s="86"/>
      <c r="NM40" s="86"/>
      <c r="NN40" s="123">
        <f t="shared" si="207"/>
        <v>0</v>
      </c>
      <c r="NO40" s="86"/>
      <c r="NP40" s="86"/>
      <c r="NQ40" s="86"/>
      <c r="NR40" s="86"/>
      <c r="NS40" s="156"/>
      <c r="NT40" s="122"/>
      <c r="NU40" s="86"/>
      <c r="NV40" s="86"/>
      <c r="NW40" s="86"/>
      <c r="NX40" s="123">
        <f t="shared" si="208"/>
        <v>0</v>
      </c>
      <c r="NY40" s="86"/>
      <c r="NZ40" s="86"/>
      <c r="OA40" s="86"/>
      <c r="OB40" s="86"/>
      <c r="OC40" s="156"/>
      <c r="OD40" s="122"/>
      <c r="OE40" s="86"/>
      <c r="OF40" s="86"/>
      <c r="OG40" s="86"/>
      <c r="OH40" s="123">
        <f t="shared" si="209"/>
        <v>0</v>
      </c>
      <c r="OI40" s="86"/>
      <c r="OJ40" s="86"/>
      <c r="OK40" s="86"/>
      <c r="OL40" s="86"/>
      <c r="OM40" s="156"/>
      <c r="ON40" s="122"/>
      <c r="OO40" s="86"/>
      <c r="OP40" s="86"/>
      <c r="OQ40" s="86"/>
      <c r="OR40" s="123">
        <f t="shared" si="210"/>
        <v>0</v>
      </c>
      <c r="OS40" s="86"/>
      <c r="OT40" s="86"/>
      <c r="OU40" s="86"/>
      <c r="OV40" s="86"/>
      <c r="OW40" s="156"/>
      <c r="OX40" s="122"/>
      <c r="OY40" s="86"/>
      <c r="OZ40" s="86"/>
      <c r="PA40" s="86"/>
      <c r="PB40" s="123">
        <f t="shared" si="211"/>
        <v>0</v>
      </c>
      <c r="PC40" s="86"/>
      <c r="PD40" s="86"/>
      <c r="PE40" s="86"/>
      <c r="PF40" s="86"/>
      <c r="PG40" s="156"/>
      <c r="PH40" s="122"/>
      <c r="PI40" s="86"/>
      <c r="PJ40" s="86"/>
      <c r="PK40" s="86"/>
      <c r="PL40" s="123">
        <f t="shared" si="212"/>
        <v>0</v>
      </c>
      <c r="PM40" s="86"/>
      <c r="PN40" s="86"/>
      <c r="PO40" s="86"/>
      <c r="PP40" s="86"/>
      <c r="PQ40" s="156"/>
      <c r="PR40" s="122"/>
      <c r="PS40" s="86"/>
      <c r="PT40" s="86"/>
      <c r="PU40" s="86"/>
      <c r="PV40" s="123">
        <f t="shared" si="213"/>
        <v>0</v>
      </c>
      <c r="PW40" s="86"/>
      <c r="PX40" s="86"/>
      <c r="PY40" s="86"/>
      <c r="PZ40" s="86"/>
      <c r="QA40" s="156"/>
      <c r="QB40" s="122"/>
      <c r="QC40" s="86"/>
      <c r="QD40" s="86"/>
      <c r="QE40" s="86"/>
      <c r="QF40" s="123">
        <f t="shared" si="214"/>
        <v>0</v>
      </c>
      <c r="QG40" s="86"/>
      <c r="QH40" s="86"/>
      <c r="QI40" s="86"/>
      <c r="QJ40" s="86"/>
      <c r="QK40" s="156"/>
      <c r="QL40" s="268"/>
      <c r="QM40" s="268"/>
      <c r="QN40" s="268"/>
      <c r="QO40" s="284">
        <f t="shared" si="150"/>
        <v>18</v>
      </c>
      <c r="QP40" s="284">
        <f t="shared" si="151"/>
        <v>71</v>
      </c>
      <c r="QQ40" s="284">
        <f t="shared" si="152"/>
        <v>9</v>
      </c>
      <c r="QR40" s="284">
        <f t="shared" si="153"/>
        <v>241</v>
      </c>
      <c r="QS40" s="284">
        <f t="shared" si="63"/>
        <v>89</v>
      </c>
      <c r="QT40" s="284">
        <f t="shared" si="64"/>
        <v>250</v>
      </c>
      <c r="QU40" s="284">
        <f t="shared" si="154"/>
        <v>27</v>
      </c>
      <c r="QV40" s="290">
        <f t="shared" si="77"/>
        <v>312</v>
      </c>
      <c r="QW40" s="290">
        <f t="shared" si="155"/>
        <v>339</v>
      </c>
      <c r="QX40" s="285">
        <f t="shared" si="156"/>
        <v>0</v>
      </c>
      <c r="QY40" s="285">
        <f t="shared" si="157"/>
        <v>0</v>
      </c>
      <c r="QZ40" s="285">
        <f t="shared" si="158"/>
        <v>0</v>
      </c>
      <c r="RA40" s="285">
        <f t="shared" si="159"/>
        <v>0</v>
      </c>
      <c r="RB40" s="295">
        <f t="shared" si="160"/>
        <v>0</v>
      </c>
    </row>
    <row r="41" ht="16.35" spans="2:470">
      <c r="B41" s="38"/>
      <c r="C41" s="39" t="s">
        <v>128</v>
      </c>
      <c r="D41" s="127">
        <v>6</v>
      </c>
      <c r="E41" s="86">
        <v>24</v>
      </c>
      <c r="F41" s="86"/>
      <c r="G41" s="86"/>
      <c r="H41" s="123">
        <f t="shared" si="167"/>
        <v>30</v>
      </c>
      <c r="I41" s="86"/>
      <c r="J41" s="86"/>
      <c r="K41" s="86"/>
      <c r="L41" s="122"/>
      <c r="M41" s="156"/>
      <c r="N41" s="86"/>
      <c r="O41" s="86"/>
      <c r="P41" s="86"/>
      <c r="Q41" s="86"/>
      <c r="R41" s="123">
        <f t="shared" si="169"/>
        <v>0</v>
      </c>
      <c r="S41" s="86"/>
      <c r="T41" s="86"/>
      <c r="U41" s="86"/>
      <c r="V41" s="86"/>
      <c r="W41" s="156"/>
      <c r="X41" s="122">
        <v>9</v>
      </c>
      <c r="Y41" s="86">
        <v>20</v>
      </c>
      <c r="Z41" s="86"/>
      <c r="AA41" s="86"/>
      <c r="AB41" s="123">
        <f t="shared" si="171"/>
        <v>29</v>
      </c>
      <c r="AC41" s="86"/>
      <c r="AD41" s="86"/>
      <c r="AE41" s="86"/>
      <c r="AF41" s="86"/>
      <c r="AG41" s="156"/>
      <c r="AH41" s="122"/>
      <c r="AI41" s="86">
        <v>27</v>
      </c>
      <c r="AJ41" s="86"/>
      <c r="AK41" s="86"/>
      <c r="AL41" s="123">
        <f t="shared" si="173"/>
        <v>27</v>
      </c>
      <c r="AM41" s="86"/>
      <c r="AN41" s="86"/>
      <c r="AO41" s="86"/>
      <c r="AP41" s="86"/>
      <c r="AQ41" s="156"/>
      <c r="AR41" s="122">
        <v>4</v>
      </c>
      <c r="AS41" s="86">
        <v>8</v>
      </c>
      <c r="AT41" s="86"/>
      <c r="AU41" s="86"/>
      <c r="AV41" s="123">
        <f t="shared" si="175"/>
        <v>12</v>
      </c>
      <c r="AW41" s="86"/>
      <c r="AX41" s="86"/>
      <c r="AY41" s="86"/>
      <c r="AZ41" s="86"/>
      <c r="BA41" s="156"/>
      <c r="BB41" s="122"/>
      <c r="BC41" s="86">
        <v>33</v>
      </c>
      <c r="BD41" s="86"/>
      <c r="BE41" s="86"/>
      <c r="BF41" s="123">
        <f t="shared" si="177"/>
        <v>33</v>
      </c>
      <c r="BG41" s="86"/>
      <c r="BH41" s="86"/>
      <c r="BI41" s="86"/>
      <c r="BJ41" s="86"/>
      <c r="BK41" s="156"/>
      <c r="BL41" s="122"/>
      <c r="BM41" s="86">
        <v>40</v>
      </c>
      <c r="BN41" s="86"/>
      <c r="BO41" s="86"/>
      <c r="BP41" s="123">
        <f t="shared" si="179"/>
        <v>40</v>
      </c>
      <c r="BQ41" s="86"/>
      <c r="BR41" s="86"/>
      <c r="BS41" s="86"/>
      <c r="BT41" s="86"/>
      <c r="BU41" s="156"/>
      <c r="BV41" s="122">
        <v>6</v>
      </c>
      <c r="BW41" s="86">
        <v>15</v>
      </c>
      <c r="BX41" s="86"/>
      <c r="BY41" s="86"/>
      <c r="BZ41" s="123">
        <f>BW41+BY41+BV41+BX41</f>
        <v>21</v>
      </c>
      <c r="CA41" s="86"/>
      <c r="CB41" s="86"/>
      <c r="CC41" s="86"/>
      <c r="CD41" s="86"/>
      <c r="CE41" s="156"/>
      <c r="CF41" s="86">
        <v>3</v>
      </c>
      <c r="CG41" s="86">
        <v>22</v>
      </c>
      <c r="CH41" s="86"/>
      <c r="CI41" s="86"/>
      <c r="CJ41" s="123">
        <f>CF41+CG41+CI41+CH41</f>
        <v>25</v>
      </c>
      <c r="CK41" s="86"/>
      <c r="CL41" s="86"/>
      <c r="CM41" s="86"/>
      <c r="CN41" s="86"/>
      <c r="CO41" s="156"/>
      <c r="CP41" s="122"/>
      <c r="CQ41" s="127">
        <v>27</v>
      </c>
      <c r="CR41" s="86"/>
      <c r="CS41" s="166"/>
      <c r="CT41" s="123">
        <f>CQ41</f>
        <v>27</v>
      </c>
      <c r="CU41" s="86"/>
      <c r="CV41" s="86"/>
      <c r="CW41" s="86"/>
      <c r="CX41" s="86"/>
      <c r="CY41" s="156"/>
      <c r="CZ41" s="122">
        <v>9</v>
      </c>
      <c r="DA41" s="86">
        <v>12</v>
      </c>
      <c r="DB41" s="86"/>
      <c r="DC41" s="86"/>
      <c r="DD41" s="123">
        <f>CZ41+DA41+DB41+DC41</f>
        <v>21</v>
      </c>
      <c r="DE41" s="86"/>
      <c r="DF41" s="86"/>
      <c r="DG41" s="86"/>
      <c r="DH41" s="86"/>
      <c r="DI41" s="156"/>
      <c r="DJ41" s="122"/>
      <c r="DK41" s="86"/>
      <c r="DL41" s="86"/>
      <c r="DM41" s="86"/>
      <c r="DN41" s="123"/>
      <c r="DO41" s="86"/>
      <c r="DP41" s="86"/>
      <c r="DQ41" s="86"/>
      <c r="DR41" s="86"/>
      <c r="DS41" s="154"/>
      <c r="DT41" s="127"/>
      <c r="DU41" s="86"/>
      <c r="DV41" s="86"/>
      <c r="DW41" s="166"/>
      <c r="DX41" s="123"/>
      <c r="DY41" s="86"/>
      <c r="DZ41" s="86"/>
      <c r="EA41" s="86"/>
      <c r="EB41" s="86"/>
      <c r="EC41" s="156"/>
      <c r="ED41" s="122"/>
      <c r="EE41" s="86"/>
      <c r="EF41" s="86"/>
      <c r="EG41" s="86"/>
      <c r="EH41" s="123"/>
      <c r="EI41" s="86"/>
      <c r="EJ41" s="86"/>
      <c r="EK41" s="86"/>
      <c r="EL41" s="86"/>
      <c r="EM41" s="156"/>
      <c r="EN41" s="122"/>
      <c r="EO41" s="86"/>
      <c r="EP41" s="86"/>
      <c r="EQ41" s="86"/>
      <c r="ER41" s="123"/>
      <c r="ES41" s="86"/>
      <c r="ET41" s="86"/>
      <c r="EU41" s="86"/>
      <c r="EV41" s="122"/>
      <c r="EW41" s="156"/>
      <c r="EX41" s="122"/>
      <c r="EY41" s="86"/>
      <c r="EZ41" s="86"/>
      <c r="FA41" s="86"/>
      <c r="FB41" s="123">
        <f t="shared" si="185"/>
        <v>0</v>
      </c>
      <c r="FC41" s="86"/>
      <c r="FD41" s="86"/>
      <c r="FE41" s="86"/>
      <c r="FF41" s="122"/>
      <c r="FG41" s="156"/>
      <c r="FH41" s="122"/>
      <c r="FI41" s="86"/>
      <c r="FJ41" s="86"/>
      <c r="FK41" s="86"/>
      <c r="FL41" s="123">
        <f t="shared" si="186"/>
        <v>0</v>
      </c>
      <c r="FM41" s="86"/>
      <c r="FN41" s="86"/>
      <c r="FO41" s="86"/>
      <c r="FP41" s="86"/>
      <c r="FQ41" s="156"/>
      <c r="FR41" s="122"/>
      <c r="FS41" s="86"/>
      <c r="FT41" s="86"/>
      <c r="FU41" s="86"/>
      <c r="FV41" s="123">
        <f t="shared" si="187"/>
        <v>0</v>
      </c>
      <c r="FW41" s="86"/>
      <c r="FX41" s="86"/>
      <c r="FY41" s="86"/>
      <c r="FZ41" s="86"/>
      <c r="GA41" s="202"/>
      <c r="GB41" s="86"/>
      <c r="GC41" s="86"/>
      <c r="GD41" s="86"/>
      <c r="GE41" s="86"/>
      <c r="GF41" s="123">
        <f t="shared" si="188"/>
        <v>0</v>
      </c>
      <c r="GG41" s="86"/>
      <c r="GH41" s="86"/>
      <c r="GI41" s="86"/>
      <c r="GJ41" s="86"/>
      <c r="GK41" s="156"/>
      <c r="GL41" s="122"/>
      <c r="GM41" s="86"/>
      <c r="GN41" s="86"/>
      <c r="GO41" s="86"/>
      <c r="GP41" s="216"/>
      <c r="GQ41" s="86"/>
      <c r="GR41" s="86"/>
      <c r="GS41" s="86"/>
      <c r="GT41" s="86"/>
      <c r="GU41" s="156"/>
      <c r="GV41" s="122"/>
      <c r="GW41" s="86"/>
      <c r="GX41" s="86"/>
      <c r="GY41" s="86"/>
      <c r="GZ41" s="123">
        <f>GW41</f>
        <v>0</v>
      </c>
      <c r="HA41" s="86"/>
      <c r="HB41" s="86"/>
      <c r="HC41" s="86"/>
      <c r="HD41" s="86"/>
      <c r="HE41" s="156"/>
      <c r="HF41" s="122"/>
      <c r="HG41" s="86"/>
      <c r="HH41" s="127"/>
      <c r="HI41" s="223"/>
      <c r="HJ41" s="166">
        <f t="shared" si="191"/>
        <v>0</v>
      </c>
      <c r="HK41" s="86"/>
      <c r="HL41" s="86"/>
      <c r="HM41" s="86"/>
      <c r="HN41" s="86"/>
      <c r="HO41" s="156"/>
      <c r="HP41" s="122"/>
      <c r="HQ41" s="86"/>
      <c r="HR41" s="86"/>
      <c r="HS41" s="86"/>
      <c r="HT41" s="123">
        <f t="shared" si="192"/>
        <v>0</v>
      </c>
      <c r="HU41" s="86"/>
      <c r="HV41" s="86"/>
      <c r="HW41" s="86"/>
      <c r="HX41" s="86"/>
      <c r="HY41" s="156"/>
      <c r="HZ41" s="122"/>
      <c r="IA41" s="86"/>
      <c r="IB41" s="86"/>
      <c r="IC41" s="86"/>
      <c r="ID41" s="123"/>
      <c r="IE41" s="86"/>
      <c r="IF41" s="86"/>
      <c r="IG41" s="86"/>
      <c r="IH41" s="86"/>
      <c r="II41" s="154"/>
      <c r="IJ41" s="127"/>
      <c r="IK41" s="86"/>
      <c r="IL41" s="86"/>
      <c r="IM41" s="166"/>
      <c r="IN41" s="123">
        <f>IJ41+IK41</f>
        <v>0</v>
      </c>
      <c r="IO41" s="86"/>
      <c r="IP41" s="86"/>
      <c r="IQ41" s="86"/>
      <c r="IR41" s="86"/>
      <c r="IS41" s="156"/>
      <c r="IT41" s="122"/>
      <c r="IU41" s="86"/>
      <c r="IV41" s="86"/>
      <c r="IW41" s="86"/>
      <c r="IX41" s="123"/>
      <c r="IY41" s="86"/>
      <c r="IZ41" s="86"/>
      <c r="JA41" s="86"/>
      <c r="JB41" s="86"/>
      <c r="JC41" s="156"/>
      <c r="JD41" s="122"/>
      <c r="JE41" s="86"/>
      <c r="JF41" s="86"/>
      <c r="JG41" s="86"/>
      <c r="JH41" s="123">
        <f t="shared" si="196"/>
        <v>0</v>
      </c>
      <c r="JI41" s="86"/>
      <c r="JJ41" s="86"/>
      <c r="JK41" s="86"/>
      <c r="JL41" s="86"/>
      <c r="JM41" s="156"/>
      <c r="JN41" s="122"/>
      <c r="JO41" s="86"/>
      <c r="JP41" s="86"/>
      <c r="JQ41" s="86"/>
      <c r="JR41" s="123">
        <f>JN41+JO41</f>
        <v>0</v>
      </c>
      <c r="JS41" s="86"/>
      <c r="JT41" s="86"/>
      <c r="JU41" s="86"/>
      <c r="JV41" s="86"/>
      <c r="JW41" s="156"/>
      <c r="JX41" s="122"/>
      <c r="JY41" s="86"/>
      <c r="JZ41" s="86"/>
      <c r="KA41" s="86"/>
      <c r="KB41" s="123">
        <f t="shared" si="198"/>
        <v>0</v>
      </c>
      <c r="KC41" s="86"/>
      <c r="KD41" s="86"/>
      <c r="KE41" s="86"/>
      <c r="KF41" s="86"/>
      <c r="KG41" s="156"/>
      <c r="KH41" s="122"/>
      <c r="KI41" s="86"/>
      <c r="KJ41" s="86"/>
      <c r="KK41" s="86"/>
      <c r="KL41" s="123">
        <f>KI41</f>
        <v>0</v>
      </c>
      <c r="KM41" s="86"/>
      <c r="KN41" s="86"/>
      <c r="KO41" s="86"/>
      <c r="KP41" s="86"/>
      <c r="KQ41" s="156"/>
      <c r="KR41" s="122"/>
      <c r="KS41" s="86"/>
      <c r="KT41" s="86"/>
      <c r="KU41" s="86"/>
      <c r="KV41" s="123">
        <f>KS41</f>
        <v>0</v>
      </c>
      <c r="KW41" s="86"/>
      <c r="KX41" s="86"/>
      <c r="KY41" s="86"/>
      <c r="KZ41" s="86"/>
      <c r="LA41" s="156"/>
      <c r="LB41" s="122"/>
      <c r="LC41" s="86"/>
      <c r="LD41" s="86"/>
      <c r="LE41" s="86"/>
      <c r="LF41" s="123">
        <f>LB41+LC41</f>
        <v>0</v>
      </c>
      <c r="LG41" s="86"/>
      <c r="LH41" s="86"/>
      <c r="LI41" s="86"/>
      <c r="LJ41" s="86"/>
      <c r="LK41" s="156"/>
      <c r="LL41" s="122"/>
      <c r="LM41" s="86"/>
      <c r="LN41" s="86"/>
      <c r="LO41" s="86"/>
      <c r="LP41" s="123">
        <f>LM41</f>
        <v>0</v>
      </c>
      <c r="LQ41" s="86"/>
      <c r="LR41" s="86"/>
      <c r="LS41" s="86"/>
      <c r="LT41" s="86"/>
      <c r="LU41" s="154"/>
      <c r="LV41" s="127"/>
      <c r="LW41" s="86"/>
      <c r="LX41" s="86"/>
      <c r="LY41" s="86"/>
      <c r="LZ41" s="123"/>
      <c r="MA41" s="86"/>
      <c r="MB41" s="86"/>
      <c r="MC41" s="86"/>
      <c r="MD41" s="86"/>
      <c r="ME41" s="154"/>
      <c r="MF41" s="122"/>
      <c r="MG41" s="86"/>
      <c r="MH41" s="86"/>
      <c r="MI41" s="86"/>
      <c r="MJ41" s="123">
        <f>MF41+MG41</f>
        <v>0</v>
      </c>
      <c r="MK41" s="86"/>
      <c r="ML41" s="86"/>
      <c r="MM41" s="86"/>
      <c r="MN41" s="86"/>
      <c r="MO41" s="156"/>
      <c r="MP41" s="86"/>
      <c r="MQ41" s="86"/>
      <c r="MR41" s="86"/>
      <c r="MS41" s="86"/>
      <c r="MT41" s="123">
        <f>MQ41</f>
        <v>0</v>
      </c>
      <c r="MU41" s="86"/>
      <c r="MV41" s="86"/>
      <c r="MW41" s="86"/>
      <c r="MX41" s="86"/>
      <c r="MY41" s="156"/>
      <c r="MZ41" s="122"/>
      <c r="NA41" s="86"/>
      <c r="NB41" s="86"/>
      <c r="NC41" s="86"/>
      <c r="ND41" s="123"/>
      <c r="NE41" s="86"/>
      <c r="NF41" s="86"/>
      <c r="NG41" s="86"/>
      <c r="NH41" s="86"/>
      <c r="NI41" s="156"/>
      <c r="NJ41" s="122"/>
      <c r="NK41" s="86"/>
      <c r="NL41" s="86"/>
      <c r="NM41" s="86"/>
      <c r="NN41" s="123"/>
      <c r="NO41" s="86"/>
      <c r="NP41" s="86"/>
      <c r="NQ41" s="86"/>
      <c r="NR41" s="86"/>
      <c r="NS41" s="156"/>
      <c r="NT41" s="122"/>
      <c r="NU41" s="86"/>
      <c r="NV41" s="86"/>
      <c r="NW41" s="86"/>
      <c r="NX41" s="123">
        <f>NT41+NU41</f>
        <v>0</v>
      </c>
      <c r="NY41" s="86"/>
      <c r="NZ41" s="86"/>
      <c r="OA41" s="86"/>
      <c r="OB41" s="86"/>
      <c r="OC41" s="156"/>
      <c r="OD41" s="258"/>
      <c r="OE41" s="178"/>
      <c r="OF41" s="178"/>
      <c r="OG41" s="178"/>
      <c r="OH41" s="123">
        <f t="shared" si="209"/>
        <v>0</v>
      </c>
      <c r="OI41" s="86"/>
      <c r="OJ41" s="86"/>
      <c r="OK41" s="86"/>
      <c r="OL41" s="86"/>
      <c r="OM41" s="156"/>
      <c r="ON41" s="122"/>
      <c r="OO41" s="86"/>
      <c r="OP41" s="86"/>
      <c r="OQ41" s="86"/>
      <c r="OR41" s="123">
        <f t="shared" si="210"/>
        <v>0</v>
      </c>
      <c r="OS41" s="86"/>
      <c r="OT41" s="86"/>
      <c r="OU41" s="86"/>
      <c r="OV41" s="86"/>
      <c r="OW41" s="156"/>
      <c r="OX41" s="122"/>
      <c r="OY41" s="86"/>
      <c r="OZ41" s="86"/>
      <c r="PA41" s="86"/>
      <c r="PB41" s="123">
        <f t="shared" si="211"/>
        <v>0</v>
      </c>
      <c r="PC41" s="86"/>
      <c r="PD41" s="86"/>
      <c r="PE41" s="86"/>
      <c r="PF41" s="86"/>
      <c r="PG41" s="156"/>
      <c r="PH41" s="122"/>
      <c r="PI41" s="86"/>
      <c r="PJ41" s="86"/>
      <c r="PK41" s="86"/>
      <c r="PL41" s="123">
        <f t="shared" si="212"/>
        <v>0</v>
      </c>
      <c r="PM41" s="86"/>
      <c r="PN41" s="86"/>
      <c r="PO41" s="86"/>
      <c r="PP41" s="86"/>
      <c r="PQ41" s="156"/>
      <c r="PR41" s="122"/>
      <c r="PS41" s="86"/>
      <c r="PT41" s="86"/>
      <c r="PU41" s="86"/>
      <c r="PV41" s="123">
        <f t="shared" si="213"/>
        <v>0</v>
      </c>
      <c r="PW41" s="86"/>
      <c r="PX41" s="86"/>
      <c r="PY41" s="86"/>
      <c r="PZ41" s="86"/>
      <c r="QA41" s="156"/>
      <c r="QB41" s="122"/>
      <c r="QC41" s="86"/>
      <c r="QD41" s="86"/>
      <c r="QE41" s="86"/>
      <c r="QF41" s="123">
        <f t="shared" si="214"/>
        <v>0</v>
      </c>
      <c r="QG41" s="86"/>
      <c r="QH41" s="86"/>
      <c r="QI41" s="86"/>
      <c r="QJ41" s="86"/>
      <c r="QK41" s="156"/>
      <c r="QL41" s="268"/>
      <c r="QM41" s="268"/>
      <c r="QN41" s="268"/>
      <c r="QO41" s="287">
        <f t="shared" si="150"/>
        <v>37</v>
      </c>
      <c r="QP41" s="287">
        <f t="shared" si="151"/>
        <v>228</v>
      </c>
      <c r="QQ41" s="287">
        <f t="shared" si="152"/>
        <v>0</v>
      </c>
      <c r="QR41" s="287">
        <f t="shared" si="153"/>
        <v>0</v>
      </c>
      <c r="QS41" s="291">
        <f t="shared" si="63"/>
        <v>265</v>
      </c>
      <c r="QT41" s="291">
        <f t="shared" si="64"/>
        <v>0</v>
      </c>
      <c r="QU41" s="284">
        <f t="shared" ref="QU41:QU68" si="228">QO41+QQ41</f>
        <v>37</v>
      </c>
      <c r="QV41" s="290">
        <f t="shared" ref="QV41:QV68" si="229">QP41+QR41</f>
        <v>228</v>
      </c>
      <c r="QW41" s="287">
        <f t="shared" si="155"/>
        <v>265</v>
      </c>
      <c r="QX41" s="287">
        <f t="shared" si="156"/>
        <v>0</v>
      </c>
      <c r="QY41" s="287">
        <f t="shared" si="157"/>
        <v>0</v>
      </c>
      <c r="QZ41" s="287">
        <f t="shared" si="158"/>
        <v>0</v>
      </c>
      <c r="RA41" s="287">
        <f t="shared" si="159"/>
        <v>0</v>
      </c>
      <c r="RB41" s="295">
        <f t="shared" si="160"/>
        <v>0</v>
      </c>
    </row>
    <row r="42" ht="16.35" spans="2:470">
      <c r="B42" s="38"/>
      <c r="C42" s="39" t="s">
        <v>180</v>
      </c>
      <c r="D42" s="136"/>
      <c r="E42" s="125">
        <v>18</v>
      </c>
      <c r="F42" s="125"/>
      <c r="G42" s="125"/>
      <c r="H42" s="123">
        <f t="shared" si="167"/>
        <v>18</v>
      </c>
      <c r="I42" s="125"/>
      <c r="J42" s="125"/>
      <c r="K42" s="125"/>
      <c r="L42" s="124"/>
      <c r="M42" s="163"/>
      <c r="N42" s="125"/>
      <c r="O42" s="125">
        <v>45</v>
      </c>
      <c r="P42" s="125"/>
      <c r="Q42" s="125"/>
      <c r="R42" s="168">
        <f t="shared" si="169"/>
        <v>45</v>
      </c>
      <c r="S42" s="125"/>
      <c r="T42" s="125"/>
      <c r="U42" s="125"/>
      <c r="V42" s="125"/>
      <c r="W42" s="163"/>
      <c r="X42" s="124"/>
      <c r="Y42" s="125">
        <v>36</v>
      </c>
      <c r="Z42" s="125"/>
      <c r="AA42" s="125"/>
      <c r="AB42" s="168">
        <f t="shared" si="171"/>
        <v>36</v>
      </c>
      <c r="AC42" s="125"/>
      <c r="AD42" s="125"/>
      <c r="AE42" s="125"/>
      <c r="AF42" s="125"/>
      <c r="AG42" s="163"/>
      <c r="AH42" s="124"/>
      <c r="AI42" s="125">
        <v>48</v>
      </c>
      <c r="AJ42" s="125"/>
      <c r="AK42" s="125"/>
      <c r="AL42" s="168">
        <f t="shared" si="173"/>
        <v>48</v>
      </c>
      <c r="AM42" s="125"/>
      <c r="AN42" s="125"/>
      <c r="AO42" s="125"/>
      <c r="AP42" s="125"/>
      <c r="AQ42" s="163"/>
      <c r="AR42" s="124">
        <v>9</v>
      </c>
      <c r="AS42" s="125">
        <v>30</v>
      </c>
      <c r="AT42" s="125"/>
      <c r="AU42" s="125"/>
      <c r="AV42" s="168">
        <f t="shared" si="175"/>
        <v>39</v>
      </c>
      <c r="AW42" s="125"/>
      <c r="AX42" s="125"/>
      <c r="AY42" s="125"/>
      <c r="AZ42" s="125"/>
      <c r="BA42" s="163"/>
      <c r="BB42" s="124">
        <v>2</v>
      </c>
      <c r="BC42" s="125">
        <v>39</v>
      </c>
      <c r="BD42" s="125"/>
      <c r="BE42" s="125"/>
      <c r="BF42" s="168">
        <f t="shared" si="177"/>
        <v>41</v>
      </c>
      <c r="BG42" s="125"/>
      <c r="BH42" s="125"/>
      <c r="BI42" s="125"/>
      <c r="BJ42" s="125"/>
      <c r="BK42" s="163"/>
      <c r="BL42" s="124">
        <v>2</v>
      </c>
      <c r="BM42" s="125">
        <v>45</v>
      </c>
      <c r="BN42" s="125"/>
      <c r="BO42" s="125"/>
      <c r="BP42" s="168">
        <f t="shared" si="179"/>
        <v>47</v>
      </c>
      <c r="BQ42" s="125"/>
      <c r="BR42" s="125"/>
      <c r="BS42" s="125"/>
      <c r="BT42" s="125"/>
      <c r="BU42" s="163"/>
      <c r="BV42" s="124"/>
      <c r="BW42" s="125">
        <v>27</v>
      </c>
      <c r="BX42" s="125"/>
      <c r="BY42" s="125"/>
      <c r="BZ42" s="123">
        <f>BW42+BY42+BV42+BX42</f>
        <v>27</v>
      </c>
      <c r="CA42" s="125"/>
      <c r="CB42" s="125"/>
      <c r="CC42" s="125"/>
      <c r="CD42" s="125"/>
      <c r="CE42" s="163"/>
      <c r="CF42" s="125"/>
      <c r="CG42" s="125">
        <v>30</v>
      </c>
      <c r="CH42" s="125"/>
      <c r="CI42" s="125"/>
      <c r="CJ42" s="123">
        <f>CF42+CG42+CI42+CH42</f>
        <v>30</v>
      </c>
      <c r="CK42" s="125"/>
      <c r="CL42" s="125"/>
      <c r="CM42" s="125"/>
      <c r="CN42" s="125"/>
      <c r="CO42" s="163"/>
      <c r="CP42" s="124"/>
      <c r="CQ42" s="136">
        <v>29</v>
      </c>
      <c r="CR42" s="125"/>
      <c r="CS42" s="167"/>
      <c r="CT42" s="168">
        <f>CP42+CQ42</f>
        <v>29</v>
      </c>
      <c r="CU42" s="125"/>
      <c r="CV42" s="125"/>
      <c r="CW42" s="125"/>
      <c r="CX42" s="125"/>
      <c r="CY42" s="163"/>
      <c r="CZ42" s="124"/>
      <c r="DA42" s="125">
        <v>33</v>
      </c>
      <c r="DB42" s="125"/>
      <c r="DC42" s="125"/>
      <c r="DD42" s="168">
        <f t="shared" ref="DD42:DD53" si="230">CZ42+DA42+DB42+DC42</f>
        <v>33</v>
      </c>
      <c r="DE42" s="125"/>
      <c r="DF42" s="125"/>
      <c r="DG42" s="125"/>
      <c r="DH42" s="125"/>
      <c r="DI42" s="163"/>
      <c r="DJ42" s="124"/>
      <c r="DK42" s="125"/>
      <c r="DL42" s="125"/>
      <c r="DM42" s="125"/>
      <c r="DN42" s="168">
        <f t="shared" ref="DN42:DN68" si="231">DJ42+DK42+DL42+DM42</f>
        <v>0</v>
      </c>
      <c r="DO42" s="125"/>
      <c r="DP42" s="125"/>
      <c r="DQ42" s="125"/>
      <c r="DR42" s="125"/>
      <c r="DS42" s="155"/>
      <c r="DT42" s="136"/>
      <c r="DU42" s="125"/>
      <c r="DV42" s="125"/>
      <c r="DW42" s="167"/>
      <c r="DX42" s="168">
        <f t="shared" ref="DX42:DX55" si="232">DT42+DU42+DV42+DW42</f>
        <v>0</v>
      </c>
      <c r="DY42" s="125"/>
      <c r="DZ42" s="125"/>
      <c r="EA42" s="125"/>
      <c r="EB42" s="125"/>
      <c r="EC42" s="163"/>
      <c r="ED42" s="124"/>
      <c r="EE42" s="125"/>
      <c r="EF42" s="125"/>
      <c r="EG42" s="125"/>
      <c r="EH42" s="168">
        <f t="shared" ref="EH42:EH68" si="233">ED42+EE42+EF42+EG42</f>
        <v>0</v>
      </c>
      <c r="EI42" s="125"/>
      <c r="EJ42" s="125"/>
      <c r="EK42" s="125"/>
      <c r="EL42" s="125"/>
      <c r="EM42" s="163"/>
      <c r="EN42" s="124"/>
      <c r="EO42" s="125"/>
      <c r="EP42" s="125"/>
      <c r="EQ42" s="125"/>
      <c r="ER42" s="168">
        <f t="shared" ref="ER42:ER68" si="234">EN42+EO42+EP42+EQ42</f>
        <v>0</v>
      </c>
      <c r="ES42" s="125"/>
      <c r="ET42" s="125"/>
      <c r="EU42" s="125"/>
      <c r="EV42" s="124"/>
      <c r="EW42" s="163"/>
      <c r="EX42" s="124"/>
      <c r="EY42" s="125"/>
      <c r="EZ42" s="125"/>
      <c r="FA42" s="125"/>
      <c r="FB42" s="168">
        <f t="shared" ref="FB42:FB68" si="235">SUM(EX42:FA42)</f>
        <v>0</v>
      </c>
      <c r="FC42" s="125"/>
      <c r="FD42" s="125"/>
      <c r="FE42" s="125"/>
      <c r="FF42" s="124"/>
      <c r="FG42" s="163"/>
      <c r="FH42" s="124"/>
      <c r="FI42" s="125"/>
      <c r="FJ42" s="125"/>
      <c r="FK42" s="125"/>
      <c r="FL42" s="168">
        <f t="shared" ref="FL42:FL68" si="236">SUM(FH42:FK42)</f>
        <v>0</v>
      </c>
      <c r="FM42" s="125"/>
      <c r="FN42" s="125"/>
      <c r="FO42" s="125"/>
      <c r="FP42" s="125"/>
      <c r="FQ42" s="163"/>
      <c r="FR42" s="124"/>
      <c r="FS42" s="125"/>
      <c r="FT42" s="125"/>
      <c r="FU42" s="125"/>
      <c r="FV42" s="168">
        <f t="shared" ref="FV42:FV68" si="237">SUM(FR42:FU42)</f>
        <v>0</v>
      </c>
      <c r="FW42" s="125"/>
      <c r="FX42" s="125"/>
      <c r="FY42" s="125"/>
      <c r="FZ42" s="125"/>
      <c r="GA42" s="203"/>
      <c r="GB42" s="125"/>
      <c r="GC42" s="125"/>
      <c r="GD42" s="125"/>
      <c r="GE42" s="125"/>
      <c r="GF42" s="168">
        <f t="shared" ref="GF42:GF68" si="238">SUM(GB42:GE42)</f>
        <v>0</v>
      </c>
      <c r="GG42" s="125"/>
      <c r="GH42" s="125"/>
      <c r="GI42" s="125"/>
      <c r="GJ42" s="125"/>
      <c r="GK42" s="163"/>
      <c r="GL42" s="124"/>
      <c r="GM42" s="125"/>
      <c r="GN42" s="125"/>
      <c r="GO42" s="125"/>
      <c r="GP42" s="220">
        <f t="shared" ref="GP42:GP68" si="239">SUM(GL42:GO42)</f>
        <v>0</v>
      </c>
      <c r="GQ42" s="125"/>
      <c r="GR42" s="125"/>
      <c r="GS42" s="125"/>
      <c r="GT42" s="125"/>
      <c r="GU42" s="163"/>
      <c r="GV42" s="124"/>
      <c r="GW42" s="125"/>
      <c r="GX42" s="125"/>
      <c r="GY42" s="125"/>
      <c r="GZ42" s="168">
        <f t="shared" ref="GZ42:GZ68" si="240">SUM(GV42:GY42)</f>
        <v>0</v>
      </c>
      <c r="HA42" s="125"/>
      <c r="HB42" s="125"/>
      <c r="HC42" s="125"/>
      <c r="HD42" s="125"/>
      <c r="HE42" s="163"/>
      <c r="HF42" s="124"/>
      <c r="HG42" s="125"/>
      <c r="HH42" s="136"/>
      <c r="HI42" s="229"/>
      <c r="HJ42" s="167">
        <f t="shared" ref="HJ42:HJ68" si="241">SUM(HF42:HI42)</f>
        <v>0</v>
      </c>
      <c r="HK42" s="125"/>
      <c r="HL42" s="125"/>
      <c r="HM42" s="125"/>
      <c r="HN42" s="125"/>
      <c r="HO42" s="163"/>
      <c r="HP42" s="124"/>
      <c r="HQ42" s="125"/>
      <c r="HR42" s="125"/>
      <c r="HS42" s="125"/>
      <c r="HT42" s="168">
        <f t="shared" ref="HT42:HT68" si="242">SUM(HP42:HS42)</f>
        <v>0</v>
      </c>
      <c r="HU42" s="125"/>
      <c r="HV42" s="125"/>
      <c r="HW42" s="125"/>
      <c r="HX42" s="125"/>
      <c r="HY42" s="163"/>
      <c r="HZ42" s="124"/>
      <c r="IA42" s="125"/>
      <c r="IB42" s="125"/>
      <c r="IC42" s="125"/>
      <c r="ID42" s="168">
        <f t="shared" ref="ID42:ID68" si="243">SUM(HZ42:IC42)</f>
        <v>0</v>
      </c>
      <c r="IE42" s="125"/>
      <c r="IF42" s="125"/>
      <c r="IG42" s="125"/>
      <c r="IH42" s="125"/>
      <c r="II42" s="155"/>
      <c r="IJ42" s="136"/>
      <c r="IK42" s="125"/>
      <c r="IL42" s="125"/>
      <c r="IM42" s="167"/>
      <c r="IN42" s="168">
        <f t="shared" ref="IN42:IN68" si="244">SUM(IJ42:IM42)</f>
        <v>0</v>
      </c>
      <c r="IO42" s="125"/>
      <c r="IP42" s="125"/>
      <c r="IQ42" s="125"/>
      <c r="IR42" s="125"/>
      <c r="IS42" s="163"/>
      <c r="IT42" s="124"/>
      <c r="IU42" s="125"/>
      <c r="IV42" s="125"/>
      <c r="IW42" s="125"/>
      <c r="IX42" s="168">
        <f t="shared" ref="IX42:IX68" si="245">SUM(IT42:IW42)</f>
        <v>0</v>
      </c>
      <c r="IY42" s="125"/>
      <c r="IZ42" s="125"/>
      <c r="JA42" s="125"/>
      <c r="JB42" s="125"/>
      <c r="JC42" s="163"/>
      <c r="JD42" s="124"/>
      <c r="JE42" s="125"/>
      <c r="JF42" s="125"/>
      <c r="JG42" s="125"/>
      <c r="JH42" s="168">
        <f t="shared" si="196"/>
        <v>0</v>
      </c>
      <c r="JI42" s="125"/>
      <c r="JJ42" s="125"/>
      <c r="JK42" s="125"/>
      <c r="JL42" s="125"/>
      <c r="JM42" s="163"/>
      <c r="JN42" s="124"/>
      <c r="JO42" s="125"/>
      <c r="JP42" s="125"/>
      <c r="JQ42" s="125"/>
      <c r="JR42" s="168">
        <f t="shared" ref="JR42:JR68" si="246">SUM(JN42:JQ42)</f>
        <v>0</v>
      </c>
      <c r="JS42" s="125"/>
      <c r="JT42" s="125"/>
      <c r="JU42" s="125"/>
      <c r="JV42" s="125"/>
      <c r="JW42" s="163"/>
      <c r="JX42" s="124"/>
      <c r="JY42" s="125"/>
      <c r="JZ42" s="125"/>
      <c r="KA42" s="125"/>
      <c r="KB42" s="168">
        <f t="shared" ref="KB42:KB68" si="247">SUM(JX42:KA42)</f>
        <v>0</v>
      </c>
      <c r="KC42" s="125"/>
      <c r="KD42" s="125"/>
      <c r="KE42" s="125"/>
      <c r="KF42" s="125"/>
      <c r="KG42" s="163"/>
      <c r="KH42" s="124"/>
      <c r="KI42" s="125"/>
      <c r="KJ42" s="125"/>
      <c r="KK42" s="125"/>
      <c r="KL42" s="168">
        <f t="shared" ref="KL42:KL68" si="248">SUM(KH42:KK42)</f>
        <v>0</v>
      </c>
      <c r="KM42" s="125"/>
      <c r="KN42" s="125"/>
      <c r="KO42" s="125"/>
      <c r="KP42" s="125"/>
      <c r="KQ42" s="163"/>
      <c r="KR42" s="124"/>
      <c r="KS42" s="125"/>
      <c r="KT42" s="125"/>
      <c r="KU42" s="125"/>
      <c r="KV42" s="168">
        <f t="shared" ref="KV42:KV68" si="249">SUM(KR42:KU42)</f>
        <v>0</v>
      </c>
      <c r="KW42" s="125"/>
      <c r="KX42" s="125"/>
      <c r="KY42" s="125"/>
      <c r="KZ42" s="125"/>
      <c r="LA42" s="163"/>
      <c r="LB42" s="124"/>
      <c r="LC42" s="125"/>
      <c r="LD42" s="125"/>
      <c r="LE42" s="125"/>
      <c r="LF42" s="168">
        <f t="shared" ref="LF42:LF68" si="250">SUM(LB42:LE42)</f>
        <v>0</v>
      </c>
      <c r="LG42" s="125"/>
      <c r="LH42" s="125"/>
      <c r="LI42" s="125"/>
      <c r="LJ42" s="125"/>
      <c r="LK42" s="163"/>
      <c r="LL42" s="124"/>
      <c r="LM42" s="125"/>
      <c r="LN42" s="125"/>
      <c r="LO42" s="125"/>
      <c r="LP42" s="168">
        <f t="shared" ref="LP42:LP68" si="251">SUM(LL42:LO42)</f>
        <v>0</v>
      </c>
      <c r="LQ42" s="125"/>
      <c r="LR42" s="125"/>
      <c r="LS42" s="125"/>
      <c r="LT42" s="125"/>
      <c r="LU42" s="155"/>
      <c r="LV42" s="136"/>
      <c r="LW42" s="125"/>
      <c r="LX42" s="125"/>
      <c r="LY42" s="125"/>
      <c r="LZ42" s="168">
        <f t="shared" ref="LZ42:LZ68" si="252">SUM(LV42:LY42)</f>
        <v>0</v>
      </c>
      <c r="MA42" s="125"/>
      <c r="MB42" s="125"/>
      <c r="MC42" s="125"/>
      <c r="MD42" s="125"/>
      <c r="ME42" s="155"/>
      <c r="MF42" s="124"/>
      <c r="MG42" s="125"/>
      <c r="MH42" s="125"/>
      <c r="MI42" s="125"/>
      <c r="MJ42" s="168">
        <f t="shared" ref="MJ42:MJ68" si="253">SUM(MF42:MI42)</f>
        <v>0</v>
      </c>
      <c r="MK42" s="125"/>
      <c r="ML42" s="125"/>
      <c r="MM42" s="125"/>
      <c r="MN42" s="125"/>
      <c r="MO42" s="163"/>
      <c r="MP42" s="125"/>
      <c r="MQ42" s="125"/>
      <c r="MR42" s="125"/>
      <c r="MS42" s="125"/>
      <c r="MT42" s="168">
        <f t="shared" ref="MT42:MT68" si="254">SUM(MP42:MS42)</f>
        <v>0</v>
      </c>
      <c r="MU42" s="125"/>
      <c r="MV42" s="125"/>
      <c r="MW42" s="125"/>
      <c r="MX42" s="125"/>
      <c r="MY42" s="163"/>
      <c r="MZ42" s="124"/>
      <c r="NA42" s="125"/>
      <c r="NB42" s="125"/>
      <c r="NC42" s="125"/>
      <c r="ND42" s="168">
        <f t="shared" ref="ND42:ND68" si="255">SUM(MZ42:NC42)</f>
        <v>0</v>
      </c>
      <c r="NE42" s="125">
        <v>0</v>
      </c>
      <c r="NF42" s="125"/>
      <c r="NG42" s="125">
        <v>0</v>
      </c>
      <c r="NH42" s="125">
        <v>0</v>
      </c>
      <c r="NI42" s="163"/>
      <c r="NJ42" s="124"/>
      <c r="NK42" s="125"/>
      <c r="NL42" s="125"/>
      <c r="NM42" s="125"/>
      <c r="NN42" s="168">
        <f t="shared" ref="NN42:NN68" si="256">SUM(NJ42:NM42)</f>
        <v>0</v>
      </c>
      <c r="NO42" s="125"/>
      <c r="NP42" s="125"/>
      <c r="NQ42" s="125"/>
      <c r="NR42" s="125"/>
      <c r="NS42" s="163"/>
      <c r="NT42" s="124"/>
      <c r="NU42" s="125"/>
      <c r="NV42" s="125"/>
      <c r="NW42" s="125"/>
      <c r="NX42" s="168">
        <f t="shared" ref="NX42:NX68" si="257">SUM(NT42:NW42)</f>
        <v>0</v>
      </c>
      <c r="NY42" s="125"/>
      <c r="NZ42" s="125"/>
      <c r="OA42" s="125"/>
      <c r="OB42" s="125"/>
      <c r="OC42" s="163"/>
      <c r="OD42" s="124"/>
      <c r="OE42" s="125"/>
      <c r="OF42" s="125"/>
      <c r="OG42" s="125"/>
      <c r="OH42" s="168">
        <f t="shared" ref="OH42:OH68" si="258">SUM(OD42:OG42)</f>
        <v>0</v>
      </c>
      <c r="OI42" s="125"/>
      <c r="OJ42" s="125"/>
      <c r="OK42" s="125"/>
      <c r="OL42" s="125"/>
      <c r="OM42" s="163"/>
      <c r="ON42" s="124"/>
      <c r="OO42" s="125"/>
      <c r="OP42" s="125"/>
      <c r="OQ42" s="125"/>
      <c r="OR42" s="123">
        <f t="shared" ref="OR42:OR68" si="259">SUM(ON42:OQ42)</f>
        <v>0</v>
      </c>
      <c r="OS42" s="125"/>
      <c r="OT42" s="125"/>
      <c r="OU42" s="125"/>
      <c r="OV42" s="125"/>
      <c r="OW42" s="163"/>
      <c r="OX42" s="124"/>
      <c r="OY42" s="125"/>
      <c r="OZ42" s="125"/>
      <c r="PA42" s="125"/>
      <c r="PB42" s="168">
        <f t="shared" ref="PB42:PB68" si="260">SUM(OX42:PA42)</f>
        <v>0</v>
      </c>
      <c r="PC42" s="125"/>
      <c r="PD42" s="125"/>
      <c r="PE42" s="125"/>
      <c r="PF42" s="125"/>
      <c r="PG42" s="163"/>
      <c r="PH42" s="124"/>
      <c r="PI42" s="125"/>
      <c r="PJ42" s="125"/>
      <c r="PK42" s="125"/>
      <c r="PL42" s="168">
        <f t="shared" ref="PL42:PL68" si="261">SUM(PH42:PK42)</f>
        <v>0</v>
      </c>
      <c r="PM42" s="125"/>
      <c r="PN42" s="125"/>
      <c r="PO42" s="125"/>
      <c r="PP42" s="125"/>
      <c r="PQ42" s="163"/>
      <c r="PR42" s="124"/>
      <c r="PS42" s="125"/>
      <c r="PT42" s="125"/>
      <c r="PU42" s="125"/>
      <c r="PV42" s="168">
        <f t="shared" ref="PV42:PV68" si="262">SUM(PR42:PU42)</f>
        <v>0</v>
      </c>
      <c r="PW42" s="125"/>
      <c r="PX42" s="125"/>
      <c r="PY42" s="125"/>
      <c r="PZ42" s="125"/>
      <c r="QA42" s="163"/>
      <c r="QB42" s="124"/>
      <c r="QC42" s="125"/>
      <c r="QD42" s="125"/>
      <c r="QE42" s="125"/>
      <c r="QF42" s="168">
        <f t="shared" ref="QF42:QF68" si="263">SUM(QB42:QE42)</f>
        <v>0</v>
      </c>
      <c r="QG42" s="125"/>
      <c r="QH42" s="125"/>
      <c r="QI42" s="125"/>
      <c r="QJ42" s="125"/>
      <c r="QK42" s="163"/>
      <c r="QL42" s="268"/>
      <c r="QM42" s="268"/>
      <c r="QN42" s="268"/>
      <c r="QO42" s="284">
        <f t="shared" si="150"/>
        <v>13</v>
      </c>
      <c r="QP42" s="284">
        <f t="shared" si="151"/>
        <v>380</v>
      </c>
      <c r="QQ42" s="284">
        <f t="shared" si="152"/>
        <v>0</v>
      </c>
      <c r="QR42" s="284">
        <f t="shared" si="153"/>
        <v>0</v>
      </c>
      <c r="QS42" s="291">
        <f t="shared" ref="QS42:QS68" si="264">QO42+QP42</f>
        <v>393</v>
      </c>
      <c r="QT42" s="291">
        <f t="shared" ref="QT42:QT68" si="265">QQ42+QR42</f>
        <v>0</v>
      </c>
      <c r="QU42" s="284">
        <f t="shared" si="228"/>
        <v>13</v>
      </c>
      <c r="QV42" s="290">
        <f t="shared" si="229"/>
        <v>380</v>
      </c>
      <c r="QW42" s="285">
        <f t="shared" si="155"/>
        <v>393</v>
      </c>
      <c r="QX42" s="285">
        <f t="shared" si="156"/>
        <v>0</v>
      </c>
      <c r="QY42" s="285"/>
      <c r="QZ42" s="285">
        <f t="shared" si="158"/>
        <v>0</v>
      </c>
      <c r="RA42" s="285">
        <f t="shared" si="159"/>
        <v>0</v>
      </c>
      <c r="RB42" s="295">
        <f t="shared" si="160"/>
        <v>0</v>
      </c>
    </row>
    <row r="43" s="93" customFormat="1" ht="16.35" spans="2:470">
      <c r="B43" s="35" t="s">
        <v>98</v>
      </c>
      <c r="C43" s="36"/>
      <c r="D43" s="126">
        <f>SUM(D44:D46)</f>
        <v>5</v>
      </c>
      <c r="E43" s="126">
        <f>SUM(E44:E46)</f>
        <v>4</v>
      </c>
      <c r="F43" s="126">
        <f>SUM(F44:F46)</f>
        <v>0</v>
      </c>
      <c r="G43" s="126">
        <f>SUM(G44:G46)</f>
        <v>0</v>
      </c>
      <c r="H43" s="121">
        <f t="shared" si="167"/>
        <v>9</v>
      </c>
      <c r="I43" s="120"/>
      <c r="J43" s="120"/>
      <c r="K43" s="120"/>
      <c r="L43" s="119"/>
      <c r="M43" s="153"/>
      <c r="N43" s="120">
        <f t="shared" ref="N43:Q43" si="266">SUM(N44:N46)</f>
        <v>18</v>
      </c>
      <c r="O43" s="120">
        <f t="shared" si="266"/>
        <v>0</v>
      </c>
      <c r="P43" s="120">
        <f t="shared" si="266"/>
        <v>0</v>
      </c>
      <c r="Q43" s="120">
        <f t="shared" si="266"/>
        <v>0</v>
      </c>
      <c r="R43" s="121">
        <f t="shared" si="169"/>
        <v>18</v>
      </c>
      <c r="S43" s="120"/>
      <c r="T43" s="120"/>
      <c r="U43" s="120"/>
      <c r="V43" s="120"/>
      <c r="W43" s="153"/>
      <c r="X43" s="120">
        <f t="shared" ref="X43:AA43" si="267">SUM(X44:X46)</f>
        <v>20</v>
      </c>
      <c r="Y43" s="120">
        <f t="shared" si="267"/>
        <v>0</v>
      </c>
      <c r="Z43" s="120">
        <f t="shared" si="267"/>
        <v>0</v>
      </c>
      <c r="AA43" s="120">
        <f t="shared" si="267"/>
        <v>0</v>
      </c>
      <c r="AB43" s="121">
        <f t="shared" si="171"/>
        <v>20</v>
      </c>
      <c r="AC43" s="120"/>
      <c r="AD43" s="120"/>
      <c r="AE43" s="120"/>
      <c r="AF43" s="120"/>
      <c r="AG43" s="153"/>
      <c r="AH43" s="120">
        <f t="shared" ref="AH43:AK43" si="268">SUM(AH44:AH46)</f>
        <v>17</v>
      </c>
      <c r="AI43" s="120">
        <f t="shared" si="268"/>
        <v>0</v>
      </c>
      <c r="AJ43" s="120">
        <f t="shared" si="268"/>
        <v>0</v>
      </c>
      <c r="AK43" s="120">
        <f t="shared" si="268"/>
        <v>0</v>
      </c>
      <c r="AL43" s="121">
        <f t="shared" si="173"/>
        <v>17</v>
      </c>
      <c r="AM43" s="120"/>
      <c r="AN43" s="120"/>
      <c r="AO43" s="120"/>
      <c r="AP43" s="120"/>
      <c r="AQ43" s="153"/>
      <c r="AR43" s="120">
        <f t="shared" ref="AR43:AU43" si="269">SUM(AR44:AR46)</f>
        <v>13</v>
      </c>
      <c r="AS43" s="120">
        <f t="shared" si="269"/>
        <v>3</v>
      </c>
      <c r="AT43" s="120">
        <f t="shared" si="269"/>
        <v>0</v>
      </c>
      <c r="AU43" s="120">
        <f t="shared" si="269"/>
        <v>0</v>
      </c>
      <c r="AV43" s="121">
        <f t="shared" si="175"/>
        <v>16</v>
      </c>
      <c r="AW43" s="120"/>
      <c r="AX43" s="120"/>
      <c r="AY43" s="120"/>
      <c r="AZ43" s="120"/>
      <c r="BA43" s="153"/>
      <c r="BB43" s="120">
        <f t="shared" ref="BB43:BE43" si="270">SUM(BB44:BB46)</f>
        <v>26</v>
      </c>
      <c r="BC43" s="120">
        <f t="shared" si="270"/>
        <v>0</v>
      </c>
      <c r="BD43" s="120">
        <f t="shared" si="270"/>
        <v>0</v>
      </c>
      <c r="BE43" s="120">
        <f t="shared" si="270"/>
        <v>0</v>
      </c>
      <c r="BF43" s="121">
        <f t="shared" si="177"/>
        <v>26</v>
      </c>
      <c r="BG43" s="120"/>
      <c r="BH43" s="120"/>
      <c r="BI43" s="120"/>
      <c r="BJ43" s="120"/>
      <c r="BK43" s="153"/>
      <c r="BL43" s="119">
        <f t="shared" ref="BL43:BO43" si="271">SUM(BL44:BL46)</f>
        <v>0</v>
      </c>
      <c r="BM43" s="120">
        <f t="shared" si="271"/>
        <v>20</v>
      </c>
      <c r="BN43" s="120">
        <f t="shared" si="271"/>
        <v>0</v>
      </c>
      <c r="BO43" s="120">
        <f t="shared" si="271"/>
        <v>0</v>
      </c>
      <c r="BP43" s="121">
        <f t="shared" si="179"/>
        <v>20</v>
      </c>
      <c r="BQ43" s="120"/>
      <c r="BR43" s="120"/>
      <c r="BS43" s="120"/>
      <c r="BT43" s="120"/>
      <c r="BU43" s="153"/>
      <c r="BV43" s="119">
        <f>BV44+BV46</f>
        <v>11</v>
      </c>
      <c r="BW43" s="120">
        <f>BW44+BW46</f>
        <v>15</v>
      </c>
      <c r="BX43" s="120"/>
      <c r="BY43" s="120"/>
      <c r="BZ43" s="121">
        <f t="shared" si="221"/>
        <v>26</v>
      </c>
      <c r="CA43" s="120"/>
      <c r="CB43" s="120"/>
      <c r="CC43" s="120"/>
      <c r="CD43" s="120"/>
      <c r="CE43" s="153"/>
      <c r="CF43" s="120">
        <f>CF45+CF46</f>
        <v>0</v>
      </c>
      <c r="CG43" s="120">
        <f>CG44+CG46</f>
        <v>22</v>
      </c>
      <c r="CH43" s="120"/>
      <c r="CI43" s="120"/>
      <c r="CJ43" s="121">
        <f>CF43+CG43</f>
        <v>22</v>
      </c>
      <c r="CK43" s="120"/>
      <c r="CL43" s="120"/>
      <c r="CM43" s="120"/>
      <c r="CN43" s="120"/>
      <c r="CO43" s="153"/>
      <c r="CP43" s="119">
        <f>CP46+CP44</f>
        <v>16</v>
      </c>
      <c r="CQ43" s="126">
        <f>CQ44+CQ46</f>
        <v>2</v>
      </c>
      <c r="CR43" s="120"/>
      <c r="CS43" s="165"/>
      <c r="CT43" s="121">
        <f>CP43+CQ43</f>
        <v>18</v>
      </c>
      <c r="CU43" s="120"/>
      <c r="CV43" s="120"/>
      <c r="CW43" s="120"/>
      <c r="CX43" s="120"/>
      <c r="CY43" s="153"/>
      <c r="CZ43" s="119">
        <f>CZ44+CZ45+CZ46</f>
        <v>12</v>
      </c>
      <c r="DA43" s="120">
        <f>DA44+DA45+DA46</f>
        <v>9</v>
      </c>
      <c r="DB43" s="120">
        <f>DB44+DB45+DB46</f>
        <v>0</v>
      </c>
      <c r="DC43" s="120">
        <f>DC44+DC45+DC46</f>
        <v>0</v>
      </c>
      <c r="DD43" s="121">
        <f t="shared" si="230"/>
        <v>21</v>
      </c>
      <c r="DE43" s="120"/>
      <c r="DF43" s="120"/>
      <c r="DG43" s="120"/>
      <c r="DH43" s="120"/>
      <c r="DI43" s="153"/>
      <c r="DJ43" s="119">
        <f>DJ44+DJ45+DJ46</f>
        <v>0</v>
      </c>
      <c r="DK43" s="120">
        <f>DK44+DK45+DK46</f>
        <v>0</v>
      </c>
      <c r="DL43" s="120">
        <f>DL44+DL45+DL46</f>
        <v>0</v>
      </c>
      <c r="DM43" s="120">
        <f>DM44+DM45+DM46</f>
        <v>0</v>
      </c>
      <c r="DN43" s="121">
        <f t="shared" si="231"/>
        <v>0</v>
      </c>
      <c r="DO43" s="120"/>
      <c r="DP43" s="120"/>
      <c r="DQ43" s="120"/>
      <c r="DR43" s="120"/>
      <c r="DS43" s="176"/>
      <c r="DT43" s="126">
        <f>DT44+DT45+DT46</f>
        <v>0</v>
      </c>
      <c r="DU43" s="120">
        <f>DU44+DU45+DU46</f>
        <v>0</v>
      </c>
      <c r="DV43" s="120">
        <f>DV44+DV45+DV46</f>
        <v>0</v>
      </c>
      <c r="DW43" s="165">
        <f>DW44+DW45+DW46</f>
        <v>0</v>
      </c>
      <c r="DX43" s="121">
        <f t="shared" si="232"/>
        <v>0</v>
      </c>
      <c r="DY43" s="120"/>
      <c r="DZ43" s="120"/>
      <c r="EA43" s="120"/>
      <c r="EB43" s="120"/>
      <c r="EC43" s="153"/>
      <c r="ED43" s="119">
        <f>ED44+ED45+ED46</f>
        <v>0</v>
      </c>
      <c r="EE43" s="120">
        <f>EE44+EE45+EE46</f>
        <v>0</v>
      </c>
      <c r="EF43" s="120">
        <f>EF44+EF45+EF46</f>
        <v>0</v>
      </c>
      <c r="EG43" s="120">
        <f>EG44+EG45+EG46</f>
        <v>0</v>
      </c>
      <c r="EH43" s="121">
        <f t="shared" si="233"/>
        <v>0</v>
      </c>
      <c r="EI43" s="120"/>
      <c r="EJ43" s="120"/>
      <c r="EK43" s="120"/>
      <c r="EL43" s="120"/>
      <c r="EM43" s="153"/>
      <c r="EN43" s="119">
        <f>EN44+EN45+EN46</f>
        <v>0</v>
      </c>
      <c r="EO43" s="119">
        <f>EO44+EO45+EO46</f>
        <v>0</v>
      </c>
      <c r="EP43" s="119">
        <f>EP44+EP45+EP46</f>
        <v>0</v>
      </c>
      <c r="EQ43" s="119">
        <f>EQ44+EQ45+EQ46</f>
        <v>0</v>
      </c>
      <c r="ER43" s="121">
        <f t="shared" si="234"/>
        <v>0</v>
      </c>
      <c r="ES43" s="120"/>
      <c r="ET43" s="120"/>
      <c r="EU43" s="120"/>
      <c r="EV43" s="119"/>
      <c r="EW43" s="153"/>
      <c r="EX43" s="119">
        <f>EX44+EX45+EX46</f>
        <v>0</v>
      </c>
      <c r="EY43" s="119">
        <f>EY44+EY45+EY46</f>
        <v>0</v>
      </c>
      <c r="EZ43" s="119">
        <f>EZ44+EZ45+EZ46</f>
        <v>0</v>
      </c>
      <c r="FA43" s="119">
        <f>FA44+FA45+FA46</f>
        <v>0</v>
      </c>
      <c r="FB43" s="121">
        <f t="shared" si="235"/>
        <v>0</v>
      </c>
      <c r="FC43" s="120"/>
      <c r="FD43" s="120"/>
      <c r="FE43" s="120"/>
      <c r="FF43" s="119"/>
      <c r="FG43" s="153"/>
      <c r="FH43" s="119">
        <f>FH44+FH45+FH46</f>
        <v>0</v>
      </c>
      <c r="FI43" s="120">
        <f>FI44+FI45+FI46</f>
        <v>0</v>
      </c>
      <c r="FJ43" s="120">
        <f>FJ44+FJ45+FJ46</f>
        <v>0</v>
      </c>
      <c r="FK43" s="120">
        <f>FK44+FK45+FK46</f>
        <v>0</v>
      </c>
      <c r="FL43" s="121">
        <f t="shared" si="236"/>
        <v>0</v>
      </c>
      <c r="FM43" s="120"/>
      <c r="FN43" s="120"/>
      <c r="FO43" s="120"/>
      <c r="FP43" s="120"/>
      <c r="FQ43" s="153"/>
      <c r="FR43" s="119">
        <f>FR44+FR45+FR46</f>
        <v>0</v>
      </c>
      <c r="FS43" s="120">
        <f>FS44+FS45+FS46</f>
        <v>0</v>
      </c>
      <c r="FT43" s="120">
        <f>FT44+FT45+FT46</f>
        <v>0</v>
      </c>
      <c r="FU43" s="120">
        <f>FU44+FU45+FU46</f>
        <v>0</v>
      </c>
      <c r="FV43" s="121">
        <f t="shared" si="237"/>
        <v>0</v>
      </c>
      <c r="FW43" s="120"/>
      <c r="FX43" s="120"/>
      <c r="FY43" s="120"/>
      <c r="FZ43" s="120"/>
      <c r="GA43" s="201"/>
      <c r="GB43" s="120">
        <f>GB44+GB45+GB46</f>
        <v>0</v>
      </c>
      <c r="GC43" s="120">
        <f>GC44+GC45+GC46</f>
        <v>0</v>
      </c>
      <c r="GD43" s="120">
        <f>GD44+GD45+GD46</f>
        <v>0</v>
      </c>
      <c r="GE43" s="120">
        <f>GE44+GE45+GE46</f>
        <v>0</v>
      </c>
      <c r="GF43" s="121">
        <f t="shared" si="238"/>
        <v>0</v>
      </c>
      <c r="GG43" s="120"/>
      <c r="GH43" s="120"/>
      <c r="GI43" s="120"/>
      <c r="GJ43" s="120"/>
      <c r="GK43" s="153"/>
      <c r="GL43" s="119">
        <f>GL44+GL45+GL46</f>
        <v>0</v>
      </c>
      <c r="GM43" s="120">
        <f>GM44+GM45+GM46</f>
        <v>0</v>
      </c>
      <c r="GN43" s="120">
        <f>GN44+GN45+GN46</f>
        <v>0</v>
      </c>
      <c r="GO43" s="120">
        <f>GO44+GO45+GO46</f>
        <v>0</v>
      </c>
      <c r="GP43" s="215">
        <f t="shared" si="239"/>
        <v>0</v>
      </c>
      <c r="GQ43" s="120"/>
      <c r="GR43" s="120"/>
      <c r="GS43" s="120"/>
      <c r="GT43" s="120"/>
      <c r="GU43" s="153"/>
      <c r="GV43" s="119">
        <f>GV44+GV45+GV46</f>
        <v>0</v>
      </c>
      <c r="GW43" s="120">
        <f>GW44+GW45+GW46</f>
        <v>0</v>
      </c>
      <c r="GX43" s="120">
        <f>GX44+GX45+GX46</f>
        <v>0</v>
      </c>
      <c r="GY43" s="120">
        <f>GY44+GY45+GY46</f>
        <v>0</v>
      </c>
      <c r="GZ43" s="121">
        <f t="shared" si="240"/>
        <v>0</v>
      </c>
      <c r="HA43" s="120"/>
      <c r="HB43" s="120"/>
      <c r="HC43" s="120"/>
      <c r="HD43" s="120"/>
      <c r="HE43" s="153"/>
      <c r="HF43" s="119">
        <f>HF44+HF45+HF46</f>
        <v>0</v>
      </c>
      <c r="HG43" s="120">
        <f>HG44+HG45+HG46</f>
        <v>0</v>
      </c>
      <c r="HH43" s="126">
        <f>HH44+HH45+HH46</f>
        <v>0</v>
      </c>
      <c r="HI43" s="226">
        <f>HI44+HI45+HI46</f>
        <v>0</v>
      </c>
      <c r="HJ43" s="186">
        <f t="shared" si="241"/>
        <v>0</v>
      </c>
      <c r="HK43" s="120"/>
      <c r="HL43" s="120"/>
      <c r="HM43" s="120"/>
      <c r="HN43" s="120"/>
      <c r="HO43" s="153"/>
      <c r="HP43" s="119">
        <f>HP44+HP45+HP46</f>
        <v>0</v>
      </c>
      <c r="HQ43" s="120">
        <f>HQ44+HQ45+HQ46</f>
        <v>0</v>
      </c>
      <c r="HR43" s="120">
        <f>HR44+HR45+HR46</f>
        <v>0</v>
      </c>
      <c r="HS43" s="120">
        <f>HS44+HS45+HS46</f>
        <v>0</v>
      </c>
      <c r="HT43" s="121">
        <f t="shared" si="242"/>
        <v>0</v>
      </c>
      <c r="HU43" s="120"/>
      <c r="HV43" s="120"/>
      <c r="HW43" s="120"/>
      <c r="HX43" s="120"/>
      <c r="HY43" s="153"/>
      <c r="HZ43" s="119">
        <f>HZ44+HZ45+HZ46</f>
        <v>0</v>
      </c>
      <c r="IA43" s="120">
        <f>IA44+IA45+IA46</f>
        <v>0</v>
      </c>
      <c r="IB43" s="120">
        <f>IB44+IB45+IB46</f>
        <v>0</v>
      </c>
      <c r="IC43" s="120">
        <f>IC44+IC45+IC46</f>
        <v>0</v>
      </c>
      <c r="ID43" s="121">
        <f t="shared" si="243"/>
        <v>0</v>
      </c>
      <c r="IE43" s="120"/>
      <c r="IF43" s="120"/>
      <c r="IG43" s="120"/>
      <c r="IH43" s="120"/>
      <c r="II43" s="176"/>
      <c r="IJ43" s="126">
        <f>IJ44+IJ45+IJ46</f>
        <v>0</v>
      </c>
      <c r="IK43" s="120">
        <f>IK44+IK45+IK46</f>
        <v>0</v>
      </c>
      <c r="IL43" s="120">
        <f>IL44+IL45+IL46</f>
        <v>0</v>
      </c>
      <c r="IM43" s="165">
        <f>IM44+IM45+IM46</f>
        <v>0</v>
      </c>
      <c r="IN43" s="121">
        <f t="shared" si="244"/>
        <v>0</v>
      </c>
      <c r="IO43" s="120"/>
      <c r="IP43" s="120"/>
      <c r="IQ43" s="120"/>
      <c r="IR43" s="120"/>
      <c r="IS43" s="153"/>
      <c r="IT43" s="119">
        <f>IT44+IT45+IT46</f>
        <v>0</v>
      </c>
      <c r="IU43" s="120">
        <f>IU44+IU45+IU46</f>
        <v>0</v>
      </c>
      <c r="IV43" s="120">
        <f>IV44+IV45+IV46</f>
        <v>0</v>
      </c>
      <c r="IW43" s="120">
        <f>IW44+IW45+IW46</f>
        <v>0</v>
      </c>
      <c r="IX43" s="121">
        <f t="shared" si="245"/>
        <v>0</v>
      </c>
      <c r="IY43" s="120"/>
      <c r="IZ43" s="120"/>
      <c r="JA43" s="120"/>
      <c r="JB43" s="120"/>
      <c r="JC43" s="153"/>
      <c r="JD43" s="119">
        <f>JD44+JD45+JD46</f>
        <v>0</v>
      </c>
      <c r="JE43" s="120">
        <f>JE44+JE45+JE46</f>
        <v>0</v>
      </c>
      <c r="JF43" s="120">
        <f>JF44+JF45+JF46</f>
        <v>0</v>
      </c>
      <c r="JG43" s="120">
        <f>JG44+JG45+JG46</f>
        <v>0</v>
      </c>
      <c r="JH43" s="121">
        <f t="shared" si="196"/>
        <v>0</v>
      </c>
      <c r="JI43" s="120"/>
      <c r="JJ43" s="120"/>
      <c r="JK43" s="120"/>
      <c r="JL43" s="120"/>
      <c r="JM43" s="153"/>
      <c r="JN43" s="119">
        <f>JN44+JN45+JN46</f>
        <v>0</v>
      </c>
      <c r="JO43" s="120">
        <f>JO44+JO45+JO46</f>
        <v>0</v>
      </c>
      <c r="JP43" s="120">
        <f>JP44+JP45+JP46</f>
        <v>0</v>
      </c>
      <c r="JQ43" s="120">
        <f>JQ44+JQ45+JQ46</f>
        <v>0</v>
      </c>
      <c r="JR43" s="121">
        <f t="shared" si="246"/>
        <v>0</v>
      </c>
      <c r="JS43" s="120"/>
      <c r="JT43" s="120"/>
      <c r="JU43" s="120"/>
      <c r="JV43" s="120"/>
      <c r="JW43" s="153"/>
      <c r="JX43" s="119">
        <f>JX44+JX45+JX46</f>
        <v>0</v>
      </c>
      <c r="JY43" s="120">
        <f>JY44+JY45+JY46</f>
        <v>0</v>
      </c>
      <c r="JZ43" s="120">
        <f>JZ44+JZ45+JZ46</f>
        <v>0</v>
      </c>
      <c r="KA43" s="120">
        <f>KA44+KA45+KA46</f>
        <v>0</v>
      </c>
      <c r="KB43" s="121">
        <f t="shared" si="247"/>
        <v>0</v>
      </c>
      <c r="KC43" s="120"/>
      <c r="KD43" s="120"/>
      <c r="KE43" s="120"/>
      <c r="KF43" s="120"/>
      <c r="KG43" s="153"/>
      <c r="KH43" s="119">
        <f>KH44+KH45+KH46</f>
        <v>0</v>
      </c>
      <c r="KI43" s="120">
        <f>KI44+KI45+KI46</f>
        <v>0</v>
      </c>
      <c r="KJ43" s="120">
        <f>KJ44+KJ45+KJ46</f>
        <v>0</v>
      </c>
      <c r="KK43" s="120">
        <f>KK44+KK45+KK46</f>
        <v>0</v>
      </c>
      <c r="KL43" s="121">
        <f t="shared" si="248"/>
        <v>0</v>
      </c>
      <c r="KM43" s="120"/>
      <c r="KN43" s="120"/>
      <c r="KO43" s="120"/>
      <c r="KP43" s="120"/>
      <c r="KQ43" s="153"/>
      <c r="KR43" s="119">
        <f>KR44+KR45+KR46</f>
        <v>0</v>
      </c>
      <c r="KS43" s="120">
        <f>KS44+KS45+KS46</f>
        <v>0</v>
      </c>
      <c r="KT43" s="120">
        <f>KT44+KT45+KT46</f>
        <v>0</v>
      </c>
      <c r="KU43" s="120">
        <f>KU44+KU45+KU46</f>
        <v>0</v>
      </c>
      <c r="KV43" s="121">
        <f t="shared" si="249"/>
        <v>0</v>
      </c>
      <c r="KW43" s="120"/>
      <c r="KX43" s="120"/>
      <c r="KY43" s="120"/>
      <c r="KZ43" s="120"/>
      <c r="LA43" s="153"/>
      <c r="LB43" s="119">
        <f>LB44+LB45+LB46</f>
        <v>0</v>
      </c>
      <c r="LC43" s="120">
        <f>LC44+LC45+LC46</f>
        <v>0</v>
      </c>
      <c r="LD43" s="120">
        <f>LD44+LD45+LD46</f>
        <v>0</v>
      </c>
      <c r="LE43" s="120">
        <f>LE44+LE45+LE46</f>
        <v>0</v>
      </c>
      <c r="LF43" s="121">
        <f t="shared" si="250"/>
        <v>0</v>
      </c>
      <c r="LG43" s="120"/>
      <c r="LH43" s="120"/>
      <c r="LI43" s="120"/>
      <c r="LJ43" s="120"/>
      <c r="LK43" s="153"/>
      <c r="LL43" s="119">
        <f>LL44+LL45+LL46</f>
        <v>0</v>
      </c>
      <c r="LM43" s="120">
        <f>LM44+LM45+LM46</f>
        <v>0</v>
      </c>
      <c r="LN43" s="120">
        <f>LN44+LN45+LN46</f>
        <v>0</v>
      </c>
      <c r="LO43" s="120">
        <f>LO44+LO45+LO46</f>
        <v>0</v>
      </c>
      <c r="LP43" s="121">
        <f t="shared" si="251"/>
        <v>0</v>
      </c>
      <c r="LQ43" s="120"/>
      <c r="LR43" s="120"/>
      <c r="LS43" s="120"/>
      <c r="LT43" s="120"/>
      <c r="LU43" s="176"/>
      <c r="LV43" s="126">
        <f>LV44+LV45+LV46</f>
        <v>0</v>
      </c>
      <c r="LW43" s="120">
        <f>LW44+LW45+LW46</f>
        <v>0</v>
      </c>
      <c r="LX43" s="120">
        <f>LX44+LX45+LX46</f>
        <v>0</v>
      </c>
      <c r="LY43" s="120">
        <f>LY44+LY45+LY46</f>
        <v>0</v>
      </c>
      <c r="LZ43" s="121">
        <f t="shared" si="252"/>
        <v>0</v>
      </c>
      <c r="MA43" s="120"/>
      <c r="MB43" s="120"/>
      <c r="MC43" s="120"/>
      <c r="MD43" s="120"/>
      <c r="ME43" s="176"/>
      <c r="MF43" s="119">
        <f>MF44+MF45+MF46</f>
        <v>0</v>
      </c>
      <c r="MG43" s="120">
        <f>MG44+MG45+MG46</f>
        <v>0</v>
      </c>
      <c r="MH43" s="120">
        <f>MH44+MH45+MH46</f>
        <v>0</v>
      </c>
      <c r="MI43" s="120">
        <f>MI44+MI45+MI46</f>
        <v>0</v>
      </c>
      <c r="MJ43" s="121">
        <f t="shared" si="253"/>
        <v>0</v>
      </c>
      <c r="MK43" s="120"/>
      <c r="ML43" s="120"/>
      <c r="MM43" s="120"/>
      <c r="MN43" s="120"/>
      <c r="MO43" s="153"/>
      <c r="MP43" s="120">
        <f>MP44+MP45+MP46</f>
        <v>0</v>
      </c>
      <c r="MQ43" s="120">
        <f>MQ44+MQ45+MQ46</f>
        <v>0</v>
      </c>
      <c r="MR43" s="120">
        <f>MR44+MR45+MR46</f>
        <v>0</v>
      </c>
      <c r="MS43" s="120">
        <f>MS44+MS45+MS46</f>
        <v>0</v>
      </c>
      <c r="MT43" s="121">
        <f t="shared" si="254"/>
        <v>0</v>
      </c>
      <c r="MU43" s="120"/>
      <c r="MV43" s="120"/>
      <c r="MW43" s="120"/>
      <c r="MX43" s="120"/>
      <c r="MY43" s="153"/>
      <c r="MZ43" s="119">
        <f>MZ44+MZ45+MZ46</f>
        <v>0</v>
      </c>
      <c r="NA43" s="120">
        <f>NA44+NA45+NA46</f>
        <v>0</v>
      </c>
      <c r="NB43" s="120">
        <f>NB44+NB45+NB46</f>
        <v>0</v>
      </c>
      <c r="NC43" s="120">
        <f>NC44+NC45+NC46</f>
        <v>0</v>
      </c>
      <c r="ND43" s="121">
        <f t="shared" si="255"/>
        <v>0</v>
      </c>
      <c r="NE43" s="120"/>
      <c r="NF43" s="120"/>
      <c r="NG43" s="120"/>
      <c r="NH43" s="120"/>
      <c r="NI43" s="153"/>
      <c r="NJ43" s="119">
        <f>NJ44+NJ45+NJ46</f>
        <v>0</v>
      </c>
      <c r="NK43" s="120">
        <f>NK44+NK45+NK46</f>
        <v>0</v>
      </c>
      <c r="NL43" s="120">
        <f>NL44+NL45+NL46</f>
        <v>0</v>
      </c>
      <c r="NM43" s="120">
        <f>NM44+NM45+NM46</f>
        <v>0</v>
      </c>
      <c r="NN43" s="121">
        <f t="shared" si="256"/>
        <v>0</v>
      </c>
      <c r="NO43" s="120"/>
      <c r="NP43" s="120"/>
      <c r="NQ43" s="120"/>
      <c r="NR43" s="120"/>
      <c r="NS43" s="153"/>
      <c r="NT43" s="119">
        <f>NT44+NT45+NT46</f>
        <v>0</v>
      </c>
      <c r="NU43" s="120">
        <f>NU44+NU45+NU46</f>
        <v>0</v>
      </c>
      <c r="NV43" s="120">
        <f>NV44+NV45+NV46</f>
        <v>0</v>
      </c>
      <c r="NW43" s="120">
        <f>NW44+NW45+NW46</f>
        <v>0</v>
      </c>
      <c r="NX43" s="121">
        <f t="shared" si="257"/>
        <v>0</v>
      </c>
      <c r="NY43" s="120"/>
      <c r="NZ43" s="120"/>
      <c r="OA43" s="120"/>
      <c r="OB43" s="120"/>
      <c r="OC43" s="153"/>
      <c r="OD43" s="119">
        <f>OD44+OD45+OD46</f>
        <v>0</v>
      </c>
      <c r="OE43" s="120">
        <f>OE44+OE45+OE46</f>
        <v>0</v>
      </c>
      <c r="OF43" s="120">
        <f>OF44+OF45+OF46</f>
        <v>0</v>
      </c>
      <c r="OG43" s="120">
        <f>OG44+OG45+OG46</f>
        <v>0</v>
      </c>
      <c r="OH43" s="121">
        <f t="shared" si="258"/>
        <v>0</v>
      </c>
      <c r="OI43" s="120"/>
      <c r="OJ43" s="120"/>
      <c r="OK43" s="120"/>
      <c r="OL43" s="120"/>
      <c r="OM43" s="153"/>
      <c r="ON43" s="119">
        <f>ON44+ON45+ON46</f>
        <v>0</v>
      </c>
      <c r="OO43" s="120">
        <f>OO44+OO45+OO46</f>
        <v>0</v>
      </c>
      <c r="OP43" s="120">
        <f>OP44+OP45+OP46</f>
        <v>0</v>
      </c>
      <c r="OQ43" s="120">
        <f>OQ44+OQ45+OQ46</f>
        <v>0</v>
      </c>
      <c r="OR43" s="121">
        <f t="shared" si="259"/>
        <v>0</v>
      </c>
      <c r="OS43" s="120"/>
      <c r="OT43" s="120"/>
      <c r="OU43" s="120"/>
      <c r="OV43" s="120"/>
      <c r="OW43" s="153"/>
      <c r="OX43" s="119">
        <f>OX44+OX45+OX46</f>
        <v>0</v>
      </c>
      <c r="OY43" s="120">
        <f>OY44+OY45+OY46</f>
        <v>0</v>
      </c>
      <c r="OZ43" s="120">
        <f>OZ44+OZ45+OZ46</f>
        <v>0</v>
      </c>
      <c r="PA43" s="120">
        <f>PA44+PA45+PA46</f>
        <v>0</v>
      </c>
      <c r="PB43" s="121">
        <f t="shared" si="260"/>
        <v>0</v>
      </c>
      <c r="PC43" s="120"/>
      <c r="PD43" s="120"/>
      <c r="PE43" s="120"/>
      <c r="PF43" s="120"/>
      <c r="PG43" s="153"/>
      <c r="PH43" s="119">
        <f>PH44+PH45+PH46</f>
        <v>0</v>
      </c>
      <c r="PI43" s="120">
        <f>PI44+PI45+PI46</f>
        <v>0</v>
      </c>
      <c r="PJ43" s="120">
        <f>PJ44+PJ45+PJ46</f>
        <v>0</v>
      </c>
      <c r="PK43" s="120">
        <f>PK44+PK45+PK46</f>
        <v>0</v>
      </c>
      <c r="PL43" s="121">
        <f t="shared" si="261"/>
        <v>0</v>
      </c>
      <c r="PM43" s="120"/>
      <c r="PN43" s="120"/>
      <c r="PO43" s="120"/>
      <c r="PP43" s="120"/>
      <c r="PQ43" s="153"/>
      <c r="PR43" s="119">
        <f>PR44+PR45+PR46</f>
        <v>0</v>
      </c>
      <c r="PS43" s="120">
        <f>PS44+PS45+PS46</f>
        <v>0</v>
      </c>
      <c r="PT43" s="120">
        <f>PT44+PT45+PT46</f>
        <v>0</v>
      </c>
      <c r="PU43" s="120">
        <f>PU44+PU45+PU46</f>
        <v>0</v>
      </c>
      <c r="PV43" s="121">
        <f t="shared" si="262"/>
        <v>0</v>
      </c>
      <c r="PW43" s="120"/>
      <c r="PX43" s="120"/>
      <c r="PY43" s="120"/>
      <c r="PZ43" s="120"/>
      <c r="QA43" s="153"/>
      <c r="QB43" s="119">
        <f>QB44+QB45+QB46</f>
        <v>0</v>
      </c>
      <c r="QC43" s="120">
        <f>QC44+QC45+QC46</f>
        <v>0</v>
      </c>
      <c r="QD43" s="120">
        <f>QD44+QD45+QD46</f>
        <v>0</v>
      </c>
      <c r="QE43" s="120">
        <f>QE44+QE45+QE46</f>
        <v>0</v>
      </c>
      <c r="QF43" s="121">
        <f t="shared" si="263"/>
        <v>0</v>
      </c>
      <c r="QG43" s="120"/>
      <c r="QH43" s="120"/>
      <c r="QI43" s="120"/>
      <c r="QJ43" s="120"/>
      <c r="QK43" s="153"/>
      <c r="QL43" s="267"/>
      <c r="QM43" s="267"/>
      <c r="QN43" s="267"/>
      <c r="QO43" s="284">
        <f t="shared" si="150"/>
        <v>138</v>
      </c>
      <c r="QP43" s="284">
        <f t="shared" si="151"/>
        <v>75</v>
      </c>
      <c r="QQ43" s="284">
        <f t="shared" si="152"/>
        <v>0</v>
      </c>
      <c r="QR43" s="284">
        <f t="shared" si="153"/>
        <v>0</v>
      </c>
      <c r="QS43" s="291">
        <f t="shared" si="264"/>
        <v>213</v>
      </c>
      <c r="QT43" s="291">
        <f t="shared" si="265"/>
        <v>0</v>
      </c>
      <c r="QU43" s="284">
        <f t="shared" si="228"/>
        <v>138</v>
      </c>
      <c r="QV43" s="290">
        <f t="shared" si="229"/>
        <v>75</v>
      </c>
      <c r="QW43" s="285">
        <f t="shared" si="155"/>
        <v>213</v>
      </c>
      <c r="QX43" s="285">
        <f t="shared" si="156"/>
        <v>0</v>
      </c>
      <c r="QY43" s="285">
        <f t="shared" si="157"/>
        <v>0</v>
      </c>
      <c r="QZ43" s="285">
        <f t="shared" si="158"/>
        <v>0</v>
      </c>
      <c r="RA43" s="285">
        <f t="shared" si="159"/>
        <v>0</v>
      </c>
      <c r="RB43" s="295">
        <f t="shared" si="160"/>
        <v>0</v>
      </c>
    </row>
    <row r="44" ht="16.35" spans="2:470">
      <c r="B44" s="38"/>
      <c r="C44" s="39" t="s">
        <v>99</v>
      </c>
      <c r="D44" s="127"/>
      <c r="E44" s="86"/>
      <c r="F44" s="86"/>
      <c r="G44" s="86"/>
      <c r="H44" s="123">
        <f>D44+E44+F44+G44</f>
        <v>0</v>
      </c>
      <c r="I44" s="86"/>
      <c r="J44" s="86"/>
      <c r="K44" s="86"/>
      <c r="L44" s="122"/>
      <c r="M44" s="156"/>
      <c r="N44" s="86">
        <v>6</v>
      </c>
      <c r="O44" s="86"/>
      <c r="P44" s="86"/>
      <c r="Q44" s="86"/>
      <c r="R44" s="123">
        <f t="shared" ref="R44:R46" si="272">N44+O44+P44+Q44</f>
        <v>6</v>
      </c>
      <c r="S44" s="86"/>
      <c r="T44" s="86"/>
      <c r="U44" s="86"/>
      <c r="V44" s="86"/>
      <c r="W44" s="156"/>
      <c r="X44" s="122">
        <v>2</v>
      </c>
      <c r="Y44" s="86"/>
      <c r="Z44" s="86"/>
      <c r="AA44" s="86"/>
      <c r="AB44" s="123">
        <f t="shared" ref="AB44:AB46" si="273">X44+Y44+Z44+AA44</f>
        <v>2</v>
      </c>
      <c r="AC44" s="86"/>
      <c r="AD44" s="86"/>
      <c r="AE44" s="86"/>
      <c r="AF44" s="86"/>
      <c r="AG44" s="156"/>
      <c r="AH44" s="122">
        <v>7</v>
      </c>
      <c r="AI44" s="86"/>
      <c r="AJ44" s="86"/>
      <c r="AK44" s="86"/>
      <c r="AL44" s="123">
        <f t="shared" ref="AL44:AL46" si="274">AH44+AI44+AJ44+AK44</f>
        <v>7</v>
      </c>
      <c r="AM44" s="86"/>
      <c r="AN44" s="86"/>
      <c r="AO44" s="86"/>
      <c r="AP44" s="86"/>
      <c r="AQ44" s="156"/>
      <c r="AR44" s="122">
        <v>6</v>
      </c>
      <c r="AS44" s="86">
        <v>3</v>
      </c>
      <c r="AT44" s="86"/>
      <c r="AU44" s="86"/>
      <c r="AV44" s="123">
        <f t="shared" ref="AV44:AV46" si="275">AR44+AS44+AT44+AU44</f>
        <v>9</v>
      </c>
      <c r="AW44" s="86"/>
      <c r="AX44" s="86"/>
      <c r="AY44" s="86"/>
      <c r="AZ44" s="86"/>
      <c r="BA44" s="156"/>
      <c r="BB44" s="122"/>
      <c r="BC44" s="86"/>
      <c r="BD44" s="86"/>
      <c r="BE44" s="86"/>
      <c r="BF44" s="123">
        <f t="shared" ref="BF44:BF46" si="276">BB44+BC44+BD44+BE44</f>
        <v>0</v>
      </c>
      <c r="BG44" s="86"/>
      <c r="BH44" s="86"/>
      <c r="BI44" s="86"/>
      <c r="BJ44" s="86"/>
      <c r="BK44" s="156"/>
      <c r="BL44" s="122"/>
      <c r="BM44" s="86"/>
      <c r="BN44" s="86"/>
      <c r="BO44" s="86"/>
      <c r="BP44" s="123">
        <f t="shared" ref="BP44:BP46" si="277">BL44+BM44+BN44+BO44</f>
        <v>0</v>
      </c>
      <c r="BQ44" s="86"/>
      <c r="BR44" s="86"/>
      <c r="BS44" s="86"/>
      <c r="BT44" s="86"/>
      <c r="BU44" s="156"/>
      <c r="BV44" s="122">
        <v>11</v>
      </c>
      <c r="BW44" s="86">
        <v>6</v>
      </c>
      <c r="BX44" s="86"/>
      <c r="BY44" s="86"/>
      <c r="BZ44" s="123">
        <f t="shared" si="221"/>
        <v>17</v>
      </c>
      <c r="CA44" s="86"/>
      <c r="CB44" s="86"/>
      <c r="CC44" s="86"/>
      <c r="CD44" s="86"/>
      <c r="CE44" s="156"/>
      <c r="CF44" s="86"/>
      <c r="CG44" s="86"/>
      <c r="CH44" s="86"/>
      <c r="CI44" s="86"/>
      <c r="CJ44" s="123">
        <f>CG44</f>
        <v>0</v>
      </c>
      <c r="CK44" s="86"/>
      <c r="CL44" s="86"/>
      <c r="CM44" s="86"/>
      <c r="CN44" s="86"/>
      <c r="CO44" s="156"/>
      <c r="CP44" s="122">
        <v>6</v>
      </c>
      <c r="CQ44" s="127"/>
      <c r="CR44" s="86"/>
      <c r="CS44" s="166"/>
      <c r="CT44" s="123">
        <f>CP44</f>
        <v>6</v>
      </c>
      <c r="CU44" s="86"/>
      <c r="CV44" s="86"/>
      <c r="CW44" s="86"/>
      <c r="CX44" s="86"/>
      <c r="CY44" s="156"/>
      <c r="CZ44" s="122"/>
      <c r="DA44" s="86"/>
      <c r="DB44" s="86"/>
      <c r="DC44" s="86"/>
      <c r="DD44" s="121">
        <f t="shared" si="230"/>
        <v>0</v>
      </c>
      <c r="DE44" s="86"/>
      <c r="DF44" s="86"/>
      <c r="DG44" s="86"/>
      <c r="DH44" s="86"/>
      <c r="DI44" s="156"/>
      <c r="DJ44" s="122"/>
      <c r="DK44" s="86"/>
      <c r="DL44" s="86"/>
      <c r="DM44" s="86"/>
      <c r="DN44" s="123">
        <f t="shared" si="231"/>
        <v>0</v>
      </c>
      <c r="DO44" s="86"/>
      <c r="DP44" s="86"/>
      <c r="DQ44" s="86"/>
      <c r="DR44" s="86"/>
      <c r="DS44" s="154"/>
      <c r="DT44" s="127"/>
      <c r="DU44" s="86"/>
      <c r="DV44" s="86"/>
      <c r="DW44" s="166"/>
      <c r="DX44" s="123">
        <f t="shared" si="232"/>
        <v>0</v>
      </c>
      <c r="DY44" s="86"/>
      <c r="DZ44" s="86"/>
      <c r="EA44" s="86"/>
      <c r="EB44" s="86"/>
      <c r="EC44" s="156"/>
      <c r="ED44" s="122"/>
      <c r="EE44" s="86"/>
      <c r="EF44" s="86">
        <v>0</v>
      </c>
      <c r="EG44" s="86"/>
      <c r="EH44" s="123">
        <f t="shared" si="233"/>
        <v>0</v>
      </c>
      <c r="EI44" s="86"/>
      <c r="EJ44" s="86"/>
      <c r="EK44" s="86"/>
      <c r="EL44" s="86"/>
      <c r="EM44" s="156"/>
      <c r="EN44" s="122"/>
      <c r="EO44" s="86"/>
      <c r="EP44" s="86"/>
      <c r="EQ44" s="86"/>
      <c r="ER44" s="123">
        <f t="shared" si="234"/>
        <v>0</v>
      </c>
      <c r="ES44" s="86"/>
      <c r="ET44" s="86"/>
      <c r="EU44" s="86"/>
      <c r="EV44" s="122"/>
      <c r="EW44" s="156"/>
      <c r="EX44" s="122"/>
      <c r="EY44" s="86"/>
      <c r="EZ44" s="86"/>
      <c r="FA44" s="86"/>
      <c r="FB44" s="123">
        <f t="shared" si="235"/>
        <v>0</v>
      </c>
      <c r="FC44" s="86"/>
      <c r="FD44" s="86"/>
      <c r="FE44" s="86"/>
      <c r="FF44" s="122"/>
      <c r="FG44" s="156"/>
      <c r="FH44" s="122"/>
      <c r="FI44" s="86"/>
      <c r="FJ44" s="86"/>
      <c r="FK44" s="86"/>
      <c r="FL44" s="123">
        <f t="shared" si="236"/>
        <v>0</v>
      </c>
      <c r="FM44" s="86"/>
      <c r="FN44" s="86"/>
      <c r="FO44" s="86"/>
      <c r="FP44" s="86"/>
      <c r="FQ44" s="156"/>
      <c r="FR44" s="122"/>
      <c r="FS44" s="86"/>
      <c r="FT44" s="86"/>
      <c r="FU44" s="86"/>
      <c r="FV44" s="123">
        <f t="shared" si="237"/>
        <v>0</v>
      </c>
      <c r="FW44" s="86"/>
      <c r="FX44" s="86"/>
      <c r="FY44" s="86"/>
      <c r="FZ44" s="86"/>
      <c r="GA44" s="202"/>
      <c r="GB44" s="86"/>
      <c r="GC44" s="86"/>
      <c r="GD44" s="86"/>
      <c r="GE44" s="86"/>
      <c r="GF44" s="123">
        <f t="shared" si="238"/>
        <v>0</v>
      </c>
      <c r="GG44" s="86"/>
      <c r="GH44" s="86"/>
      <c r="GI44" s="86"/>
      <c r="GJ44" s="86"/>
      <c r="GK44" s="156"/>
      <c r="GL44" s="122"/>
      <c r="GM44" s="86"/>
      <c r="GN44" s="86"/>
      <c r="GO44" s="86"/>
      <c r="GP44" s="216">
        <f t="shared" si="239"/>
        <v>0</v>
      </c>
      <c r="GQ44" s="86"/>
      <c r="GR44" s="86"/>
      <c r="GS44" s="86"/>
      <c r="GT44" s="86"/>
      <c r="GU44" s="156"/>
      <c r="GV44" s="122"/>
      <c r="GW44" s="86"/>
      <c r="GX44" s="86"/>
      <c r="GY44" s="86"/>
      <c r="GZ44" s="123">
        <f t="shared" si="240"/>
        <v>0</v>
      </c>
      <c r="HA44" s="86"/>
      <c r="HB44" s="86"/>
      <c r="HC44" s="86"/>
      <c r="HD44" s="86"/>
      <c r="HE44" s="156"/>
      <c r="HF44" s="122"/>
      <c r="HG44" s="86"/>
      <c r="HH44" s="127"/>
      <c r="HI44" s="223"/>
      <c r="HJ44" s="166">
        <f t="shared" si="241"/>
        <v>0</v>
      </c>
      <c r="HK44" s="86"/>
      <c r="HL44" s="86"/>
      <c r="HM44" s="86"/>
      <c r="HN44" s="86"/>
      <c r="HO44" s="156"/>
      <c r="HP44" s="122"/>
      <c r="HQ44" s="86"/>
      <c r="HR44" s="86"/>
      <c r="HS44" s="86"/>
      <c r="HT44" s="123">
        <f t="shared" si="242"/>
        <v>0</v>
      </c>
      <c r="HU44" s="86"/>
      <c r="HV44" s="86"/>
      <c r="HW44" s="86"/>
      <c r="HX44" s="86"/>
      <c r="HY44" s="156"/>
      <c r="HZ44" s="122"/>
      <c r="IA44" s="86"/>
      <c r="IB44" s="86"/>
      <c r="IC44" s="86"/>
      <c r="ID44" s="123">
        <f t="shared" si="243"/>
        <v>0</v>
      </c>
      <c r="IE44" s="86"/>
      <c r="IF44" s="86"/>
      <c r="IG44" s="86"/>
      <c r="IH44" s="86"/>
      <c r="II44" s="154"/>
      <c r="IJ44" s="127"/>
      <c r="IK44" s="86"/>
      <c r="IL44" s="86"/>
      <c r="IM44" s="166"/>
      <c r="IN44" s="123">
        <f t="shared" si="244"/>
        <v>0</v>
      </c>
      <c r="IO44" s="86"/>
      <c r="IP44" s="86"/>
      <c r="IQ44" s="86"/>
      <c r="IR44" s="86"/>
      <c r="IS44" s="156"/>
      <c r="IT44" s="122"/>
      <c r="IU44" s="86"/>
      <c r="IV44" s="86"/>
      <c r="IW44" s="86"/>
      <c r="IX44" s="123">
        <f t="shared" si="245"/>
        <v>0</v>
      </c>
      <c r="IY44" s="86"/>
      <c r="IZ44" s="86"/>
      <c r="JA44" s="86"/>
      <c r="JB44" s="86"/>
      <c r="JC44" s="156"/>
      <c r="JD44" s="122"/>
      <c r="JE44" s="86"/>
      <c r="JF44" s="86"/>
      <c r="JG44" s="86"/>
      <c r="JH44" s="123">
        <f t="shared" si="196"/>
        <v>0</v>
      </c>
      <c r="JI44" s="86"/>
      <c r="JJ44" s="86"/>
      <c r="JK44" s="86"/>
      <c r="JL44" s="86"/>
      <c r="JM44" s="156"/>
      <c r="JN44" s="122"/>
      <c r="JO44" s="86"/>
      <c r="JP44" s="86"/>
      <c r="JQ44" s="86"/>
      <c r="JR44" s="123">
        <f t="shared" si="246"/>
        <v>0</v>
      </c>
      <c r="JS44" s="86"/>
      <c r="JT44" s="86"/>
      <c r="JU44" s="86"/>
      <c r="JV44" s="86"/>
      <c r="JW44" s="156"/>
      <c r="JX44" s="122"/>
      <c r="JY44" s="86"/>
      <c r="JZ44" s="86"/>
      <c r="KA44" s="86">
        <v>0</v>
      </c>
      <c r="KB44" s="123">
        <f t="shared" si="247"/>
        <v>0</v>
      </c>
      <c r="KC44" s="86"/>
      <c r="KD44" s="86"/>
      <c r="KE44" s="86"/>
      <c r="KF44" s="86"/>
      <c r="KG44" s="156"/>
      <c r="KH44" s="122"/>
      <c r="KI44" s="86"/>
      <c r="KJ44" s="86"/>
      <c r="KK44" s="86"/>
      <c r="KL44" s="123">
        <f t="shared" si="248"/>
        <v>0</v>
      </c>
      <c r="KM44" s="86"/>
      <c r="KN44" s="86"/>
      <c r="KO44" s="86"/>
      <c r="KP44" s="86"/>
      <c r="KQ44" s="156"/>
      <c r="KR44" s="122"/>
      <c r="KS44" s="86"/>
      <c r="KT44" s="86"/>
      <c r="KU44" s="86"/>
      <c r="KV44" s="123">
        <f t="shared" si="249"/>
        <v>0</v>
      </c>
      <c r="KW44" s="86"/>
      <c r="KX44" s="86"/>
      <c r="KY44" s="86"/>
      <c r="KZ44" s="86"/>
      <c r="LA44" s="156"/>
      <c r="LB44" s="122"/>
      <c r="LC44" s="86"/>
      <c r="LD44" s="86"/>
      <c r="LE44" s="86"/>
      <c r="LF44" s="123">
        <f t="shared" si="250"/>
        <v>0</v>
      </c>
      <c r="LG44" s="86"/>
      <c r="LH44" s="86"/>
      <c r="LI44" s="86"/>
      <c r="LJ44" s="86"/>
      <c r="LK44" s="156"/>
      <c r="LL44" s="122"/>
      <c r="LM44" s="86"/>
      <c r="LN44" s="86"/>
      <c r="LO44" s="86"/>
      <c r="LP44" s="123">
        <f t="shared" si="251"/>
        <v>0</v>
      </c>
      <c r="LQ44" s="86"/>
      <c r="LR44" s="86"/>
      <c r="LS44" s="86"/>
      <c r="LT44" s="86"/>
      <c r="LU44" s="154"/>
      <c r="LV44" s="127"/>
      <c r="LW44" s="86"/>
      <c r="LX44" s="86"/>
      <c r="LY44" s="86"/>
      <c r="LZ44" s="123">
        <f t="shared" si="252"/>
        <v>0</v>
      </c>
      <c r="MA44" s="86"/>
      <c r="MB44" s="86"/>
      <c r="MC44" s="86"/>
      <c r="MD44" s="86"/>
      <c r="ME44" s="154"/>
      <c r="MF44" s="122"/>
      <c r="MG44" s="86"/>
      <c r="MH44" s="86"/>
      <c r="MI44" s="86"/>
      <c r="MJ44" s="123">
        <f t="shared" si="253"/>
        <v>0</v>
      </c>
      <c r="MK44" s="86"/>
      <c r="ML44" s="86"/>
      <c r="MM44" s="86"/>
      <c r="MN44" s="86"/>
      <c r="MO44" s="156"/>
      <c r="MP44" s="86"/>
      <c r="MQ44" s="86"/>
      <c r="MR44" s="86"/>
      <c r="MS44" s="86"/>
      <c r="MT44" s="123">
        <f t="shared" si="254"/>
        <v>0</v>
      </c>
      <c r="MU44" s="86"/>
      <c r="MV44" s="86"/>
      <c r="MW44" s="86"/>
      <c r="MX44" s="86"/>
      <c r="MY44" s="156"/>
      <c r="MZ44" s="122">
        <v>0</v>
      </c>
      <c r="NA44" s="86">
        <v>0</v>
      </c>
      <c r="NB44" s="86">
        <v>0</v>
      </c>
      <c r="NC44" s="86">
        <v>0</v>
      </c>
      <c r="ND44" s="123">
        <f t="shared" si="255"/>
        <v>0</v>
      </c>
      <c r="NE44" s="86"/>
      <c r="NF44" s="86"/>
      <c r="NG44" s="86"/>
      <c r="NH44" s="86"/>
      <c r="NI44" s="156"/>
      <c r="NJ44" s="122">
        <v>0</v>
      </c>
      <c r="NK44" s="86">
        <v>0</v>
      </c>
      <c r="NL44" s="86"/>
      <c r="NM44" s="86"/>
      <c r="NN44" s="123">
        <f t="shared" si="256"/>
        <v>0</v>
      </c>
      <c r="NO44" s="86"/>
      <c r="NP44" s="86"/>
      <c r="NQ44" s="86"/>
      <c r="NR44" s="86"/>
      <c r="NS44" s="156"/>
      <c r="NT44" s="122"/>
      <c r="NU44" s="86"/>
      <c r="NV44" s="86"/>
      <c r="NW44" s="86"/>
      <c r="NX44" s="123">
        <f t="shared" si="257"/>
        <v>0</v>
      </c>
      <c r="NY44" s="86"/>
      <c r="NZ44" s="86"/>
      <c r="OA44" s="86"/>
      <c r="OB44" s="86"/>
      <c r="OC44" s="156"/>
      <c r="OD44" s="122"/>
      <c r="OE44" s="86"/>
      <c r="OF44" s="86"/>
      <c r="OG44" s="86"/>
      <c r="OH44" s="123">
        <f t="shared" si="258"/>
        <v>0</v>
      </c>
      <c r="OI44" s="86"/>
      <c r="OJ44" s="86"/>
      <c r="OK44" s="86"/>
      <c r="OL44" s="86"/>
      <c r="OM44" s="156"/>
      <c r="ON44" s="122"/>
      <c r="OO44" s="86">
        <v>0</v>
      </c>
      <c r="OP44" s="86"/>
      <c r="OQ44" s="86"/>
      <c r="OR44" s="123">
        <f t="shared" si="259"/>
        <v>0</v>
      </c>
      <c r="OS44" s="86"/>
      <c r="OT44" s="86"/>
      <c r="OU44" s="86"/>
      <c r="OV44" s="86"/>
      <c r="OW44" s="156"/>
      <c r="OX44" s="122"/>
      <c r="OY44" s="86"/>
      <c r="OZ44" s="86"/>
      <c r="PA44" s="86"/>
      <c r="PB44" s="123">
        <f t="shared" si="260"/>
        <v>0</v>
      </c>
      <c r="PC44" s="86"/>
      <c r="PD44" s="86"/>
      <c r="PE44" s="86"/>
      <c r="PF44" s="86"/>
      <c r="PG44" s="156"/>
      <c r="PH44" s="122"/>
      <c r="PI44" s="86"/>
      <c r="PJ44" s="86"/>
      <c r="PK44" s="86"/>
      <c r="PL44" s="123">
        <f t="shared" si="261"/>
        <v>0</v>
      </c>
      <c r="PM44" s="86"/>
      <c r="PN44" s="86"/>
      <c r="PO44" s="86"/>
      <c r="PP44" s="86"/>
      <c r="PQ44" s="156"/>
      <c r="PR44" s="122"/>
      <c r="PS44" s="86"/>
      <c r="PT44" s="86"/>
      <c r="PU44" s="86"/>
      <c r="PV44" s="123">
        <f t="shared" si="262"/>
        <v>0</v>
      </c>
      <c r="PW44" s="86"/>
      <c r="PX44" s="86"/>
      <c r="PY44" s="86"/>
      <c r="PZ44" s="86"/>
      <c r="QA44" s="156"/>
      <c r="QB44" s="122"/>
      <c r="QC44" s="86"/>
      <c r="QD44" s="86"/>
      <c r="QE44" s="86"/>
      <c r="QF44" s="123">
        <f t="shared" si="263"/>
        <v>0</v>
      </c>
      <c r="QG44" s="86"/>
      <c r="QH44" s="86"/>
      <c r="QI44" s="86"/>
      <c r="QJ44" s="86"/>
      <c r="QK44" s="156"/>
      <c r="QL44" s="268"/>
      <c r="QM44" s="268"/>
      <c r="QN44" s="268"/>
      <c r="QO44" s="284">
        <f t="shared" si="150"/>
        <v>38</v>
      </c>
      <c r="QP44" s="284">
        <f t="shared" si="151"/>
        <v>9</v>
      </c>
      <c r="QQ44" s="284">
        <f t="shared" si="152"/>
        <v>0</v>
      </c>
      <c r="QR44" s="284">
        <f t="shared" si="153"/>
        <v>0</v>
      </c>
      <c r="QS44" s="291">
        <f t="shared" si="264"/>
        <v>47</v>
      </c>
      <c r="QT44" s="291">
        <f t="shared" si="265"/>
        <v>0</v>
      </c>
      <c r="QU44" s="284">
        <f t="shared" si="228"/>
        <v>38</v>
      </c>
      <c r="QV44" s="290">
        <f t="shared" si="229"/>
        <v>9</v>
      </c>
      <c r="QW44" s="285">
        <f t="shared" si="155"/>
        <v>47</v>
      </c>
      <c r="QX44" s="285">
        <f t="shared" si="156"/>
        <v>0</v>
      </c>
      <c r="QY44" s="285">
        <f t="shared" si="157"/>
        <v>0</v>
      </c>
      <c r="QZ44" s="285">
        <f t="shared" si="158"/>
        <v>0</v>
      </c>
      <c r="RA44" s="285">
        <f t="shared" si="159"/>
        <v>0</v>
      </c>
      <c r="RB44" s="295">
        <f t="shared" si="160"/>
        <v>0</v>
      </c>
    </row>
    <row r="45" ht="16.35" spans="2:470">
      <c r="B45" s="38"/>
      <c r="C45" s="39" t="s">
        <v>100</v>
      </c>
      <c r="D45" s="127"/>
      <c r="E45" s="86"/>
      <c r="F45" s="86"/>
      <c r="G45" s="86"/>
      <c r="H45" s="123">
        <f>D45+E45+F45+G45</f>
        <v>0</v>
      </c>
      <c r="I45" s="86"/>
      <c r="J45" s="86"/>
      <c r="K45" s="86"/>
      <c r="L45" s="122"/>
      <c r="M45" s="156"/>
      <c r="N45" s="86"/>
      <c r="O45" s="86"/>
      <c r="P45" s="86"/>
      <c r="Q45" s="86"/>
      <c r="R45" s="123">
        <f t="shared" si="272"/>
        <v>0</v>
      </c>
      <c r="S45" s="86"/>
      <c r="T45" s="86"/>
      <c r="U45" s="86"/>
      <c r="V45" s="86"/>
      <c r="W45" s="156"/>
      <c r="X45" s="122"/>
      <c r="Y45" s="86"/>
      <c r="Z45" s="86"/>
      <c r="AA45" s="86"/>
      <c r="AB45" s="123">
        <f t="shared" si="273"/>
        <v>0</v>
      </c>
      <c r="AC45" s="86"/>
      <c r="AD45" s="86"/>
      <c r="AE45" s="86"/>
      <c r="AF45" s="86"/>
      <c r="AG45" s="156"/>
      <c r="AH45" s="122"/>
      <c r="AI45" s="86"/>
      <c r="AJ45" s="86"/>
      <c r="AK45" s="86"/>
      <c r="AL45" s="123">
        <f t="shared" si="274"/>
        <v>0</v>
      </c>
      <c r="AM45" s="86"/>
      <c r="AN45" s="86"/>
      <c r="AO45" s="86"/>
      <c r="AP45" s="86"/>
      <c r="AQ45" s="156"/>
      <c r="AR45" s="122">
        <v>7</v>
      </c>
      <c r="AS45" s="86"/>
      <c r="AT45" s="86"/>
      <c r="AU45" s="86"/>
      <c r="AV45" s="123">
        <f t="shared" si="275"/>
        <v>7</v>
      </c>
      <c r="AW45" s="86"/>
      <c r="AX45" s="86"/>
      <c r="AY45" s="86"/>
      <c r="AZ45" s="86"/>
      <c r="BA45" s="156"/>
      <c r="BB45" s="122"/>
      <c r="BC45" s="86"/>
      <c r="BD45" s="86"/>
      <c r="BE45" s="86"/>
      <c r="BF45" s="123">
        <f t="shared" si="276"/>
        <v>0</v>
      </c>
      <c r="BG45" s="86"/>
      <c r="BH45" s="86"/>
      <c r="BI45" s="86"/>
      <c r="BJ45" s="86"/>
      <c r="BK45" s="156"/>
      <c r="BL45" s="122"/>
      <c r="BM45" s="86"/>
      <c r="BN45" s="86"/>
      <c r="BO45" s="86"/>
      <c r="BP45" s="123">
        <f t="shared" si="277"/>
        <v>0</v>
      </c>
      <c r="BQ45" s="86"/>
      <c r="BR45" s="86"/>
      <c r="BS45" s="86"/>
      <c r="BT45" s="86"/>
      <c r="BU45" s="156"/>
      <c r="BV45" s="122"/>
      <c r="BW45" s="86"/>
      <c r="BX45" s="86"/>
      <c r="BY45" s="86"/>
      <c r="BZ45" s="123"/>
      <c r="CA45" s="86"/>
      <c r="CB45" s="86"/>
      <c r="CC45" s="86"/>
      <c r="CD45" s="86"/>
      <c r="CE45" s="156"/>
      <c r="CF45" s="86"/>
      <c r="CG45" s="86"/>
      <c r="CH45" s="86"/>
      <c r="CI45" s="86"/>
      <c r="CJ45" s="123">
        <f>CF45</f>
        <v>0</v>
      </c>
      <c r="CK45" s="86"/>
      <c r="CL45" s="86"/>
      <c r="CM45" s="86"/>
      <c r="CN45" s="86"/>
      <c r="CO45" s="156"/>
      <c r="CP45" s="122"/>
      <c r="CQ45" s="127"/>
      <c r="CR45" s="86"/>
      <c r="CS45" s="166"/>
      <c r="CT45" s="123"/>
      <c r="CU45" s="86"/>
      <c r="CV45" s="86"/>
      <c r="CW45" s="86"/>
      <c r="CX45" s="86"/>
      <c r="CY45" s="156"/>
      <c r="CZ45" s="122"/>
      <c r="DA45" s="86"/>
      <c r="DB45" s="86"/>
      <c r="DC45" s="86"/>
      <c r="DD45" s="121">
        <f t="shared" si="230"/>
        <v>0</v>
      </c>
      <c r="DE45" s="86"/>
      <c r="DF45" s="86"/>
      <c r="DG45" s="86"/>
      <c r="DH45" s="86"/>
      <c r="DI45" s="156"/>
      <c r="DJ45" s="122"/>
      <c r="DK45" s="86"/>
      <c r="DL45" s="86"/>
      <c r="DM45" s="86"/>
      <c r="DN45" s="123">
        <f t="shared" si="231"/>
        <v>0</v>
      </c>
      <c r="DO45" s="86"/>
      <c r="DP45" s="86"/>
      <c r="DQ45" s="86"/>
      <c r="DR45" s="86"/>
      <c r="DS45" s="154"/>
      <c r="DT45" s="127"/>
      <c r="DU45" s="86"/>
      <c r="DV45" s="86"/>
      <c r="DW45" s="166"/>
      <c r="DX45" s="123">
        <f t="shared" si="232"/>
        <v>0</v>
      </c>
      <c r="DY45" s="86"/>
      <c r="DZ45" s="86"/>
      <c r="EA45" s="86"/>
      <c r="EB45" s="86"/>
      <c r="EC45" s="156"/>
      <c r="ED45" s="122"/>
      <c r="EE45" s="86"/>
      <c r="EF45" s="86">
        <v>0</v>
      </c>
      <c r="EG45" s="86"/>
      <c r="EH45" s="123">
        <f t="shared" si="233"/>
        <v>0</v>
      </c>
      <c r="EI45" s="86"/>
      <c r="EJ45" s="86"/>
      <c r="EK45" s="86"/>
      <c r="EL45" s="86"/>
      <c r="EM45" s="156"/>
      <c r="EN45" s="122"/>
      <c r="EO45" s="86"/>
      <c r="EP45" s="86"/>
      <c r="EQ45" s="86"/>
      <c r="ER45" s="123">
        <f t="shared" si="234"/>
        <v>0</v>
      </c>
      <c r="ES45" s="86"/>
      <c r="ET45" s="86"/>
      <c r="EU45" s="86"/>
      <c r="EV45" s="122"/>
      <c r="EW45" s="156"/>
      <c r="EX45" s="122"/>
      <c r="EY45" s="86"/>
      <c r="EZ45" s="86"/>
      <c r="FA45" s="86"/>
      <c r="FB45" s="123">
        <f t="shared" si="235"/>
        <v>0</v>
      </c>
      <c r="FC45" s="86"/>
      <c r="FD45" s="86"/>
      <c r="FE45" s="86"/>
      <c r="FF45" s="122"/>
      <c r="FG45" s="156"/>
      <c r="FH45" s="122"/>
      <c r="FI45" s="86"/>
      <c r="FJ45" s="86"/>
      <c r="FK45" s="86"/>
      <c r="FL45" s="123">
        <f t="shared" si="236"/>
        <v>0</v>
      </c>
      <c r="FM45" s="86"/>
      <c r="FN45" s="86"/>
      <c r="FO45" s="86"/>
      <c r="FP45" s="86"/>
      <c r="FQ45" s="156"/>
      <c r="FR45" s="122"/>
      <c r="FS45" s="86"/>
      <c r="FT45" s="86"/>
      <c r="FU45" s="86"/>
      <c r="FV45" s="123">
        <f t="shared" si="237"/>
        <v>0</v>
      </c>
      <c r="FW45" s="86"/>
      <c r="FX45" s="86"/>
      <c r="FY45" s="86"/>
      <c r="FZ45" s="86"/>
      <c r="GA45" s="202"/>
      <c r="GB45" s="86"/>
      <c r="GC45" s="86"/>
      <c r="GD45" s="86"/>
      <c r="GE45" s="86"/>
      <c r="GF45" s="123">
        <f t="shared" si="238"/>
        <v>0</v>
      </c>
      <c r="GG45" s="86"/>
      <c r="GH45" s="86"/>
      <c r="GI45" s="86"/>
      <c r="GJ45" s="86"/>
      <c r="GK45" s="156"/>
      <c r="GL45" s="122"/>
      <c r="GM45" s="86"/>
      <c r="GN45" s="86"/>
      <c r="GO45" s="86"/>
      <c r="GP45" s="216">
        <f t="shared" si="239"/>
        <v>0</v>
      </c>
      <c r="GQ45" s="86"/>
      <c r="GR45" s="86"/>
      <c r="GS45" s="86"/>
      <c r="GT45" s="86"/>
      <c r="GU45" s="156"/>
      <c r="GV45" s="122"/>
      <c r="GW45" s="86"/>
      <c r="GX45" s="86"/>
      <c r="GY45" s="86"/>
      <c r="GZ45" s="123">
        <f t="shared" si="240"/>
        <v>0</v>
      </c>
      <c r="HA45" s="86"/>
      <c r="HB45" s="86"/>
      <c r="HC45" s="86"/>
      <c r="HD45" s="86"/>
      <c r="HE45" s="156"/>
      <c r="HF45" s="122"/>
      <c r="HG45" s="86"/>
      <c r="HH45" s="127"/>
      <c r="HI45" s="223"/>
      <c r="HJ45" s="166">
        <f t="shared" si="241"/>
        <v>0</v>
      </c>
      <c r="HK45" s="86"/>
      <c r="HL45" s="86"/>
      <c r="HM45" s="86"/>
      <c r="HN45" s="86"/>
      <c r="HO45" s="156"/>
      <c r="HP45" s="122"/>
      <c r="HQ45" s="86"/>
      <c r="HR45" s="86"/>
      <c r="HS45" s="86"/>
      <c r="HT45" s="123">
        <f t="shared" si="242"/>
        <v>0</v>
      </c>
      <c r="HU45" s="86"/>
      <c r="HV45" s="86"/>
      <c r="HW45" s="86"/>
      <c r="HX45" s="86"/>
      <c r="HY45" s="156"/>
      <c r="HZ45" s="122"/>
      <c r="IA45" s="86"/>
      <c r="IB45" s="86"/>
      <c r="IC45" s="86"/>
      <c r="ID45" s="123">
        <f t="shared" si="243"/>
        <v>0</v>
      </c>
      <c r="IE45" s="86"/>
      <c r="IF45" s="86"/>
      <c r="IG45" s="86"/>
      <c r="IH45" s="86"/>
      <c r="II45" s="154"/>
      <c r="IJ45" s="127"/>
      <c r="IK45" s="86"/>
      <c r="IL45" s="86"/>
      <c r="IM45" s="166"/>
      <c r="IN45" s="123">
        <f t="shared" si="244"/>
        <v>0</v>
      </c>
      <c r="IO45" s="86"/>
      <c r="IP45" s="86"/>
      <c r="IQ45" s="86"/>
      <c r="IR45" s="86"/>
      <c r="IS45" s="156"/>
      <c r="IT45" s="122"/>
      <c r="IU45" s="86"/>
      <c r="IV45" s="86"/>
      <c r="IW45" s="86"/>
      <c r="IX45" s="123">
        <f t="shared" si="245"/>
        <v>0</v>
      </c>
      <c r="IY45" s="86"/>
      <c r="IZ45" s="86"/>
      <c r="JA45" s="86"/>
      <c r="JB45" s="86"/>
      <c r="JC45" s="156"/>
      <c r="JD45" s="122"/>
      <c r="JE45" s="235"/>
      <c r="JF45" s="235"/>
      <c r="JG45" s="235"/>
      <c r="JH45" s="236">
        <f t="shared" si="196"/>
        <v>0</v>
      </c>
      <c r="JI45" s="235"/>
      <c r="JJ45" s="235"/>
      <c r="JK45" s="235"/>
      <c r="JL45" s="235"/>
      <c r="JM45" s="237"/>
      <c r="JN45" s="238"/>
      <c r="JO45" s="235"/>
      <c r="JP45" s="235"/>
      <c r="JQ45" s="235"/>
      <c r="JR45" s="236">
        <f t="shared" si="246"/>
        <v>0</v>
      </c>
      <c r="JS45" s="235"/>
      <c r="JT45" s="235"/>
      <c r="JU45" s="235"/>
      <c r="JV45" s="235"/>
      <c r="JW45" s="237"/>
      <c r="JX45" s="238"/>
      <c r="JY45" s="235"/>
      <c r="JZ45" s="235"/>
      <c r="KA45" s="235">
        <v>0</v>
      </c>
      <c r="KB45" s="236">
        <f t="shared" si="247"/>
        <v>0</v>
      </c>
      <c r="KC45" s="235"/>
      <c r="KD45" s="235"/>
      <c r="KE45" s="235"/>
      <c r="KF45" s="235"/>
      <c r="KG45" s="237"/>
      <c r="KH45" s="238"/>
      <c r="KI45" s="235"/>
      <c r="KJ45" s="235"/>
      <c r="KK45" s="235"/>
      <c r="KL45" s="236">
        <f t="shared" si="248"/>
        <v>0</v>
      </c>
      <c r="KM45" s="235"/>
      <c r="KN45" s="235"/>
      <c r="KO45" s="235"/>
      <c r="KP45" s="235"/>
      <c r="KQ45" s="237"/>
      <c r="KR45" s="238">
        <v>0</v>
      </c>
      <c r="KS45" s="235"/>
      <c r="KT45" s="235"/>
      <c r="KU45" s="235"/>
      <c r="KV45" s="236">
        <f t="shared" si="249"/>
        <v>0</v>
      </c>
      <c r="KW45" s="235"/>
      <c r="KX45" s="235"/>
      <c r="KY45" s="235"/>
      <c r="KZ45" s="235"/>
      <c r="LA45" s="237"/>
      <c r="LB45" s="238"/>
      <c r="LC45" s="235"/>
      <c r="LD45" s="235"/>
      <c r="LE45" s="235"/>
      <c r="LF45" s="236">
        <f t="shared" si="250"/>
        <v>0</v>
      </c>
      <c r="LG45" s="235"/>
      <c r="LH45" s="235"/>
      <c r="LI45" s="235"/>
      <c r="LJ45" s="235"/>
      <c r="LK45" s="237"/>
      <c r="LL45" s="238"/>
      <c r="LM45" s="235"/>
      <c r="LN45" s="235"/>
      <c r="LO45" s="235"/>
      <c r="LP45" s="236">
        <f t="shared" si="251"/>
        <v>0</v>
      </c>
      <c r="LQ45" s="235"/>
      <c r="LR45" s="235"/>
      <c r="LS45" s="235"/>
      <c r="LT45" s="235"/>
      <c r="LU45" s="250"/>
      <c r="LV45" s="251"/>
      <c r="LW45" s="235"/>
      <c r="LX45" s="235"/>
      <c r="LY45" s="235"/>
      <c r="LZ45" s="236">
        <f t="shared" si="252"/>
        <v>0</v>
      </c>
      <c r="MA45" s="235"/>
      <c r="MB45" s="235"/>
      <c r="MC45" s="235"/>
      <c r="MD45" s="235"/>
      <c r="ME45" s="250"/>
      <c r="MF45" s="238"/>
      <c r="MG45" s="235"/>
      <c r="MH45" s="235"/>
      <c r="MI45" s="235"/>
      <c r="MJ45" s="236">
        <f t="shared" si="253"/>
        <v>0</v>
      </c>
      <c r="MK45" s="235"/>
      <c r="ML45" s="235"/>
      <c r="MM45" s="235"/>
      <c r="MN45" s="235"/>
      <c r="MO45" s="237"/>
      <c r="MP45" s="235"/>
      <c r="MQ45" s="235"/>
      <c r="MR45" s="235"/>
      <c r="MS45" s="235"/>
      <c r="MT45" s="236">
        <f t="shared" si="254"/>
        <v>0</v>
      </c>
      <c r="MU45" s="235"/>
      <c r="MV45" s="235"/>
      <c r="MW45" s="235"/>
      <c r="MX45" s="235"/>
      <c r="MY45" s="237"/>
      <c r="MZ45" s="238">
        <v>0</v>
      </c>
      <c r="NA45" s="235">
        <v>0</v>
      </c>
      <c r="NB45" s="235">
        <v>0</v>
      </c>
      <c r="NC45" s="235">
        <v>0</v>
      </c>
      <c r="ND45" s="236">
        <f t="shared" si="255"/>
        <v>0</v>
      </c>
      <c r="NE45" s="235"/>
      <c r="NF45" s="235"/>
      <c r="NG45" s="235"/>
      <c r="NH45" s="235"/>
      <c r="NI45" s="237"/>
      <c r="NJ45" s="238">
        <v>0</v>
      </c>
      <c r="NK45" s="235">
        <v>0</v>
      </c>
      <c r="NL45" s="235"/>
      <c r="NM45" s="235"/>
      <c r="NN45" s="236">
        <f t="shared" si="256"/>
        <v>0</v>
      </c>
      <c r="NO45" s="235"/>
      <c r="NP45" s="235"/>
      <c r="NQ45" s="235"/>
      <c r="NR45" s="235"/>
      <c r="NS45" s="237"/>
      <c r="NT45" s="238"/>
      <c r="NU45" s="235"/>
      <c r="NV45" s="235"/>
      <c r="NW45" s="235"/>
      <c r="NX45" s="236">
        <f t="shared" si="257"/>
        <v>0</v>
      </c>
      <c r="NY45" s="235"/>
      <c r="NZ45" s="235"/>
      <c r="OA45" s="235"/>
      <c r="OB45" s="235"/>
      <c r="OC45" s="237"/>
      <c r="OD45" s="238"/>
      <c r="OE45" s="235"/>
      <c r="OF45" s="235"/>
      <c r="OG45" s="235"/>
      <c r="OH45" s="236">
        <f t="shared" si="258"/>
        <v>0</v>
      </c>
      <c r="OI45" s="235"/>
      <c r="OJ45" s="235"/>
      <c r="OK45" s="235"/>
      <c r="OL45" s="235"/>
      <c r="OM45" s="237"/>
      <c r="ON45" s="238"/>
      <c r="OO45" s="235"/>
      <c r="OP45" s="235"/>
      <c r="OQ45" s="235"/>
      <c r="OR45" s="236">
        <f t="shared" si="259"/>
        <v>0</v>
      </c>
      <c r="OS45" s="235"/>
      <c r="OT45" s="235"/>
      <c r="OU45" s="235"/>
      <c r="OV45" s="235"/>
      <c r="OW45" s="237"/>
      <c r="OX45" s="238"/>
      <c r="OY45" s="235"/>
      <c r="OZ45" s="235"/>
      <c r="PA45" s="235"/>
      <c r="PB45" s="236">
        <f t="shared" si="260"/>
        <v>0</v>
      </c>
      <c r="PC45" s="235"/>
      <c r="PD45" s="235"/>
      <c r="PE45" s="235"/>
      <c r="PF45" s="235"/>
      <c r="PG45" s="237"/>
      <c r="PH45" s="238"/>
      <c r="PI45" s="235"/>
      <c r="PJ45" s="235"/>
      <c r="PK45" s="235"/>
      <c r="PL45" s="236">
        <f t="shared" si="261"/>
        <v>0</v>
      </c>
      <c r="PM45" s="235"/>
      <c r="PN45" s="235"/>
      <c r="PO45" s="235"/>
      <c r="PP45" s="235"/>
      <c r="PQ45" s="237"/>
      <c r="PR45" s="238"/>
      <c r="PS45" s="235"/>
      <c r="PT45" s="235"/>
      <c r="PU45" s="235"/>
      <c r="PV45" s="236">
        <f t="shared" si="262"/>
        <v>0</v>
      </c>
      <c r="PW45" s="235"/>
      <c r="PX45" s="235"/>
      <c r="PY45" s="235"/>
      <c r="PZ45" s="235"/>
      <c r="QA45" s="237"/>
      <c r="QB45" s="238"/>
      <c r="QC45" s="235"/>
      <c r="QD45" s="235"/>
      <c r="QE45" s="235"/>
      <c r="QF45" s="236">
        <f t="shared" si="263"/>
        <v>0</v>
      </c>
      <c r="QG45" s="235"/>
      <c r="QH45" s="235"/>
      <c r="QI45" s="235"/>
      <c r="QJ45" s="235"/>
      <c r="QK45" s="237"/>
      <c r="QL45" s="268"/>
      <c r="QM45" s="268"/>
      <c r="QN45" s="268"/>
      <c r="QO45" s="284">
        <f t="shared" si="150"/>
        <v>7</v>
      </c>
      <c r="QP45" s="284">
        <f t="shared" si="151"/>
        <v>0</v>
      </c>
      <c r="QQ45" s="284">
        <f t="shared" si="152"/>
        <v>0</v>
      </c>
      <c r="QR45" s="284">
        <f t="shared" si="153"/>
        <v>0</v>
      </c>
      <c r="QS45" s="291">
        <f t="shared" si="264"/>
        <v>7</v>
      </c>
      <c r="QT45" s="291">
        <f t="shared" si="265"/>
        <v>0</v>
      </c>
      <c r="QU45" s="284">
        <f t="shared" si="228"/>
        <v>7</v>
      </c>
      <c r="QV45" s="290">
        <f t="shared" si="229"/>
        <v>0</v>
      </c>
      <c r="QW45" s="285">
        <f t="shared" si="155"/>
        <v>7</v>
      </c>
      <c r="QX45" s="285">
        <f t="shared" si="156"/>
        <v>0</v>
      </c>
      <c r="QY45" s="285">
        <f t="shared" si="157"/>
        <v>0</v>
      </c>
      <c r="QZ45" s="285">
        <f t="shared" si="158"/>
        <v>0</v>
      </c>
      <c r="RA45" s="285">
        <f t="shared" si="159"/>
        <v>0</v>
      </c>
      <c r="RB45" s="295">
        <f t="shared" si="160"/>
        <v>0</v>
      </c>
    </row>
    <row r="46" ht="16.35" spans="2:470">
      <c r="B46" s="38"/>
      <c r="C46" s="39" t="s">
        <v>101</v>
      </c>
      <c r="D46" s="136">
        <v>5</v>
      </c>
      <c r="E46" s="125">
        <v>4</v>
      </c>
      <c r="F46" s="125"/>
      <c r="G46" s="125"/>
      <c r="H46" s="123">
        <f>D46+E46+F46+G46</f>
        <v>9</v>
      </c>
      <c r="I46" s="125"/>
      <c r="J46" s="125"/>
      <c r="K46" s="125"/>
      <c r="L46" s="124"/>
      <c r="M46" s="163"/>
      <c r="N46" s="125">
        <v>12</v>
      </c>
      <c r="O46" s="125"/>
      <c r="P46" s="125"/>
      <c r="Q46" s="125"/>
      <c r="R46" s="168">
        <f t="shared" si="272"/>
        <v>12</v>
      </c>
      <c r="S46" s="125"/>
      <c r="T46" s="125"/>
      <c r="U46" s="125"/>
      <c r="V46" s="125"/>
      <c r="W46" s="163"/>
      <c r="X46" s="124">
        <v>18</v>
      </c>
      <c r="Y46" s="125"/>
      <c r="Z46" s="125"/>
      <c r="AA46" s="125"/>
      <c r="AB46" s="168">
        <f t="shared" si="273"/>
        <v>18</v>
      </c>
      <c r="AC46" s="125"/>
      <c r="AD46" s="125"/>
      <c r="AE46" s="125"/>
      <c r="AF46" s="125"/>
      <c r="AG46" s="163"/>
      <c r="AH46" s="124">
        <v>10</v>
      </c>
      <c r="AI46" s="125"/>
      <c r="AJ46" s="125"/>
      <c r="AK46" s="125"/>
      <c r="AL46" s="168">
        <f t="shared" si="274"/>
        <v>10</v>
      </c>
      <c r="AM46" s="125"/>
      <c r="AN46" s="125"/>
      <c r="AO46" s="125"/>
      <c r="AP46" s="125"/>
      <c r="AQ46" s="163"/>
      <c r="AR46" s="124"/>
      <c r="AS46" s="125"/>
      <c r="AT46" s="125"/>
      <c r="AU46" s="125"/>
      <c r="AV46" s="168">
        <f t="shared" si="275"/>
        <v>0</v>
      </c>
      <c r="AW46" s="125"/>
      <c r="AX46" s="125"/>
      <c r="AY46" s="125"/>
      <c r="AZ46" s="125"/>
      <c r="BA46" s="163"/>
      <c r="BB46" s="124">
        <v>26</v>
      </c>
      <c r="BC46" s="125"/>
      <c r="BD46" s="125"/>
      <c r="BE46" s="125"/>
      <c r="BF46" s="168">
        <f t="shared" si="276"/>
        <v>26</v>
      </c>
      <c r="BG46" s="125"/>
      <c r="BH46" s="125"/>
      <c r="BI46" s="125"/>
      <c r="BJ46" s="125"/>
      <c r="BK46" s="163"/>
      <c r="BL46" s="124"/>
      <c r="BM46" s="125">
        <v>20</v>
      </c>
      <c r="BN46" s="125"/>
      <c r="BO46" s="125"/>
      <c r="BP46" s="168">
        <f t="shared" si="277"/>
        <v>20</v>
      </c>
      <c r="BQ46" s="125"/>
      <c r="BR46" s="125"/>
      <c r="BS46" s="125"/>
      <c r="BT46" s="125"/>
      <c r="BU46" s="163"/>
      <c r="BV46" s="124"/>
      <c r="BW46" s="125">
        <v>9</v>
      </c>
      <c r="BX46" s="125"/>
      <c r="BY46" s="125"/>
      <c r="BZ46" s="168">
        <f>BV46+BW46</f>
        <v>9</v>
      </c>
      <c r="CA46" s="125"/>
      <c r="CB46" s="125"/>
      <c r="CC46" s="125"/>
      <c r="CD46" s="125"/>
      <c r="CE46" s="163"/>
      <c r="CF46" s="125"/>
      <c r="CG46" s="125">
        <v>22</v>
      </c>
      <c r="CH46" s="125"/>
      <c r="CI46" s="125"/>
      <c r="CJ46" s="168">
        <f>CF46+CG46</f>
        <v>22</v>
      </c>
      <c r="CK46" s="125"/>
      <c r="CL46" s="125"/>
      <c r="CM46" s="125"/>
      <c r="CN46" s="125"/>
      <c r="CO46" s="163"/>
      <c r="CP46" s="124">
        <v>10</v>
      </c>
      <c r="CQ46" s="136">
        <v>2</v>
      </c>
      <c r="CR46" s="125"/>
      <c r="CS46" s="167"/>
      <c r="CT46" s="168">
        <f>CP46+CQ46</f>
        <v>12</v>
      </c>
      <c r="CU46" s="125"/>
      <c r="CV46" s="125"/>
      <c r="CW46" s="125"/>
      <c r="CX46" s="125"/>
      <c r="CY46" s="163"/>
      <c r="CZ46" s="124">
        <v>12</v>
      </c>
      <c r="DA46" s="125">
        <v>9</v>
      </c>
      <c r="DB46" s="125"/>
      <c r="DC46" s="125"/>
      <c r="DD46" s="121">
        <f t="shared" si="230"/>
        <v>21</v>
      </c>
      <c r="DE46" s="125"/>
      <c r="DF46" s="125"/>
      <c r="DG46" s="125"/>
      <c r="DH46" s="125"/>
      <c r="DI46" s="163"/>
      <c r="DJ46" s="124"/>
      <c r="DK46" s="125"/>
      <c r="DL46" s="125"/>
      <c r="DM46" s="125"/>
      <c r="DN46" s="168">
        <f t="shared" si="231"/>
        <v>0</v>
      </c>
      <c r="DO46" s="125"/>
      <c r="DP46" s="125"/>
      <c r="DQ46" s="125"/>
      <c r="DR46" s="125"/>
      <c r="DS46" s="155"/>
      <c r="DT46" s="136"/>
      <c r="DU46" s="125"/>
      <c r="DV46" s="125"/>
      <c r="DW46" s="167"/>
      <c r="DX46" s="168">
        <f t="shared" si="232"/>
        <v>0</v>
      </c>
      <c r="DY46" s="125"/>
      <c r="DZ46" s="125"/>
      <c r="EA46" s="125"/>
      <c r="EB46" s="125"/>
      <c r="EC46" s="163"/>
      <c r="ED46" s="124"/>
      <c r="EE46" s="125"/>
      <c r="EF46" s="125"/>
      <c r="EG46" s="125"/>
      <c r="EH46" s="168">
        <f t="shared" si="233"/>
        <v>0</v>
      </c>
      <c r="EI46" s="125"/>
      <c r="EJ46" s="125"/>
      <c r="EK46" s="125"/>
      <c r="EL46" s="125"/>
      <c r="EM46" s="163"/>
      <c r="EN46" s="124"/>
      <c r="EO46" s="125"/>
      <c r="EP46" s="125"/>
      <c r="EQ46" s="125"/>
      <c r="ER46" s="168">
        <f t="shared" si="234"/>
        <v>0</v>
      </c>
      <c r="ES46" s="125"/>
      <c r="ET46" s="125"/>
      <c r="EU46" s="125"/>
      <c r="EV46" s="124"/>
      <c r="EW46" s="163"/>
      <c r="EX46" s="124"/>
      <c r="EY46" s="125"/>
      <c r="EZ46" s="125"/>
      <c r="FA46" s="125"/>
      <c r="FB46" s="168">
        <f t="shared" si="235"/>
        <v>0</v>
      </c>
      <c r="FC46" s="125"/>
      <c r="FD46" s="125"/>
      <c r="FE46" s="125"/>
      <c r="FF46" s="124"/>
      <c r="FG46" s="163"/>
      <c r="FH46" s="124"/>
      <c r="FI46" s="125"/>
      <c r="FJ46" s="125"/>
      <c r="FK46" s="125"/>
      <c r="FL46" s="168">
        <f t="shared" si="236"/>
        <v>0</v>
      </c>
      <c r="FM46" s="125"/>
      <c r="FN46" s="125"/>
      <c r="FO46" s="125"/>
      <c r="FP46" s="125"/>
      <c r="FQ46" s="163"/>
      <c r="FR46" s="124"/>
      <c r="FS46" s="125"/>
      <c r="FT46" s="125"/>
      <c r="FU46" s="125"/>
      <c r="FV46" s="168">
        <f t="shared" si="237"/>
        <v>0</v>
      </c>
      <c r="FW46" s="125"/>
      <c r="FX46" s="125"/>
      <c r="FY46" s="125"/>
      <c r="FZ46" s="125"/>
      <c r="GA46" s="203"/>
      <c r="GB46" s="125"/>
      <c r="GC46" s="125"/>
      <c r="GD46" s="125"/>
      <c r="GE46" s="125"/>
      <c r="GF46" s="168">
        <f t="shared" si="238"/>
        <v>0</v>
      </c>
      <c r="GG46" s="125"/>
      <c r="GH46" s="125"/>
      <c r="GI46" s="125"/>
      <c r="GJ46" s="125"/>
      <c r="GK46" s="163"/>
      <c r="GL46" s="124"/>
      <c r="GM46" s="125"/>
      <c r="GN46" s="125"/>
      <c r="GO46" s="125"/>
      <c r="GP46" s="220">
        <f t="shared" si="239"/>
        <v>0</v>
      </c>
      <c r="GQ46" s="125"/>
      <c r="GR46" s="125"/>
      <c r="GS46" s="125"/>
      <c r="GT46" s="125"/>
      <c r="GU46" s="163"/>
      <c r="GV46" s="124"/>
      <c r="GW46" s="125"/>
      <c r="GX46" s="125"/>
      <c r="GY46" s="125"/>
      <c r="GZ46" s="168">
        <f t="shared" si="240"/>
        <v>0</v>
      </c>
      <c r="HA46" s="125"/>
      <c r="HB46" s="125"/>
      <c r="HC46" s="125"/>
      <c r="HD46" s="125"/>
      <c r="HE46" s="163"/>
      <c r="HF46" s="124"/>
      <c r="HG46" s="125"/>
      <c r="HH46" s="136"/>
      <c r="HI46" s="229"/>
      <c r="HJ46" s="167">
        <f t="shared" si="241"/>
        <v>0</v>
      </c>
      <c r="HK46" s="125"/>
      <c r="HL46" s="125"/>
      <c r="HM46" s="125"/>
      <c r="HN46" s="125"/>
      <c r="HO46" s="163"/>
      <c r="HP46" s="124"/>
      <c r="HQ46" s="125"/>
      <c r="HR46" s="125"/>
      <c r="HS46" s="125"/>
      <c r="HT46" s="168">
        <f t="shared" si="242"/>
        <v>0</v>
      </c>
      <c r="HU46" s="125"/>
      <c r="HV46" s="125"/>
      <c r="HW46" s="125"/>
      <c r="HX46" s="125"/>
      <c r="HY46" s="163"/>
      <c r="HZ46" s="124"/>
      <c r="IA46" s="125"/>
      <c r="IB46" s="125"/>
      <c r="IC46" s="125"/>
      <c r="ID46" s="168">
        <f t="shared" si="243"/>
        <v>0</v>
      </c>
      <c r="IE46" s="125"/>
      <c r="IF46" s="125"/>
      <c r="IG46" s="125"/>
      <c r="IH46" s="125"/>
      <c r="II46" s="155"/>
      <c r="IJ46" s="136"/>
      <c r="IK46" s="125"/>
      <c r="IL46" s="125"/>
      <c r="IM46" s="167"/>
      <c r="IN46" s="168">
        <f t="shared" si="244"/>
        <v>0</v>
      </c>
      <c r="IO46" s="125"/>
      <c r="IP46" s="125"/>
      <c r="IQ46" s="125"/>
      <c r="IR46" s="125"/>
      <c r="IS46" s="163"/>
      <c r="IT46" s="124"/>
      <c r="IU46" s="125"/>
      <c r="IV46" s="125"/>
      <c r="IW46" s="125"/>
      <c r="IX46" s="168">
        <f t="shared" si="245"/>
        <v>0</v>
      </c>
      <c r="IY46" s="125"/>
      <c r="IZ46" s="125"/>
      <c r="JA46" s="125"/>
      <c r="JB46" s="125"/>
      <c r="JC46" s="163"/>
      <c r="JD46" s="124"/>
      <c r="JE46" s="125"/>
      <c r="JF46" s="125"/>
      <c r="JG46" s="125"/>
      <c r="JH46" s="168">
        <f t="shared" si="196"/>
        <v>0</v>
      </c>
      <c r="JI46" s="125"/>
      <c r="JJ46" s="125"/>
      <c r="JK46" s="125"/>
      <c r="JL46" s="125"/>
      <c r="JM46" s="163"/>
      <c r="JN46" s="124"/>
      <c r="JO46" s="125"/>
      <c r="JP46" s="125"/>
      <c r="JQ46" s="125"/>
      <c r="JR46" s="168">
        <f t="shared" si="246"/>
        <v>0</v>
      </c>
      <c r="JS46" s="125"/>
      <c r="JT46" s="125"/>
      <c r="JU46" s="125"/>
      <c r="JV46" s="125"/>
      <c r="JW46" s="163"/>
      <c r="JX46" s="124"/>
      <c r="JY46" s="125"/>
      <c r="JZ46" s="125"/>
      <c r="KA46" s="125">
        <v>0</v>
      </c>
      <c r="KB46" s="168">
        <f t="shared" si="247"/>
        <v>0</v>
      </c>
      <c r="KC46" s="125"/>
      <c r="KD46" s="125"/>
      <c r="KE46" s="125"/>
      <c r="KF46" s="125"/>
      <c r="KG46" s="163"/>
      <c r="KH46" s="124"/>
      <c r="KI46" s="125"/>
      <c r="KJ46" s="125"/>
      <c r="KK46" s="125"/>
      <c r="KL46" s="168">
        <f t="shared" si="248"/>
        <v>0</v>
      </c>
      <c r="KM46" s="125"/>
      <c r="KN46" s="125"/>
      <c r="KO46" s="125"/>
      <c r="KP46" s="125"/>
      <c r="KQ46" s="163"/>
      <c r="KR46" s="124">
        <v>0</v>
      </c>
      <c r="KS46" s="125"/>
      <c r="KT46" s="125"/>
      <c r="KU46" s="125"/>
      <c r="KV46" s="168">
        <f t="shared" si="249"/>
        <v>0</v>
      </c>
      <c r="KW46" s="125"/>
      <c r="KX46" s="125"/>
      <c r="KY46" s="125"/>
      <c r="KZ46" s="125"/>
      <c r="LA46" s="163"/>
      <c r="LB46" s="124"/>
      <c r="LC46" s="125"/>
      <c r="LD46" s="125"/>
      <c r="LE46" s="125"/>
      <c r="LF46" s="168">
        <f t="shared" si="250"/>
        <v>0</v>
      </c>
      <c r="LG46" s="125"/>
      <c r="LH46" s="125"/>
      <c r="LI46" s="125"/>
      <c r="LJ46" s="125"/>
      <c r="LK46" s="163"/>
      <c r="LL46" s="124"/>
      <c r="LM46" s="125"/>
      <c r="LN46" s="125"/>
      <c r="LO46" s="125"/>
      <c r="LP46" s="168">
        <f t="shared" si="251"/>
        <v>0</v>
      </c>
      <c r="LQ46" s="125"/>
      <c r="LR46" s="125"/>
      <c r="LS46" s="125"/>
      <c r="LT46" s="125"/>
      <c r="LU46" s="155"/>
      <c r="LV46" s="136"/>
      <c r="LW46" s="125"/>
      <c r="LX46" s="125"/>
      <c r="LY46" s="125"/>
      <c r="LZ46" s="168">
        <f t="shared" si="252"/>
        <v>0</v>
      </c>
      <c r="MA46" s="125"/>
      <c r="MB46" s="125"/>
      <c r="MC46" s="125"/>
      <c r="MD46" s="125"/>
      <c r="ME46" s="155"/>
      <c r="MF46" s="124"/>
      <c r="MG46" s="125"/>
      <c r="MH46" s="125"/>
      <c r="MI46" s="125"/>
      <c r="MJ46" s="168">
        <f t="shared" si="253"/>
        <v>0</v>
      </c>
      <c r="MK46" s="125"/>
      <c r="ML46" s="125"/>
      <c r="MM46" s="125"/>
      <c r="MN46" s="125"/>
      <c r="MO46" s="163"/>
      <c r="MP46" s="125"/>
      <c r="MQ46" s="125"/>
      <c r="MR46" s="125"/>
      <c r="MS46" s="125"/>
      <c r="MT46" s="168">
        <f t="shared" si="254"/>
        <v>0</v>
      </c>
      <c r="MU46" s="125"/>
      <c r="MV46" s="125"/>
      <c r="MW46" s="125"/>
      <c r="MX46" s="125"/>
      <c r="MY46" s="163"/>
      <c r="MZ46" s="124"/>
      <c r="NA46" s="125">
        <v>0</v>
      </c>
      <c r="NB46" s="125">
        <v>0</v>
      </c>
      <c r="NC46" s="125">
        <v>0</v>
      </c>
      <c r="ND46" s="168"/>
      <c r="NE46" s="125"/>
      <c r="NF46" s="125"/>
      <c r="NG46" s="125"/>
      <c r="NH46" s="125"/>
      <c r="NI46" s="163"/>
      <c r="NJ46" s="124">
        <v>0</v>
      </c>
      <c r="NK46" s="125">
        <v>0</v>
      </c>
      <c r="NL46" s="125"/>
      <c r="NM46" s="125"/>
      <c r="NN46" s="168">
        <f t="shared" si="256"/>
        <v>0</v>
      </c>
      <c r="NO46" s="125"/>
      <c r="NP46" s="125"/>
      <c r="NQ46" s="125"/>
      <c r="NR46" s="125"/>
      <c r="NS46" s="163"/>
      <c r="NT46" s="124"/>
      <c r="NU46" s="125"/>
      <c r="NV46" s="125"/>
      <c r="NW46" s="125"/>
      <c r="NX46" s="168">
        <f t="shared" si="257"/>
        <v>0</v>
      </c>
      <c r="NY46" s="125"/>
      <c r="NZ46" s="125"/>
      <c r="OA46" s="125"/>
      <c r="OB46" s="125"/>
      <c r="OC46" s="163"/>
      <c r="OD46" s="124"/>
      <c r="OE46" s="125"/>
      <c r="OF46" s="125"/>
      <c r="OG46" s="125"/>
      <c r="OH46" s="168">
        <f t="shared" si="258"/>
        <v>0</v>
      </c>
      <c r="OI46" s="125"/>
      <c r="OJ46" s="125"/>
      <c r="OK46" s="125"/>
      <c r="OL46" s="125"/>
      <c r="OM46" s="163"/>
      <c r="ON46" s="124"/>
      <c r="OO46" s="125"/>
      <c r="OP46" s="125"/>
      <c r="OQ46" s="125"/>
      <c r="OR46" s="168">
        <f t="shared" si="259"/>
        <v>0</v>
      </c>
      <c r="OS46" s="125"/>
      <c r="OT46" s="125"/>
      <c r="OU46" s="125"/>
      <c r="OV46" s="125"/>
      <c r="OW46" s="163"/>
      <c r="OX46" s="124"/>
      <c r="OY46" s="125"/>
      <c r="OZ46" s="125"/>
      <c r="PA46" s="125"/>
      <c r="PB46" s="168">
        <f t="shared" si="260"/>
        <v>0</v>
      </c>
      <c r="PC46" s="125"/>
      <c r="PD46" s="125"/>
      <c r="PE46" s="125"/>
      <c r="PF46" s="125"/>
      <c r="PG46" s="163"/>
      <c r="PH46" s="124"/>
      <c r="PI46" s="125"/>
      <c r="PJ46" s="125"/>
      <c r="PK46" s="125"/>
      <c r="PL46" s="168">
        <f t="shared" si="261"/>
        <v>0</v>
      </c>
      <c r="PM46" s="125"/>
      <c r="PN46" s="125"/>
      <c r="PO46" s="125"/>
      <c r="PP46" s="125"/>
      <c r="PQ46" s="163"/>
      <c r="PR46" s="124"/>
      <c r="PS46" s="125"/>
      <c r="PT46" s="125"/>
      <c r="PU46" s="125"/>
      <c r="PV46" s="168">
        <f t="shared" si="262"/>
        <v>0</v>
      </c>
      <c r="PW46" s="125"/>
      <c r="PX46" s="125"/>
      <c r="PY46" s="125"/>
      <c r="PZ46" s="125"/>
      <c r="QA46" s="163"/>
      <c r="QB46" s="124"/>
      <c r="QC46" s="125"/>
      <c r="QD46" s="125"/>
      <c r="QE46" s="125"/>
      <c r="QF46" s="168">
        <f t="shared" si="263"/>
        <v>0</v>
      </c>
      <c r="QG46" s="125"/>
      <c r="QH46" s="125"/>
      <c r="QI46" s="125"/>
      <c r="QJ46" s="125"/>
      <c r="QK46" s="163"/>
      <c r="QL46" s="268"/>
      <c r="QM46" s="268"/>
      <c r="QN46" s="268"/>
      <c r="QO46" s="284"/>
      <c r="QP46" s="284">
        <f t="shared" si="151"/>
        <v>66</v>
      </c>
      <c r="QQ46" s="284">
        <f t="shared" si="152"/>
        <v>0</v>
      </c>
      <c r="QR46" s="284">
        <f t="shared" si="153"/>
        <v>0</v>
      </c>
      <c r="QS46" s="291">
        <f t="shared" si="264"/>
        <v>66</v>
      </c>
      <c r="QT46" s="291">
        <f t="shared" si="265"/>
        <v>0</v>
      </c>
      <c r="QU46" s="284">
        <f t="shared" si="228"/>
        <v>0</v>
      </c>
      <c r="QV46" s="290">
        <f t="shared" si="229"/>
        <v>66</v>
      </c>
      <c r="QW46" s="290">
        <f t="shared" si="155"/>
        <v>66</v>
      </c>
      <c r="QX46" s="285">
        <f t="shared" si="156"/>
        <v>0</v>
      </c>
      <c r="QY46" s="285">
        <f t="shared" si="157"/>
        <v>0</v>
      </c>
      <c r="QZ46" s="285">
        <f t="shared" si="158"/>
        <v>0</v>
      </c>
      <c r="RA46" s="285">
        <f t="shared" si="159"/>
        <v>0</v>
      </c>
      <c r="RB46" s="295">
        <f t="shared" si="160"/>
        <v>0</v>
      </c>
    </row>
    <row r="47" s="93" customFormat="1" ht="14.25" customHeight="1" spans="2:470">
      <c r="B47" s="35" t="s">
        <v>121</v>
      </c>
      <c r="C47" s="36"/>
      <c r="D47" s="133">
        <f>SUM(D48:D52)</f>
        <v>0</v>
      </c>
      <c r="E47" s="133">
        <f>SUM(E48:E52)</f>
        <v>7</v>
      </c>
      <c r="F47" s="133">
        <f>SUM(F48:F52)</f>
        <v>0</v>
      </c>
      <c r="G47" s="133">
        <f>SUM(G48:G52)</f>
        <v>0</v>
      </c>
      <c r="H47" s="121">
        <f>SUM(H48:H52)</f>
        <v>7</v>
      </c>
      <c r="I47" s="133"/>
      <c r="J47" s="120"/>
      <c r="K47" s="120"/>
      <c r="L47" s="119"/>
      <c r="M47" s="153"/>
      <c r="N47" s="134">
        <f t="shared" ref="N47:R47" si="278">SUM(N48:N52)</f>
        <v>2</v>
      </c>
      <c r="O47" s="120">
        <f t="shared" si="278"/>
        <v>31</v>
      </c>
      <c r="P47" s="120">
        <f t="shared" si="278"/>
        <v>0</v>
      </c>
      <c r="Q47" s="120">
        <f t="shared" si="278"/>
        <v>0</v>
      </c>
      <c r="R47" s="121">
        <f t="shared" si="278"/>
        <v>33</v>
      </c>
      <c r="S47" s="133"/>
      <c r="T47" s="120"/>
      <c r="U47" s="120"/>
      <c r="V47" s="120"/>
      <c r="W47" s="153"/>
      <c r="X47" s="133">
        <f t="shared" ref="X47:AB47" si="279">SUM(X48:X52)</f>
        <v>7</v>
      </c>
      <c r="Y47" s="120">
        <f t="shared" si="279"/>
        <v>31</v>
      </c>
      <c r="Z47" s="120">
        <f t="shared" si="279"/>
        <v>0</v>
      </c>
      <c r="AA47" s="120">
        <f t="shared" si="279"/>
        <v>0</v>
      </c>
      <c r="AB47" s="121">
        <f t="shared" si="279"/>
        <v>38</v>
      </c>
      <c r="AC47" s="133"/>
      <c r="AD47" s="120"/>
      <c r="AE47" s="120"/>
      <c r="AF47" s="120"/>
      <c r="AG47" s="153"/>
      <c r="AH47" s="133">
        <f t="shared" ref="AH47:AL47" si="280">SUM(AH48:AH52)</f>
        <v>0</v>
      </c>
      <c r="AI47" s="120">
        <f t="shared" si="280"/>
        <v>77</v>
      </c>
      <c r="AJ47" s="120">
        <f t="shared" si="280"/>
        <v>0</v>
      </c>
      <c r="AK47" s="120">
        <f t="shared" si="280"/>
        <v>0</v>
      </c>
      <c r="AL47" s="121">
        <f t="shared" si="280"/>
        <v>77</v>
      </c>
      <c r="AM47" s="133"/>
      <c r="AN47" s="120"/>
      <c r="AO47" s="120"/>
      <c r="AP47" s="120"/>
      <c r="AQ47" s="153"/>
      <c r="AR47" s="133">
        <f t="shared" ref="AR47:AV47" si="281">SUM(AR48:AR52)</f>
        <v>0</v>
      </c>
      <c r="AS47" s="120">
        <f t="shared" si="281"/>
        <v>37</v>
      </c>
      <c r="AT47" s="120">
        <f t="shared" si="281"/>
        <v>0</v>
      </c>
      <c r="AU47" s="120">
        <f t="shared" si="281"/>
        <v>0</v>
      </c>
      <c r="AV47" s="121">
        <f t="shared" si="281"/>
        <v>37</v>
      </c>
      <c r="AW47" s="133"/>
      <c r="AX47" s="120"/>
      <c r="AY47" s="120"/>
      <c r="AZ47" s="120"/>
      <c r="BA47" s="153"/>
      <c r="BB47" s="133">
        <f t="shared" ref="BB47:BF47" si="282">SUM(BB48:BB52)</f>
        <v>0</v>
      </c>
      <c r="BC47" s="120">
        <f t="shared" si="282"/>
        <v>58</v>
      </c>
      <c r="BD47" s="120">
        <f t="shared" si="282"/>
        <v>0</v>
      </c>
      <c r="BE47" s="120">
        <f t="shared" si="282"/>
        <v>0</v>
      </c>
      <c r="BF47" s="121">
        <f t="shared" si="282"/>
        <v>58</v>
      </c>
      <c r="BG47" s="133"/>
      <c r="BH47" s="120"/>
      <c r="BI47" s="120"/>
      <c r="BJ47" s="120"/>
      <c r="BK47" s="153"/>
      <c r="BL47" s="133">
        <f t="shared" ref="BL47:BP47" si="283">SUM(BL48:BL52)</f>
        <v>0</v>
      </c>
      <c r="BM47" s="120">
        <f t="shared" si="283"/>
        <v>65</v>
      </c>
      <c r="BN47" s="120">
        <f t="shared" si="283"/>
        <v>0</v>
      </c>
      <c r="BO47" s="120">
        <f t="shared" si="283"/>
        <v>0</v>
      </c>
      <c r="BP47" s="121">
        <f t="shared" si="283"/>
        <v>65</v>
      </c>
      <c r="BQ47" s="133"/>
      <c r="BR47" s="120"/>
      <c r="BS47" s="120"/>
      <c r="BT47" s="120"/>
      <c r="BU47" s="153"/>
      <c r="BV47" s="133">
        <f>BV48+BV52</f>
        <v>0</v>
      </c>
      <c r="BW47" s="120">
        <f>BW48+BW49+BW51+BW52</f>
        <v>71</v>
      </c>
      <c r="BX47" s="120"/>
      <c r="BY47" s="120"/>
      <c r="BZ47" s="121">
        <f>BV47+BW47</f>
        <v>71</v>
      </c>
      <c r="CA47" s="133"/>
      <c r="CB47" s="120"/>
      <c r="CC47" s="120"/>
      <c r="CD47" s="120"/>
      <c r="CE47" s="153"/>
      <c r="CF47" s="133">
        <f>CF49+CF51+CF52</f>
        <v>0</v>
      </c>
      <c r="CG47" s="120">
        <f>CG48+CG49+CG51+CG52</f>
        <v>17</v>
      </c>
      <c r="CH47" s="120"/>
      <c r="CI47" s="120"/>
      <c r="CJ47" s="121">
        <f>CF47+CG47</f>
        <v>17</v>
      </c>
      <c r="CK47" s="133"/>
      <c r="CL47" s="120"/>
      <c r="CM47" s="120"/>
      <c r="CN47" s="120"/>
      <c r="CO47" s="153"/>
      <c r="CP47" s="133">
        <f>CP48+CP52</f>
        <v>0</v>
      </c>
      <c r="CQ47" s="126">
        <f>CQ48+CQ49+CQ51+CQ52</f>
        <v>37</v>
      </c>
      <c r="CR47" s="120"/>
      <c r="CS47" s="165"/>
      <c r="CT47" s="121">
        <f>CP47+CQ47</f>
        <v>37</v>
      </c>
      <c r="CU47" s="134"/>
      <c r="CV47" s="120"/>
      <c r="CW47" s="120"/>
      <c r="CX47" s="120"/>
      <c r="CY47" s="153"/>
      <c r="CZ47" s="133">
        <f>CZ48+CZ49+CZ51+CZ52</f>
        <v>21</v>
      </c>
      <c r="DA47" s="120">
        <f>DA48+DA49+DA51+DA52</f>
        <v>32</v>
      </c>
      <c r="DB47" s="120">
        <f>DB48+DB49+DB51+DB52</f>
        <v>0</v>
      </c>
      <c r="DC47" s="120">
        <f>DC48+DC49+DC51+DC52</f>
        <v>0</v>
      </c>
      <c r="DD47" s="121">
        <f t="shared" si="230"/>
        <v>53</v>
      </c>
      <c r="DE47" s="133">
        <f>DE48</f>
        <v>0</v>
      </c>
      <c r="DF47" s="120"/>
      <c r="DG47" s="120"/>
      <c r="DH47" s="120"/>
      <c r="DI47" s="153">
        <f>IF(DD47=0,0,(DE47+DF47+DG47+DH47)/DD47)</f>
        <v>0</v>
      </c>
      <c r="DJ47" s="133">
        <f>DJ48+DJ49+DJ51+DJ52</f>
        <v>0</v>
      </c>
      <c r="DK47" s="120">
        <f>DK48+DK49+DK51+DK52</f>
        <v>0</v>
      </c>
      <c r="DL47" s="120">
        <f>DL48+DL49+DL51+DL52</f>
        <v>0</v>
      </c>
      <c r="DM47" s="120">
        <f>DM48+DM49+DM51+DM52</f>
        <v>0</v>
      </c>
      <c r="DN47" s="121">
        <f t="shared" si="231"/>
        <v>0</v>
      </c>
      <c r="DO47" s="134"/>
      <c r="DP47" s="120"/>
      <c r="DQ47" s="120"/>
      <c r="DR47" s="120"/>
      <c r="DS47" s="176"/>
      <c r="DT47" s="177">
        <f>DT48+DT49+DT51+DT52</f>
        <v>0</v>
      </c>
      <c r="DU47" s="120">
        <f>DU48+DU49+DU51+DU52</f>
        <v>0</v>
      </c>
      <c r="DV47" s="120">
        <f>DV48+DV49+DV51+DV52</f>
        <v>0</v>
      </c>
      <c r="DW47" s="165">
        <f>DW48+DW49+DW51+DW52</f>
        <v>0</v>
      </c>
      <c r="DX47" s="121">
        <f t="shared" si="232"/>
        <v>0</v>
      </c>
      <c r="DY47" s="133"/>
      <c r="DZ47" s="120"/>
      <c r="EA47" s="120"/>
      <c r="EB47" s="120"/>
      <c r="EC47" s="153"/>
      <c r="ED47" s="133">
        <f>ED48+ED49+ED51+ED52</f>
        <v>0</v>
      </c>
      <c r="EE47" s="120">
        <f>EE48+EE49+EE51+EE52</f>
        <v>0</v>
      </c>
      <c r="EF47" s="120">
        <f>EF48+EF49+EF51+EF52</f>
        <v>0</v>
      </c>
      <c r="EG47" s="120">
        <f>EG48+EG49+EG51+EG52</f>
        <v>0</v>
      </c>
      <c r="EH47" s="121">
        <f t="shared" si="233"/>
        <v>0</v>
      </c>
      <c r="EI47" s="134"/>
      <c r="EJ47" s="120"/>
      <c r="EK47" s="120"/>
      <c r="EL47" s="120"/>
      <c r="EM47" s="153"/>
      <c r="EN47" s="133">
        <f>EN48+EN49+EN51+EN52</f>
        <v>0</v>
      </c>
      <c r="EO47" s="120">
        <f>EO48+EO49+EO51+EO52</f>
        <v>0</v>
      </c>
      <c r="EP47" s="120">
        <f>EP48+EP49+EP51+EP52</f>
        <v>0</v>
      </c>
      <c r="EQ47" s="120">
        <f>EQ48+EQ49+EQ51+EQ52</f>
        <v>0</v>
      </c>
      <c r="ER47" s="121">
        <f t="shared" si="234"/>
        <v>0</v>
      </c>
      <c r="ES47" s="133"/>
      <c r="ET47" s="120"/>
      <c r="EU47" s="120"/>
      <c r="EV47" s="119"/>
      <c r="EW47" s="153"/>
      <c r="EX47" s="133"/>
      <c r="EY47" s="120">
        <f>EY48+EY49+EY51+EY52</f>
        <v>0</v>
      </c>
      <c r="EZ47" s="120">
        <f>EZ48+EZ49+EZ51+EZ52</f>
        <v>0</v>
      </c>
      <c r="FA47" s="120">
        <f>FA48+FA49+FA51+FA52</f>
        <v>0</v>
      </c>
      <c r="FB47" s="121">
        <f>FB48+FB49+FB51+FB52</f>
        <v>0</v>
      </c>
      <c r="FC47" s="133"/>
      <c r="FD47" s="120"/>
      <c r="FE47" s="120"/>
      <c r="FF47" s="119"/>
      <c r="FG47" s="153"/>
      <c r="FH47" s="133">
        <f>FH48+FH49+FH51+FH52</f>
        <v>0</v>
      </c>
      <c r="FI47" s="120">
        <f>FI48+FI49+FI51+FI52</f>
        <v>0</v>
      </c>
      <c r="FJ47" s="120">
        <f>FJ48+FJ49+FJ51+FJ52</f>
        <v>0</v>
      </c>
      <c r="FK47" s="120">
        <f>FK48+FK49+FK51+FK52</f>
        <v>0</v>
      </c>
      <c r="FL47" s="121">
        <f t="shared" si="236"/>
        <v>0</v>
      </c>
      <c r="FM47" s="133"/>
      <c r="FN47" s="120"/>
      <c r="FO47" s="120"/>
      <c r="FP47" s="120"/>
      <c r="FQ47" s="153"/>
      <c r="FR47" s="133">
        <f>FR48+FR49+FR51+FR52</f>
        <v>0</v>
      </c>
      <c r="FS47" s="120">
        <f>FS48+FS49+FS51+FS52</f>
        <v>0</v>
      </c>
      <c r="FT47" s="120">
        <f>FT48+FT49+FT51+FT52</f>
        <v>0</v>
      </c>
      <c r="FU47" s="120">
        <f>FU48+FU49+FU51+FU52</f>
        <v>0</v>
      </c>
      <c r="FV47" s="121">
        <f t="shared" si="237"/>
        <v>0</v>
      </c>
      <c r="FW47" s="133"/>
      <c r="FX47" s="120"/>
      <c r="FY47" s="120"/>
      <c r="FZ47" s="120"/>
      <c r="GA47" s="201"/>
      <c r="GB47" s="134">
        <f>GB48+GB49+GB51+GB52</f>
        <v>0</v>
      </c>
      <c r="GC47" s="120">
        <f>GC48+GC49+GC51+GC52</f>
        <v>0</v>
      </c>
      <c r="GD47" s="120">
        <f>GD48+GD49+GD51+GD52</f>
        <v>0</v>
      </c>
      <c r="GE47" s="120">
        <f>GE48+GE49+GE51+GE52</f>
        <v>0</v>
      </c>
      <c r="GF47" s="121">
        <f t="shared" si="238"/>
        <v>0</v>
      </c>
      <c r="GG47" s="134"/>
      <c r="GH47" s="120"/>
      <c r="GI47" s="120"/>
      <c r="GJ47" s="120"/>
      <c r="GK47" s="153"/>
      <c r="GL47" s="133">
        <f>GL48+GL49+GL51+GL52</f>
        <v>0</v>
      </c>
      <c r="GM47" s="120">
        <f>GM48+GM49+GM51+GM52</f>
        <v>0</v>
      </c>
      <c r="GN47" s="120">
        <f>GN48+GN49+GN51+GN52</f>
        <v>0</v>
      </c>
      <c r="GO47" s="120">
        <f>GO48+GO49+GO51+GO52</f>
        <v>0</v>
      </c>
      <c r="GP47" s="215">
        <f t="shared" si="239"/>
        <v>0</v>
      </c>
      <c r="GQ47" s="134"/>
      <c r="GR47" s="120"/>
      <c r="GS47" s="120"/>
      <c r="GT47" s="120"/>
      <c r="GU47" s="153"/>
      <c r="GV47" s="133">
        <f>GV48+GV49+GV51+GV52</f>
        <v>0</v>
      </c>
      <c r="GW47" s="120">
        <f>GW48+GW49+GW51+GW52</f>
        <v>0</v>
      </c>
      <c r="GX47" s="120">
        <f>GX48+GX49+GX51+GX52</f>
        <v>0</v>
      </c>
      <c r="GY47" s="120">
        <f>GY48+GY49+GY51+GY52</f>
        <v>0</v>
      </c>
      <c r="GZ47" s="121">
        <f t="shared" si="240"/>
        <v>0</v>
      </c>
      <c r="HA47" s="133"/>
      <c r="HB47" s="120"/>
      <c r="HC47" s="120"/>
      <c r="HD47" s="120"/>
      <c r="HE47" s="153"/>
      <c r="HF47" s="133">
        <f>HF48+HF49+HF51+HF52</f>
        <v>0</v>
      </c>
      <c r="HG47" s="120">
        <f>HG48+HG49+HG51+HG52</f>
        <v>0</v>
      </c>
      <c r="HH47" s="126">
        <f>HH48+HH49+HH51+HH52</f>
        <v>0</v>
      </c>
      <c r="HI47" s="226">
        <f>HI48+HI49+HI51+HI52</f>
        <v>0</v>
      </c>
      <c r="HJ47" s="186">
        <f t="shared" si="241"/>
        <v>0</v>
      </c>
      <c r="HK47" s="133"/>
      <c r="HL47" s="120"/>
      <c r="HM47" s="120"/>
      <c r="HN47" s="120"/>
      <c r="HO47" s="153"/>
      <c r="HP47" s="133">
        <f>HP48+HP49+HP51+HP52</f>
        <v>0</v>
      </c>
      <c r="HQ47" s="120">
        <f>HQ48+HQ49+HQ51+HQ52</f>
        <v>0</v>
      </c>
      <c r="HR47" s="120">
        <f>HR48+HR49+HR51+HR52</f>
        <v>0</v>
      </c>
      <c r="HS47" s="120">
        <f>HS48+HS49+HS51+HS52</f>
        <v>0</v>
      </c>
      <c r="HT47" s="121">
        <f t="shared" si="242"/>
        <v>0</v>
      </c>
      <c r="HU47" s="133"/>
      <c r="HV47" s="120"/>
      <c r="HW47" s="120"/>
      <c r="HX47" s="120"/>
      <c r="HY47" s="153"/>
      <c r="HZ47" s="133">
        <f>HZ48+HZ49+HZ51+HZ52</f>
        <v>0</v>
      </c>
      <c r="IA47" s="120">
        <f>IA48+IA49+IA51+IA52</f>
        <v>0</v>
      </c>
      <c r="IB47" s="120">
        <f>IB48+IB49+IB51+IB52</f>
        <v>0</v>
      </c>
      <c r="IC47" s="120">
        <f>IC48+IC49+IC51+IC52</f>
        <v>0</v>
      </c>
      <c r="ID47" s="121">
        <f t="shared" si="243"/>
        <v>0</v>
      </c>
      <c r="IE47" s="133"/>
      <c r="IF47" s="120"/>
      <c r="IG47" s="120"/>
      <c r="IH47" s="120"/>
      <c r="II47" s="176">
        <f>IF(ID47=0,0,(IE47+IF47+IG47+IH47)/ID47)</f>
        <v>0</v>
      </c>
      <c r="IJ47" s="177">
        <f>IJ48+IJ49+IJ51+IJ52</f>
        <v>0</v>
      </c>
      <c r="IK47" s="120">
        <f>IK48+IK49+IK51+IK52</f>
        <v>0</v>
      </c>
      <c r="IL47" s="120">
        <f>IL48+IL49+IL51+IL52</f>
        <v>0</v>
      </c>
      <c r="IM47" s="165">
        <f>IM48+IM49+IM51+IM52</f>
        <v>0</v>
      </c>
      <c r="IN47" s="121">
        <f t="shared" si="244"/>
        <v>0</v>
      </c>
      <c r="IO47" s="133"/>
      <c r="IP47" s="120"/>
      <c r="IQ47" s="120"/>
      <c r="IR47" s="120"/>
      <c r="IS47" s="153"/>
      <c r="IT47" s="133">
        <f>IT48+IT49+IT51+IT52</f>
        <v>0</v>
      </c>
      <c r="IU47" s="120">
        <f>IU48+IU49+IU51+IU52</f>
        <v>0</v>
      </c>
      <c r="IV47" s="120">
        <f>IV48+IV49+IV51+IV52</f>
        <v>0</v>
      </c>
      <c r="IW47" s="120">
        <f>IW48+IW49+IW51+IW52</f>
        <v>0</v>
      </c>
      <c r="IX47" s="121">
        <f t="shared" si="245"/>
        <v>0</v>
      </c>
      <c r="IY47" s="133"/>
      <c r="IZ47" s="120"/>
      <c r="JA47" s="120"/>
      <c r="JB47" s="120"/>
      <c r="JC47" s="153"/>
      <c r="JD47" s="133">
        <f>JD48+JD49+JD51+JD52</f>
        <v>0</v>
      </c>
      <c r="JE47" s="120">
        <f>JE48+JE49+JE51+JE52</f>
        <v>0</v>
      </c>
      <c r="JF47" s="120">
        <f>JF48+JF49+JF51+JF52</f>
        <v>0</v>
      </c>
      <c r="JG47" s="120">
        <f>JG48+JG49+JG51+JG52</f>
        <v>0</v>
      </c>
      <c r="JH47" s="121">
        <f t="shared" si="196"/>
        <v>0</v>
      </c>
      <c r="JI47" s="134"/>
      <c r="JJ47" s="120"/>
      <c r="JK47" s="120"/>
      <c r="JL47" s="120"/>
      <c r="JM47" s="153"/>
      <c r="JN47" s="133">
        <f>JN48+JN49+JN51+JN52</f>
        <v>0</v>
      </c>
      <c r="JO47" s="120">
        <f>JO48+JO49+JO51+JO52</f>
        <v>0</v>
      </c>
      <c r="JP47" s="120">
        <f>JP48+JP49+JP51+JP52</f>
        <v>0</v>
      </c>
      <c r="JQ47" s="120">
        <f>JQ48+JQ49+JQ51+JQ52</f>
        <v>0</v>
      </c>
      <c r="JR47" s="121">
        <f t="shared" si="246"/>
        <v>0</v>
      </c>
      <c r="JS47" s="133"/>
      <c r="JT47" s="120"/>
      <c r="JU47" s="120"/>
      <c r="JV47" s="120"/>
      <c r="JW47" s="153"/>
      <c r="JX47" s="133">
        <f>JX48+JX49+JX51+JX52</f>
        <v>0</v>
      </c>
      <c r="JY47" s="120">
        <f>JY48+JY49+JY51+JY52</f>
        <v>0</v>
      </c>
      <c r="JZ47" s="120">
        <f>JZ48+JZ49+JZ51+JZ52</f>
        <v>0</v>
      </c>
      <c r="KA47" s="120">
        <f>KA48+KA49+KA51+KA52</f>
        <v>0</v>
      </c>
      <c r="KB47" s="121">
        <f t="shared" si="247"/>
        <v>0</v>
      </c>
      <c r="KC47" s="133"/>
      <c r="KD47" s="120"/>
      <c r="KE47" s="120"/>
      <c r="KF47" s="120"/>
      <c r="KG47" s="153"/>
      <c r="KH47" s="133">
        <f>KH48+KH49+KH51+KH52</f>
        <v>0</v>
      </c>
      <c r="KI47" s="120">
        <f>KI48+KI49+KI51+KI52</f>
        <v>0</v>
      </c>
      <c r="KJ47" s="120">
        <f>KJ48+KJ49+KJ51+KJ52</f>
        <v>0</v>
      </c>
      <c r="KK47" s="120">
        <f>KK48+KK49+KK51+KK52</f>
        <v>0</v>
      </c>
      <c r="KL47" s="121">
        <f t="shared" si="248"/>
        <v>0</v>
      </c>
      <c r="KM47" s="133"/>
      <c r="KN47" s="120"/>
      <c r="KO47" s="120"/>
      <c r="KP47" s="120"/>
      <c r="KQ47" s="153"/>
      <c r="KR47" s="133">
        <f>KR48+KR49+KR51+KR52</f>
        <v>0</v>
      </c>
      <c r="KS47" s="120">
        <f>KS48+KS49+KS51+KS52</f>
        <v>0</v>
      </c>
      <c r="KT47" s="120">
        <f>KT48+KT49+KT51+KT52</f>
        <v>0</v>
      </c>
      <c r="KU47" s="120">
        <f>KU48+KU49+KU51+KU52</f>
        <v>0</v>
      </c>
      <c r="KV47" s="121">
        <f t="shared" si="249"/>
        <v>0</v>
      </c>
      <c r="KW47" s="133"/>
      <c r="KX47" s="120"/>
      <c r="KY47" s="120"/>
      <c r="KZ47" s="120"/>
      <c r="LA47" s="153"/>
      <c r="LB47" s="133">
        <f>LB48+LB49+LB51+LB52</f>
        <v>0</v>
      </c>
      <c r="LC47" s="120">
        <f>LC48+LC49+LC51+LC52</f>
        <v>0</v>
      </c>
      <c r="LD47" s="120">
        <f>LD48+LD49+LD51+LD52</f>
        <v>0</v>
      </c>
      <c r="LE47" s="120">
        <f>LE48+LE49+LE51+LE52</f>
        <v>0</v>
      </c>
      <c r="LF47" s="121">
        <f t="shared" si="250"/>
        <v>0</v>
      </c>
      <c r="LG47" s="133"/>
      <c r="LH47" s="120"/>
      <c r="LI47" s="120"/>
      <c r="LJ47" s="120"/>
      <c r="LK47" s="153"/>
      <c r="LL47" s="133">
        <f>LL48+LL49+LL51+LL52</f>
        <v>0</v>
      </c>
      <c r="LM47" s="120">
        <f>LM48+LM49+LM51+LM52</f>
        <v>0</v>
      </c>
      <c r="LN47" s="120">
        <f>LN48+LN49+LN51+LN52</f>
        <v>0</v>
      </c>
      <c r="LO47" s="120">
        <f>LO48+LO49+LO51+LO52</f>
        <v>0</v>
      </c>
      <c r="LP47" s="121">
        <f t="shared" si="251"/>
        <v>0</v>
      </c>
      <c r="LQ47" s="133"/>
      <c r="LR47" s="120"/>
      <c r="LS47" s="120"/>
      <c r="LT47" s="120"/>
      <c r="LU47" s="176"/>
      <c r="LV47" s="177">
        <f>LV48+LV49+LV51+LV52</f>
        <v>0</v>
      </c>
      <c r="LW47" s="120">
        <f>LW48+LW49+LW51+LW52</f>
        <v>0</v>
      </c>
      <c r="LX47" s="120">
        <f>LX48+LX49+LX51+LX52</f>
        <v>0</v>
      </c>
      <c r="LY47" s="120">
        <f>LY48+LY49+LY51+LY52</f>
        <v>0</v>
      </c>
      <c r="LZ47" s="121">
        <f t="shared" si="252"/>
        <v>0</v>
      </c>
      <c r="MA47" s="134"/>
      <c r="MB47" s="120"/>
      <c r="MC47" s="120"/>
      <c r="MD47" s="120"/>
      <c r="ME47" s="176"/>
      <c r="MF47" s="133">
        <f>MF48+MF49+MF51+MF52</f>
        <v>0</v>
      </c>
      <c r="MG47" s="120">
        <f>MG48+MG49+MG51+MG52</f>
        <v>0</v>
      </c>
      <c r="MH47" s="120">
        <f>MH48+MH49+MH51+MH52</f>
        <v>0</v>
      </c>
      <c r="MI47" s="120">
        <f>MI48+MI49+MI51+MI52</f>
        <v>0</v>
      </c>
      <c r="MJ47" s="121">
        <f t="shared" si="253"/>
        <v>0</v>
      </c>
      <c r="MK47" s="134"/>
      <c r="ML47" s="120"/>
      <c r="MM47" s="120"/>
      <c r="MN47" s="120"/>
      <c r="MO47" s="153"/>
      <c r="MP47" s="134">
        <f>MP48+MP49+MP51+MP52</f>
        <v>0</v>
      </c>
      <c r="MQ47" s="120">
        <f>MQ48+MQ49+MQ51+MQ52</f>
        <v>0</v>
      </c>
      <c r="MR47" s="120">
        <f>MR48+MR49+MR51+MR52</f>
        <v>0</v>
      </c>
      <c r="MS47" s="120">
        <f>MS48+MS49+MS51+MS52</f>
        <v>0</v>
      </c>
      <c r="MT47" s="121">
        <f t="shared" si="254"/>
        <v>0</v>
      </c>
      <c r="MU47" s="133"/>
      <c r="MV47" s="120"/>
      <c r="MW47" s="120"/>
      <c r="MX47" s="120"/>
      <c r="MY47" s="153"/>
      <c r="MZ47" s="133">
        <f>MZ48+MZ49+MZ51+MZ52</f>
        <v>0</v>
      </c>
      <c r="NA47" s="120">
        <f>NA48+NA49+NA51+NA52</f>
        <v>0</v>
      </c>
      <c r="NB47" s="120">
        <f>NB48+NB49+NB51+NB52</f>
        <v>0</v>
      </c>
      <c r="NC47" s="120">
        <f>NC48+NC49+NC51+NC52</f>
        <v>0</v>
      </c>
      <c r="ND47" s="121">
        <f t="shared" si="255"/>
        <v>0</v>
      </c>
      <c r="NE47" s="133"/>
      <c r="NF47" s="120"/>
      <c r="NG47" s="120"/>
      <c r="NH47" s="120"/>
      <c r="NI47" s="153"/>
      <c r="NJ47" s="133">
        <f>NJ48+NJ49+NJ51+NJ52</f>
        <v>0</v>
      </c>
      <c r="NK47" s="120">
        <f>NK48+NK49+NK51+NK52</f>
        <v>0</v>
      </c>
      <c r="NL47" s="120">
        <f>NL48+NL49+NL51+NL52</f>
        <v>0</v>
      </c>
      <c r="NM47" s="120">
        <f>NM48+NM49+NM51+NM52</f>
        <v>0</v>
      </c>
      <c r="NN47" s="121">
        <f t="shared" si="256"/>
        <v>0</v>
      </c>
      <c r="NO47" s="133"/>
      <c r="NP47" s="120"/>
      <c r="NQ47" s="120"/>
      <c r="NR47" s="120"/>
      <c r="NS47" s="153"/>
      <c r="NT47" s="133">
        <f>NT48+NT49+NT51+NT52</f>
        <v>0</v>
      </c>
      <c r="NU47" s="120">
        <f>NU48+NU49+NU51+NU52</f>
        <v>0</v>
      </c>
      <c r="NV47" s="120">
        <f>NV48+NV49+NV51+NV52</f>
        <v>0</v>
      </c>
      <c r="NW47" s="120">
        <f>NW48+NW49+NW51+NW52</f>
        <v>0</v>
      </c>
      <c r="NX47" s="121">
        <f t="shared" si="257"/>
        <v>0</v>
      </c>
      <c r="NY47" s="133"/>
      <c r="NZ47" s="120"/>
      <c r="OA47" s="120"/>
      <c r="OB47" s="120"/>
      <c r="OC47" s="153"/>
      <c r="OD47" s="133">
        <f>OD48+OD49+OD51+OD52</f>
        <v>0</v>
      </c>
      <c r="OE47" s="120">
        <f>OE48+OE49+OE51+OE52</f>
        <v>0</v>
      </c>
      <c r="OF47" s="120">
        <f>OF48+OF49+OF51+OF52</f>
        <v>0</v>
      </c>
      <c r="OG47" s="120">
        <f>OG48+OG49+OG51+OG52</f>
        <v>0</v>
      </c>
      <c r="OH47" s="121">
        <f t="shared" si="258"/>
        <v>0</v>
      </c>
      <c r="OI47" s="133"/>
      <c r="OJ47" s="120"/>
      <c r="OK47" s="120"/>
      <c r="OL47" s="120"/>
      <c r="OM47" s="153"/>
      <c r="ON47" s="133">
        <f>ON48+ON49+ON51+ON52</f>
        <v>0</v>
      </c>
      <c r="OO47" s="120">
        <f>OO48+OO49+OO51+OO52</f>
        <v>0</v>
      </c>
      <c r="OP47" s="120">
        <f>OP48+OP49+OP51+OP52</f>
        <v>0</v>
      </c>
      <c r="OQ47" s="120">
        <f>OQ48+OQ49+OQ51+OQ52</f>
        <v>0</v>
      </c>
      <c r="OR47" s="121">
        <f t="shared" si="259"/>
        <v>0</v>
      </c>
      <c r="OS47" s="133"/>
      <c r="OT47" s="120"/>
      <c r="OU47" s="120"/>
      <c r="OV47" s="120"/>
      <c r="OW47" s="153"/>
      <c r="OX47" s="133">
        <f>OX48+OX49+OX51+OX52</f>
        <v>0</v>
      </c>
      <c r="OY47" s="120">
        <f>OY48+OY49+OY51+OY52</f>
        <v>0</v>
      </c>
      <c r="OZ47" s="120">
        <f>OZ48+OZ49+OZ51+OZ52</f>
        <v>0</v>
      </c>
      <c r="PA47" s="120">
        <f>PA48+PA49+PA51+PA52</f>
        <v>0</v>
      </c>
      <c r="PB47" s="121">
        <f t="shared" si="260"/>
        <v>0</v>
      </c>
      <c r="PC47" s="133"/>
      <c r="PD47" s="120"/>
      <c r="PE47" s="120"/>
      <c r="PF47" s="120"/>
      <c r="PG47" s="153"/>
      <c r="PH47" s="133">
        <f>PH48+PH49+PH51+PH52</f>
        <v>0</v>
      </c>
      <c r="PI47" s="120">
        <f>PI48+PI49+PI51+PI52</f>
        <v>0</v>
      </c>
      <c r="PJ47" s="120">
        <f>PJ48+PJ49+PJ51+PJ52</f>
        <v>0</v>
      </c>
      <c r="PK47" s="120">
        <f>PK48+PK49+PK51+PK52</f>
        <v>0</v>
      </c>
      <c r="PL47" s="121">
        <f t="shared" si="261"/>
        <v>0</v>
      </c>
      <c r="PM47" s="133"/>
      <c r="PN47" s="120"/>
      <c r="PO47" s="120"/>
      <c r="PP47" s="120"/>
      <c r="PQ47" s="153"/>
      <c r="PR47" s="133">
        <f>PR48+PR49+PR51+PR52</f>
        <v>0</v>
      </c>
      <c r="PS47" s="120">
        <f>PS48+PS49+PS51+PS52</f>
        <v>0</v>
      </c>
      <c r="PT47" s="120">
        <f>PT48+PT49+PT51+PT52</f>
        <v>0</v>
      </c>
      <c r="PU47" s="120">
        <f>PU48+PU49+PU51+PU52</f>
        <v>0</v>
      </c>
      <c r="PV47" s="121">
        <f t="shared" si="262"/>
        <v>0</v>
      </c>
      <c r="PW47" s="133"/>
      <c r="PX47" s="120"/>
      <c r="PY47" s="120"/>
      <c r="PZ47" s="120"/>
      <c r="QA47" s="153"/>
      <c r="QB47" s="133">
        <f>QB48+QB49+QB51+QB52</f>
        <v>0</v>
      </c>
      <c r="QC47" s="120">
        <f>QC48+QC49+QC51+QC52</f>
        <v>0</v>
      </c>
      <c r="QD47" s="120">
        <f>QD48+QD49+QD51+QD52</f>
        <v>0</v>
      </c>
      <c r="QE47" s="120">
        <f>QE48+QE49+QE51+QE52</f>
        <v>0</v>
      </c>
      <c r="QF47" s="121">
        <f t="shared" si="263"/>
        <v>0</v>
      </c>
      <c r="QG47" s="133"/>
      <c r="QH47" s="120"/>
      <c r="QI47" s="120"/>
      <c r="QJ47" s="120"/>
      <c r="QK47" s="153"/>
      <c r="QL47" s="267"/>
      <c r="QM47" s="267"/>
      <c r="QN47" s="267"/>
      <c r="QO47" s="287">
        <f t="shared" si="150"/>
        <v>30</v>
      </c>
      <c r="QP47" s="287">
        <f t="shared" si="151"/>
        <v>463</v>
      </c>
      <c r="QQ47" s="287">
        <f t="shared" si="152"/>
        <v>0</v>
      </c>
      <c r="QR47" s="287">
        <f t="shared" si="153"/>
        <v>0</v>
      </c>
      <c r="QS47" s="291">
        <f t="shared" si="264"/>
        <v>493</v>
      </c>
      <c r="QT47" s="291">
        <f t="shared" si="265"/>
        <v>0</v>
      </c>
      <c r="QU47" s="284">
        <f t="shared" si="228"/>
        <v>30</v>
      </c>
      <c r="QV47" s="290">
        <f t="shared" si="229"/>
        <v>463</v>
      </c>
      <c r="QW47" s="287">
        <f t="shared" si="155"/>
        <v>493</v>
      </c>
      <c r="QX47" s="287">
        <f t="shared" si="156"/>
        <v>0</v>
      </c>
      <c r="QY47" s="287">
        <f t="shared" si="157"/>
        <v>0</v>
      </c>
      <c r="QZ47" s="287">
        <f t="shared" si="158"/>
        <v>0</v>
      </c>
      <c r="RA47" s="287">
        <f t="shared" si="159"/>
        <v>0</v>
      </c>
      <c r="RB47" s="295">
        <f t="shared" si="160"/>
        <v>0</v>
      </c>
    </row>
    <row r="48" ht="17.25" customHeight="1" spans="2:470">
      <c r="B48" s="117"/>
      <c r="C48" s="39" t="s">
        <v>122</v>
      </c>
      <c r="D48" s="122"/>
      <c r="E48" s="86">
        <v>7</v>
      </c>
      <c r="F48" s="86"/>
      <c r="G48" s="86"/>
      <c r="H48" s="123">
        <f t="shared" ref="H48:H55" si="284">D48+E48+F48+G48</f>
        <v>7</v>
      </c>
      <c r="I48" s="86"/>
      <c r="J48" s="86"/>
      <c r="K48" s="86"/>
      <c r="L48" s="122"/>
      <c r="M48" s="156"/>
      <c r="N48" s="86"/>
      <c r="O48" s="86">
        <v>11</v>
      </c>
      <c r="P48" s="86"/>
      <c r="Q48" s="86"/>
      <c r="R48" s="123">
        <f t="shared" ref="R48:R55" si="285">N48+O48+P48+Q48</f>
        <v>11</v>
      </c>
      <c r="S48" s="86"/>
      <c r="T48" s="86"/>
      <c r="U48" s="86"/>
      <c r="V48" s="86"/>
      <c r="W48" s="156"/>
      <c r="X48" s="122"/>
      <c r="Y48" s="86">
        <v>10</v>
      </c>
      <c r="Z48" s="86"/>
      <c r="AA48" s="86"/>
      <c r="AB48" s="123">
        <f t="shared" ref="AB48:AB55" si="286">X48+Y48+Z48+AA48</f>
        <v>10</v>
      </c>
      <c r="AC48" s="86"/>
      <c r="AD48" s="86"/>
      <c r="AE48" s="86"/>
      <c r="AF48" s="86"/>
      <c r="AG48" s="156"/>
      <c r="AH48" s="122"/>
      <c r="AI48" s="86">
        <v>12</v>
      </c>
      <c r="AJ48" s="86"/>
      <c r="AK48" s="86"/>
      <c r="AL48" s="123">
        <f t="shared" ref="AL48:AL55" si="287">AH48+AI48+AJ48+AK48</f>
        <v>12</v>
      </c>
      <c r="AM48" s="86"/>
      <c r="AN48" s="86"/>
      <c r="AO48" s="86"/>
      <c r="AP48" s="86"/>
      <c r="AQ48" s="156"/>
      <c r="AR48" s="122"/>
      <c r="AS48" s="86">
        <v>13</v>
      </c>
      <c r="AT48" s="86"/>
      <c r="AU48" s="86"/>
      <c r="AV48" s="123">
        <f t="shared" ref="AV48:AV55" si="288">AR48+AS48+AT48+AU48</f>
        <v>13</v>
      </c>
      <c r="AW48" s="86"/>
      <c r="AX48" s="86"/>
      <c r="AY48" s="86"/>
      <c r="AZ48" s="86"/>
      <c r="BA48" s="156"/>
      <c r="BB48" s="122"/>
      <c r="BC48" s="86">
        <v>14</v>
      </c>
      <c r="BD48" s="86"/>
      <c r="BE48" s="86"/>
      <c r="BF48" s="123">
        <f t="shared" ref="BF48:BF55" si="289">BB48+BC48+BD48+BE48</f>
        <v>14</v>
      </c>
      <c r="BG48" s="86"/>
      <c r="BH48" s="86"/>
      <c r="BI48" s="86"/>
      <c r="BJ48" s="86"/>
      <c r="BK48" s="156"/>
      <c r="BL48" s="122"/>
      <c r="BM48" s="86">
        <v>12</v>
      </c>
      <c r="BN48" s="86"/>
      <c r="BO48" s="86"/>
      <c r="BP48" s="123">
        <f t="shared" ref="BP48:BP55" si="290">BL48+BM48+BN48+BO48</f>
        <v>12</v>
      </c>
      <c r="BQ48" s="86"/>
      <c r="BR48" s="86"/>
      <c r="BS48" s="86"/>
      <c r="BT48" s="86"/>
      <c r="BU48" s="156"/>
      <c r="BV48" s="122"/>
      <c r="BW48" s="86">
        <v>18</v>
      </c>
      <c r="BX48" s="86"/>
      <c r="BY48" s="86"/>
      <c r="BZ48" s="123">
        <f>BW48</f>
        <v>18</v>
      </c>
      <c r="CA48" s="86"/>
      <c r="CB48" s="86"/>
      <c r="CC48" s="86"/>
      <c r="CD48" s="86"/>
      <c r="CE48" s="156"/>
      <c r="CF48" s="86"/>
      <c r="CG48" s="86">
        <v>4</v>
      </c>
      <c r="CH48" s="86"/>
      <c r="CI48" s="86"/>
      <c r="CJ48" s="123">
        <f>CG48</f>
        <v>4</v>
      </c>
      <c r="CK48" s="86"/>
      <c r="CL48" s="86"/>
      <c r="CM48" s="86"/>
      <c r="CN48" s="86"/>
      <c r="CO48" s="156"/>
      <c r="CP48" s="122"/>
      <c r="CQ48" s="127">
        <v>21</v>
      </c>
      <c r="CR48" s="86"/>
      <c r="CS48" s="166"/>
      <c r="CT48" s="123">
        <f>CQ48</f>
        <v>21</v>
      </c>
      <c r="CU48" s="86"/>
      <c r="CV48" s="86"/>
      <c r="CW48" s="86"/>
      <c r="CX48" s="86"/>
      <c r="CY48" s="156"/>
      <c r="CZ48" s="122">
        <v>17</v>
      </c>
      <c r="DA48" s="86"/>
      <c r="DB48" s="86"/>
      <c r="DC48" s="86"/>
      <c r="DD48" s="123">
        <f t="shared" si="230"/>
        <v>17</v>
      </c>
      <c r="DE48" s="86"/>
      <c r="DF48" s="86"/>
      <c r="DG48" s="86"/>
      <c r="DH48" s="86"/>
      <c r="DI48" s="156"/>
      <c r="DJ48" s="122"/>
      <c r="DK48" s="86"/>
      <c r="DL48" s="86"/>
      <c r="DM48" s="86"/>
      <c r="DN48" s="123">
        <f t="shared" si="231"/>
        <v>0</v>
      </c>
      <c r="DO48" s="86"/>
      <c r="DP48" s="86"/>
      <c r="DQ48" s="86"/>
      <c r="DR48" s="86"/>
      <c r="DS48" s="154"/>
      <c r="DT48" s="127"/>
      <c r="DU48" s="86"/>
      <c r="DV48" s="86"/>
      <c r="DW48" s="166"/>
      <c r="DX48" s="123">
        <f t="shared" si="232"/>
        <v>0</v>
      </c>
      <c r="DY48" s="86"/>
      <c r="DZ48" s="86"/>
      <c r="EA48" s="86"/>
      <c r="EB48" s="86"/>
      <c r="EC48" s="156"/>
      <c r="ED48" s="122"/>
      <c r="EE48" s="86"/>
      <c r="EF48" s="86"/>
      <c r="EG48" s="86"/>
      <c r="EH48" s="123">
        <f t="shared" si="233"/>
        <v>0</v>
      </c>
      <c r="EI48" s="86"/>
      <c r="EJ48" s="86"/>
      <c r="EK48" s="86"/>
      <c r="EL48" s="86"/>
      <c r="EM48" s="156"/>
      <c r="EN48" s="122"/>
      <c r="EO48" s="86"/>
      <c r="EP48" s="86"/>
      <c r="EQ48" s="86"/>
      <c r="ER48" s="123">
        <f t="shared" si="234"/>
        <v>0</v>
      </c>
      <c r="ES48" s="86"/>
      <c r="ET48" s="86"/>
      <c r="EU48" s="86"/>
      <c r="EV48" s="122"/>
      <c r="EW48" s="156"/>
      <c r="EX48" s="122"/>
      <c r="EY48" s="86"/>
      <c r="EZ48" s="86"/>
      <c r="FA48" s="86"/>
      <c r="FB48" s="123">
        <f t="shared" si="235"/>
        <v>0</v>
      </c>
      <c r="FC48" s="86"/>
      <c r="FD48" s="86"/>
      <c r="FE48" s="86"/>
      <c r="FF48" s="122"/>
      <c r="FG48" s="156"/>
      <c r="FH48" s="122"/>
      <c r="FI48" s="86"/>
      <c r="FJ48" s="86"/>
      <c r="FK48" s="86"/>
      <c r="FL48" s="123">
        <f t="shared" si="236"/>
        <v>0</v>
      </c>
      <c r="FM48" s="86"/>
      <c r="FN48" s="86"/>
      <c r="FO48" s="86"/>
      <c r="FP48" s="86"/>
      <c r="FQ48" s="156"/>
      <c r="FR48" s="122"/>
      <c r="FS48" s="86"/>
      <c r="FT48" s="86"/>
      <c r="FU48" s="86"/>
      <c r="FV48" s="123">
        <f t="shared" si="237"/>
        <v>0</v>
      </c>
      <c r="FW48" s="86"/>
      <c r="FX48" s="86"/>
      <c r="FY48" s="86"/>
      <c r="FZ48" s="86"/>
      <c r="GA48" s="202"/>
      <c r="GB48" s="86"/>
      <c r="GC48" s="86"/>
      <c r="GD48" s="86"/>
      <c r="GE48" s="86"/>
      <c r="GF48" s="123">
        <f t="shared" si="238"/>
        <v>0</v>
      </c>
      <c r="GG48" s="86"/>
      <c r="GH48" s="86"/>
      <c r="GI48" s="86"/>
      <c r="GJ48" s="86"/>
      <c r="GK48" s="156"/>
      <c r="GL48" s="122"/>
      <c r="GM48" s="86"/>
      <c r="GN48" s="86"/>
      <c r="GO48" s="86"/>
      <c r="GP48" s="216">
        <f t="shared" si="239"/>
        <v>0</v>
      </c>
      <c r="GQ48" s="86"/>
      <c r="GR48" s="86"/>
      <c r="GS48" s="86"/>
      <c r="GT48" s="86"/>
      <c r="GU48" s="156"/>
      <c r="GV48" s="122"/>
      <c r="GW48" s="86"/>
      <c r="GX48" s="86"/>
      <c r="GY48" s="86"/>
      <c r="GZ48" s="123">
        <f t="shared" si="240"/>
        <v>0</v>
      </c>
      <c r="HA48" s="86"/>
      <c r="HB48" s="86"/>
      <c r="HC48" s="86"/>
      <c r="HD48" s="86"/>
      <c r="HE48" s="156"/>
      <c r="HF48" s="122">
        <v>0</v>
      </c>
      <c r="HG48" s="86"/>
      <c r="HH48" s="127"/>
      <c r="HI48" s="223"/>
      <c r="HJ48" s="166">
        <f t="shared" si="241"/>
        <v>0</v>
      </c>
      <c r="HK48" s="86"/>
      <c r="HL48" s="86"/>
      <c r="HM48" s="86"/>
      <c r="HN48" s="86"/>
      <c r="HO48" s="156"/>
      <c r="HP48" s="122"/>
      <c r="HQ48" s="86"/>
      <c r="HR48" s="86"/>
      <c r="HS48" s="86"/>
      <c r="HT48" s="123">
        <f t="shared" si="242"/>
        <v>0</v>
      </c>
      <c r="HU48" s="86"/>
      <c r="HV48" s="86"/>
      <c r="HW48" s="86"/>
      <c r="HX48" s="86"/>
      <c r="HY48" s="156"/>
      <c r="HZ48" s="122"/>
      <c r="IA48" s="86"/>
      <c r="IB48" s="86"/>
      <c r="IC48" s="86"/>
      <c r="ID48" s="123">
        <f t="shared" si="243"/>
        <v>0</v>
      </c>
      <c r="IE48" s="86"/>
      <c r="IF48" s="86"/>
      <c r="IG48" s="86"/>
      <c r="IH48" s="86"/>
      <c r="II48" s="154"/>
      <c r="IJ48" s="127"/>
      <c r="IK48" s="86"/>
      <c r="IL48" s="86"/>
      <c r="IM48" s="166"/>
      <c r="IN48" s="123">
        <f t="shared" si="244"/>
        <v>0</v>
      </c>
      <c r="IO48" s="86"/>
      <c r="IP48" s="86"/>
      <c r="IQ48" s="86"/>
      <c r="IR48" s="86"/>
      <c r="IS48" s="156"/>
      <c r="IT48" s="122"/>
      <c r="IU48" s="86"/>
      <c r="IV48" s="86"/>
      <c r="IW48" s="86"/>
      <c r="IX48" s="123">
        <f t="shared" si="245"/>
        <v>0</v>
      </c>
      <c r="IY48" s="86"/>
      <c r="IZ48" s="86"/>
      <c r="JA48" s="86"/>
      <c r="JB48" s="86"/>
      <c r="JC48" s="156"/>
      <c r="JD48" s="122"/>
      <c r="JE48" s="86"/>
      <c r="JF48" s="86"/>
      <c r="JG48" s="86"/>
      <c r="JH48" s="123">
        <f t="shared" si="196"/>
        <v>0</v>
      </c>
      <c r="JI48" s="86"/>
      <c r="JJ48" s="86"/>
      <c r="JK48" s="86"/>
      <c r="JL48" s="86"/>
      <c r="JM48" s="156"/>
      <c r="JN48" s="122"/>
      <c r="JO48" s="86"/>
      <c r="JP48" s="86"/>
      <c r="JQ48" s="86"/>
      <c r="JR48" s="123">
        <f t="shared" si="246"/>
        <v>0</v>
      </c>
      <c r="JS48" s="86"/>
      <c r="JT48" s="86"/>
      <c r="JU48" s="86"/>
      <c r="JV48" s="86"/>
      <c r="JW48" s="156"/>
      <c r="JX48" s="122"/>
      <c r="JY48" s="86"/>
      <c r="JZ48" s="86">
        <v>0</v>
      </c>
      <c r="KA48" s="86">
        <v>0</v>
      </c>
      <c r="KB48" s="123">
        <f t="shared" si="247"/>
        <v>0</v>
      </c>
      <c r="KC48" s="86"/>
      <c r="KD48" s="86"/>
      <c r="KE48" s="86"/>
      <c r="KF48" s="86"/>
      <c r="KG48" s="156"/>
      <c r="KH48" s="122"/>
      <c r="KI48" s="86"/>
      <c r="KJ48" s="86"/>
      <c r="KK48" s="86"/>
      <c r="KL48" s="123">
        <f t="shared" si="248"/>
        <v>0</v>
      </c>
      <c r="KM48" s="86"/>
      <c r="KN48" s="86"/>
      <c r="KO48" s="86"/>
      <c r="KP48" s="86"/>
      <c r="KQ48" s="156"/>
      <c r="KR48" s="122"/>
      <c r="KS48" s="86"/>
      <c r="KT48" s="86"/>
      <c r="KU48" s="86"/>
      <c r="KV48" s="123">
        <f t="shared" si="249"/>
        <v>0</v>
      </c>
      <c r="KW48" s="86"/>
      <c r="KX48" s="86"/>
      <c r="KY48" s="86"/>
      <c r="KZ48" s="86"/>
      <c r="LA48" s="156"/>
      <c r="LB48" s="122"/>
      <c r="LC48" s="86"/>
      <c r="LD48" s="86"/>
      <c r="LE48" s="86"/>
      <c r="LF48" s="123">
        <f t="shared" si="250"/>
        <v>0</v>
      </c>
      <c r="LG48" s="86"/>
      <c r="LH48" s="86"/>
      <c r="LI48" s="86"/>
      <c r="LJ48" s="86"/>
      <c r="LK48" s="156"/>
      <c r="LL48" s="122"/>
      <c r="LM48" s="86"/>
      <c r="LN48" s="86"/>
      <c r="LO48" s="86"/>
      <c r="LP48" s="123">
        <f t="shared" si="251"/>
        <v>0</v>
      </c>
      <c r="LQ48" s="86"/>
      <c r="LR48" s="86"/>
      <c r="LS48" s="86"/>
      <c r="LT48" s="86"/>
      <c r="LU48" s="154"/>
      <c r="LV48" s="127"/>
      <c r="LW48" s="86"/>
      <c r="LX48" s="86"/>
      <c r="LY48" s="86"/>
      <c r="LZ48" s="123">
        <f t="shared" si="252"/>
        <v>0</v>
      </c>
      <c r="MA48" s="86"/>
      <c r="MB48" s="86"/>
      <c r="MC48" s="86"/>
      <c r="MD48" s="86"/>
      <c r="ME48" s="154"/>
      <c r="MF48" s="122"/>
      <c r="MG48" s="86"/>
      <c r="MH48" s="86"/>
      <c r="MI48" s="86"/>
      <c r="MJ48" s="123">
        <f t="shared" si="253"/>
        <v>0</v>
      </c>
      <c r="MK48" s="86"/>
      <c r="ML48" s="86"/>
      <c r="MM48" s="86"/>
      <c r="MN48" s="86"/>
      <c r="MO48" s="156"/>
      <c r="MP48" s="86"/>
      <c r="MQ48" s="86"/>
      <c r="MR48" s="86"/>
      <c r="MS48" s="86"/>
      <c r="MT48" s="123">
        <f t="shared" si="254"/>
        <v>0</v>
      </c>
      <c r="MU48" s="86"/>
      <c r="MV48" s="86"/>
      <c r="MW48" s="86"/>
      <c r="MX48" s="86"/>
      <c r="MY48" s="156"/>
      <c r="MZ48" s="122"/>
      <c r="NA48" s="86"/>
      <c r="NB48" s="86"/>
      <c r="NC48" s="86"/>
      <c r="ND48" s="123">
        <f t="shared" si="255"/>
        <v>0</v>
      </c>
      <c r="NE48" s="86"/>
      <c r="NF48" s="86"/>
      <c r="NG48" s="86"/>
      <c r="NH48" s="86"/>
      <c r="NI48" s="156"/>
      <c r="NJ48" s="122"/>
      <c r="NK48" s="86"/>
      <c r="NL48" s="86"/>
      <c r="NM48" s="86"/>
      <c r="NN48" s="123">
        <f t="shared" si="256"/>
        <v>0</v>
      </c>
      <c r="NO48" s="86"/>
      <c r="NP48" s="86"/>
      <c r="NQ48" s="86"/>
      <c r="NR48" s="86"/>
      <c r="NS48" s="156"/>
      <c r="NT48" s="122"/>
      <c r="NU48" s="86"/>
      <c r="NV48" s="86"/>
      <c r="NW48" s="86"/>
      <c r="NX48" s="123">
        <f t="shared" si="257"/>
        <v>0</v>
      </c>
      <c r="NY48" s="86"/>
      <c r="NZ48" s="86"/>
      <c r="OA48" s="86"/>
      <c r="OB48" s="86"/>
      <c r="OC48" s="156"/>
      <c r="OD48" s="122"/>
      <c r="OE48" s="86"/>
      <c r="OF48" s="86"/>
      <c r="OG48" s="86"/>
      <c r="OH48" s="123">
        <f t="shared" si="258"/>
        <v>0</v>
      </c>
      <c r="OI48" s="86"/>
      <c r="OJ48" s="86"/>
      <c r="OK48" s="86"/>
      <c r="OL48" s="86"/>
      <c r="OM48" s="156"/>
      <c r="ON48" s="122"/>
      <c r="OO48" s="86"/>
      <c r="OP48" s="86"/>
      <c r="OQ48" s="86"/>
      <c r="OR48" s="123">
        <f t="shared" si="259"/>
        <v>0</v>
      </c>
      <c r="OS48" s="86"/>
      <c r="OT48" s="86"/>
      <c r="OU48" s="86"/>
      <c r="OV48" s="86"/>
      <c r="OW48" s="156"/>
      <c r="OX48" s="122"/>
      <c r="OY48" s="86"/>
      <c r="OZ48" s="86"/>
      <c r="PA48" s="86"/>
      <c r="PB48" s="123">
        <f t="shared" si="260"/>
        <v>0</v>
      </c>
      <c r="PC48" s="86"/>
      <c r="PD48" s="86"/>
      <c r="PE48" s="86"/>
      <c r="PF48" s="86"/>
      <c r="PG48" s="156"/>
      <c r="PH48" s="122"/>
      <c r="PI48" s="86"/>
      <c r="PJ48" s="86"/>
      <c r="PK48" s="86"/>
      <c r="PL48" s="123">
        <f t="shared" si="261"/>
        <v>0</v>
      </c>
      <c r="PM48" s="86"/>
      <c r="PN48" s="86"/>
      <c r="PO48" s="86"/>
      <c r="PP48" s="86"/>
      <c r="PQ48" s="156"/>
      <c r="PR48" s="122"/>
      <c r="PS48" s="86"/>
      <c r="PT48" s="86"/>
      <c r="PU48" s="86"/>
      <c r="PV48" s="123">
        <f t="shared" si="262"/>
        <v>0</v>
      </c>
      <c r="PW48" s="86"/>
      <c r="PX48" s="86"/>
      <c r="PY48" s="86"/>
      <c r="PZ48" s="86"/>
      <c r="QA48" s="156"/>
      <c r="QB48" s="122"/>
      <c r="QC48" s="86"/>
      <c r="QD48" s="86"/>
      <c r="QE48" s="86"/>
      <c r="QF48" s="123">
        <f t="shared" si="263"/>
        <v>0</v>
      </c>
      <c r="QG48" s="86"/>
      <c r="QH48" s="86"/>
      <c r="QI48" s="86"/>
      <c r="QJ48" s="86"/>
      <c r="QK48" s="156"/>
      <c r="QL48" s="268"/>
      <c r="QM48" s="268"/>
      <c r="QN48" s="268"/>
      <c r="QO48" s="284">
        <f t="shared" si="150"/>
        <v>17</v>
      </c>
      <c r="QP48" s="284">
        <f t="shared" si="151"/>
        <v>122</v>
      </c>
      <c r="QQ48" s="284">
        <f t="shared" si="152"/>
        <v>0</v>
      </c>
      <c r="QR48" s="284">
        <f t="shared" si="153"/>
        <v>0</v>
      </c>
      <c r="QS48" s="291">
        <f t="shared" si="264"/>
        <v>139</v>
      </c>
      <c r="QT48" s="291">
        <f t="shared" si="265"/>
        <v>0</v>
      </c>
      <c r="QU48" s="284">
        <f t="shared" si="228"/>
        <v>17</v>
      </c>
      <c r="QV48" s="290">
        <f t="shared" si="229"/>
        <v>122</v>
      </c>
      <c r="QW48" s="285">
        <f t="shared" si="155"/>
        <v>139</v>
      </c>
      <c r="QX48" s="285">
        <f t="shared" si="156"/>
        <v>0</v>
      </c>
      <c r="QY48" s="285">
        <f t="shared" si="157"/>
        <v>0</v>
      </c>
      <c r="QZ48" s="285">
        <f t="shared" si="158"/>
        <v>0</v>
      </c>
      <c r="RA48" s="285">
        <f t="shared" si="159"/>
        <v>0</v>
      </c>
      <c r="RB48" s="295">
        <f t="shared" si="160"/>
        <v>0</v>
      </c>
    </row>
    <row r="49" ht="13.5" customHeight="1" spans="2:470">
      <c r="B49" s="117"/>
      <c r="C49" s="39" t="s">
        <v>123</v>
      </c>
      <c r="D49" s="122"/>
      <c r="E49" s="86"/>
      <c r="F49" s="86"/>
      <c r="G49" s="86"/>
      <c r="H49" s="123">
        <f t="shared" si="284"/>
        <v>0</v>
      </c>
      <c r="I49" s="86"/>
      <c r="J49" s="86"/>
      <c r="K49" s="86"/>
      <c r="L49" s="122"/>
      <c r="M49" s="156"/>
      <c r="N49" s="86"/>
      <c r="O49" s="86">
        <v>7</v>
      </c>
      <c r="P49" s="86"/>
      <c r="Q49" s="86"/>
      <c r="R49" s="123">
        <f t="shared" si="285"/>
        <v>7</v>
      </c>
      <c r="S49" s="86"/>
      <c r="T49" s="86"/>
      <c r="U49" s="86"/>
      <c r="V49" s="86"/>
      <c r="W49" s="156"/>
      <c r="X49" s="122"/>
      <c r="Y49" s="86"/>
      <c r="Z49" s="86"/>
      <c r="AA49" s="86"/>
      <c r="AB49" s="123">
        <f t="shared" si="286"/>
        <v>0</v>
      </c>
      <c r="AC49" s="86"/>
      <c r="AD49" s="86"/>
      <c r="AE49" s="86"/>
      <c r="AF49" s="86"/>
      <c r="AG49" s="156"/>
      <c r="AH49" s="122"/>
      <c r="AI49" s="86">
        <v>31</v>
      </c>
      <c r="AJ49" s="86"/>
      <c r="AK49" s="86"/>
      <c r="AL49" s="123">
        <f t="shared" si="287"/>
        <v>31</v>
      </c>
      <c r="AM49" s="86"/>
      <c r="AN49" s="86"/>
      <c r="AO49" s="86"/>
      <c r="AP49" s="86"/>
      <c r="AQ49" s="156"/>
      <c r="AR49" s="122"/>
      <c r="AS49" s="86">
        <v>12</v>
      </c>
      <c r="AT49" s="86"/>
      <c r="AU49" s="86"/>
      <c r="AV49" s="123">
        <f t="shared" si="288"/>
        <v>12</v>
      </c>
      <c r="AW49" s="86"/>
      <c r="AX49" s="86"/>
      <c r="AY49" s="86"/>
      <c r="AZ49" s="86"/>
      <c r="BA49" s="156"/>
      <c r="BB49" s="122"/>
      <c r="BC49" s="86">
        <v>13</v>
      </c>
      <c r="BD49" s="86"/>
      <c r="BE49" s="86"/>
      <c r="BF49" s="123">
        <f t="shared" si="289"/>
        <v>13</v>
      </c>
      <c r="BG49" s="86"/>
      <c r="BH49" s="86"/>
      <c r="BI49" s="86"/>
      <c r="BJ49" s="86"/>
      <c r="BK49" s="156"/>
      <c r="BL49" s="122"/>
      <c r="BM49" s="86">
        <v>22</v>
      </c>
      <c r="BN49" s="86"/>
      <c r="BO49" s="86"/>
      <c r="BP49" s="123">
        <f t="shared" si="290"/>
        <v>22</v>
      </c>
      <c r="BQ49" s="86"/>
      <c r="BR49" s="86"/>
      <c r="BS49" s="86"/>
      <c r="BT49" s="86"/>
      <c r="BU49" s="156"/>
      <c r="BV49" s="122"/>
      <c r="BW49" s="86">
        <v>25</v>
      </c>
      <c r="BX49" s="86"/>
      <c r="BY49" s="86"/>
      <c r="BZ49" s="123">
        <f>BW49</f>
        <v>25</v>
      </c>
      <c r="CA49" s="86"/>
      <c r="CB49" s="86"/>
      <c r="CC49" s="86"/>
      <c r="CD49" s="86"/>
      <c r="CE49" s="156"/>
      <c r="CF49" s="86"/>
      <c r="CG49" s="86">
        <v>3</v>
      </c>
      <c r="CH49" s="86"/>
      <c r="CI49" s="86"/>
      <c r="CJ49" s="123">
        <f>CF49+CG49</f>
        <v>3</v>
      </c>
      <c r="CK49" s="86"/>
      <c r="CL49" s="86"/>
      <c r="CM49" s="86"/>
      <c r="CN49" s="86"/>
      <c r="CO49" s="156"/>
      <c r="CP49" s="122"/>
      <c r="CQ49" s="127">
        <v>13</v>
      </c>
      <c r="CR49" s="86"/>
      <c r="CS49" s="166"/>
      <c r="CT49" s="123">
        <f>CQ49</f>
        <v>13</v>
      </c>
      <c r="CU49" s="86"/>
      <c r="CV49" s="86"/>
      <c r="CW49" s="86"/>
      <c r="CX49" s="86"/>
      <c r="CY49" s="156"/>
      <c r="CZ49" s="122"/>
      <c r="DA49" s="86">
        <v>23</v>
      </c>
      <c r="DB49" s="86"/>
      <c r="DC49" s="86"/>
      <c r="DD49" s="123">
        <f t="shared" si="230"/>
        <v>23</v>
      </c>
      <c r="DE49" s="86"/>
      <c r="DF49" s="86"/>
      <c r="DG49" s="86"/>
      <c r="DH49" s="86"/>
      <c r="DI49" s="156"/>
      <c r="DJ49" s="122"/>
      <c r="DK49" s="86"/>
      <c r="DL49" s="86"/>
      <c r="DM49" s="86"/>
      <c r="DN49" s="123">
        <f t="shared" si="231"/>
        <v>0</v>
      </c>
      <c r="DO49" s="86"/>
      <c r="DP49" s="86"/>
      <c r="DQ49" s="86"/>
      <c r="DR49" s="86"/>
      <c r="DS49" s="154"/>
      <c r="DT49" s="127"/>
      <c r="DU49" s="86"/>
      <c r="DV49" s="86"/>
      <c r="DW49" s="166"/>
      <c r="DX49" s="123">
        <f t="shared" si="232"/>
        <v>0</v>
      </c>
      <c r="DY49" s="86"/>
      <c r="DZ49" s="86"/>
      <c r="EA49" s="86"/>
      <c r="EB49" s="86"/>
      <c r="EC49" s="156"/>
      <c r="ED49" s="122"/>
      <c r="EE49" s="86"/>
      <c r="EF49" s="86"/>
      <c r="EG49" s="86"/>
      <c r="EH49" s="123">
        <f t="shared" si="233"/>
        <v>0</v>
      </c>
      <c r="EI49" s="86"/>
      <c r="EJ49" s="86"/>
      <c r="EK49" s="86"/>
      <c r="EL49" s="86"/>
      <c r="EM49" s="156"/>
      <c r="EN49" s="122"/>
      <c r="EO49" s="86"/>
      <c r="EP49" s="86"/>
      <c r="EQ49" s="86"/>
      <c r="ER49" s="123">
        <f t="shared" si="234"/>
        <v>0</v>
      </c>
      <c r="ES49" s="86"/>
      <c r="ET49" s="86"/>
      <c r="EU49" s="86"/>
      <c r="EV49" s="122"/>
      <c r="EW49" s="156"/>
      <c r="EX49" s="122"/>
      <c r="EY49" s="86"/>
      <c r="EZ49" s="86"/>
      <c r="FA49" s="86"/>
      <c r="FB49" s="123">
        <f t="shared" si="235"/>
        <v>0</v>
      </c>
      <c r="FC49" s="86"/>
      <c r="FD49" s="86"/>
      <c r="FE49" s="86"/>
      <c r="FF49" s="122"/>
      <c r="FG49" s="156"/>
      <c r="FH49" s="122"/>
      <c r="FI49" s="86"/>
      <c r="FJ49" s="86"/>
      <c r="FK49" s="86"/>
      <c r="FL49" s="123">
        <f t="shared" si="236"/>
        <v>0</v>
      </c>
      <c r="FM49" s="86"/>
      <c r="FN49" s="86"/>
      <c r="FO49" s="86"/>
      <c r="FP49" s="86"/>
      <c r="FQ49" s="156"/>
      <c r="FR49" s="122"/>
      <c r="FS49" s="86"/>
      <c r="FT49" s="86"/>
      <c r="FU49" s="86"/>
      <c r="FV49" s="123">
        <f t="shared" si="237"/>
        <v>0</v>
      </c>
      <c r="FW49" s="86"/>
      <c r="FX49" s="86"/>
      <c r="FY49" s="86"/>
      <c r="FZ49" s="86"/>
      <c r="GA49" s="202"/>
      <c r="GB49" s="86"/>
      <c r="GC49" s="86"/>
      <c r="GD49" s="86"/>
      <c r="GE49" s="86"/>
      <c r="GF49" s="123">
        <f t="shared" si="238"/>
        <v>0</v>
      </c>
      <c r="GG49" s="86"/>
      <c r="GH49" s="86"/>
      <c r="GI49" s="86"/>
      <c r="GJ49" s="86"/>
      <c r="GK49" s="156"/>
      <c r="GL49" s="122"/>
      <c r="GM49" s="86"/>
      <c r="GN49" s="86"/>
      <c r="GO49" s="86"/>
      <c r="GP49" s="216">
        <f t="shared" si="239"/>
        <v>0</v>
      </c>
      <c r="GQ49" s="86"/>
      <c r="GR49" s="86"/>
      <c r="GS49" s="86"/>
      <c r="GT49" s="86"/>
      <c r="GU49" s="156"/>
      <c r="GV49" s="122"/>
      <c r="GW49" s="86"/>
      <c r="GX49" s="86"/>
      <c r="GY49" s="86"/>
      <c r="GZ49" s="123">
        <f t="shared" si="240"/>
        <v>0</v>
      </c>
      <c r="HA49" s="86"/>
      <c r="HB49" s="86"/>
      <c r="HC49" s="86"/>
      <c r="HD49" s="86"/>
      <c r="HE49" s="156"/>
      <c r="HF49" s="122"/>
      <c r="HG49" s="86"/>
      <c r="HH49" s="127"/>
      <c r="HI49" s="223"/>
      <c r="HJ49" s="166">
        <f t="shared" si="241"/>
        <v>0</v>
      </c>
      <c r="HK49" s="86"/>
      <c r="HL49" s="86"/>
      <c r="HM49" s="86"/>
      <c r="HN49" s="86"/>
      <c r="HO49" s="156"/>
      <c r="HP49" s="122"/>
      <c r="HQ49" s="86"/>
      <c r="HR49" s="86"/>
      <c r="HS49" s="86"/>
      <c r="HT49" s="123">
        <f t="shared" si="242"/>
        <v>0</v>
      </c>
      <c r="HU49" s="86"/>
      <c r="HV49" s="86"/>
      <c r="HW49" s="86"/>
      <c r="HX49" s="86"/>
      <c r="HY49" s="156"/>
      <c r="HZ49" s="122"/>
      <c r="IA49" s="86"/>
      <c r="IB49" s="86"/>
      <c r="IC49" s="86"/>
      <c r="ID49" s="123">
        <f t="shared" si="243"/>
        <v>0</v>
      </c>
      <c r="IE49" s="86"/>
      <c r="IF49" s="86"/>
      <c r="IG49" s="86"/>
      <c r="IH49" s="86"/>
      <c r="II49" s="154"/>
      <c r="IJ49" s="127"/>
      <c r="IK49" s="86"/>
      <c r="IL49" s="86"/>
      <c r="IM49" s="166"/>
      <c r="IN49" s="123">
        <f t="shared" si="244"/>
        <v>0</v>
      </c>
      <c r="IO49" s="86"/>
      <c r="IP49" s="86"/>
      <c r="IQ49" s="86"/>
      <c r="IR49" s="86"/>
      <c r="IS49" s="156"/>
      <c r="IT49" s="122"/>
      <c r="IU49" s="86"/>
      <c r="IV49" s="86"/>
      <c r="IW49" s="86"/>
      <c r="IX49" s="123">
        <f t="shared" si="245"/>
        <v>0</v>
      </c>
      <c r="IY49" s="86"/>
      <c r="IZ49" s="86"/>
      <c r="JA49" s="86"/>
      <c r="JB49" s="86"/>
      <c r="JC49" s="156"/>
      <c r="JD49" s="122"/>
      <c r="JE49" s="86"/>
      <c r="JF49" s="86"/>
      <c r="JG49" s="86"/>
      <c r="JH49" s="123">
        <f t="shared" si="196"/>
        <v>0</v>
      </c>
      <c r="JI49" s="86"/>
      <c r="JJ49" s="86"/>
      <c r="JK49" s="86"/>
      <c r="JL49" s="86"/>
      <c r="JM49" s="156"/>
      <c r="JN49" s="122"/>
      <c r="JO49" s="86"/>
      <c r="JP49" s="86"/>
      <c r="JQ49" s="86"/>
      <c r="JR49" s="123">
        <f t="shared" si="246"/>
        <v>0</v>
      </c>
      <c r="JS49" s="86"/>
      <c r="JT49" s="86"/>
      <c r="JU49" s="86"/>
      <c r="JV49" s="86"/>
      <c r="JW49" s="156"/>
      <c r="JX49" s="122"/>
      <c r="JY49" s="86"/>
      <c r="JZ49" s="86">
        <v>0</v>
      </c>
      <c r="KA49" s="86">
        <v>0</v>
      </c>
      <c r="KB49" s="123">
        <f t="shared" si="247"/>
        <v>0</v>
      </c>
      <c r="KC49" s="86"/>
      <c r="KD49" s="86"/>
      <c r="KE49" s="86"/>
      <c r="KF49" s="86"/>
      <c r="KG49" s="156"/>
      <c r="KH49" s="122"/>
      <c r="KI49" s="86"/>
      <c r="KJ49" s="86"/>
      <c r="KK49" s="86"/>
      <c r="KL49" s="123">
        <f t="shared" si="248"/>
        <v>0</v>
      </c>
      <c r="KM49" s="86"/>
      <c r="KN49" s="86"/>
      <c r="KO49" s="86"/>
      <c r="KP49" s="86"/>
      <c r="KQ49" s="156"/>
      <c r="KR49" s="122"/>
      <c r="KS49" s="86"/>
      <c r="KT49" s="86"/>
      <c r="KU49" s="86"/>
      <c r="KV49" s="123">
        <f t="shared" si="249"/>
        <v>0</v>
      </c>
      <c r="KW49" s="86"/>
      <c r="KX49" s="86"/>
      <c r="KY49" s="86"/>
      <c r="KZ49" s="86"/>
      <c r="LA49" s="156"/>
      <c r="LB49" s="122"/>
      <c r="LC49" s="86"/>
      <c r="LD49" s="86"/>
      <c r="LE49" s="86"/>
      <c r="LF49" s="123">
        <f t="shared" si="250"/>
        <v>0</v>
      </c>
      <c r="LG49" s="86"/>
      <c r="LH49" s="86"/>
      <c r="LI49" s="86"/>
      <c r="LJ49" s="86"/>
      <c r="LK49" s="156"/>
      <c r="LL49" s="122"/>
      <c r="LM49" s="86"/>
      <c r="LN49" s="86"/>
      <c r="LO49" s="86"/>
      <c r="LP49" s="123">
        <f t="shared" si="251"/>
        <v>0</v>
      </c>
      <c r="LQ49" s="86"/>
      <c r="LR49" s="86"/>
      <c r="LS49" s="86"/>
      <c r="LT49" s="86"/>
      <c r="LU49" s="154"/>
      <c r="LV49" s="127"/>
      <c r="LW49" s="86"/>
      <c r="LX49" s="86"/>
      <c r="LY49" s="86"/>
      <c r="LZ49" s="123">
        <f t="shared" si="252"/>
        <v>0</v>
      </c>
      <c r="MA49" s="86"/>
      <c r="MB49" s="86"/>
      <c r="MC49" s="86"/>
      <c r="MD49" s="86"/>
      <c r="ME49" s="154"/>
      <c r="MF49" s="122"/>
      <c r="MG49" s="86"/>
      <c r="MH49" s="86"/>
      <c r="MI49" s="86"/>
      <c r="MJ49" s="123">
        <f t="shared" si="253"/>
        <v>0</v>
      </c>
      <c r="MK49" s="86"/>
      <c r="ML49" s="86"/>
      <c r="MM49" s="86"/>
      <c r="MN49" s="86"/>
      <c r="MO49" s="156"/>
      <c r="MP49" s="86"/>
      <c r="MQ49" s="86"/>
      <c r="MR49" s="86"/>
      <c r="MS49" s="86"/>
      <c r="MT49" s="123">
        <f t="shared" si="254"/>
        <v>0</v>
      </c>
      <c r="MU49" s="86"/>
      <c r="MV49" s="86"/>
      <c r="MW49" s="86"/>
      <c r="MX49" s="86"/>
      <c r="MY49" s="156"/>
      <c r="MZ49" s="122"/>
      <c r="NA49" s="86"/>
      <c r="NB49" s="86"/>
      <c r="NC49" s="86"/>
      <c r="ND49" s="123">
        <f t="shared" si="255"/>
        <v>0</v>
      </c>
      <c r="NE49" s="86"/>
      <c r="NF49" s="86"/>
      <c r="NG49" s="86"/>
      <c r="NH49" s="86"/>
      <c r="NI49" s="156"/>
      <c r="NJ49" s="122"/>
      <c r="NK49" s="86"/>
      <c r="NL49" s="86"/>
      <c r="NM49" s="86"/>
      <c r="NN49" s="123">
        <f t="shared" si="256"/>
        <v>0</v>
      </c>
      <c r="NO49" s="86"/>
      <c r="NP49" s="86"/>
      <c r="NQ49" s="86"/>
      <c r="NR49" s="86"/>
      <c r="NS49" s="156"/>
      <c r="NT49" s="122"/>
      <c r="NU49" s="86"/>
      <c r="NV49" s="86"/>
      <c r="NW49" s="86"/>
      <c r="NX49" s="123">
        <f t="shared" si="257"/>
        <v>0</v>
      </c>
      <c r="NY49" s="86"/>
      <c r="NZ49" s="86"/>
      <c r="OA49" s="86"/>
      <c r="OB49" s="86"/>
      <c r="OC49" s="156"/>
      <c r="OD49" s="122"/>
      <c r="OE49" s="86"/>
      <c r="OF49" s="86"/>
      <c r="OG49" s="86"/>
      <c r="OH49" s="123">
        <f t="shared" si="258"/>
        <v>0</v>
      </c>
      <c r="OI49" s="86"/>
      <c r="OJ49" s="86"/>
      <c r="OK49" s="86"/>
      <c r="OL49" s="86"/>
      <c r="OM49" s="156"/>
      <c r="ON49" s="122"/>
      <c r="OO49" s="86"/>
      <c r="OP49" s="86"/>
      <c r="OQ49" s="86"/>
      <c r="OR49" s="123">
        <f t="shared" si="259"/>
        <v>0</v>
      </c>
      <c r="OS49" s="86"/>
      <c r="OT49" s="86"/>
      <c r="OU49" s="86"/>
      <c r="OV49" s="86"/>
      <c r="OW49" s="156"/>
      <c r="OX49" s="122"/>
      <c r="OY49" s="86"/>
      <c r="OZ49" s="86"/>
      <c r="PA49" s="86"/>
      <c r="PB49" s="123">
        <f t="shared" si="260"/>
        <v>0</v>
      </c>
      <c r="PC49" s="86"/>
      <c r="PD49" s="86"/>
      <c r="PE49" s="86"/>
      <c r="PF49" s="86"/>
      <c r="PG49" s="156"/>
      <c r="PH49" s="122"/>
      <c r="PI49" s="86"/>
      <c r="PJ49" s="86"/>
      <c r="PK49" s="86"/>
      <c r="PL49" s="123">
        <f t="shared" si="261"/>
        <v>0</v>
      </c>
      <c r="PM49" s="86"/>
      <c r="PN49" s="86"/>
      <c r="PO49" s="86"/>
      <c r="PP49" s="86"/>
      <c r="PQ49" s="156"/>
      <c r="PR49" s="122"/>
      <c r="PS49" s="86"/>
      <c r="PT49" s="86"/>
      <c r="PU49" s="86"/>
      <c r="PV49" s="123">
        <f t="shared" si="262"/>
        <v>0</v>
      </c>
      <c r="PW49" s="86"/>
      <c r="PX49" s="86"/>
      <c r="PY49" s="86"/>
      <c r="PZ49" s="86"/>
      <c r="QA49" s="156"/>
      <c r="QB49" s="122"/>
      <c r="QC49" s="86"/>
      <c r="QD49" s="86"/>
      <c r="QE49" s="86"/>
      <c r="QF49" s="123">
        <f t="shared" si="263"/>
        <v>0</v>
      </c>
      <c r="QG49" s="86"/>
      <c r="QH49" s="86"/>
      <c r="QI49" s="86"/>
      <c r="QJ49" s="86"/>
      <c r="QK49" s="156"/>
      <c r="QL49" s="268"/>
      <c r="QM49" s="268"/>
      <c r="QN49" s="268"/>
      <c r="QO49" s="284">
        <f t="shared" si="150"/>
        <v>0</v>
      </c>
      <c r="QP49" s="284">
        <f t="shared" si="151"/>
        <v>149</v>
      </c>
      <c r="QQ49" s="284">
        <f t="shared" si="152"/>
        <v>0</v>
      </c>
      <c r="QR49" s="284">
        <f t="shared" si="153"/>
        <v>0</v>
      </c>
      <c r="QS49" s="291">
        <f t="shared" si="264"/>
        <v>149</v>
      </c>
      <c r="QT49" s="291">
        <f t="shared" si="265"/>
        <v>0</v>
      </c>
      <c r="QU49" s="284">
        <f t="shared" si="228"/>
        <v>0</v>
      </c>
      <c r="QV49" s="290">
        <f t="shared" si="229"/>
        <v>149</v>
      </c>
      <c r="QW49" s="285">
        <f t="shared" si="155"/>
        <v>149</v>
      </c>
      <c r="QX49" s="285">
        <f t="shared" si="156"/>
        <v>0</v>
      </c>
      <c r="QY49" s="285">
        <f t="shared" si="157"/>
        <v>0</v>
      </c>
      <c r="QZ49" s="285">
        <f t="shared" si="158"/>
        <v>0</v>
      </c>
      <c r="RA49" s="285">
        <f t="shared" si="159"/>
        <v>0</v>
      </c>
      <c r="RB49" s="295">
        <f t="shared" si="160"/>
        <v>0</v>
      </c>
    </row>
    <row r="50" ht="8.25" hidden="1" customHeight="1" spans="2:470">
      <c r="B50" s="117"/>
      <c r="C50" s="39"/>
      <c r="D50" s="122"/>
      <c r="E50" s="86"/>
      <c r="F50" s="86"/>
      <c r="G50" s="86"/>
      <c r="H50" s="123">
        <f t="shared" si="284"/>
        <v>0</v>
      </c>
      <c r="I50" s="86"/>
      <c r="J50" s="86"/>
      <c r="K50" s="86"/>
      <c r="L50" s="122"/>
      <c r="M50" s="156"/>
      <c r="N50" s="86"/>
      <c r="O50" s="86"/>
      <c r="P50" s="86"/>
      <c r="Q50" s="86"/>
      <c r="R50" s="123">
        <f t="shared" si="285"/>
        <v>0</v>
      </c>
      <c r="S50" s="86"/>
      <c r="T50" s="86"/>
      <c r="U50" s="86"/>
      <c r="V50" s="86"/>
      <c r="W50" s="156"/>
      <c r="X50" s="122"/>
      <c r="Y50" s="86"/>
      <c r="Z50" s="86"/>
      <c r="AA50" s="86"/>
      <c r="AB50" s="123">
        <f t="shared" si="286"/>
        <v>0</v>
      </c>
      <c r="AC50" s="86"/>
      <c r="AD50" s="86"/>
      <c r="AE50" s="86"/>
      <c r="AF50" s="86"/>
      <c r="AG50" s="156"/>
      <c r="AH50" s="122"/>
      <c r="AI50" s="86"/>
      <c r="AJ50" s="86"/>
      <c r="AK50" s="86"/>
      <c r="AL50" s="123">
        <f t="shared" si="287"/>
        <v>0</v>
      </c>
      <c r="AM50" s="86"/>
      <c r="AN50" s="86"/>
      <c r="AO50" s="86"/>
      <c r="AP50" s="86"/>
      <c r="AQ50" s="156"/>
      <c r="AR50" s="122"/>
      <c r="AS50" s="86"/>
      <c r="AT50" s="86"/>
      <c r="AU50" s="86"/>
      <c r="AV50" s="123">
        <f t="shared" si="288"/>
        <v>0</v>
      </c>
      <c r="AW50" s="86"/>
      <c r="AX50" s="86"/>
      <c r="AY50" s="86"/>
      <c r="AZ50" s="86"/>
      <c r="BA50" s="156"/>
      <c r="BB50" s="122"/>
      <c r="BC50" s="86"/>
      <c r="BD50" s="86"/>
      <c r="BE50" s="86"/>
      <c r="BF50" s="123">
        <f t="shared" si="289"/>
        <v>0</v>
      </c>
      <c r="BG50" s="86"/>
      <c r="BH50" s="86"/>
      <c r="BI50" s="86"/>
      <c r="BJ50" s="86"/>
      <c r="BK50" s="156"/>
      <c r="BL50" s="122"/>
      <c r="BM50" s="86"/>
      <c r="BN50" s="86"/>
      <c r="BO50" s="86"/>
      <c r="BP50" s="123">
        <f t="shared" si="290"/>
        <v>0</v>
      </c>
      <c r="BQ50" s="86"/>
      <c r="BR50" s="86"/>
      <c r="BS50" s="86"/>
      <c r="BT50" s="86"/>
      <c r="BU50" s="156"/>
      <c r="BV50" s="122"/>
      <c r="BW50" s="86"/>
      <c r="BX50" s="86"/>
      <c r="BY50" s="86"/>
      <c r="BZ50" s="123"/>
      <c r="CA50" s="86"/>
      <c r="CB50" s="86"/>
      <c r="CC50" s="86"/>
      <c r="CD50" s="86"/>
      <c r="CE50" s="156"/>
      <c r="CF50" s="86"/>
      <c r="CG50" s="86"/>
      <c r="CH50" s="86"/>
      <c r="CI50" s="86"/>
      <c r="CJ50" s="123"/>
      <c r="CK50" s="86"/>
      <c r="CL50" s="86"/>
      <c r="CM50" s="86"/>
      <c r="CN50" s="86"/>
      <c r="CO50" s="156"/>
      <c r="CP50" s="122"/>
      <c r="CQ50" s="127"/>
      <c r="CR50" s="86"/>
      <c r="CS50" s="166"/>
      <c r="CT50" s="123"/>
      <c r="CU50" s="86"/>
      <c r="CV50" s="86"/>
      <c r="CW50" s="86"/>
      <c r="CX50" s="86"/>
      <c r="CY50" s="156"/>
      <c r="CZ50" s="122"/>
      <c r="DA50" s="86"/>
      <c r="DB50" s="86"/>
      <c r="DC50" s="86"/>
      <c r="DD50" s="123">
        <f t="shared" si="230"/>
        <v>0</v>
      </c>
      <c r="DE50" s="86"/>
      <c r="DF50" s="86"/>
      <c r="DG50" s="86"/>
      <c r="DH50" s="86"/>
      <c r="DI50" s="156"/>
      <c r="DJ50" s="122"/>
      <c r="DK50" s="86"/>
      <c r="DL50" s="86"/>
      <c r="DM50" s="86"/>
      <c r="DN50" s="123">
        <f t="shared" si="231"/>
        <v>0</v>
      </c>
      <c r="DO50" s="86"/>
      <c r="DP50" s="86"/>
      <c r="DQ50" s="86"/>
      <c r="DR50" s="86"/>
      <c r="DS50" s="154"/>
      <c r="DT50" s="127"/>
      <c r="DU50" s="86"/>
      <c r="DV50" s="86"/>
      <c r="DW50" s="166"/>
      <c r="DX50" s="123">
        <f t="shared" si="232"/>
        <v>0</v>
      </c>
      <c r="DY50" s="86"/>
      <c r="DZ50" s="86"/>
      <c r="EA50" s="86"/>
      <c r="EB50" s="86"/>
      <c r="EC50" s="156"/>
      <c r="ED50" s="122"/>
      <c r="EE50" s="86"/>
      <c r="EF50" s="86"/>
      <c r="EG50" s="86"/>
      <c r="EH50" s="123">
        <f t="shared" si="233"/>
        <v>0</v>
      </c>
      <c r="EI50" s="86"/>
      <c r="EJ50" s="86"/>
      <c r="EK50" s="86"/>
      <c r="EL50" s="86"/>
      <c r="EM50" s="156"/>
      <c r="EN50" s="122"/>
      <c r="EO50" s="86"/>
      <c r="EP50" s="86"/>
      <c r="EQ50" s="86"/>
      <c r="ER50" s="123">
        <f t="shared" si="234"/>
        <v>0</v>
      </c>
      <c r="ES50" s="86"/>
      <c r="ET50" s="86"/>
      <c r="EU50" s="86"/>
      <c r="EV50" s="122"/>
      <c r="EW50" s="156"/>
      <c r="EX50" s="122"/>
      <c r="EY50" s="86"/>
      <c r="EZ50" s="86"/>
      <c r="FA50" s="86"/>
      <c r="FB50" s="123">
        <f t="shared" si="235"/>
        <v>0</v>
      </c>
      <c r="FC50" s="86"/>
      <c r="FD50" s="86"/>
      <c r="FE50" s="86"/>
      <c r="FF50" s="122"/>
      <c r="FG50" s="156"/>
      <c r="FH50" s="122"/>
      <c r="FI50" s="86"/>
      <c r="FJ50" s="86"/>
      <c r="FK50" s="86"/>
      <c r="FL50" s="123">
        <f t="shared" si="236"/>
        <v>0</v>
      </c>
      <c r="FM50" s="86"/>
      <c r="FN50" s="86"/>
      <c r="FO50" s="86"/>
      <c r="FP50" s="86"/>
      <c r="FQ50" s="156"/>
      <c r="FR50" s="122"/>
      <c r="FS50" s="86"/>
      <c r="FT50" s="86"/>
      <c r="FU50" s="86"/>
      <c r="FV50" s="123">
        <f t="shared" si="237"/>
        <v>0</v>
      </c>
      <c r="FW50" s="86"/>
      <c r="FX50" s="86"/>
      <c r="FY50" s="86"/>
      <c r="FZ50" s="86"/>
      <c r="GA50" s="202"/>
      <c r="GB50" s="86"/>
      <c r="GC50" s="86"/>
      <c r="GD50" s="86"/>
      <c r="GE50" s="86"/>
      <c r="GF50" s="123">
        <f t="shared" si="238"/>
        <v>0</v>
      </c>
      <c r="GG50" s="86"/>
      <c r="GH50" s="86"/>
      <c r="GI50" s="86"/>
      <c r="GJ50" s="86"/>
      <c r="GK50" s="156"/>
      <c r="GL50" s="122"/>
      <c r="GM50" s="86"/>
      <c r="GN50" s="86"/>
      <c r="GO50" s="86"/>
      <c r="GP50" s="216">
        <f t="shared" si="239"/>
        <v>0</v>
      </c>
      <c r="GQ50" s="86"/>
      <c r="GR50" s="86"/>
      <c r="GS50" s="86"/>
      <c r="GT50" s="86"/>
      <c r="GU50" s="156"/>
      <c r="GV50" s="122"/>
      <c r="GW50" s="86"/>
      <c r="GX50" s="86"/>
      <c r="GY50" s="86"/>
      <c r="GZ50" s="123">
        <f t="shared" si="240"/>
        <v>0</v>
      </c>
      <c r="HA50" s="86"/>
      <c r="HB50" s="86"/>
      <c r="HC50" s="86"/>
      <c r="HD50" s="86"/>
      <c r="HE50" s="156"/>
      <c r="HF50" s="122"/>
      <c r="HG50" s="86"/>
      <c r="HH50" s="127"/>
      <c r="HI50" s="223"/>
      <c r="HJ50" s="166">
        <f t="shared" si="241"/>
        <v>0</v>
      </c>
      <c r="HK50" s="86"/>
      <c r="HL50" s="86"/>
      <c r="HM50" s="86"/>
      <c r="HN50" s="86"/>
      <c r="HO50" s="156"/>
      <c r="HP50" s="122"/>
      <c r="HQ50" s="86"/>
      <c r="HR50" s="86"/>
      <c r="HS50" s="86"/>
      <c r="HT50" s="123">
        <f t="shared" si="242"/>
        <v>0</v>
      </c>
      <c r="HU50" s="86"/>
      <c r="HV50" s="86"/>
      <c r="HW50" s="86"/>
      <c r="HX50" s="86"/>
      <c r="HY50" s="156"/>
      <c r="HZ50" s="122"/>
      <c r="IA50" s="86"/>
      <c r="IB50" s="86"/>
      <c r="IC50" s="86"/>
      <c r="ID50" s="123">
        <f t="shared" si="243"/>
        <v>0</v>
      </c>
      <c r="IE50" s="86"/>
      <c r="IF50" s="86"/>
      <c r="IG50" s="86"/>
      <c r="IH50" s="86"/>
      <c r="II50" s="154"/>
      <c r="IJ50" s="127"/>
      <c r="IK50" s="86"/>
      <c r="IL50" s="86"/>
      <c r="IM50" s="166"/>
      <c r="IN50" s="123">
        <f t="shared" si="244"/>
        <v>0</v>
      </c>
      <c r="IO50" s="86"/>
      <c r="IP50" s="86"/>
      <c r="IQ50" s="86"/>
      <c r="IR50" s="86"/>
      <c r="IS50" s="156"/>
      <c r="IT50" s="122"/>
      <c r="IU50" s="86"/>
      <c r="IV50" s="86"/>
      <c r="IW50" s="86"/>
      <c r="IX50" s="123">
        <f t="shared" si="245"/>
        <v>0</v>
      </c>
      <c r="IY50" s="86"/>
      <c r="IZ50" s="86"/>
      <c r="JA50" s="86"/>
      <c r="JB50" s="86"/>
      <c r="JC50" s="156"/>
      <c r="JD50" s="122"/>
      <c r="JE50" s="86"/>
      <c r="JF50" s="86"/>
      <c r="JG50" s="86"/>
      <c r="JH50" s="123">
        <f t="shared" si="196"/>
        <v>0</v>
      </c>
      <c r="JI50" s="86"/>
      <c r="JJ50" s="86"/>
      <c r="JK50" s="86"/>
      <c r="JL50" s="86"/>
      <c r="JM50" s="156"/>
      <c r="JN50" s="122"/>
      <c r="JO50" s="86"/>
      <c r="JP50" s="86"/>
      <c r="JQ50" s="86"/>
      <c r="JR50" s="123">
        <f t="shared" si="246"/>
        <v>0</v>
      </c>
      <c r="JS50" s="86"/>
      <c r="JT50" s="86"/>
      <c r="JU50" s="86"/>
      <c r="JV50" s="86"/>
      <c r="JW50" s="156"/>
      <c r="JX50" s="122"/>
      <c r="JY50" s="86"/>
      <c r="JZ50" s="86"/>
      <c r="KA50" s="86"/>
      <c r="KB50" s="123">
        <f t="shared" si="247"/>
        <v>0</v>
      </c>
      <c r="KC50" s="86"/>
      <c r="KD50" s="86"/>
      <c r="KE50" s="86"/>
      <c r="KF50" s="86"/>
      <c r="KG50" s="156"/>
      <c r="KH50" s="122"/>
      <c r="KI50" s="86"/>
      <c r="KJ50" s="86"/>
      <c r="KK50" s="86"/>
      <c r="KL50" s="123">
        <f t="shared" si="248"/>
        <v>0</v>
      </c>
      <c r="KM50" s="86"/>
      <c r="KN50" s="86"/>
      <c r="KO50" s="86"/>
      <c r="KP50" s="86"/>
      <c r="KQ50" s="156"/>
      <c r="KR50" s="122"/>
      <c r="KS50" s="86"/>
      <c r="KT50" s="86"/>
      <c r="KU50" s="86"/>
      <c r="KV50" s="123">
        <f t="shared" si="249"/>
        <v>0</v>
      </c>
      <c r="KW50" s="86"/>
      <c r="KX50" s="86"/>
      <c r="KY50" s="86"/>
      <c r="KZ50" s="86"/>
      <c r="LA50" s="156"/>
      <c r="LB50" s="122"/>
      <c r="LC50" s="86"/>
      <c r="LD50" s="86"/>
      <c r="LE50" s="86"/>
      <c r="LF50" s="123">
        <f t="shared" si="250"/>
        <v>0</v>
      </c>
      <c r="LG50" s="86"/>
      <c r="LH50" s="86"/>
      <c r="LI50" s="86"/>
      <c r="LJ50" s="86"/>
      <c r="LK50" s="156"/>
      <c r="LL50" s="122"/>
      <c r="LM50" s="86"/>
      <c r="LN50" s="86"/>
      <c r="LO50" s="86"/>
      <c r="LP50" s="123">
        <f t="shared" si="251"/>
        <v>0</v>
      </c>
      <c r="LQ50" s="86"/>
      <c r="LR50" s="86"/>
      <c r="LS50" s="86"/>
      <c r="LT50" s="86"/>
      <c r="LU50" s="154"/>
      <c r="LV50" s="127"/>
      <c r="LW50" s="86"/>
      <c r="LX50" s="86"/>
      <c r="LY50" s="86"/>
      <c r="LZ50" s="123">
        <f t="shared" si="252"/>
        <v>0</v>
      </c>
      <c r="MA50" s="86"/>
      <c r="MB50" s="86"/>
      <c r="MC50" s="86"/>
      <c r="MD50" s="86"/>
      <c r="ME50" s="154"/>
      <c r="MF50" s="122"/>
      <c r="MG50" s="86"/>
      <c r="MH50" s="86"/>
      <c r="MI50" s="86"/>
      <c r="MJ50" s="123">
        <f t="shared" si="253"/>
        <v>0</v>
      </c>
      <c r="MK50" s="86"/>
      <c r="ML50" s="86"/>
      <c r="MM50" s="86"/>
      <c r="MN50" s="86"/>
      <c r="MO50" s="156"/>
      <c r="MP50" s="86"/>
      <c r="MQ50" s="86"/>
      <c r="MR50" s="86"/>
      <c r="MS50" s="86"/>
      <c r="MT50" s="123">
        <f t="shared" si="254"/>
        <v>0</v>
      </c>
      <c r="MU50" s="86"/>
      <c r="MV50" s="86"/>
      <c r="MW50" s="86"/>
      <c r="MX50" s="86"/>
      <c r="MY50" s="156"/>
      <c r="MZ50" s="122"/>
      <c r="NA50" s="86"/>
      <c r="NB50" s="86"/>
      <c r="NC50" s="86"/>
      <c r="ND50" s="123">
        <f t="shared" si="255"/>
        <v>0</v>
      </c>
      <c r="NE50" s="86"/>
      <c r="NF50" s="86"/>
      <c r="NG50" s="86"/>
      <c r="NH50" s="86"/>
      <c r="NI50" s="156"/>
      <c r="NJ50" s="122"/>
      <c r="NK50" s="86"/>
      <c r="NL50" s="86"/>
      <c r="NM50" s="86"/>
      <c r="NN50" s="123">
        <f t="shared" si="256"/>
        <v>0</v>
      </c>
      <c r="NO50" s="86"/>
      <c r="NP50" s="86"/>
      <c r="NQ50" s="86"/>
      <c r="NR50" s="86"/>
      <c r="NS50" s="156"/>
      <c r="NT50" s="122"/>
      <c r="NU50" s="86"/>
      <c r="NV50" s="86"/>
      <c r="NW50" s="86"/>
      <c r="NX50" s="123">
        <f t="shared" si="257"/>
        <v>0</v>
      </c>
      <c r="NY50" s="86"/>
      <c r="NZ50" s="86"/>
      <c r="OA50" s="86"/>
      <c r="OB50" s="86"/>
      <c r="OC50" s="156"/>
      <c r="OD50" s="122"/>
      <c r="OE50" s="86"/>
      <c r="OF50" s="86"/>
      <c r="OG50" s="86"/>
      <c r="OH50" s="123">
        <f t="shared" si="258"/>
        <v>0</v>
      </c>
      <c r="OI50" s="86"/>
      <c r="OJ50" s="86"/>
      <c r="OK50" s="86"/>
      <c r="OL50" s="86"/>
      <c r="OM50" s="156"/>
      <c r="ON50" s="122"/>
      <c r="OO50" s="86"/>
      <c r="OP50" s="86"/>
      <c r="OQ50" s="86"/>
      <c r="OR50" s="123">
        <f t="shared" si="259"/>
        <v>0</v>
      </c>
      <c r="OS50" s="86"/>
      <c r="OT50" s="86"/>
      <c r="OU50" s="86"/>
      <c r="OV50" s="86"/>
      <c r="OW50" s="156"/>
      <c r="OX50" s="122"/>
      <c r="OY50" s="86"/>
      <c r="OZ50" s="86"/>
      <c r="PA50" s="86"/>
      <c r="PB50" s="123">
        <f t="shared" si="260"/>
        <v>0</v>
      </c>
      <c r="PC50" s="86"/>
      <c r="PD50" s="86"/>
      <c r="PE50" s="86"/>
      <c r="PF50" s="86"/>
      <c r="PG50" s="156"/>
      <c r="PH50" s="122"/>
      <c r="PI50" s="86"/>
      <c r="PJ50" s="86"/>
      <c r="PK50" s="86"/>
      <c r="PL50" s="123">
        <f t="shared" si="261"/>
        <v>0</v>
      </c>
      <c r="PM50" s="86"/>
      <c r="PN50" s="86"/>
      <c r="PO50" s="86"/>
      <c r="PP50" s="86"/>
      <c r="PQ50" s="156"/>
      <c r="PR50" s="122"/>
      <c r="PS50" s="86"/>
      <c r="PT50" s="86"/>
      <c r="PU50" s="86"/>
      <c r="PV50" s="123">
        <f t="shared" si="262"/>
        <v>0</v>
      </c>
      <c r="PW50" s="86"/>
      <c r="PX50" s="86"/>
      <c r="PY50" s="86"/>
      <c r="PZ50" s="86"/>
      <c r="QA50" s="156"/>
      <c r="QB50" s="122"/>
      <c r="QC50" s="86"/>
      <c r="QD50" s="86"/>
      <c r="QE50" s="86"/>
      <c r="QF50" s="123">
        <f t="shared" si="263"/>
        <v>0</v>
      </c>
      <c r="QG50" s="86"/>
      <c r="QH50" s="86"/>
      <c r="QI50" s="86"/>
      <c r="QJ50" s="86"/>
      <c r="QK50" s="156"/>
      <c r="QL50" s="268"/>
      <c r="QM50" s="268"/>
      <c r="QN50" s="268"/>
      <c r="QO50" s="284">
        <f t="shared" si="150"/>
        <v>0</v>
      </c>
      <c r="QP50" s="284">
        <f t="shared" si="151"/>
        <v>0</v>
      </c>
      <c r="QQ50" s="284">
        <f t="shared" si="152"/>
        <v>0</v>
      </c>
      <c r="QR50" s="284">
        <f t="shared" si="153"/>
        <v>0</v>
      </c>
      <c r="QS50" s="291">
        <f t="shared" si="264"/>
        <v>0</v>
      </c>
      <c r="QT50" s="291">
        <f t="shared" si="265"/>
        <v>0</v>
      </c>
      <c r="QU50" s="284">
        <f t="shared" si="228"/>
        <v>0</v>
      </c>
      <c r="QV50" s="290">
        <f t="shared" si="229"/>
        <v>0</v>
      </c>
      <c r="QW50" s="285">
        <f t="shared" si="155"/>
        <v>0</v>
      </c>
      <c r="QX50" s="285">
        <f t="shared" si="156"/>
        <v>0</v>
      </c>
      <c r="QY50" s="285">
        <f t="shared" si="157"/>
        <v>0</v>
      </c>
      <c r="QZ50" s="285">
        <f t="shared" si="158"/>
        <v>0</v>
      </c>
      <c r="RA50" s="285">
        <f t="shared" si="159"/>
        <v>0</v>
      </c>
      <c r="RB50" s="295">
        <f t="shared" si="160"/>
        <v>0</v>
      </c>
    </row>
    <row r="51" ht="16.35" spans="2:470">
      <c r="B51" s="117"/>
      <c r="C51" s="39" t="s">
        <v>124</v>
      </c>
      <c r="D51" s="122"/>
      <c r="E51" s="86"/>
      <c r="F51" s="86"/>
      <c r="G51" s="86"/>
      <c r="H51" s="123">
        <f t="shared" si="284"/>
        <v>0</v>
      </c>
      <c r="I51" s="86"/>
      <c r="J51" s="86"/>
      <c r="K51" s="86"/>
      <c r="L51" s="122"/>
      <c r="M51" s="156"/>
      <c r="N51" s="86">
        <v>2</v>
      </c>
      <c r="O51" s="86">
        <v>13</v>
      </c>
      <c r="P51" s="86"/>
      <c r="Q51" s="86"/>
      <c r="R51" s="123">
        <f t="shared" si="285"/>
        <v>15</v>
      </c>
      <c r="S51" s="86"/>
      <c r="T51" s="86"/>
      <c r="U51" s="86"/>
      <c r="V51" s="86"/>
      <c r="W51" s="156"/>
      <c r="X51" s="122"/>
      <c r="Y51" s="86">
        <v>21</v>
      </c>
      <c r="Z51" s="86"/>
      <c r="AA51" s="86"/>
      <c r="AB51" s="123">
        <f t="shared" si="286"/>
        <v>21</v>
      </c>
      <c r="AC51" s="86"/>
      <c r="AD51" s="86"/>
      <c r="AE51" s="86"/>
      <c r="AF51" s="86"/>
      <c r="AG51" s="156"/>
      <c r="AH51" s="122"/>
      <c r="AI51" s="86">
        <v>15</v>
      </c>
      <c r="AJ51" s="86"/>
      <c r="AK51" s="86"/>
      <c r="AL51" s="123">
        <f t="shared" si="287"/>
        <v>15</v>
      </c>
      <c r="AM51" s="86"/>
      <c r="AN51" s="86"/>
      <c r="AO51" s="86"/>
      <c r="AP51" s="86"/>
      <c r="AQ51" s="156"/>
      <c r="AR51" s="122"/>
      <c r="AS51" s="86"/>
      <c r="AT51" s="86"/>
      <c r="AU51" s="86"/>
      <c r="AV51" s="123">
        <f t="shared" si="288"/>
        <v>0</v>
      </c>
      <c r="AW51" s="86"/>
      <c r="AX51" s="86"/>
      <c r="AY51" s="86"/>
      <c r="AZ51" s="86"/>
      <c r="BA51" s="156"/>
      <c r="BB51" s="122"/>
      <c r="BC51" s="86"/>
      <c r="BD51" s="86"/>
      <c r="BE51" s="86"/>
      <c r="BF51" s="123">
        <f t="shared" si="289"/>
        <v>0</v>
      </c>
      <c r="BG51" s="86"/>
      <c r="BH51" s="86"/>
      <c r="BI51" s="86"/>
      <c r="BJ51" s="86"/>
      <c r="BK51" s="156"/>
      <c r="BL51" s="122"/>
      <c r="BM51" s="86"/>
      <c r="BN51" s="86"/>
      <c r="BO51" s="86"/>
      <c r="BP51" s="123">
        <f t="shared" si="290"/>
        <v>0</v>
      </c>
      <c r="BQ51" s="86"/>
      <c r="BR51" s="86"/>
      <c r="BS51" s="86"/>
      <c r="BT51" s="86"/>
      <c r="BU51" s="156"/>
      <c r="BV51" s="122"/>
      <c r="BW51" s="86">
        <v>20</v>
      </c>
      <c r="BX51" s="86"/>
      <c r="BY51" s="86"/>
      <c r="BZ51" s="123">
        <f>BW51</f>
        <v>20</v>
      </c>
      <c r="CA51" s="86"/>
      <c r="CB51" s="86"/>
      <c r="CC51" s="86"/>
      <c r="CD51" s="86"/>
      <c r="CE51" s="156"/>
      <c r="CF51" s="86"/>
      <c r="CG51" s="86">
        <v>10</v>
      </c>
      <c r="CH51" s="86"/>
      <c r="CI51" s="86"/>
      <c r="CJ51" s="123">
        <f>CF51+CG51</f>
        <v>10</v>
      </c>
      <c r="CK51" s="86"/>
      <c r="CL51" s="86"/>
      <c r="CM51" s="86"/>
      <c r="CN51" s="86"/>
      <c r="CO51" s="156"/>
      <c r="CP51" s="122"/>
      <c r="CQ51" s="127">
        <v>3</v>
      </c>
      <c r="CR51" s="86"/>
      <c r="CS51" s="166"/>
      <c r="CT51" s="123">
        <f>CQ51</f>
        <v>3</v>
      </c>
      <c r="CU51" s="86"/>
      <c r="CV51" s="86"/>
      <c r="CW51" s="86"/>
      <c r="CX51" s="86"/>
      <c r="CY51" s="156"/>
      <c r="CZ51" s="122">
        <v>1</v>
      </c>
      <c r="DA51" s="86">
        <v>9</v>
      </c>
      <c r="DB51" s="86"/>
      <c r="DC51" s="86"/>
      <c r="DD51" s="123">
        <f t="shared" si="230"/>
        <v>10</v>
      </c>
      <c r="DE51" s="86"/>
      <c r="DF51" s="86"/>
      <c r="DG51" s="86"/>
      <c r="DH51" s="86"/>
      <c r="DI51" s="156"/>
      <c r="DJ51" s="122"/>
      <c r="DK51" s="86"/>
      <c r="DL51" s="86"/>
      <c r="DM51" s="86"/>
      <c r="DN51" s="123">
        <f t="shared" si="231"/>
        <v>0</v>
      </c>
      <c r="DO51" s="86"/>
      <c r="DP51" s="86"/>
      <c r="DQ51" s="86"/>
      <c r="DR51" s="86"/>
      <c r="DS51" s="154"/>
      <c r="DT51" s="127"/>
      <c r="DU51" s="86"/>
      <c r="DV51" s="86"/>
      <c r="DW51" s="166"/>
      <c r="DX51" s="123">
        <f t="shared" si="232"/>
        <v>0</v>
      </c>
      <c r="DY51" s="86"/>
      <c r="DZ51" s="86"/>
      <c r="EA51" s="86"/>
      <c r="EB51" s="86"/>
      <c r="EC51" s="156"/>
      <c r="ED51" s="122"/>
      <c r="EE51" s="86"/>
      <c r="EF51" s="86"/>
      <c r="EG51" s="86"/>
      <c r="EH51" s="123">
        <f t="shared" si="233"/>
        <v>0</v>
      </c>
      <c r="EI51" s="86"/>
      <c r="EJ51" s="86"/>
      <c r="EK51" s="86"/>
      <c r="EL51" s="86"/>
      <c r="EM51" s="156"/>
      <c r="EN51" s="122"/>
      <c r="EO51" s="86"/>
      <c r="EP51" s="86"/>
      <c r="EQ51" s="86"/>
      <c r="ER51" s="123">
        <f t="shared" si="234"/>
        <v>0</v>
      </c>
      <c r="ES51" s="86"/>
      <c r="ET51" s="86"/>
      <c r="EU51" s="86"/>
      <c r="EV51" s="122"/>
      <c r="EW51" s="156"/>
      <c r="EX51" s="122"/>
      <c r="EY51" s="86"/>
      <c r="EZ51" s="86"/>
      <c r="FA51" s="86"/>
      <c r="FB51" s="123">
        <f t="shared" si="235"/>
        <v>0</v>
      </c>
      <c r="FC51" s="86"/>
      <c r="FD51" s="86"/>
      <c r="FE51" s="86"/>
      <c r="FF51" s="122"/>
      <c r="FG51" s="156"/>
      <c r="FH51" s="122"/>
      <c r="FI51" s="86"/>
      <c r="FJ51" s="86"/>
      <c r="FK51" s="86"/>
      <c r="FL51" s="123">
        <f t="shared" si="236"/>
        <v>0</v>
      </c>
      <c r="FM51" s="86"/>
      <c r="FN51" s="86"/>
      <c r="FO51" s="86"/>
      <c r="FP51" s="86"/>
      <c r="FQ51" s="156"/>
      <c r="FR51" s="122"/>
      <c r="FS51" s="86"/>
      <c r="FT51" s="86"/>
      <c r="FU51" s="86"/>
      <c r="FV51" s="123">
        <f t="shared" si="237"/>
        <v>0</v>
      </c>
      <c r="FW51" s="86"/>
      <c r="FX51" s="86"/>
      <c r="FY51" s="86"/>
      <c r="FZ51" s="86"/>
      <c r="GA51" s="202"/>
      <c r="GB51" s="86"/>
      <c r="GC51" s="86"/>
      <c r="GD51" s="86"/>
      <c r="GE51" s="86"/>
      <c r="GF51" s="123">
        <f t="shared" si="238"/>
        <v>0</v>
      </c>
      <c r="GG51" s="86"/>
      <c r="GH51" s="86"/>
      <c r="GI51" s="86"/>
      <c r="GJ51" s="86"/>
      <c r="GK51" s="156"/>
      <c r="GL51" s="122"/>
      <c r="GM51" s="86"/>
      <c r="GN51" s="86"/>
      <c r="GO51" s="86"/>
      <c r="GP51" s="216">
        <f t="shared" si="239"/>
        <v>0</v>
      </c>
      <c r="GQ51" s="86"/>
      <c r="GR51" s="86"/>
      <c r="GS51" s="86"/>
      <c r="GT51" s="86"/>
      <c r="GU51" s="156"/>
      <c r="GV51" s="122"/>
      <c r="GW51" s="86"/>
      <c r="GX51" s="86"/>
      <c r="GY51" s="86"/>
      <c r="GZ51" s="123">
        <f t="shared" si="240"/>
        <v>0</v>
      </c>
      <c r="HA51" s="86"/>
      <c r="HB51" s="86"/>
      <c r="HC51" s="86"/>
      <c r="HD51" s="86"/>
      <c r="HE51" s="156"/>
      <c r="HF51" s="122"/>
      <c r="HG51" s="86"/>
      <c r="HH51" s="127"/>
      <c r="HI51" s="223"/>
      <c r="HJ51" s="166">
        <f t="shared" si="241"/>
        <v>0</v>
      </c>
      <c r="HK51" s="86"/>
      <c r="HL51" s="86"/>
      <c r="HM51" s="86"/>
      <c r="HN51" s="86"/>
      <c r="HO51" s="156"/>
      <c r="HP51" s="122"/>
      <c r="HQ51" s="86"/>
      <c r="HR51" s="86"/>
      <c r="HS51" s="86"/>
      <c r="HT51" s="123">
        <f t="shared" si="242"/>
        <v>0</v>
      </c>
      <c r="HU51" s="86"/>
      <c r="HV51" s="86"/>
      <c r="HW51" s="86"/>
      <c r="HX51" s="86"/>
      <c r="HY51" s="156"/>
      <c r="HZ51" s="122"/>
      <c r="IA51" s="86"/>
      <c r="IB51" s="86"/>
      <c r="IC51" s="86"/>
      <c r="ID51" s="123">
        <f t="shared" si="243"/>
        <v>0</v>
      </c>
      <c r="IE51" s="86"/>
      <c r="IF51" s="86"/>
      <c r="IG51" s="86"/>
      <c r="IH51" s="86"/>
      <c r="II51" s="154"/>
      <c r="IJ51" s="127"/>
      <c r="IK51" s="86"/>
      <c r="IL51" s="86"/>
      <c r="IM51" s="166"/>
      <c r="IN51" s="123">
        <f t="shared" si="244"/>
        <v>0</v>
      </c>
      <c r="IO51" s="86"/>
      <c r="IP51" s="86"/>
      <c r="IQ51" s="86"/>
      <c r="IR51" s="86"/>
      <c r="IS51" s="156"/>
      <c r="IT51" s="122"/>
      <c r="IU51" s="86"/>
      <c r="IV51" s="86"/>
      <c r="IW51" s="86"/>
      <c r="IX51" s="123">
        <f t="shared" si="245"/>
        <v>0</v>
      </c>
      <c r="IY51" s="86"/>
      <c r="IZ51" s="86"/>
      <c r="JA51" s="86"/>
      <c r="JB51" s="86"/>
      <c r="JC51" s="156"/>
      <c r="JD51" s="122"/>
      <c r="JE51" s="86"/>
      <c r="JF51" s="86"/>
      <c r="JG51" s="86"/>
      <c r="JH51" s="123">
        <f t="shared" si="196"/>
        <v>0</v>
      </c>
      <c r="JI51" s="86"/>
      <c r="JJ51" s="86"/>
      <c r="JK51" s="86"/>
      <c r="JL51" s="86"/>
      <c r="JM51" s="156"/>
      <c r="JN51" s="122"/>
      <c r="JO51" s="86"/>
      <c r="JP51" s="86"/>
      <c r="JQ51" s="86"/>
      <c r="JR51" s="123">
        <f t="shared" si="246"/>
        <v>0</v>
      </c>
      <c r="JS51" s="86"/>
      <c r="JT51" s="86"/>
      <c r="JU51" s="86"/>
      <c r="JV51" s="86"/>
      <c r="JW51" s="156"/>
      <c r="JX51" s="122"/>
      <c r="JY51" s="86"/>
      <c r="JZ51" s="86">
        <v>0</v>
      </c>
      <c r="KA51" s="86">
        <v>0</v>
      </c>
      <c r="KB51" s="123">
        <f t="shared" si="247"/>
        <v>0</v>
      </c>
      <c r="KC51" s="86"/>
      <c r="KD51" s="86"/>
      <c r="KE51" s="86"/>
      <c r="KF51" s="86"/>
      <c r="KG51" s="156"/>
      <c r="KH51" s="122"/>
      <c r="KI51" s="86"/>
      <c r="KJ51" s="86"/>
      <c r="KK51" s="86"/>
      <c r="KL51" s="123">
        <f t="shared" si="248"/>
        <v>0</v>
      </c>
      <c r="KM51" s="86"/>
      <c r="KN51" s="86"/>
      <c r="KO51" s="86"/>
      <c r="KP51" s="86"/>
      <c r="KQ51" s="156"/>
      <c r="KR51" s="122"/>
      <c r="KS51" s="86"/>
      <c r="KT51" s="86"/>
      <c r="KU51" s="86"/>
      <c r="KV51" s="123">
        <f t="shared" si="249"/>
        <v>0</v>
      </c>
      <c r="KW51" s="86"/>
      <c r="KX51" s="86"/>
      <c r="KY51" s="86"/>
      <c r="KZ51" s="86"/>
      <c r="LA51" s="156"/>
      <c r="LB51" s="122"/>
      <c r="LC51" s="86"/>
      <c r="LD51" s="86"/>
      <c r="LE51" s="86"/>
      <c r="LF51" s="123">
        <f t="shared" si="250"/>
        <v>0</v>
      </c>
      <c r="LG51" s="86"/>
      <c r="LH51" s="86"/>
      <c r="LI51" s="86"/>
      <c r="LJ51" s="86"/>
      <c r="LK51" s="156"/>
      <c r="LL51" s="122"/>
      <c r="LM51" s="86"/>
      <c r="LN51" s="86"/>
      <c r="LO51" s="86"/>
      <c r="LP51" s="123">
        <f t="shared" si="251"/>
        <v>0</v>
      </c>
      <c r="LQ51" s="86"/>
      <c r="LR51" s="86"/>
      <c r="LS51" s="86"/>
      <c r="LT51" s="86"/>
      <c r="LU51" s="154"/>
      <c r="LV51" s="127"/>
      <c r="LW51" s="86"/>
      <c r="LX51" s="86"/>
      <c r="LY51" s="86"/>
      <c r="LZ51" s="123">
        <f t="shared" si="252"/>
        <v>0</v>
      </c>
      <c r="MA51" s="86"/>
      <c r="MB51" s="86"/>
      <c r="MC51" s="86"/>
      <c r="MD51" s="86"/>
      <c r="ME51" s="154"/>
      <c r="MF51" s="122"/>
      <c r="MG51" s="86"/>
      <c r="MH51" s="86"/>
      <c r="MI51" s="86"/>
      <c r="MJ51" s="123">
        <f t="shared" si="253"/>
        <v>0</v>
      </c>
      <c r="MK51" s="86"/>
      <c r="ML51" s="86"/>
      <c r="MM51" s="86"/>
      <c r="MN51" s="86"/>
      <c r="MO51" s="156"/>
      <c r="MP51" s="86"/>
      <c r="MQ51" s="86"/>
      <c r="MR51" s="86"/>
      <c r="MS51" s="86"/>
      <c r="MT51" s="123">
        <f t="shared" si="254"/>
        <v>0</v>
      </c>
      <c r="MU51" s="86"/>
      <c r="MV51" s="86"/>
      <c r="MW51" s="86"/>
      <c r="MX51" s="86"/>
      <c r="MY51" s="156"/>
      <c r="MZ51" s="122"/>
      <c r="NA51" s="86"/>
      <c r="NB51" s="86"/>
      <c r="NC51" s="86"/>
      <c r="ND51" s="123">
        <f t="shared" si="255"/>
        <v>0</v>
      </c>
      <c r="NE51" s="86"/>
      <c r="NF51" s="86"/>
      <c r="NG51" s="86"/>
      <c r="NH51" s="86"/>
      <c r="NI51" s="156"/>
      <c r="NJ51" s="122"/>
      <c r="NK51" s="86"/>
      <c r="NL51" s="86"/>
      <c r="NM51" s="86"/>
      <c r="NN51" s="123">
        <f t="shared" si="256"/>
        <v>0</v>
      </c>
      <c r="NO51" s="86"/>
      <c r="NP51" s="86"/>
      <c r="NQ51" s="86"/>
      <c r="NR51" s="86"/>
      <c r="NS51" s="156"/>
      <c r="NT51" s="122"/>
      <c r="NU51" s="86"/>
      <c r="NV51" s="86"/>
      <c r="NW51" s="86"/>
      <c r="NX51" s="123">
        <f t="shared" si="257"/>
        <v>0</v>
      </c>
      <c r="NY51" s="86"/>
      <c r="NZ51" s="86"/>
      <c r="OA51" s="86"/>
      <c r="OB51" s="86"/>
      <c r="OC51" s="156"/>
      <c r="OD51" s="122"/>
      <c r="OE51" s="86"/>
      <c r="OF51" s="86"/>
      <c r="OG51" s="86"/>
      <c r="OH51" s="123">
        <f t="shared" si="258"/>
        <v>0</v>
      </c>
      <c r="OI51" s="86"/>
      <c r="OJ51" s="86"/>
      <c r="OK51" s="86"/>
      <c r="OL51" s="86"/>
      <c r="OM51" s="156"/>
      <c r="ON51" s="122"/>
      <c r="OO51" s="86"/>
      <c r="OP51" s="86"/>
      <c r="OQ51" s="86"/>
      <c r="OR51" s="123">
        <f t="shared" si="259"/>
        <v>0</v>
      </c>
      <c r="OS51" s="86"/>
      <c r="OT51" s="86"/>
      <c r="OU51" s="86"/>
      <c r="OV51" s="86"/>
      <c r="OW51" s="156"/>
      <c r="OX51" s="122"/>
      <c r="OY51" s="86"/>
      <c r="OZ51" s="86"/>
      <c r="PA51" s="86"/>
      <c r="PB51" s="123">
        <f t="shared" si="260"/>
        <v>0</v>
      </c>
      <c r="PC51" s="86"/>
      <c r="PD51" s="86"/>
      <c r="PE51" s="86"/>
      <c r="PF51" s="86"/>
      <c r="PG51" s="156"/>
      <c r="PH51" s="122"/>
      <c r="PI51" s="86"/>
      <c r="PJ51" s="86"/>
      <c r="PK51" s="86"/>
      <c r="PL51" s="123">
        <f t="shared" si="261"/>
        <v>0</v>
      </c>
      <c r="PM51" s="86"/>
      <c r="PN51" s="86"/>
      <c r="PO51" s="86"/>
      <c r="PP51" s="86"/>
      <c r="PQ51" s="156"/>
      <c r="PR51" s="122"/>
      <c r="PS51" s="86"/>
      <c r="PT51" s="86"/>
      <c r="PU51" s="86"/>
      <c r="PV51" s="123">
        <f t="shared" si="262"/>
        <v>0</v>
      </c>
      <c r="PW51" s="86"/>
      <c r="PX51" s="86"/>
      <c r="PY51" s="86"/>
      <c r="PZ51" s="86"/>
      <c r="QA51" s="156"/>
      <c r="QB51" s="122"/>
      <c r="QC51" s="86"/>
      <c r="QD51" s="86"/>
      <c r="QE51" s="86"/>
      <c r="QF51" s="123">
        <f t="shared" si="263"/>
        <v>0</v>
      </c>
      <c r="QG51" s="86"/>
      <c r="QH51" s="86"/>
      <c r="QI51" s="86"/>
      <c r="QJ51" s="86"/>
      <c r="QK51" s="156"/>
      <c r="QL51" s="268"/>
      <c r="QM51" s="268"/>
      <c r="QN51" s="268"/>
      <c r="QO51" s="284">
        <f t="shared" si="150"/>
        <v>3</v>
      </c>
      <c r="QP51" s="284">
        <f t="shared" si="151"/>
        <v>91</v>
      </c>
      <c r="QQ51" s="284">
        <f t="shared" si="152"/>
        <v>0</v>
      </c>
      <c r="QR51" s="284">
        <f t="shared" si="153"/>
        <v>0</v>
      </c>
      <c r="QS51" s="291">
        <f t="shared" si="264"/>
        <v>94</v>
      </c>
      <c r="QT51" s="291">
        <f t="shared" si="265"/>
        <v>0</v>
      </c>
      <c r="QU51" s="284">
        <f t="shared" si="228"/>
        <v>3</v>
      </c>
      <c r="QV51" s="290">
        <f t="shared" si="229"/>
        <v>91</v>
      </c>
      <c r="QW51" s="285">
        <f t="shared" si="155"/>
        <v>94</v>
      </c>
      <c r="QX51" s="285">
        <f t="shared" si="156"/>
        <v>0</v>
      </c>
      <c r="QY51" s="285">
        <f t="shared" si="157"/>
        <v>0</v>
      </c>
      <c r="QZ51" s="285">
        <f t="shared" si="158"/>
        <v>0</v>
      </c>
      <c r="RA51" s="285">
        <f t="shared" si="159"/>
        <v>0</v>
      </c>
      <c r="RB51" s="295">
        <f t="shared" si="160"/>
        <v>0</v>
      </c>
    </row>
    <row r="52" ht="16.35" spans="2:470">
      <c r="B52" s="38"/>
      <c r="C52" s="39" t="s">
        <v>125</v>
      </c>
      <c r="D52" s="122"/>
      <c r="E52" s="86"/>
      <c r="F52" s="86"/>
      <c r="G52" s="86"/>
      <c r="H52" s="123">
        <f t="shared" si="284"/>
        <v>0</v>
      </c>
      <c r="I52" s="86"/>
      <c r="J52" s="86"/>
      <c r="K52" s="86"/>
      <c r="L52" s="122"/>
      <c r="M52" s="156"/>
      <c r="N52" s="86"/>
      <c r="O52" s="86"/>
      <c r="P52" s="86"/>
      <c r="Q52" s="86"/>
      <c r="R52" s="123">
        <f t="shared" si="285"/>
        <v>0</v>
      </c>
      <c r="S52" s="86"/>
      <c r="T52" s="86"/>
      <c r="U52" s="86"/>
      <c r="V52" s="86"/>
      <c r="W52" s="156"/>
      <c r="X52" s="122">
        <v>7</v>
      </c>
      <c r="Y52" s="86"/>
      <c r="Z52" s="86"/>
      <c r="AA52" s="86"/>
      <c r="AB52" s="123">
        <f t="shared" si="286"/>
        <v>7</v>
      </c>
      <c r="AC52" s="86"/>
      <c r="AD52" s="86"/>
      <c r="AE52" s="86"/>
      <c r="AF52" s="86"/>
      <c r="AG52" s="156"/>
      <c r="AH52" s="122"/>
      <c r="AI52" s="86">
        <v>19</v>
      </c>
      <c r="AJ52" s="86"/>
      <c r="AK52" s="86"/>
      <c r="AL52" s="123">
        <f t="shared" si="287"/>
        <v>19</v>
      </c>
      <c r="AM52" s="86"/>
      <c r="AN52" s="86"/>
      <c r="AO52" s="86"/>
      <c r="AP52" s="86"/>
      <c r="AQ52" s="156"/>
      <c r="AR52" s="122"/>
      <c r="AS52" s="86">
        <v>12</v>
      </c>
      <c r="AT52" s="86"/>
      <c r="AU52" s="86"/>
      <c r="AV52" s="123">
        <f t="shared" si="288"/>
        <v>12</v>
      </c>
      <c r="AW52" s="86"/>
      <c r="AX52" s="86"/>
      <c r="AY52" s="86"/>
      <c r="AZ52" s="86"/>
      <c r="BA52" s="156"/>
      <c r="BB52" s="122"/>
      <c r="BC52" s="86">
        <v>31</v>
      </c>
      <c r="BD52" s="86"/>
      <c r="BE52" s="86"/>
      <c r="BF52" s="123">
        <f t="shared" si="289"/>
        <v>31</v>
      </c>
      <c r="BG52" s="86"/>
      <c r="BH52" s="86"/>
      <c r="BI52" s="86"/>
      <c r="BJ52" s="86"/>
      <c r="BK52" s="156"/>
      <c r="BL52" s="122"/>
      <c r="BM52" s="86">
        <v>31</v>
      </c>
      <c r="BN52" s="86"/>
      <c r="BO52" s="86"/>
      <c r="BP52" s="123">
        <f t="shared" si="290"/>
        <v>31</v>
      </c>
      <c r="BQ52" s="86"/>
      <c r="BR52" s="86"/>
      <c r="BS52" s="86"/>
      <c r="BT52" s="86"/>
      <c r="BU52" s="156"/>
      <c r="BV52" s="122"/>
      <c r="BW52" s="86">
        <v>8</v>
      </c>
      <c r="BX52" s="86"/>
      <c r="BY52" s="86"/>
      <c r="BZ52" s="123">
        <f t="shared" ref="BZ52:BZ58" si="291">BV52+BW52</f>
        <v>8</v>
      </c>
      <c r="CA52" s="86"/>
      <c r="CB52" s="86"/>
      <c r="CC52" s="86"/>
      <c r="CD52" s="86"/>
      <c r="CE52" s="156"/>
      <c r="CF52" s="86"/>
      <c r="CG52" s="86"/>
      <c r="CH52" s="86"/>
      <c r="CI52" s="86"/>
      <c r="CJ52" s="123">
        <f>CF52+CG52</f>
        <v>0</v>
      </c>
      <c r="CK52" s="86"/>
      <c r="CL52" s="86"/>
      <c r="CM52" s="86"/>
      <c r="CN52" s="86"/>
      <c r="CO52" s="156"/>
      <c r="CP52" s="122"/>
      <c r="CQ52" s="127"/>
      <c r="CR52" s="86"/>
      <c r="CS52" s="166"/>
      <c r="CT52" s="123">
        <f>CP52+CQ52</f>
        <v>0</v>
      </c>
      <c r="CU52" s="86"/>
      <c r="CV52" s="86"/>
      <c r="CW52" s="86"/>
      <c r="CX52" s="86"/>
      <c r="CY52" s="156"/>
      <c r="CZ52" s="122">
        <v>3</v>
      </c>
      <c r="DA52" s="86"/>
      <c r="DB52" s="86"/>
      <c r="DC52" s="86"/>
      <c r="DD52" s="123">
        <f t="shared" si="230"/>
        <v>3</v>
      </c>
      <c r="DE52" s="86"/>
      <c r="DF52" s="86"/>
      <c r="DG52" s="86"/>
      <c r="DH52" s="86"/>
      <c r="DI52" s="156"/>
      <c r="DJ52" s="122"/>
      <c r="DK52" s="86"/>
      <c r="DL52" s="86"/>
      <c r="DM52" s="86"/>
      <c r="DN52" s="123">
        <f t="shared" si="231"/>
        <v>0</v>
      </c>
      <c r="DO52" s="86"/>
      <c r="DP52" s="86"/>
      <c r="DQ52" s="86"/>
      <c r="DR52" s="86"/>
      <c r="DS52" s="154"/>
      <c r="DT52" s="127"/>
      <c r="DU52" s="86"/>
      <c r="DV52" s="86"/>
      <c r="DW52" s="166"/>
      <c r="DX52" s="123">
        <f t="shared" si="232"/>
        <v>0</v>
      </c>
      <c r="DY52" s="86"/>
      <c r="DZ52" s="86"/>
      <c r="EA52" s="86"/>
      <c r="EB52" s="86"/>
      <c r="EC52" s="156"/>
      <c r="ED52" s="122"/>
      <c r="EE52" s="86">
        <v>0</v>
      </c>
      <c r="EF52" s="86"/>
      <c r="EG52" s="86"/>
      <c r="EH52" s="123">
        <f t="shared" si="233"/>
        <v>0</v>
      </c>
      <c r="EI52" s="86"/>
      <c r="EJ52" s="86"/>
      <c r="EK52" s="86"/>
      <c r="EL52" s="86"/>
      <c r="EM52" s="156"/>
      <c r="EN52" s="122"/>
      <c r="EO52" s="86"/>
      <c r="EP52" s="86"/>
      <c r="EQ52" s="86"/>
      <c r="ER52" s="123">
        <f t="shared" si="234"/>
        <v>0</v>
      </c>
      <c r="ES52" s="86"/>
      <c r="ET52" s="86"/>
      <c r="EU52" s="86"/>
      <c r="EV52" s="122"/>
      <c r="EW52" s="156"/>
      <c r="EX52" s="122"/>
      <c r="EY52" s="86"/>
      <c r="EZ52" s="86"/>
      <c r="FA52" s="86"/>
      <c r="FB52" s="123">
        <f t="shared" si="235"/>
        <v>0</v>
      </c>
      <c r="FC52" s="86"/>
      <c r="FD52" s="86"/>
      <c r="FE52" s="86"/>
      <c r="FF52" s="122"/>
      <c r="FG52" s="156"/>
      <c r="FH52" s="122"/>
      <c r="FI52" s="86"/>
      <c r="FJ52" s="86"/>
      <c r="FK52" s="86"/>
      <c r="FL52" s="123">
        <f t="shared" si="236"/>
        <v>0</v>
      </c>
      <c r="FM52" s="86"/>
      <c r="FN52" s="86"/>
      <c r="FO52" s="86"/>
      <c r="FP52" s="86"/>
      <c r="FQ52" s="156"/>
      <c r="FR52" s="122"/>
      <c r="FS52" s="86"/>
      <c r="FT52" s="86"/>
      <c r="FU52" s="86"/>
      <c r="FV52" s="123">
        <f t="shared" si="237"/>
        <v>0</v>
      </c>
      <c r="FW52" s="86"/>
      <c r="FX52" s="86"/>
      <c r="FY52" s="86"/>
      <c r="FZ52" s="86"/>
      <c r="GA52" s="202"/>
      <c r="GB52" s="86"/>
      <c r="GC52" s="86"/>
      <c r="GD52" s="86"/>
      <c r="GE52" s="86"/>
      <c r="GF52" s="123">
        <f t="shared" si="238"/>
        <v>0</v>
      </c>
      <c r="GG52" s="86"/>
      <c r="GH52" s="86"/>
      <c r="GI52" s="86"/>
      <c r="GJ52" s="86"/>
      <c r="GK52" s="156"/>
      <c r="GL52" s="122"/>
      <c r="GM52" s="86"/>
      <c r="GN52" s="86"/>
      <c r="GO52" s="86"/>
      <c r="GP52" s="216">
        <f t="shared" si="239"/>
        <v>0</v>
      </c>
      <c r="GQ52" s="86"/>
      <c r="GR52" s="86"/>
      <c r="GS52" s="86"/>
      <c r="GT52" s="86"/>
      <c r="GU52" s="156"/>
      <c r="GV52" s="122"/>
      <c r="GW52" s="86"/>
      <c r="GX52" s="86"/>
      <c r="GY52" s="86"/>
      <c r="GZ52" s="123">
        <f t="shared" si="240"/>
        <v>0</v>
      </c>
      <c r="HA52" s="86"/>
      <c r="HB52" s="86"/>
      <c r="HC52" s="86"/>
      <c r="HD52" s="86"/>
      <c r="HE52" s="156"/>
      <c r="HF52" s="122"/>
      <c r="HG52" s="86"/>
      <c r="HH52" s="127"/>
      <c r="HI52" s="223"/>
      <c r="HJ52" s="166">
        <f t="shared" si="241"/>
        <v>0</v>
      </c>
      <c r="HK52" s="86"/>
      <c r="HL52" s="86"/>
      <c r="HM52" s="86"/>
      <c r="HN52" s="86"/>
      <c r="HO52" s="156"/>
      <c r="HP52" s="122"/>
      <c r="HQ52" s="86"/>
      <c r="HR52" s="86"/>
      <c r="HS52" s="86"/>
      <c r="HT52" s="123">
        <f t="shared" si="242"/>
        <v>0</v>
      </c>
      <c r="HU52" s="86"/>
      <c r="HV52" s="86"/>
      <c r="HW52" s="86"/>
      <c r="HX52" s="86"/>
      <c r="HY52" s="156"/>
      <c r="HZ52" s="122"/>
      <c r="IA52" s="86"/>
      <c r="IB52" s="86"/>
      <c r="IC52" s="86"/>
      <c r="ID52" s="123">
        <f t="shared" si="243"/>
        <v>0</v>
      </c>
      <c r="IE52" s="86"/>
      <c r="IF52" s="86"/>
      <c r="IG52" s="86"/>
      <c r="IH52" s="86"/>
      <c r="II52" s="154"/>
      <c r="IJ52" s="127"/>
      <c r="IK52" s="86"/>
      <c r="IL52" s="86"/>
      <c r="IM52" s="166"/>
      <c r="IN52" s="123">
        <f t="shared" si="244"/>
        <v>0</v>
      </c>
      <c r="IO52" s="86"/>
      <c r="IP52" s="86"/>
      <c r="IQ52" s="86"/>
      <c r="IR52" s="86"/>
      <c r="IS52" s="156"/>
      <c r="IT52" s="122"/>
      <c r="IU52" s="86"/>
      <c r="IV52" s="86"/>
      <c r="IW52" s="86"/>
      <c r="IX52" s="123">
        <f t="shared" si="245"/>
        <v>0</v>
      </c>
      <c r="IY52" s="86"/>
      <c r="IZ52" s="86"/>
      <c r="JA52" s="86"/>
      <c r="JB52" s="86"/>
      <c r="JC52" s="156"/>
      <c r="JD52" s="122"/>
      <c r="JE52" s="86"/>
      <c r="JF52" s="86"/>
      <c r="JG52" s="86"/>
      <c r="JH52" s="123">
        <f t="shared" si="196"/>
        <v>0</v>
      </c>
      <c r="JI52" s="86"/>
      <c r="JJ52" s="86"/>
      <c r="JK52" s="86"/>
      <c r="JL52" s="86"/>
      <c r="JM52" s="156"/>
      <c r="JN52" s="122"/>
      <c r="JO52" s="86"/>
      <c r="JP52" s="86"/>
      <c r="JQ52" s="86"/>
      <c r="JR52" s="123">
        <f t="shared" si="246"/>
        <v>0</v>
      </c>
      <c r="JS52" s="86"/>
      <c r="JT52" s="86"/>
      <c r="JU52" s="86"/>
      <c r="JV52" s="86"/>
      <c r="JW52" s="156"/>
      <c r="JX52" s="122"/>
      <c r="JY52" s="86"/>
      <c r="JZ52" s="86">
        <v>0</v>
      </c>
      <c r="KA52" s="86">
        <v>0</v>
      </c>
      <c r="KB52" s="123">
        <f t="shared" si="247"/>
        <v>0</v>
      </c>
      <c r="KC52" s="86"/>
      <c r="KD52" s="86"/>
      <c r="KE52" s="86"/>
      <c r="KF52" s="86"/>
      <c r="KG52" s="156"/>
      <c r="KH52" s="122"/>
      <c r="KI52" s="86"/>
      <c r="KJ52" s="86"/>
      <c r="KK52" s="86"/>
      <c r="KL52" s="123">
        <f t="shared" si="248"/>
        <v>0</v>
      </c>
      <c r="KM52" s="86"/>
      <c r="KN52" s="86"/>
      <c r="KO52" s="86"/>
      <c r="KP52" s="86"/>
      <c r="KQ52" s="156"/>
      <c r="KR52" s="122">
        <v>0</v>
      </c>
      <c r="KS52" s="86"/>
      <c r="KT52" s="86"/>
      <c r="KU52" s="86"/>
      <c r="KV52" s="123">
        <f t="shared" si="249"/>
        <v>0</v>
      </c>
      <c r="KW52" s="86"/>
      <c r="KX52" s="86"/>
      <c r="KY52" s="86"/>
      <c r="KZ52" s="86"/>
      <c r="LA52" s="156"/>
      <c r="LB52" s="122"/>
      <c r="LC52" s="86"/>
      <c r="LD52" s="86"/>
      <c r="LE52" s="86"/>
      <c r="LF52" s="123">
        <f t="shared" si="250"/>
        <v>0</v>
      </c>
      <c r="LG52" s="86"/>
      <c r="LH52" s="86"/>
      <c r="LI52" s="86"/>
      <c r="LJ52" s="86"/>
      <c r="LK52" s="156"/>
      <c r="LL52" s="122"/>
      <c r="LM52" s="86"/>
      <c r="LN52" s="86"/>
      <c r="LO52" s="86"/>
      <c r="LP52" s="123">
        <f t="shared" si="251"/>
        <v>0</v>
      </c>
      <c r="LQ52" s="86"/>
      <c r="LR52" s="86"/>
      <c r="LS52" s="86"/>
      <c r="LT52" s="86"/>
      <c r="LU52" s="154"/>
      <c r="LV52" s="127"/>
      <c r="LW52" s="86"/>
      <c r="LX52" s="86"/>
      <c r="LY52" s="86"/>
      <c r="LZ52" s="123">
        <f t="shared" si="252"/>
        <v>0</v>
      </c>
      <c r="MA52" s="86"/>
      <c r="MB52" s="86"/>
      <c r="MC52" s="86"/>
      <c r="MD52" s="86"/>
      <c r="ME52" s="154"/>
      <c r="MF52" s="122"/>
      <c r="MG52" s="86"/>
      <c r="MH52" s="86"/>
      <c r="MI52" s="86"/>
      <c r="MJ52" s="123">
        <f t="shared" si="253"/>
        <v>0</v>
      </c>
      <c r="MK52" s="86"/>
      <c r="ML52" s="86"/>
      <c r="MM52" s="86"/>
      <c r="MN52" s="86"/>
      <c r="MO52" s="156"/>
      <c r="MP52" s="86"/>
      <c r="MQ52" s="86"/>
      <c r="MR52" s="86"/>
      <c r="MS52" s="86"/>
      <c r="MT52" s="123">
        <f t="shared" si="254"/>
        <v>0</v>
      </c>
      <c r="MU52" s="86"/>
      <c r="MV52" s="86"/>
      <c r="MW52" s="86"/>
      <c r="MX52" s="86"/>
      <c r="MY52" s="156"/>
      <c r="MZ52" s="122"/>
      <c r="NA52" s="86"/>
      <c r="NB52" s="86"/>
      <c r="NC52" s="86"/>
      <c r="ND52" s="123">
        <f t="shared" si="255"/>
        <v>0</v>
      </c>
      <c r="NE52" s="86"/>
      <c r="NF52" s="86"/>
      <c r="NG52" s="86"/>
      <c r="NH52" s="86"/>
      <c r="NI52" s="156"/>
      <c r="NJ52" s="122"/>
      <c r="NK52" s="86"/>
      <c r="NL52" s="86"/>
      <c r="NM52" s="86"/>
      <c r="NN52" s="123">
        <f t="shared" si="256"/>
        <v>0</v>
      </c>
      <c r="NO52" s="86"/>
      <c r="NP52" s="86"/>
      <c r="NQ52" s="86"/>
      <c r="NR52" s="86"/>
      <c r="NS52" s="156"/>
      <c r="NT52" s="122"/>
      <c r="NU52" s="86"/>
      <c r="NV52" s="86"/>
      <c r="NW52" s="86"/>
      <c r="NX52" s="123">
        <f t="shared" si="257"/>
        <v>0</v>
      </c>
      <c r="NY52" s="86"/>
      <c r="NZ52" s="86"/>
      <c r="OA52" s="86"/>
      <c r="OB52" s="86"/>
      <c r="OC52" s="156"/>
      <c r="OD52" s="122"/>
      <c r="OE52" s="86"/>
      <c r="OF52" s="86"/>
      <c r="OG52" s="86"/>
      <c r="OH52" s="123">
        <f t="shared" si="258"/>
        <v>0</v>
      </c>
      <c r="OI52" s="86"/>
      <c r="OJ52" s="86"/>
      <c r="OK52" s="86"/>
      <c r="OL52" s="86"/>
      <c r="OM52" s="156"/>
      <c r="ON52" s="122"/>
      <c r="OO52" s="86"/>
      <c r="OP52" s="86"/>
      <c r="OQ52" s="86"/>
      <c r="OR52" s="123">
        <f t="shared" si="259"/>
        <v>0</v>
      </c>
      <c r="OS52" s="86"/>
      <c r="OT52" s="86"/>
      <c r="OU52" s="86"/>
      <c r="OV52" s="86"/>
      <c r="OW52" s="156"/>
      <c r="OX52" s="122"/>
      <c r="OY52" s="86"/>
      <c r="OZ52" s="86"/>
      <c r="PA52" s="86"/>
      <c r="PB52" s="123">
        <f t="shared" si="260"/>
        <v>0</v>
      </c>
      <c r="PC52" s="86"/>
      <c r="PD52" s="86"/>
      <c r="PE52" s="86"/>
      <c r="PF52" s="86"/>
      <c r="PG52" s="156"/>
      <c r="PH52" s="122"/>
      <c r="PI52" s="86"/>
      <c r="PJ52" s="86"/>
      <c r="PK52" s="86"/>
      <c r="PL52" s="123">
        <f t="shared" si="261"/>
        <v>0</v>
      </c>
      <c r="PM52" s="86"/>
      <c r="PN52" s="86"/>
      <c r="PO52" s="86"/>
      <c r="PP52" s="86"/>
      <c r="PQ52" s="156"/>
      <c r="PR52" s="122"/>
      <c r="PS52" s="86"/>
      <c r="PT52" s="86"/>
      <c r="PU52" s="86"/>
      <c r="PV52" s="123">
        <f t="shared" si="262"/>
        <v>0</v>
      </c>
      <c r="PW52" s="86"/>
      <c r="PX52" s="86"/>
      <c r="PY52" s="86"/>
      <c r="PZ52" s="86"/>
      <c r="QA52" s="156"/>
      <c r="QB52" s="122"/>
      <c r="QC52" s="86"/>
      <c r="QD52" s="86"/>
      <c r="QE52" s="86"/>
      <c r="QF52" s="123">
        <f t="shared" si="263"/>
        <v>0</v>
      </c>
      <c r="QG52" s="86"/>
      <c r="QH52" s="86"/>
      <c r="QI52" s="86"/>
      <c r="QJ52" s="86"/>
      <c r="QK52" s="156"/>
      <c r="QL52" s="268"/>
      <c r="QM52" s="268"/>
      <c r="QN52" s="268"/>
      <c r="QO52" s="284">
        <f t="shared" si="150"/>
        <v>10</v>
      </c>
      <c r="QP52" s="284">
        <f t="shared" si="151"/>
        <v>101</v>
      </c>
      <c r="QQ52" s="284">
        <f t="shared" si="152"/>
        <v>0</v>
      </c>
      <c r="QR52" s="284">
        <f t="shared" si="153"/>
        <v>0</v>
      </c>
      <c r="QS52" s="291">
        <f t="shared" si="264"/>
        <v>111</v>
      </c>
      <c r="QT52" s="291">
        <f t="shared" si="265"/>
        <v>0</v>
      </c>
      <c r="QU52" s="284">
        <f t="shared" si="228"/>
        <v>10</v>
      </c>
      <c r="QV52" s="290">
        <f t="shared" si="229"/>
        <v>101</v>
      </c>
      <c r="QW52" s="290">
        <f t="shared" si="155"/>
        <v>111</v>
      </c>
      <c r="QX52" s="285">
        <f t="shared" si="156"/>
        <v>0</v>
      </c>
      <c r="QY52" s="285">
        <f t="shared" si="157"/>
        <v>0</v>
      </c>
      <c r="QZ52" s="285">
        <f t="shared" si="158"/>
        <v>0</v>
      </c>
      <c r="RA52" s="285">
        <f t="shared" si="159"/>
        <v>0</v>
      </c>
      <c r="RB52" s="295">
        <f t="shared" si="160"/>
        <v>0</v>
      </c>
    </row>
    <row r="53" s="93" customFormat="1" ht="16.35" spans="2:470">
      <c r="B53" s="35" t="s">
        <v>136</v>
      </c>
      <c r="C53" s="36"/>
      <c r="D53" s="119">
        <f>D54+D55</f>
        <v>0</v>
      </c>
      <c r="E53" s="119">
        <f>E54+E55</f>
        <v>7</v>
      </c>
      <c r="F53" s="119">
        <f>F54+F55</f>
        <v>0</v>
      </c>
      <c r="G53" s="119">
        <f>G54+G55</f>
        <v>0</v>
      </c>
      <c r="H53" s="121">
        <f t="shared" si="284"/>
        <v>7</v>
      </c>
      <c r="I53" s="120"/>
      <c r="J53" s="120"/>
      <c r="K53" s="120"/>
      <c r="L53" s="119"/>
      <c r="M53" s="153"/>
      <c r="N53" s="120">
        <f t="shared" ref="N53:Q53" si="292">N54+N55</f>
        <v>5</v>
      </c>
      <c r="O53" s="120">
        <f t="shared" si="292"/>
        <v>15</v>
      </c>
      <c r="P53" s="120">
        <f t="shared" si="292"/>
        <v>0</v>
      </c>
      <c r="Q53" s="165">
        <f t="shared" si="292"/>
        <v>0</v>
      </c>
      <c r="R53" s="121">
        <f t="shared" si="285"/>
        <v>20</v>
      </c>
      <c r="S53" s="120"/>
      <c r="T53" s="120"/>
      <c r="U53" s="120"/>
      <c r="V53" s="120"/>
      <c r="W53" s="153"/>
      <c r="X53" s="119">
        <f t="shared" ref="X53:AA53" si="293">X54+X55</f>
        <v>11</v>
      </c>
      <c r="Y53" s="120">
        <f t="shared" si="293"/>
        <v>15</v>
      </c>
      <c r="Z53" s="120">
        <f t="shared" si="293"/>
        <v>0</v>
      </c>
      <c r="AA53" s="120">
        <f t="shared" si="293"/>
        <v>0</v>
      </c>
      <c r="AB53" s="121">
        <f t="shared" si="286"/>
        <v>26</v>
      </c>
      <c r="AC53" s="120"/>
      <c r="AD53" s="120"/>
      <c r="AE53" s="120"/>
      <c r="AF53" s="120"/>
      <c r="AG53" s="153"/>
      <c r="AH53" s="119">
        <f t="shared" ref="AH53:AK53" si="294">AH54+AH55</f>
        <v>5</v>
      </c>
      <c r="AI53" s="120">
        <f t="shared" si="294"/>
        <v>34</v>
      </c>
      <c r="AJ53" s="120">
        <f t="shared" si="294"/>
        <v>0</v>
      </c>
      <c r="AK53" s="120">
        <f t="shared" si="294"/>
        <v>0</v>
      </c>
      <c r="AL53" s="121">
        <f t="shared" si="287"/>
        <v>39</v>
      </c>
      <c r="AM53" s="120"/>
      <c r="AN53" s="120"/>
      <c r="AO53" s="120"/>
      <c r="AP53" s="120"/>
      <c r="AQ53" s="153"/>
      <c r="AR53" s="119">
        <f t="shared" ref="AR53:AU53" si="295">AR54+AR55</f>
        <v>0</v>
      </c>
      <c r="AS53" s="120">
        <f t="shared" si="295"/>
        <v>19</v>
      </c>
      <c r="AT53" s="120">
        <f t="shared" si="295"/>
        <v>0</v>
      </c>
      <c r="AU53" s="120">
        <f t="shared" si="295"/>
        <v>0</v>
      </c>
      <c r="AV53" s="121">
        <f t="shared" si="288"/>
        <v>19</v>
      </c>
      <c r="AW53" s="120"/>
      <c r="AX53" s="120"/>
      <c r="AY53" s="120"/>
      <c r="AZ53" s="120"/>
      <c r="BA53" s="153"/>
      <c r="BB53" s="119">
        <f t="shared" ref="BB53:BE53" si="296">BB54+BB55</f>
        <v>11</v>
      </c>
      <c r="BC53" s="120">
        <f t="shared" si="296"/>
        <v>43</v>
      </c>
      <c r="BD53" s="120">
        <f t="shared" si="296"/>
        <v>0</v>
      </c>
      <c r="BE53" s="120">
        <f t="shared" si="296"/>
        <v>0</v>
      </c>
      <c r="BF53" s="121">
        <f t="shared" si="289"/>
        <v>54</v>
      </c>
      <c r="BG53" s="120"/>
      <c r="BH53" s="120"/>
      <c r="BI53" s="120"/>
      <c r="BJ53" s="120"/>
      <c r="BK53" s="153"/>
      <c r="BL53" s="119">
        <f t="shared" ref="BL53:BO53" si="297">BL54+BL55</f>
        <v>12</v>
      </c>
      <c r="BM53" s="120">
        <f t="shared" si="297"/>
        <v>37</v>
      </c>
      <c r="BN53" s="120">
        <f t="shared" si="297"/>
        <v>0</v>
      </c>
      <c r="BO53" s="120">
        <f t="shared" si="297"/>
        <v>0</v>
      </c>
      <c r="BP53" s="121">
        <f t="shared" si="290"/>
        <v>49</v>
      </c>
      <c r="BQ53" s="120"/>
      <c r="BR53" s="120"/>
      <c r="BS53" s="120"/>
      <c r="BT53" s="120"/>
      <c r="BU53" s="153"/>
      <c r="BV53" s="119">
        <f>BV54+BV55</f>
        <v>22</v>
      </c>
      <c r="BW53" s="120">
        <f>BW54+BW55</f>
        <v>26</v>
      </c>
      <c r="BX53" s="120"/>
      <c r="BY53" s="120"/>
      <c r="BZ53" s="121">
        <f t="shared" si="291"/>
        <v>48</v>
      </c>
      <c r="CA53" s="120"/>
      <c r="CB53" s="120"/>
      <c r="CC53" s="120"/>
      <c r="CD53" s="120"/>
      <c r="CE53" s="153"/>
      <c r="CF53" s="120">
        <f>CF55+CF54</f>
        <v>15</v>
      </c>
      <c r="CG53" s="120">
        <f>CG54+CG55</f>
        <v>31</v>
      </c>
      <c r="CH53" s="120"/>
      <c r="CI53" s="120"/>
      <c r="CJ53" s="121">
        <f>CF53+CG53</f>
        <v>46</v>
      </c>
      <c r="CK53" s="120"/>
      <c r="CL53" s="120"/>
      <c r="CM53" s="120"/>
      <c r="CN53" s="120"/>
      <c r="CO53" s="153"/>
      <c r="CP53" s="119">
        <f>CP55+CP54</f>
        <v>7</v>
      </c>
      <c r="CQ53" s="126">
        <f>CQ54+CQ55</f>
        <v>0</v>
      </c>
      <c r="CR53" s="120"/>
      <c r="CS53" s="165"/>
      <c r="CT53" s="121">
        <f>CP53+CQ53</f>
        <v>7</v>
      </c>
      <c r="CU53" s="120"/>
      <c r="CV53" s="120"/>
      <c r="CW53" s="120"/>
      <c r="CX53" s="120"/>
      <c r="CY53" s="153"/>
      <c r="CZ53" s="119">
        <f>CZ54+CZ55</f>
        <v>8</v>
      </c>
      <c r="DA53" s="120">
        <f>DA54+DA55</f>
        <v>32</v>
      </c>
      <c r="DB53" s="120">
        <f>DB54+DB55</f>
        <v>0</v>
      </c>
      <c r="DC53" s="120">
        <f>DC54+DC55</f>
        <v>0</v>
      </c>
      <c r="DD53" s="121">
        <f t="shared" si="230"/>
        <v>40</v>
      </c>
      <c r="DE53" s="120"/>
      <c r="DF53" s="120"/>
      <c r="DG53" s="120"/>
      <c r="DH53" s="120"/>
      <c r="DI53" s="153"/>
      <c r="DJ53" s="119">
        <f>DJ54+DJ55</f>
        <v>0</v>
      </c>
      <c r="DK53" s="120">
        <f>DK54+DK55</f>
        <v>0</v>
      </c>
      <c r="DL53" s="120">
        <f>DL54+DL55</f>
        <v>0</v>
      </c>
      <c r="DM53" s="120">
        <f>DM54+DM55</f>
        <v>0</v>
      </c>
      <c r="DN53" s="121">
        <f t="shared" si="231"/>
        <v>0</v>
      </c>
      <c r="DO53" s="120"/>
      <c r="DP53" s="120"/>
      <c r="DQ53" s="120"/>
      <c r="DR53" s="120"/>
      <c r="DS53" s="176"/>
      <c r="DT53" s="126">
        <f>DT54+DT55</f>
        <v>0</v>
      </c>
      <c r="DU53" s="120">
        <f>DU54+DU55</f>
        <v>0</v>
      </c>
      <c r="DV53" s="120">
        <f>DV54+DV55</f>
        <v>0</v>
      </c>
      <c r="DW53" s="165">
        <f>DW54+DW55</f>
        <v>0</v>
      </c>
      <c r="DX53" s="121">
        <f t="shared" si="232"/>
        <v>0</v>
      </c>
      <c r="DY53" s="120"/>
      <c r="DZ53" s="120"/>
      <c r="EA53" s="120"/>
      <c r="EB53" s="120"/>
      <c r="EC53" s="153"/>
      <c r="ED53" s="119">
        <f>ED54+ED55</f>
        <v>0</v>
      </c>
      <c r="EE53" s="120">
        <f>EE54+EE55</f>
        <v>0</v>
      </c>
      <c r="EF53" s="120">
        <f>EF54+EF55</f>
        <v>0</v>
      </c>
      <c r="EG53" s="120">
        <f>EG54+EG55</f>
        <v>0</v>
      </c>
      <c r="EH53" s="121">
        <f t="shared" si="233"/>
        <v>0</v>
      </c>
      <c r="EI53" s="120"/>
      <c r="EJ53" s="120"/>
      <c r="EK53" s="120"/>
      <c r="EL53" s="120"/>
      <c r="EM53" s="153"/>
      <c r="EN53" s="119">
        <f>EN54+EN55</f>
        <v>0</v>
      </c>
      <c r="EO53" s="120">
        <f>EO54+EO55</f>
        <v>0</v>
      </c>
      <c r="EP53" s="120">
        <f>EP54+EP55</f>
        <v>0</v>
      </c>
      <c r="EQ53" s="120">
        <f>EQ54+EQ55</f>
        <v>0</v>
      </c>
      <c r="ER53" s="121">
        <f t="shared" si="234"/>
        <v>0</v>
      </c>
      <c r="ES53" s="120"/>
      <c r="ET53" s="120"/>
      <c r="EU53" s="120"/>
      <c r="EV53" s="119"/>
      <c r="EW53" s="153"/>
      <c r="EX53" s="119">
        <f>EX54+EX55</f>
        <v>0</v>
      </c>
      <c r="EY53" s="120">
        <f>EY54+EY55</f>
        <v>0</v>
      </c>
      <c r="EZ53" s="120">
        <f>EZ54+EZ55</f>
        <v>0</v>
      </c>
      <c r="FA53" s="120">
        <f>FA54+FA55</f>
        <v>0</v>
      </c>
      <c r="FB53" s="121">
        <f t="shared" si="235"/>
        <v>0</v>
      </c>
      <c r="FC53" s="120"/>
      <c r="FD53" s="120"/>
      <c r="FE53" s="120"/>
      <c r="FF53" s="119"/>
      <c r="FG53" s="153"/>
      <c r="FH53" s="119">
        <f>FH54+FH55</f>
        <v>0</v>
      </c>
      <c r="FI53" s="120">
        <f>FI54+FI55</f>
        <v>0</v>
      </c>
      <c r="FJ53" s="120">
        <f>FJ54+FJ55</f>
        <v>0</v>
      </c>
      <c r="FK53" s="120">
        <f>FK54+FK55</f>
        <v>0</v>
      </c>
      <c r="FL53" s="121">
        <f t="shared" si="236"/>
        <v>0</v>
      </c>
      <c r="FM53" s="120"/>
      <c r="FN53" s="120"/>
      <c r="FO53" s="120"/>
      <c r="FP53" s="120"/>
      <c r="FQ53" s="153"/>
      <c r="FR53" s="119">
        <f>FR54+FR55</f>
        <v>0</v>
      </c>
      <c r="FS53" s="120">
        <f>FS54+FS55</f>
        <v>0</v>
      </c>
      <c r="FT53" s="120">
        <f>FT54+FT55</f>
        <v>0</v>
      </c>
      <c r="FU53" s="120">
        <f>FU54+FU55</f>
        <v>0</v>
      </c>
      <c r="FV53" s="121">
        <f t="shared" si="237"/>
        <v>0</v>
      </c>
      <c r="FW53" s="120"/>
      <c r="FX53" s="120"/>
      <c r="FY53" s="120"/>
      <c r="FZ53" s="120"/>
      <c r="GA53" s="201"/>
      <c r="GB53" s="120">
        <f>GB54+GB55</f>
        <v>0</v>
      </c>
      <c r="GC53" s="120">
        <f>GC54+GC55</f>
        <v>0</v>
      </c>
      <c r="GD53" s="120">
        <f>GD54+GD55</f>
        <v>0</v>
      </c>
      <c r="GE53" s="165">
        <f>GE54+GE55</f>
        <v>0</v>
      </c>
      <c r="GF53" s="121">
        <f t="shared" si="238"/>
        <v>0</v>
      </c>
      <c r="GG53" s="120"/>
      <c r="GH53" s="120"/>
      <c r="GI53" s="120"/>
      <c r="GJ53" s="120"/>
      <c r="GK53" s="153"/>
      <c r="GL53" s="119">
        <f>GL54+GL55</f>
        <v>0</v>
      </c>
      <c r="GM53" s="120">
        <f>GM54+GM55</f>
        <v>0</v>
      </c>
      <c r="GN53" s="120">
        <f>GN54+GN55</f>
        <v>0</v>
      </c>
      <c r="GO53" s="120">
        <f>GO54+GO55</f>
        <v>0</v>
      </c>
      <c r="GP53" s="215">
        <f t="shared" si="239"/>
        <v>0</v>
      </c>
      <c r="GQ53" s="120"/>
      <c r="GR53" s="120"/>
      <c r="GS53" s="120"/>
      <c r="GT53" s="120"/>
      <c r="GU53" s="153"/>
      <c r="GV53" s="119">
        <f>GV54+GV55</f>
        <v>0</v>
      </c>
      <c r="GW53" s="120">
        <f>GW54+GW55</f>
        <v>0</v>
      </c>
      <c r="GX53" s="120">
        <f>GX54+GX55</f>
        <v>0</v>
      </c>
      <c r="GY53" s="120">
        <f>GY54+GY55</f>
        <v>0</v>
      </c>
      <c r="GZ53" s="121">
        <f t="shared" si="240"/>
        <v>0</v>
      </c>
      <c r="HA53" s="120"/>
      <c r="HB53" s="120"/>
      <c r="HC53" s="120"/>
      <c r="HD53" s="120"/>
      <c r="HE53" s="153"/>
      <c r="HF53" s="119">
        <f>HF54+HF55</f>
        <v>0</v>
      </c>
      <c r="HG53" s="120">
        <f>HG54+HG55</f>
        <v>0</v>
      </c>
      <c r="HH53" s="126">
        <f>HH54+HH55</f>
        <v>0</v>
      </c>
      <c r="HI53" s="226">
        <f>HI54+HI55</f>
        <v>0</v>
      </c>
      <c r="HJ53" s="186">
        <f t="shared" si="241"/>
        <v>0</v>
      </c>
      <c r="HK53" s="120"/>
      <c r="HL53" s="120"/>
      <c r="HM53" s="120"/>
      <c r="HN53" s="120"/>
      <c r="HO53" s="153"/>
      <c r="HP53" s="119">
        <f>HP54+HP55</f>
        <v>0</v>
      </c>
      <c r="HQ53" s="120">
        <f>HQ54+HQ55</f>
        <v>0</v>
      </c>
      <c r="HR53" s="120">
        <f>HR54+HR55</f>
        <v>0</v>
      </c>
      <c r="HS53" s="120">
        <f>HS54+HS55</f>
        <v>0</v>
      </c>
      <c r="HT53" s="121">
        <f t="shared" si="242"/>
        <v>0</v>
      </c>
      <c r="HU53" s="120"/>
      <c r="HV53" s="120"/>
      <c r="HW53" s="120"/>
      <c r="HX53" s="120"/>
      <c r="HY53" s="153"/>
      <c r="HZ53" s="119">
        <f>HZ54+HZ55</f>
        <v>0</v>
      </c>
      <c r="IA53" s="120">
        <f>IA54+IA55</f>
        <v>0</v>
      </c>
      <c r="IB53" s="120">
        <f>IB54+IB55</f>
        <v>0</v>
      </c>
      <c r="IC53" s="120">
        <f>IC54+IC55</f>
        <v>0</v>
      </c>
      <c r="ID53" s="121">
        <f t="shared" si="243"/>
        <v>0</v>
      </c>
      <c r="IE53" s="120"/>
      <c r="IF53" s="120"/>
      <c r="IG53" s="120"/>
      <c r="IH53" s="120"/>
      <c r="II53" s="176"/>
      <c r="IJ53" s="126">
        <f>IJ54+IJ55</f>
        <v>0</v>
      </c>
      <c r="IK53" s="120">
        <f>IK54+IK55</f>
        <v>0</v>
      </c>
      <c r="IL53" s="120">
        <f>IL54+IL55</f>
        <v>0</v>
      </c>
      <c r="IM53" s="165">
        <f>IM54+IM55</f>
        <v>0</v>
      </c>
      <c r="IN53" s="121">
        <f t="shared" si="244"/>
        <v>0</v>
      </c>
      <c r="IO53" s="120"/>
      <c r="IP53" s="120"/>
      <c r="IQ53" s="120"/>
      <c r="IR53" s="120"/>
      <c r="IS53" s="153"/>
      <c r="IT53" s="119">
        <f>IT54+IT55</f>
        <v>0</v>
      </c>
      <c r="IU53" s="120">
        <f>IU54+IU55</f>
        <v>0</v>
      </c>
      <c r="IV53" s="120">
        <f>IV54+IV55</f>
        <v>0</v>
      </c>
      <c r="IW53" s="120">
        <f>IW54+IW55</f>
        <v>0</v>
      </c>
      <c r="IX53" s="121">
        <f t="shared" si="245"/>
        <v>0</v>
      </c>
      <c r="IY53" s="120"/>
      <c r="IZ53" s="120"/>
      <c r="JA53" s="120"/>
      <c r="JB53" s="120"/>
      <c r="JC53" s="153"/>
      <c r="JD53" s="119">
        <f>JD54+JD55</f>
        <v>0</v>
      </c>
      <c r="JE53" s="120">
        <f>JE54+JE55</f>
        <v>0</v>
      </c>
      <c r="JF53" s="120">
        <f>JF54+JF55</f>
        <v>0</v>
      </c>
      <c r="JG53" s="120">
        <f>JG54+JG55</f>
        <v>0</v>
      </c>
      <c r="JH53" s="121">
        <f t="shared" si="196"/>
        <v>0</v>
      </c>
      <c r="JI53" s="120"/>
      <c r="JJ53" s="120"/>
      <c r="JK53" s="120"/>
      <c r="JL53" s="120"/>
      <c r="JM53" s="153"/>
      <c r="JN53" s="119">
        <f>JN54+JN55</f>
        <v>0</v>
      </c>
      <c r="JO53" s="120">
        <f>JO54+JO55</f>
        <v>0</v>
      </c>
      <c r="JP53" s="120">
        <f>JP54+JP55</f>
        <v>0</v>
      </c>
      <c r="JQ53" s="120">
        <f>JQ54+JQ55</f>
        <v>0</v>
      </c>
      <c r="JR53" s="121">
        <f t="shared" si="246"/>
        <v>0</v>
      </c>
      <c r="JS53" s="120"/>
      <c r="JT53" s="120"/>
      <c r="JU53" s="120"/>
      <c r="JV53" s="120"/>
      <c r="JW53" s="153"/>
      <c r="JX53" s="119">
        <f>JX54+JX55</f>
        <v>0</v>
      </c>
      <c r="JY53" s="120">
        <f>JY54+JY55</f>
        <v>0</v>
      </c>
      <c r="JZ53" s="120">
        <f>JZ54+JZ55</f>
        <v>0</v>
      </c>
      <c r="KA53" s="120">
        <f>KA54+KA55</f>
        <v>0</v>
      </c>
      <c r="KB53" s="121">
        <f t="shared" si="247"/>
        <v>0</v>
      </c>
      <c r="KC53" s="120"/>
      <c r="KD53" s="120"/>
      <c r="KE53" s="120"/>
      <c r="KF53" s="120"/>
      <c r="KG53" s="153"/>
      <c r="KH53" s="119">
        <f>KH54+KH55</f>
        <v>0</v>
      </c>
      <c r="KI53" s="120">
        <f>KI54+KI55</f>
        <v>0</v>
      </c>
      <c r="KJ53" s="120">
        <f>KJ54+KJ55</f>
        <v>0</v>
      </c>
      <c r="KK53" s="120">
        <f>KK54+KK55</f>
        <v>0</v>
      </c>
      <c r="KL53" s="121">
        <f t="shared" si="248"/>
        <v>0</v>
      </c>
      <c r="KM53" s="120"/>
      <c r="KN53" s="120"/>
      <c r="KO53" s="120"/>
      <c r="KP53" s="120"/>
      <c r="KQ53" s="153"/>
      <c r="KR53" s="119">
        <f>KR54+KR55</f>
        <v>0</v>
      </c>
      <c r="KS53" s="120">
        <f>KS54+KS55</f>
        <v>0</v>
      </c>
      <c r="KT53" s="120">
        <f>KT54+KT55</f>
        <v>0</v>
      </c>
      <c r="KU53" s="120">
        <f>KU54+KU55</f>
        <v>0</v>
      </c>
      <c r="KV53" s="121">
        <f t="shared" si="249"/>
        <v>0</v>
      </c>
      <c r="KW53" s="120"/>
      <c r="KX53" s="120"/>
      <c r="KY53" s="120"/>
      <c r="KZ53" s="120"/>
      <c r="LA53" s="153"/>
      <c r="LB53" s="119">
        <f>LB54+LB55</f>
        <v>0</v>
      </c>
      <c r="LC53" s="120">
        <f>LC54+LC55</f>
        <v>0</v>
      </c>
      <c r="LD53" s="120">
        <f>LD54+LD55</f>
        <v>0</v>
      </c>
      <c r="LE53" s="120">
        <f>LE54+LE55</f>
        <v>0</v>
      </c>
      <c r="LF53" s="121">
        <f t="shared" si="250"/>
        <v>0</v>
      </c>
      <c r="LG53" s="120"/>
      <c r="LH53" s="120"/>
      <c r="LI53" s="120"/>
      <c r="LJ53" s="120"/>
      <c r="LK53" s="153"/>
      <c r="LL53" s="119">
        <f>LL54+LL55</f>
        <v>0</v>
      </c>
      <c r="LM53" s="120">
        <f>LM54+LM55</f>
        <v>0</v>
      </c>
      <c r="LN53" s="120">
        <f>LN54+LN55</f>
        <v>0</v>
      </c>
      <c r="LO53" s="120">
        <f>LO54+LO55</f>
        <v>0</v>
      </c>
      <c r="LP53" s="121">
        <f t="shared" si="251"/>
        <v>0</v>
      </c>
      <c r="LQ53" s="120"/>
      <c r="LR53" s="120"/>
      <c r="LS53" s="120"/>
      <c r="LT53" s="120"/>
      <c r="LU53" s="201"/>
      <c r="LV53" s="126">
        <f>LV54+LV55</f>
        <v>0</v>
      </c>
      <c r="LW53" s="120">
        <f>LW54+LW55</f>
        <v>0</v>
      </c>
      <c r="LX53" s="120">
        <f>LX54+LX55</f>
        <v>0</v>
      </c>
      <c r="LY53" s="120">
        <f>LY54+LY55</f>
        <v>0</v>
      </c>
      <c r="LZ53" s="121">
        <f t="shared" si="252"/>
        <v>0</v>
      </c>
      <c r="MA53" s="120"/>
      <c r="MB53" s="120"/>
      <c r="MC53" s="120"/>
      <c r="MD53" s="120"/>
      <c r="ME53" s="176"/>
      <c r="MF53" s="119">
        <f>MF54+MF55</f>
        <v>0</v>
      </c>
      <c r="MG53" s="120">
        <f>MG54+MG55</f>
        <v>0</v>
      </c>
      <c r="MH53" s="120">
        <f>MH54+MH55</f>
        <v>0</v>
      </c>
      <c r="MI53" s="120">
        <f>MI54+MI55</f>
        <v>0</v>
      </c>
      <c r="MJ53" s="121">
        <f t="shared" si="253"/>
        <v>0</v>
      </c>
      <c r="MK53" s="120"/>
      <c r="ML53" s="120"/>
      <c r="MM53" s="120"/>
      <c r="MN53" s="120"/>
      <c r="MO53" s="153"/>
      <c r="MP53" s="120">
        <f>MP54+MP55</f>
        <v>0</v>
      </c>
      <c r="MQ53" s="120">
        <f>MQ54+MQ55</f>
        <v>0</v>
      </c>
      <c r="MR53" s="120">
        <f>MR54+MR55</f>
        <v>0</v>
      </c>
      <c r="MS53" s="120">
        <f>MS54+MS55</f>
        <v>0</v>
      </c>
      <c r="MT53" s="121">
        <f t="shared" si="254"/>
        <v>0</v>
      </c>
      <c r="MU53" s="120"/>
      <c r="MV53" s="120"/>
      <c r="MW53" s="120"/>
      <c r="MX53" s="120"/>
      <c r="MY53" s="153"/>
      <c r="MZ53" s="119">
        <f>MZ54+MZ55</f>
        <v>0</v>
      </c>
      <c r="NA53" s="120">
        <f>NA54+NA55</f>
        <v>0</v>
      </c>
      <c r="NB53" s="120">
        <f>NB54+NB55</f>
        <v>0</v>
      </c>
      <c r="NC53" s="120">
        <f>NC54+NC55</f>
        <v>0</v>
      </c>
      <c r="ND53" s="121">
        <f t="shared" si="255"/>
        <v>0</v>
      </c>
      <c r="NE53" s="120"/>
      <c r="NF53" s="120"/>
      <c r="NG53" s="120"/>
      <c r="NH53" s="120"/>
      <c r="NI53" s="153"/>
      <c r="NJ53" s="119">
        <f>NJ54+NJ55</f>
        <v>0</v>
      </c>
      <c r="NK53" s="120">
        <f>NK54+NK55</f>
        <v>0</v>
      </c>
      <c r="NL53" s="120">
        <f>NL54+NL55</f>
        <v>0</v>
      </c>
      <c r="NM53" s="120">
        <f>NM54+NM55</f>
        <v>0</v>
      </c>
      <c r="NN53" s="121">
        <f t="shared" si="256"/>
        <v>0</v>
      </c>
      <c r="NO53" s="120"/>
      <c r="NP53" s="120"/>
      <c r="NQ53" s="120"/>
      <c r="NR53" s="120"/>
      <c r="NS53" s="153"/>
      <c r="NT53" s="119">
        <f>NT54+NT55</f>
        <v>0</v>
      </c>
      <c r="NU53" s="120">
        <f>NU54+NU55</f>
        <v>0</v>
      </c>
      <c r="NV53" s="120">
        <f>NV54+NV55</f>
        <v>0</v>
      </c>
      <c r="NW53" s="120">
        <f>NW54+NW55</f>
        <v>0</v>
      </c>
      <c r="NX53" s="121">
        <f t="shared" si="257"/>
        <v>0</v>
      </c>
      <c r="NY53" s="120"/>
      <c r="NZ53" s="120"/>
      <c r="OA53" s="120"/>
      <c r="OB53" s="120"/>
      <c r="OC53" s="153"/>
      <c r="OD53" s="119">
        <f>OD54+OD55</f>
        <v>0</v>
      </c>
      <c r="OE53" s="120">
        <f>OE54+OE55</f>
        <v>0</v>
      </c>
      <c r="OF53" s="120">
        <f>OF54+OF55</f>
        <v>0</v>
      </c>
      <c r="OG53" s="120">
        <f>OG54+OG55</f>
        <v>0</v>
      </c>
      <c r="OH53" s="121">
        <f t="shared" si="258"/>
        <v>0</v>
      </c>
      <c r="OI53" s="120"/>
      <c r="OJ53" s="120"/>
      <c r="OK53" s="120"/>
      <c r="OL53" s="120"/>
      <c r="OM53" s="153"/>
      <c r="ON53" s="119">
        <f>ON54+ON55</f>
        <v>0</v>
      </c>
      <c r="OO53" s="120">
        <f>OO54+OO55</f>
        <v>0</v>
      </c>
      <c r="OP53" s="120">
        <f>OP54+OP55</f>
        <v>0</v>
      </c>
      <c r="OQ53" s="120">
        <f>OQ54+OQ55</f>
        <v>0</v>
      </c>
      <c r="OR53" s="121">
        <f t="shared" si="259"/>
        <v>0</v>
      </c>
      <c r="OS53" s="120"/>
      <c r="OT53" s="120"/>
      <c r="OU53" s="120"/>
      <c r="OV53" s="120"/>
      <c r="OW53" s="153"/>
      <c r="OX53" s="119">
        <f>OX54+OX55</f>
        <v>0</v>
      </c>
      <c r="OY53" s="120">
        <f>OY54+OY55</f>
        <v>0</v>
      </c>
      <c r="OZ53" s="120">
        <f>OZ54+OZ55</f>
        <v>0</v>
      </c>
      <c r="PA53" s="120">
        <f>PA54+PA55</f>
        <v>0</v>
      </c>
      <c r="PB53" s="121">
        <f t="shared" si="260"/>
        <v>0</v>
      </c>
      <c r="PC53" s="120"/>
      <c r="PD53" s="120"/>
      <c r="PE53" s="120"/>
      <c r="PF53" s="120"/>
      <c r="PG53" s="153"/>
      <c r="PH53" s="119">
        <f>PH54+PH55</f>
        <v>0</v>
      </c>
      <c r="PI53" s="120">
        <f>PI54+PI55</f>
        <v>0</v>
      </c>
      <c r="PJ53" s="120">
        <f>PJ54+PJ55</f>
        <v>0</v>
      </c>
      <c r="PK53" s="120">
        <f>PK54+PK55</f>
        <v>0</v>
      </c>
      <c r="PL53" s="121">
        <f t="shared" si="261"/>
        <v>0</v>
      </c>
      <c r="PM53" s="120"/>
      <c r="PN53" s="120"/>
      <c r="PO53" s="120"/>
      <c r="PP53" s="120"/>
      <c r="PQ53" s="153"/>
      <c r="PR53" s="119">
        <f>PR54+PR55</f>
        <v>0</v>
      </c>
      <c r="PS53" s="120">
        <f>PS54+PS55</f>
        <v>0</v>
      </c>
      <c r="PT53" s="120">
        <f>PT54+PT55</f>
        <v>0</v>
      </c>
      <c r="PU53" s="120">
        <f>PU54+PU55</f>
        <v>0</v>
      </c>
      <c r="PV53" s="121">
        <f t="shared" si="262"/>
        <v>0</v>
      </c>
      <c r="PW53" s="120"/>
      <c r="PX53" s="120"/>
      <c r="PY53" s="120"/>
      <c r="PZ53" s="120"/>
      <c r="QA53" s="153"/>
      <c r="QB53" s="133">
        <f>QB54+QB55</f>
        <v>0</v>
      </c>
      <c r="QC53" s="120">
        <f>QC54+QC55</f>
        <v>0</v>
      </c>
      <c r="QD53" s="120">
        <f>QD54+QD55</f>
        <v>0</v>
      </c>
      <c r="QE53" s="120">
        <f>QE54+QE55</f>
        <v>0</v>
      </c>
      <c r="QF53" s="121">
        <f t="shared" si="263"/>
        <v>0</v>
      </c>
      <c r="QG53" s="120"/>
      <c r="QH53" s="120"/>
      <c r="QI53" s="120"/>
      <c r="QJ53" s="120"/>
      <c r="QK53" s="153"/>
      <c r="QL53" s="267"/>
      <c r="QM53" s="267"/>
      <c r="QN53" s="267"/>
      <c r="QO53" s="287">
        <f t="shared" si="150"/>
        <v>96</v>
      </c>
      <c r="QP53" s="287">
        <f t="shared" si="151"/>
        <v>259</v>
      </c>
      <c r="QQ53" s="287">
        <f t="shared" si="152"/>
        <v>0</v>
      </c>
      <c r="QR53" s="287">
        <f t="shared" si="153"/>
        <v>0</v>
      </c>
      <c r="QS53" s="291">
        <f t="shared" si="264"/>
        <v>355</v>
      </c>
      <c r="QT53" s="291">
        <f t="shared" si="265"/>
        <v>0</v>
      </c>
      <c r="QU53" s="284">
        <f t="shared" si="228"/>
        <v>96</v>
      </c>
      <c r="QV53" s="290">
        <f t="shared" si="229"/>
        <v>259</v>
      </c>
      <c r="QW53" s="287">
        <f t="shared" si="155"/>
        <v>355</v>
      </c>
      <c r="QX53" s="287">
        <f t="shared" si="156"/>
        <v>0</v>
      </c>
      <c r="QY53" s="287">
        <f t="shared" si="157"/>
        <v>0</v>
      </c>
      <c r="QZ53" s="287">
        <f t="shared" si="158"/>
        <v>0</v>
      </c>
      <c r="RA53" s="287">
        <f t="shared" si="159"/>
        <v>0</v>
      </c>
      <c r="RB53" s="295">
        <f t="shared" si="160"/>
        <v>0</v>
      </c>
    </row>
    <row r="54" ht="16.35" spans="2:470">
      <c r="B54" s="117"/>
      <c r="C54" s="39" t="s">
        <v>181</v>
      </c>
      <c r="D54" s="122"/>
      <c r="E54" s="86"/>
      <c r="F54" s="86"/>
      <c r="G54" s="86"/>
      <c r="H54" s="123">
        <f t="shared" si="284"/>
        <v>0</v>
      </c>
      <c r="I54" s="86"/>
      <c r="J54" s="86"/>
      <c r="K54" s="86"/>
      <c r="L54" s="122"/>
      <c r="M54" s="156"/>
      <c r="N54" s="86">
        <v>5</v>
      </c>
      <c r="O54" s="86">
        <v>7</v>
      </c>
      <c r="P54" s="86"/>
      <c r="Q54" s="86"/>
      <c r="R54" s="123">
        <f t="shared" si="285"/>
        <v>12</v>
      </c>
      <c r="S54" s="86"/>
      <c r="T54" s="86"/>
      <c r="U54" s="86"/>
      <c r="V54" s="86"/>
      <c r="W54" s="156"/>
      <c r="X54" s="122">
        <v>11</v>
      </c>
      <c r="Y54" s="86">
        <v>15</v>
      </c>
      <c r="Z54" s="86"/>
      <c r="AA54" s="86"/>
      <c r="AB54" s="123">
        <f t="shared" si="286"/>
        <v>26</v>
      </c>
      <c r="AC54" s="86"/>
      <c r="AD54" s="86"/>
      <c r="AE54" s="86"/>
      <c r="AF54" s="86"/>
      <c r="AG54" s="156"/>
      <c r="AH54" s="122">
        <v>5</v>
      </c>
      <c r="AI54" s="86">
        <v>7</v>
      </c>
      <c r="AJ54" s="86"/>
      <c r="AK54" s="86"/>
      <c r="AL54" s="123">
        <f t="shared" si="287"/>
        <v>12</v>
      </c>
      <c r="AM54" s="86"/>
      <c r="AN54" s="86"/>
      <c r="AO54" s="86"/>
      <c r="AP54" s="86"/>
      <c r="AQ54" s="156"/>
      <c r="AR54" s="122"/>
      <c r="AS54" s="86">
        <v>6</v>
      </c>
      <c r="AT54" s="86"/>
      <c r="AU54" s="86"/>
      <c r="AV54" s="123">
        <f t="shared" si="288"/>
        <v>6</v>
      </c>
      <c r="AW54" s="86"/>
      <c r="AX54" s="86"/>
      <c r="AY54" s="86"/>
      <c r="AZ54" s="86"/>
      <c r="BA54" s="156"/>
      <c r="BB54" s="122"/>
      <c r="BC54" s="86">
        <v>25</v>
      </c>
      <c r="BD54" s="86"/>
      <c r="BE54" s="86"/>
      <c r="BF54" s="123">
        <f t="shared" si="289"/>
        <v>25</v>
      </c>
      <c r="BG54" s="86"/>
      <c r="BH54" s="86"/>
      <c r="BI54" s="86"/>
      <c r="BJ54" s="86"/>
      <c r="BK54" s="156"/>
      <c r="BL54" s="122">
        <v>7</v>
      </c>
      <c r="BM54" s="86">
        <v>17</v>
      </c>
      <c r="BN54" s="86"/>
      <c r="BO54" s="86"/>
      <c r="BP54" s="123">
        <f t="shared" si="290"/>
        <v>24</v>
      </c>
      <c r="BQ54" s="86"/>
      <c r="BR54" s="86"/>
      <c r="BS54" s="86"/>
      <c r="BT54" s="86"/>
      <c r="BU54" s="156"/>
      <c r="BV54" s="122">
        <v>8</v>
      </c>
      <c r="BW54" s="86">
        <v>7</v>
      </c>
      <c r="BX54" s="86"/>
      <c r="BY54" s="86"/>
      <c r="BZ54" s="123">
        <f t="shared" si="291"/>
        <v>15</v>
      </c>
      <c r="CA54" s="86"/>
      <c r="CB54" s="86"/>
      <c r="CC54" s="86"/>
      <c r="CD54" s="86"/>
      <c r="CE54" s="156"/>
      <c r="CF54" s="86">
        <v>5</v>
      </c>
      <c r="CG54" s="86">
        <v>13</v>
      </c>
      <c r="CH54" s="86"/>
      <c r="CI54" s="86"/>
      <c r="CJ54" s="123">
        <f>CG54</f>
        <v>13</v>
      </c>
      <c r="CK54" s="86"/>
      <c r="CL54" s="86"/>
      <c r="CM54" s="86"/>
      <c r="CN54" s="86"/>
      <c r="CO54" s="156"/>
      <c r="CP54" s="122">
        <v>7</v>
      </c>
      <c r="CQ54" s="127"/>
      <c r="CR54" s="86"/>
      <c r="CS54" s="166"/>
      <c r="CT54" s="123">
        <f>CP54</f>
        <v>7</v>
      </c>
      <c r="CU54" s="86"/>
      <c r="CV54" s="86"/>
      <c r="CW54" s="86"/>
      <c r="CX54" s="86"/>
      <c r="CY54" s="156"/>
      <c r="CZ54" s="122">
        <v>5</v>
      </c>
      <c r="DA54" s="86">
        <v>13</v>
      </c>
      <c r="DB54" s="86"/>
      <c r="DC54" s="86"/>
      <c r="DD54" s="123">
        <f>DA54</f>
        <v>13</v>
      </c>
      <c r="DE54" s="86"/>
      <c r="DF54" s="86"/>
      <c r="DG54" s="86"/>
      <c r="DH54" s="86"/>
      <c r="DI54" s="156"/>
      <c r="DJ54" s="122"/>
      <c r="DK54" s="86"/>
      <c r="DL54" s="86"/>
      <c r="DM54" s="86"/>
      <c r="DN54" s="123">
        <f t="shared" si="231"/>
        <v>0</v>
      </c>
      <c r="DO54" s="86"/>
      <c r="DP54" s="86"/>
      <c r="DQ54" s="86"/>
      <c r="DR54" s="86"/>
      <c r="DS54" s="154"/>
      <c r="DT54" s="127"/>
      <c r="DU54" s="86"/>
      <c r="DV54" s="86"/>
      <c r="DW54" s="166"/>
      <c r="DX54" s="123">
        <f t="shared" si="232"/>
        <v>0</v>
      </c>
      <c r="DY54" s="86"/>
      <c r="DZ54" s="86"/>
      <c r="EA54" s="86"/>
      <c r="EB54" s="86"/>
      <c r="EC54" s="154"/>
      <c r="ED54" s="127"/>
      <c r="EE54" s="86"/>
      <c r="EF54" s="86"/>
      <c r="EG54" s="86"/>
      <c r="EH54" s="123">
        <f t="shared" si="233"/>
        <v>0</v>
      </c>
      <c r="EI54" s="86"/>
      <c r="EJ54" s="86"/>
      <c r="EK54" s="86"/>
      <c r="EL54" s="86"/>
      <c r="EM54" s="156"/>
      <c r="EN54" s="122"/>
      <c r="EO54" s="86"/>
      <c r="EP54" s="86"/>
      <c r="EQ54" s="86"/>
      <c r="ER54" s="123">
        <f t="shared" si="234"/>
        <v>0</v>
      </c>
      <c r="ES54" s="86"/>
      <c r="ET54" s="86"/>
      <c r="EU54" s="86"/>
      <c r="EV54" s="122"/>
      <c r="EW54" s="156"/>
      <c r="EX54" s="122"/>
      <c r="EY54" s="86"/>
      <c r="EZ54" s="86"/>
      <c r="FA54" s="86"/>
      <c r="FB54" s="123">
        <f t="shared" si="235"/>
        <v>0</v>
      </c>
      <c r="FC54" s="86"/>
      <c r="FD54" s="86"/>
      <c r="FE54" s="86"/>
      <c r="FF54" s="122"/>
      <c r="FG54" s="156"/>
      <c r="FH54" s="122"/>
      <c r="FI54" s="86"/>
      <c r="FJ54" s="86"/>
      <c r="FK54" s="86"/>
      <c r="FL54" s="123">
        <f t="shared" si="236"/>
        <v>0</v>
      </c>
      <c r="FM54" s="86"/>
      <c r="FN54" s="86"/>
      <c r="FO54" s="86"/>
      <c r="FP54" s="86"/>
      <c r="FQ54" s="156"/>
      <c r="FR54" s="122"/>
      <c r="FS54" s="86"/>
      <c r="FT54" s="86"/>
      <c r="FU54" s="86"/>
      <c r="FV54" s="123">
        <f t="shared" si="237"/>
        <v>0</v>
      </c>
      <c r="FW54" s="86"/>
      <c r="FX54" s="86"/>
      <c r="FY54" s="86"/>
      <c r="FZ54" s="86"/>
      <c r="GA54" s="202"/>
      <c r="GB54" s="86"/>
      <c r="GC54" s="86"/>
      <c r="GD54" s="86"/>
      <c r="GE54" s="166"/>
      <c r="GF54" s="123">
        <f t="shared" si="238"/>
        <v>0</v>
      </c>
      <c r="GG54" s="86"/>
      <c r="GH54" s="86"/>
      <c r="GI54" s="86"/>
      <c r="GJ54" s="86"/>
      <c r="GK54" s="156"/>
      <c r="GL54" s="122"/>
      <c r="GM54" s="86"/>
      <c r="GN54" s="86"/>
      <c r="GO54" s="86"/>
      <c r="GP54" s="216">
        <f t="shared" si="239"/>
        <v>0</v>
      </c>
      <c r="GQ54" s="86"/>
      <c r="GR54" s="86"/>
      <c r="GS54" s="86"/>
      <c r="GT54" s="86"/>
      <c r="GU54" s="156"/>
      <c r="GV54" s="122"/>
      <c r="GW54" s="86"/>
      <c r="GX54" s="86"/>
      <c r="GY54" s="86"/>
      <c r="GZ54" s="123">
        <f t="shared" si="240"/>
        <v>0</v>
      </c>
      <c r="HA54" s="86"/>
      <c r="HB54" s="86"/>
      <c r="HC54" s="86"/>
      <c r="HD54" s="86"/>
      <c r="HE54" s="156"/>
      <c r="HF54" s="122"/>
      <c r="HG54" s="86"/>
      <c r="HH54" s="127"/>
      <c r="HI54" s="223"/>
      <c r="HJ54" s="166">
        <f t="shared" si="241"/>
        <v>0</v>
      </c>
      <c r="HK54" s="86"/>
      <c r="HL54" s="86"/>
      <c r="HM54" s="86"/>
      <c r="HN54" s="86"/>
      <c r="HO54" s="156"/>
      <c r="HP54" s="122"/>
      <c r="HQ54" s="86"/>
      <c r="HR54" s="86">
        <v>0</v>
      </c>
      <c r="HS54" s="86"/>
      <c r="HT54" s="123">
        <f t="shared" si="242"/>
        <v>0</v>
      </c>
      <c r="HU54" s="86"/>
      <c r="HV54" s="86"/>
      <c r="HW54" s="86"/>
      <c r="HX54" s="86"/>
      <c r="HY54" s="156"/>
      <c r="HZ54" s="122"/>
      <c r="IA54" s="86"/>
      <c r="IB54" s="86"/>
      <c r="IC54" s="86"/>
      <c r="ID54" s="123">
        <f t="shared" si="243"/>
        <v>0</v>
      </c>
      <c r="IE54" s="86"/>
      <c r="IF54" s="86"/>
      <c r="IG54" s="86"/>
      <c r="IH54" s="86"/>
      <c r="II54" s="154"/>
      <c r="IJ54" s="127"/>
      <c r="IK54" s="86"/>
      <c r="IL54" s="86"/>
      <c r="IM54" s="166"/>
      <c r="IN54" s="123">
        <f t="shared" si="244"/>
        <v>0</v>
      </c>
      <c r="IO54" s="86"/>
      <c r="IP54" s="86"/>
      <c r="IQ54" s="86"/>
      <c r="IR54" s="86"/>
      <c r="IS54" s="156"/>
      <c r="IT54" s="122"/>
      <c r="IU54" s="86"/>
      <c r="IV54" s="86"/>
      <c r="IW54" s="86"/>
      <c r="IX54" s="123">
        <f t="shared" si="245"/>
        <v>0</v>
      </c>
      <c r="IY54" s="86"/>
      <c r="IZ54" s="86"/>
      <c r="JA54" s="86"/>
      <c r="JB54" s="86"/>
      <c r="JC54" s="156"/>
      <c r="JD54" s="122"/>
      <c r="JE54" s="86"/>
      <c r="JF54" s="86"/>
      <c r="JG54" s="86"/>
      <c r="JH54" s="123">
        <f t="shared" si="196"/>
        <v>0</v>
      </c>
      <c r="JI54" s="86"/>
      <c r="JJ54" s="86"/>
      <c r="JK54" s="86"/>
      <c r="JL54" s="86"/>
      <c r="JM54" s="156"/>
      <c r="JN54" s="122"/>
      <c r="JO54" s="86"/>
      <c r="JP54" s="86"/>
      <c r="JQ54" s="86"/>
      <c r="JR54" s="123">
        <f t="shared" si="246"/>
        <v>0</v>
      </c>
      <c r="JS54" s="86"/>
      <c r="JT54" s="86"/>
      <c r="JU54" s="86"/>
      <c r="JV54" s="86"/>
      <c r="JW54" s="156"/>
      <c r="JX54" s="122"/>
      <c r="JY54" s="86"/>
      <c r="JZ54" s="86">
        <v>0</v>
      </c>
      <c r="KA54" s="86">
        <v>0</v>
      </c>
      <c r="KB54" s="123">
        <f t="shared" si="247"/>
        <v>0</v>
      </c>
      <c r="KC54" s="86"/>
      <c r="KD54" s="86"/>
      <c r="KE54" s="86"/>
      <c r="KF54" s="86"/>
      <c r="KG54" s="156"/>
      <c r="KH54" s="122"/>
      <c r="KI54" s="86"/>
      <c r="KJ54" s="86"/>
      <c r="KK54" s="86"/>
      <c r="KL54" s="123">
        <f t="shared" si="248"/>
        <v>0</v>
      </c>
      <c r="KM54" s="86"/>
      <c r="KN54" s="86"/>
      <c r="KO54" s="86"/>
      <c r="KP54" s="86"/>
      <c r="KQ54" s="156"/>
      <c r="KR54" s="122"/>
      <c r="KS54" s="86"/>
      <c r="KT54" s="86"/>
      <c r="KU54" s="86"/>
      <c r="KV54" s="123">
        <f t="shared" si="249"/>
        <v>0</v>
      </c>
      <c r="KW54" s="86"/>
      <c r="KX54" s="86"/>
      <c r="KY54" s="86"/>
      <c r="KZ54" s="86"/>
      <c r="LA54" s="156"/>
      <c r="LB54" s="122"/>
      <c r="LC54" s="86"/>
      <c r="LD54" s="86"/>
      <c r="LE54" s="86"/>
      <c r="LF54" s="123">
        <f t="shared" si="250"/>
        <v>0</v>
      </c>
      <c r="LG54" s="86"/>
      <c r="LH54" s="86"/>
      <c r="LI54" s="86"/>
      <c r="LJ54" s="86"/>
      <c r="LK54" s="156"/>
      <c r="LL54" s="122"/>
      <c r="LM54" s="86"/>
      <c r="LN54" s="86"/>
      <c r="LO54" s="86"/>
      <c r="LP54" s="123">
        <f t="shared" si="251"/>
        <v>0</v>
      </c>
      <c r="LQ54" s="86"/>
      <c r="LR54" s="86"/>
      <c r="LS54" s="86"/>
      <c r="LT54" s="86"/>
      <c r="LU54" s="202"/>
      <c r="LV54" s="127"/>
      <c r="LW54" s="86"/>
      <c r="LX54" s="86"/>
      <c r="LY54" s="86"/>
      <c r="LZ54" s="123">
        <f t="shared" si="252"/>
        <v>0</v>
      </c>
      <c r="MA54" s="86"/>
      <c r="MB54" s="86"/>
      <c r="MC54" s="86"/>
      <c r="MD54" s="86"/>
      <c r="ME54" s="154"/>
      <c r="MF54" s="122"/>
      <c r="MG54" s="86"/>
      <c r="MH54" s="86"/>
      <c r="MI54" s="86"/>
      <c r="MJ54" s="123">
        <f t="shared" si="253"/>
        <v>0</v>
      </c>
      <c r="MK54" s="86"/>
      <c r="ML54" s="86"/>
      <c r="MM54" s="86"/>
      <c r="MN54" s="86"/>
      <c r="MO54" s="156"/>
      <c r="MP54" s="86"/>
      <c r="MQ54" s="86"/>
      <c r="MR54" s="86"/>
      <c r="MS54" s="86"/>
      <c r="MT54" s="123">
        <f t="shared" si="254"/>
        <v>0</v>
      </c>
      <c r="MU54" s="86"/>
      <c r="MV54" s="86"/>
      <c r="MW54" s="86"/>
      <c r="MX54" s="86"/>
      <c r="MY54" s="156"/>
      <c r="MZ54" s="122"/>
      <c r="NA54" s="86"/>
      <c r="NB54" s="86"/>
      <c r="NC54" s="86"/>
      <c r="ND54" s="123">
        <f t="shared" si="255"/>
        <v>0</v>
      </c>
      <c r="NE54" s="86"/>
      <c r="NF54" s="86"/>
      <c r="NG54" s="86"/>
      <c r="NH54" s="86"/>
      <c r="NI54" s="156"/>
      <c r="NJ54" s="122"/>
      <c r="NK54" s="86"/>
      <c r="NL54" s="86"/>
      <c r="NM54" s="86"/>
      <c r="NN54" s="123">
        <f t="shared" si="256"/>
        <v>0</v>
      </c>
      <c r="NO54" s="86"/>
      <c r="NP54" s="86"/>
      <c r="NQ54" s="86"/>
      <c r="NR54" s="86"/>
      <c r="NS54" s="156"/>
      <c r="NT54" s="122"/>
      <c r="NU54" s="86"/>
      <c r="NV54" s="86"/>
      <c r="NW54" s="86"/>
      <c r="NX54" s="123">
        <f t="shared" si="257"/>
        <v>0</v>
      </c>
      <c r="NY54" s="86"/>
      <c r="NZ54" s="86"/>
      <c r="OA54" s="86"/>
      <c r="OB54" s="86"/>
      <c r="OC54" s="156"/>
      <c r="OD54" s="122"/>
      <c r="OE54" s="86"/>
      <c r="OF54" s="86"/>
      <c r="OG54" s="86"/>
      <c r="OH54" s="123">
        <f t="shared" si="258"/>
        <v>0</v>
      </c>
      <c r="OI54" s="86"/>
      <c r="OJ54" s="86"/>
      <c r="OK54" s="86"/>
      <c r="OL54" s="86"/>
      <c r="OM54" s="156"/>
      <c r="ON54" s="122"/>
      <c r="OO54" s="86"/>
      <c r="OP54" s="86"/>
      <c r="OQ54" s="86"/>
      <c r="OR54" s="123">
        <f t="shared" si="259"/>
        <v>0</v>
      </c>
      <c r="OS54" s="86"/>
      <c r="OT54" s="86"/>
      <c r="OU54" s="86"/>
      <c r="OV54" s="86"/>
      <c r="OW54" s="156"/>
      <c r="OX54" s="122"/>
      <c r="OY54" s="86"/>
      <c r="OZ54" s="86"/>
      <c r="PA54" s="86"/>
      <c r="PB54" s="123">
        <f t="shared" si="260"/>
        <v>0</v>
      </c>
      <c r="PC54" s="86"/>
      <c r="PD54" s="86"/>
      <c r="PE54" s="86"/>
      <c r="PF54" s="86"/>
      <c r="PG54" s="156"/>
      <c r="PH54" s="122"/>
      <c r="PI54" s="86"/>
      <c r="PJ54" s="86"/>
      <c r="PK54" s="86"/>
      <c r="PL54" s="123">
        <f t="shared" si="261"/>
        <v>0</v>
      </c>
      <c r="PM54" s="86"/>
      <c r="PN54" s="86"/>
      <c r="PO54" s="86"/>
      <c r="PP54" s="86"/>
      <c r="PQ54" s="156"/>
      <c r="PR54" s="122"/>
      <c r="PS54" s="86"/>
      <c r="PT54" s="86"/>
      <c r="PU54" s="86"/>
      <c r="PV54" s="123">
        <f t="shared" si="262"/>
        <v>0</v>
      </c>
      <c r="PW54" s="86"/>
      <c r="PX54" s="86"/>
      <c r="PY54" s="86"/>
      <c r="PZ54" s="86"/>
      <c r="QA54" s="156"/>
      <c r="QB54" s="122"/>
      <c r="QC54" s="86"/>
      <c r="QD54" s="86"/>
      <c r="QE54" s="86"/>
      <c r="QF54" s="123">
        <f t="shared" si="263"/>
        <v>0</v>
      </c>
      <c r="QG54" s="86"/>
      <c r="QH54" s="86"/>
      <c r="QI54" s="86"/>
      <c r="QJ54" s="86"/>
      <c r="QK54" s="156"/>
      <c r="QL54" s="268"/>
      <c r="QM54" s="268"/>
      <c r="QN54" s="268"/>
      <c r="QO54" s="284">
        <f t="shared" si="150"/>
        <v>53</v>
      </c>
      <c r="QP54" s="284">
        <f t="shared" si="151"/>
        <v>110</v>
      </c>
      <c r="QQ54" s="284">
        <f t="shared" si="152"/>
        <v>0</v>
      </c>
      <c r="QR54" s="284">
        <f t="shared" si="153"/>
        <v>0</v>
      </c>
      <c r="QS54" s="291">
        <f t="shared" si="264"/>
        <v>163</v>
      </c>
      <c r="QT54" s="291">
        <f t="shared" si="265"/>
        <v>0</v>
      </c>
      <c r="QU54" s="284">
        <f t="shared" si="228"/>
        <v>53</v>
      </c>
      <c r="QV54" s="290">
        <f t="shared" si="229"/>
        <v>110</v>
      </c>
      <c r="QW54" s="285">
        <f t="shared" si="155"/>
        <v>163</v>
      </c>
      <c r="QX54" s="285">
        <f t="shared" si="156"/>
        <v>0</v>
      </c>
      <c r="QY54" s="285">
        <f t="shared" si="157"/>
        <v>0</v>
      </c>
      <c r="QZ54" s="285">
        <f t="shared" si="158"/>
        <v>0</v>
      </c>
      <c r="RA54" s="285">
        <f t="shared" si="159"/>
        <v>0</v>
      </c>
      <c r="RB54" s="295">
        <f t="shared" si="160"/>
        <v>0</v>
      </c>
    </row>
    <row r="55" ht="16.35" spans="2:470">
      <c r="B55" s="38"/>
      <c r="C55" s="39" t="s">
        <v>137</v>
      </c>
      <c r="D55" s="122"/>
      <c r="E55" s="86">
        <v>7</v>
      </c>
      <c r="F55" s="86"/>
      <c r="G55" s="86"/>
      <c r="H55" s="123">
        <f t="shared" si="284"/>
        <v>7</v>
      </c>
      <c r="I55" s="86"/>
      <c r="J55" s="86"/>
      <c r="K55" s="86"/>
      <c r="L55" s="122"/>
      <c r="M55" s="156"/>
      <c r="N55" s="86"/>
      <c r="O55" s="86">
        <v>8</v>
      </c>
      <c r="P55" s="86"/>
      <c r="Q55" s="166"/>
      <c r="R55" s="123">
        <f t="shared" si="285"/>
        <v>8</v>
      </c>
      <c r="S55" s="86"/>
      <c r="T55" s="86"/>
      <c r="U55" s="86"/>
      <c r="V55" s="86"/>
      <c r="W55" s="156"/>
      <c r="X55" s="122"/>
      <c r="Y55" s="86"/>
      <c r="Z55" s="86"/>
      <c r="AA55" s="86"/>
      <c r="AB55" s="123">
        <f t="shared" si="286"/>
        <v>0</v>
      </c>
      <c r="AC55" s="86"/>
      <c r="AD55" s="86"/>
      <c r="AE55" s="86"/>
      <c r="AF55" s="86"/>
      <c r="AG55" s="156"/>
      <c r="AH55" s="122"/>
      <c r="AI55" s="86">
        <v>27</v>
      </c>
      <c r="AJ55" s="86"/>
      <c r="AK55" s="86"/>
      <c r="AL55" s="123">
        <f t="shared" si="287"/>
        <v>27</v>
      </c>
      <c r="AM55" s="86"/>
      <c r="AN55" s="86"/>
      <c r="AO55" s="86"/>
      <c r="AP55" s="86"/>
      <c r="AQ55" s="156"/>
      <c r="AR55" s="122"/>
      <c r="AS55" s="86">
        <v>13</v>
      </c>
      <c r="AT55" s="86"/>
      <c r="AU55" s="86"/>
      <c r="AV55" s="123">
        <f t="shared" si="288"/>
        <v>13</v>
      </c>
      <c r="AW55" s="86"/>
      <c r="AX55" s="86"/>
      <c r="AY55" s="86"/>
      <c r="AZ55" s="86"/>
      <c r="BA55" s="156"/>
      <c r="BB55" s="122">
        <v>11</v>
      </c>
      <c r="BC55" s="86">
        <v>18</v>
      </c>
      <c r="BD55" s="86"/>
      <c r="BE55" s="86"/>
      <c r="BF55" s="123">
        <f t="shared" si="289"/>
        <v>29</v>
      </c>
      <c r="BG55" s="86"/>
      <c r="BH55" s="86"/>
      <c r="BI55" s="86"/>
      <c r="BJ55" s="86"/>
      <c r="BK55" s="156"/>
      <c r="BL55" s="122">
        <v>5</v>
      </c>
      <c r="BM55" s="86">
        <v>20</v>
      </c>
      <c r="BN55" s="86"/>
      <c r="BO55" s="86"/>
      <c r="BP55" s="123">
        <f t="shared" si="290"/>
        <v>25</v>
      </c>
      <c r="BQ55" s="86"/>
      <c r="BR55" s="86"/>
      <c r="BS55" s="86"/>
      <c r="BT55" s="86"/>
      <c r="BU55" s="156"/>
      <c r="BV55" s="122">
        <v>14</v>
      </c>
      <c r="BW55" s="86">
        <v>19</v>
      </c>
      <c r="BX55" s="86"/>
      <c r="BY55" s="86"/>
      <c r="BZ55" s="123">
        <f t="shared" si="291"/>
        <v>33</v>
      </c>
      <c r="CA55" s="86"/>
      <c r="CB55" s="86"/>
      <c r="CC55" s="86"/>
      <c r="CD55" s="86"/>
      <c r="CE55" s="156"/>
      <c r="CF55" s="86">
        <v>10</v>
      </c>
      <c r="CG55" s="86">
        <v>18</v>
      </c>
      <c r="CH55" s="86"/>
      <c r="CI55" s="86"/>
      <c r="CJ55" s="123">
        <f>CG55</f>
        <v>18</v>
      </c>
      <c r="CK55" s="86"/>
      <c r="CL55" s="86"/>
      <c r="CM55" s="86"/>
      <c r="CN55" s="86"/>
      <c r="CO55" s="156"/>
      <c r="CP55" s="122"/>
      <c r="CQ55" s="127"/>
      <c r="CR55" s="86"/>
      <c r="CS55" s="166"/>
      <c r="CT55" s="123">
        <f>CP55+CQ55</f>
        <v>0</v>
      </c>
      <c r="CU55" s="86"/>
      <c r="CV55" s="86"/>
      <c r="CW55" s="86"/>
      <c r="CX55" s="86"/>
      <c r="CY55" s="156"/>
      <c r="CZ55" s="122">
        <v>3</v>
      </c>
      <c r="DA55" s="86">
        <v>19</v>
      </c>
      <c r="DB55" s="86"/>
      <c r="DC55" s="86"/>
      <c r="DD55" s="123">
        <f t="shared" ref="DD55:DD68" si="298">CZ55+DA55+DB55+DC55</f>
        <v>22</v>
      </c>
      <c r="DE55" s="86"/>
      <c r="DF55" s="86"/>
      <c r="DG55" s="86"/>
      <c r="DH55" s="86"/>
      <c r="DI55" s="156"/>
      <c r="DJ55" s="122"/>
      <c r="DK55" s="86"/>
      <c r="DL55" s="86"/>
      <c r="DM55" s="86"/>
      <c r="DN55" s="123">
        <f t="shared" si="231"/>
        <v>0</v>
      </c>
      <c r="DO55" s="86"/>
      <c r="DP55" s="86"/>
      <c r="DQ55" s="86"/>
      <c r="DR55" s="86"/>
      <c r="DS55" s="154"/>
      <c r="DT55" s="127"/>
      <c r="DU55" s="86"/>
      <c r="DV55" s="86"/>
      <c r="DW55" s="166"/>
      <c r="DX55" s="123">
        <f t="shared" si="232"/>
        <v>0</v>
      </c>
      <c r="DY55" s="86"/>
      <c r="DZ55" s="86"/>
      <c r="EA55" s="86"/>
      <c r="EB55" s="86"/>
      <c r="EC55" s="154"/>
      <c r="ED55" s="127"/>
      <c r="EE55" s="86"/>
      <c r="EF55" s="86"/>
      <c r="EG55" s="86"/>
      <c r="EH55" s="123">
        <f t="shared" si="233"/>
        <v>0</v>
      </c>
      <c r="EI55" s="86"/>
      <c r="EJ55" s="86"/>
      <c r="EK55" s="86"/>
      <c r="EL55" s="86"/>
      <c r="EM55" s="156"/>
      <c r="EN55" s="122"/>
      <c r="EO55" s="86"/>
      <c r="EP55" s="86"/>
      <c r="EQ55" s="86"/>
      <c r="ER55" s="123">
        <f t="shared" si="234"/>
        <v>0</v>
      </c>
      <c r="ES55" s="86"/>
      <c r="ET55" s="86"/>
      <c r="EU55" s="86"/>
      <c r="EV55" s="122"/>
      <c r="EW55" s="156"/>
      <c r="EX55" s="122"/>
      <c r="EY55" s="86"/>
      <c r="EZ55" s="86"/>
      <c r="FA55" s="86"/>
      <c r="FB55" s="123">
        <f t="shared" si="235"/>
        <v>0</v>
      </c>
      <c r="FC55" s="86"/>
      <c r="FD55" s="86"/>
      <c r="FE55" s="86"/>
      <c r="FF55" s="122"/>
      <c r="FG55" s="156"/>
      <c r="FH55" s="122"/>
      <c r="FI55" s="86"/>
      <c r="FJ55" s="86"/>
      <c r="FK55" s="86"/>
      <c r="FL55" s="123">
        <f t="shared" si="236"/>
        <v>0</v>
      </c>
      <c r="FM55" s="86"/>
      <c r="FN55" s="86"/>
      <c r="FO55" s="86"/>
      <c r="FP55" s="86"/>
      <c r="FQ55" s="156"/>
      <c r="FR55" s="122"/>
      <c r="FS55" s="86"/>
      <c r="FT55" s="86"/>
      <c r="FU55" s="86"/>
      <c r="FV55" s="123">
        <f t="shared" si="237"/>
        <v>0</v>
      </c>
      <c r="FW55" s="86"/>
      <c r="FX55" s="86"/>
      <c r="FY55" s="86"/>
      <c r="FZ55" s="86"/>
      <c r="GA55" s="202"/>
      <c r="GB55" s="125"/>
      <c r="GC55" s="125"/>
      <c r="GD55" s="125"/>
      <c r="GE55" s="167"/>
      <c r="GF55" s="123">
        <f t="shared" si="238"/>
        <v>0</v>
      </c>
      <c r="GG55" s="86"/>
      <c r="GH55" s="86"/>
      <c r="GI55" s="86"/>
      <c r="GJ55" s="86"/>
      <c r="GK55" s="156"/>
      <c r="GL55" s="122"/>
      <c r="GM55" s="86"/>
      <c r="GN55" s="86"/>
      <c r="GO55" s="86"/>
      <c r="GP55" s="216">
        <f t="shared" si="239"/>
        <v>0</v>
      </c>
      <c r="GQ55" s="86"/>
      <c r="GR55" s="86"/>
      <c r="GS55" s="86"/>
      <c r="GT55" s="86"/>
      <c r="GU55" s="156"/>
      <c r="GV55" s="122"/>
      <c r="GW55" s="86"/>
      <c r="GX55" s="86"/>
      <c r="GY55" s="86"/>
      <c r="GZ55" s="123">
        <f t="shared" si="240"/>
        <v>0</v>
      </c>
      <c r="HA55" s="86"/>
      <c r="HB55" s="86"/>
      <c r="HC55" s="86"/>
      <c r="HD55" s="86"/>
      <c r="HE55" s="156"/>
      <c r="HF55" s="122"/>
      <c r="HG55" s="86"/>
      <c r="HH55" s="127"/>
      <c r="HI55" s="223"/>
      <c r="HJ55" s="166">
        <f t="shared" si="241"/>
        <v>0</v>
      </c>
      <c r="HK55" s="86"/>
      <c r="HL55" s="86"/>
      <c r="HM55" s="86"/>
      <c r="HN55" s="86"/>
      <c r="HO55" s="156"/>
      <c r="HP55" s="122"/>
      <c r="HQ55" s="86"/>
      <c r="HR55" s="86"/>
      <c r="HS55" s="86"/>
      <c r="HT55" s="123">
        <f t="shared" si="242"/>
        <v>0</v>
      </c>
      <c r="HU55" s="86"/>
      <c r="HV55" s="86"/>
      <c r="HW55" s="86"/>
      <c r="HX55" s="86"/>
      <c r="HY55" s="156"/>
      <c r="HZ55" s="122"/>
      <c r="IA55" s="86"/>
      <c r="IB55" s="86"/>
      <c r="IC55" s="86"/>
      <c r="ID55" s="123">
        <f t="shared" si="243"/>
        <v>0</v>
      </c>
      <c r="IE55" s="86"/>
      <c r="IF55" s="86"/>
      <c r="IG55" s="86"/>
      <c r="IH55" s="86"/>
      <c r="II55" s="154"/>
      <c r="IJ55" s="127"/>
      <c r="IK55" s="86"/>
      <c r="IL55" s="86"/>
      <c r="IM55" s="166"/>
      <c r="IN55" s="123">
        <f t="shared" si="244"/>
        <v>0</v>
      </c>
      <c r="IO55" s="86"/>
      <c r="IP55" s="86"/>
      <c r="IQ55" s="86"/>
      <c r="IR55" s="86"/>
      <c r="IS55" s="156"/>
      <c r="IT55" s="122"/>
      <c r="IU55" s="86"/>
      <c r="IV55" s="86"/>
      <c r="IW55" s="86"/>
      <c r="IX55" s="123">
        <f t="shared" si="245"/>
        <v>0</v>
      </c>
      <c r="IY55" s="86"/>
      <c r="IZ55" s="86"/>
      <c r="JA55" s="86"/>
      <c r="JB55" s="86"/>
      <c r="JC55" s="156"/>
      <c r="JD55" s="122"/>
      <c r="JE55" s="86"/>
      <c r="JF55" s="86"/>
      <c r="JG55" s="86"/>
      <c r="JH55" s="123">
        <f t="shared" si="196"/>
        <v>0</v>
      </c>
      <c r="JI55" s="86"/>
      <c r="JJ55" s="86"/>
      <c r="JK55" s="86"/>
      <c r="JL55" s="86"/>
      <c r="JM55" s="156"/>
      <c r="JN55" s="122"/>
      <c r="JO55" s="86"/>
      <c r="JP55" s="86"/>
      <c r="JQ55" s="86"/>
      <c r="JR55" s="123">
        <f t="shared" si="246"/>
        <v>0</v>
      </c>
      <c r="JS55" s="86"/>
      <c r="JT55" s="86"/>
      <c r="JU55" s="86"/>
      <c r="JV55" s="86"/>
      <c r="JW55" s="156"/>
      <c r="JX55" s="122"/>
      <c r="JY55" s="86"/>
      <c r="JZ55" s="86">
        <v>0</v>
      </c>
      <c r="KA55" s="86">
        <v>0</v>
      </c>
      <c r="KB55" s="123">
        <f t="shared" si="247"/>
        <v>0</v>
      </c>
      <c r="KC55" s="86"/>
      <c r="KD55" s="86"/>
      <c r="KE55" s="86"/>
      <c r="KF55" s="86"/>
      <c r="KG55" s="156"/>
      <c r="KH55" s="122"/>
      <c r="KI55" s="86"/>
      <c r="KJ55" s="86"/>
      <c r="KK55" s="86"/>
      <c r="KL55" s="123">
        <f t="shared" si="248"/>
        <v>0</v>
      </c>
      <c r="KM55" s="86"/>
      <c r="KN55" s="86"/>
      <c r="KO55" s="86"/>
      <c r="KP55" s="86"/>
      <c r="KQ55" s="156"/>
      <c r="KR55" s="122"/>
      <c r="KS55" s="86"/>
      <c r="KT55" s="86"/>
      <c r="KU55" s="86"/>
      <c r="KV55" s="123">
        <f t="shared" si="249"/>
        <v>0</v>
      </c>
      <c r="KW55" s="86"/>
      <c r="KX55" s="86"/>
      <c r="KY55" s="86"/>
      <c r="KZ55" s="86"/>
      <c r="LA55" s="156"/>
      <c r="LB55" s="122"/>
      <c r="LC55" s="86"/>
      <c r="LD55" s="86"/>
      <c r="LE55" s="86"/>
      <c r="LF55" s="123">
        <f t="shared" si="250"/>
        <v>0</v>
      </c>
      <c r="LG55" s="86"/>
      <c r="LH55" s="86"/>
      <c r="LI55" s="86"/>
      <c r="LJ55" s="86"/>
      <c r="LK55" s="156"/>
      <c r="LL55" s="122"/>
      <c r="LM55" s="86"/>
      <c r="LN55" s="86"/>
      <c r="LO55" s="86"/>
      <c r="LP55" s="123">
        <f t="shared" si="251"/>
        <v>0</v>
      </c>
      <c r="LQ55" s="86"/>
      <c r="LR55" s="86"/>
      <c r="LS55" s="86"/>
      <c r="LT55" s="86"/>
      <c r="LU55" s="202"/>
      <c r="LV55" s="127"/>
      <c r="LW55" s="86"/>
      <c r="LX55" s="86"/>
      <c r="LY55" s="86"/>
      <c r="LZ55" s="123">
        <f t="shared" si="252"/>
        <v>0</v>
      </c>
      <c r="MA55" s="86"/>
      <c r="MB55" s="86"/>
      <c r="MC55" s="86"/>
      <c r="MD55" s="86"/>
      <c r="ME55" s="154"/>
      <c r="MF55" s="122"/>
      <c r="MG55" s="86"/>
      <c r="MH55" s="86"/>
      <c r="MI55" s="86"/>
      <c r="MJ55" s="123">
        <f t="shared" si="253"/>
        <v>0</v>
      </c>
      <c r="MK55" s="86"/>
      <c r="ML55" s="86"/>
      <c r="MM55" s="86"/>
      <c r="MN55" s="86"/>
      <c r="MO55" s="156"/>
      <c r="MP55" s="86"/>
      <c r="MQ55" s="86"/>
      <c r="MR55" s="86"/>
      <c r="MS55" s="86"/>
      <c r="MT55" s="123">
        <f t="shared" si="254"/>
        <v>0</v>
      </c>
      <c r="MU55" s="86"/>
      <c r="MV55" s="86"/>
      <c r="MW55" s="86"/>
      <c r="MX55" s="86"/>
      <c r="MY55" s="156"/>
      <c r="MZ55" s="122"/>
      <c r="NA55" s="86"/>
      <c r="NB55" s="86"/>
      <c r="NC55" s="86"/>
      <c r="ND55" s="123">
        <f t="shared" si="255"/>
        <v>0</v>
      </c>
      <c r="NE55" s="86"/>
      <c r="NF55" s="86"/>
      <c r="NG55" s="86"/>
      <c r="NH55" s="86"/>
      <c r="NI55" s="156"/>
      <c r="NJ55" s="122"/>
      <c r="NK55" s="86"/>
      <c r="NL55" s="86"/>
      <c r="NM55" s="86"/>
      <c r="NN55" s="123">
        <f t="shared" si="256"/>
        <v>0</v>
      </c>
      <c r="NO55" s="86"/>
      <c r="NP55" s="86"/>
      <c r="NQ55" s="86"/>
      <c r="NR55" s="86"/>
      <c r="NS55" s="156"/>
      <c r="NT55" s="122"/>
      <c r="NU55" s="86"/>
      <c r="NV55" s="86"/>
      <c r="NW55" s="86"/>
      <c r="NX55" s="168">
        <f t="shared" si="257"/>
        <v>0</v>
      </c>
      <c r="NY55" s="86"/>
      <c r="NZ55" s="86"/>
      <c r="OA55" s="86"/>
      <c r="OB55" s="86"/>
      <c r="OC55" s="156"/>
      <c r="OD55" s="122"/>
      <c r="OE55" s="86"/>
      <c r="OF55" s="86"/>
      <c r="OG55" s="86"/>
      <c r="OH55" s="123">
        <f t="shared" si="258"/>
        <v>0</v>
      </c>
      <c r="OI55" s="86"/>
      <c r="OJ55" s="86"/>
      <c r="OK55" s="86"/>
      <c r="OL55" s="86"/>
      <c r="OM55" s="156"/>
      <c r="ON55" s="122"/>
      <c r="OO55" s="86"/>
      <c r="OP55" s="86"/>
      <c r="OQ55" s="86"/>
      <c r="OR55" s="123">
        <f t="shared" si="259"/>
        <v>0</v>
      </c>
      <c r="OS55" s="86"/>
      <c r="OT55" s="86"/>
      <c r="OU55" s="86"/>
      <c r="OV55" s="86"/>
      <c r="OW55" s="156"/>
      <c r="OX55" s="122"/>
      <c r="OY55" s="86"/>
      <c r="OZ55" s="86"/>
      <c r="PA55" s="86"/>
      <c r="PB55" s="123">
        <f t="shared" si="260"/>
        <v>0</v>
      </c>
      <c r="PC55" s="86"/>
      <c r="PD55" s="86"/>
      <c r="PE55" s="86"/>
      <c r="PF55" s="86"/>
      <c r="PG55" s="156"/>
      <c r="PH55" s="122"/>
      <c r="PI55" s="86"/>
      <c r="PJ55" s="86"/>
      <c r="PK55" s="86"/>
      <c r="PL55" s="123">
        <f t="shared" si="261"/>
        <v>0</v>
      </c>
      <c r="PM55" s="86"/>
      <c r="PN55" s="86"/>
      <c r="PO55" s="86"/>
      <c r="PP55" s="86"/>
      <c r="PQ55" s="156"/>
      <c r="PR55" s="122"/>
      <c r="PS55" s="86"/>
      <c r="PT55" s="86"/>
      <c r="PU55" s="86"/>
      <c r="PV55" s="123">
        <f t="shared" si="262"/>
        <v>0</v>
      </c>
      <c r="PW55" s="86"/>
      <c r="PX55" s="86"/>
      <c r="PY55" s="86"/>
      <c r="PZ55" s="86"/>
      <c r="QA55" s="156"/>
      <c r="QB55" s="122"/>
      <c r="QC55" s="86"/>
      <c r="QD55" s="86"/>
      <c r="QE55" s="86"/>
      <c r="QF55" s="123">
        <f t="shared" si="263"/>
        <v>0</v>
      </c>
      <c r="QG55" s="86"/>
      <c r="QH55" s="86"/>
      <c r="QI55" s="86"/>
      <c r="QJ55" s="86"/>
      <c r="QK55" s="156"/>
      <c r="QL55" s="268"/>
      <c r="QM55" s="268"/>
      <c r="QN55" s="268"/>
      <c r="QO55" s="284">
        <f t="shared" si="150"/>
        <v>43</v>
      </c>
      <c r="QP55" s="284">
        <f t="shared" si="151"/>
        <v>149</v>
      </c>
      <c r="QQ55" s="284">
        <f t="shared" si="152"/>
        <v>0</v>
      </c>
      <c r="QR55" s="284">
        <f t="shared" si="153"/>
        <v>0</v>
      </c>
      <c r="QS55" s="291">
        <f t="shared" si="264"/>
        <v>192</v>
      </c>
      <c r="QT55" s="291">
        <f t="shared" si="265"/>
        <v>0</v>
      </c>
      <c r="QU55" s="284">
        <f t="shared" si="228"/>
        <v>43</v>
      </c>
      <c r="QV55" s="290">
        <f t="shared" si="229"/>
        <v>149</v>
      </c>
      <c r="QW55" s="285">
        <f t="shared" si="155"/>
        <v>192</v>
      </c>
      <c r="QX55" s="285">
        <f t="shared" si="156"/>
        <v>0</v>
      </c>
      <c r="QY55" s="285">
        <f t="shared" si="157"/>
        <v>0</v>
      </c>
      <c r="QZ55" s="285">
        <f t="shared" si="158"/>
        <v>0</v>
      </c>
      <c r="RA55" s="285">
        <f t="shared" si="159"/>
        <v>0</v>
      </c>
      <c r="RB55" s="295">
        <f t="shared" si="160"/>
        <v>0</v>
      </c>
    </row>
    <row r="56" s="93" customFormat="1" ht="16.35" spans="2:470">
      <c r="B56" s="35" t="s">
        <v>102</v>
      </c>
      <c r="C56" s="137"/>
      <c r="D56" s="120">
        <f>D57+D58+D59+D60</f>
        <v>39</v>
      </c>
      <c r="E56" s="120">
        <f>E57+E58+E59+E60</f>
        <v>7</v>
      </c>
      <c r="F56" s="120">
        <f>F57+F58+F59+F60</f>
        <v>0</v>
      </c>
      <c r="G56" s="120">
        <f>G57+G58+G59+G60</f>
        <v>0</v>
      </c>
      <c r="H56" s="121">
        <f>H57+H58+H59+H60</f>
        <v>46</v>
      </c>
      <c r="I56" s="120"/>
      <c r="J56" s="120"/>
      <c r="K56" s="120"/>
      <c r="L56" s="119"/>
      <c r="M56" s="153"/>
      <c r="N56" s="120">
        <f t="shared" ref="N56:R56" si="299">N57+N58+N59+N60</f>
        <v>85</v>
      </c>
      <c r="O56" s="120">
        <f t="shared" si="299"/>
        <v>15</v>
      </c>
      <c r="P56" s="120">
        <f t="shared" si="299"/>
        <v>0</v>
      </c>
      <c r="Q56" s="120">
        <f t="shared" si="299"/>
        <v>0</v>
      </c>
      <c r="R56" s="121">
        <f t="shared" si="299"/>
        <v>100</v>
      </c>
      <c r="S56" s="120"/>
      <c r="T56" s="120"/>
      <c r="U56" s="120"/>
      <c r="V56" s="120"/>
      <c r="W56" s="170"/>
      <c r="X56" s="120">
        <f t="shared" ref="X56:AB56" si="300">X57+X58+X59+X60</f>
        <v>61</v>
      </c>
      <c r="Y56" s="120">
        <f t="shared" si="300"/>
        <v>37</v>
      </c>
      <c r="Z56" s="120">
        <f t="shared" si="300"/>
        <v>0</v>
      </c>
      <c r="AA56" s="120">
        <f t="shared" si="300"/>
        <v>0</v>
      </c>
      <c r="AB56" s="121">
        <f t="shared" si="300"/>
        <v>98</v>
      </c>
      <c r="AC56" s="120"/>
      <c r="AD56" s="120"/>
      <c r="AE56" s="120"/>
      <c r="AF56" s="120"/>
      <c r="AG56" s="153"/>
      <c r="AH56" s="119">
        <f t="shared" ref="AH56:AL56" si="301">AH57+AH58+AH59+AH60</f>
        <v>49</v>
      </c>
      <c r="AI56" s="120">
        <f t="shared" si="301"/>
        <v>53</v>
      </c>
      <c r="AJ56" s="120">
        <f t="shared" si="301"/>
        <v>0</v>
      </c>
      <c r="AK56" s="120">
        <f t="shared" si="301"/>
        <v>0</v>
      </c>
      <c r="AL56" s="121">
        <f t="shared" si="301"/>
        <v>102</v>
      </c>
      <c r="AM56" s="126"/>
      <c r="AN56" s="120"/>
      <c r="AO56" s="120"/>
      <c r="AP56" s="120"/>
      <c r="AQ56" s="170"/>
      <c r="AR56" s="120">
        <f t="shared" ref="AR56:AV56" si="302">AR57+AR58+AR59+AR60</f>
        <v>41</v>
      </c>
      <c r="AS56" s="120">
        <f t="shared" si="302"/>
        <v>60</v>
      </c>
      <c r="AT56" s="120">
        <f t="shared" si="302"/>
        <v>0</v>
      </c>
      <c r="AU56" s="120">
        <f t="shared" si="302"/>
        <v>0</v>
      </c>
      <c r="AV56" s="121">
        <f t="shared" si="302"/>
        <v>101</v>
      </c>
      <c r="AW56" s="120"/>
      <c r="AX56" s="120"/>
      <c r="AY56" s="120"/>
      <c r="AZ56" s="120"/>
      <c r="BA56" s="153"/>
      <c r="BB56" s="120">
        <f t="shared" ref="BB56:BF56" si="303">BB57+BB58+BB59+BB60</f>
        <v>43</v>
      </c>
      <c r="BC56" s="120">
        <f t="shared" si="303"/>
        <v>51</v>
      </c>
      <c r="BD56" s="120">
        <f t="shared" si="303"/>
        <v>0</v>
      </c>
      <c r="BE56" s="120">
        <f t="shared" si="303"/>
        <v>0</v>
      </c>
      <c r="BF56" s="121">
        <f t="shared" si="303"/>
        <v>94</v>
      </c>
      <c r="BG56" s="120"/>
      <c r="BH56" s="120"/>
      <c r="BI56" s="120"/>
      <c r="BJ56" s="120"/>
      <c r="BK56" s="153"/>
      <c r="BL56" s="119">
        <f t="shared" ref="BL56:BP56" si="304">BL57+BL58+BL59+BL60</f>
        <v>65</v>
      </c>
      <c r="BM56" s="120">
        <f t="shared" si="304"/>
        <v>35</v>
      </c>
      <c r="BN56" s="120">
        <f t="shared" si="304"/>
        <v>0</v>
      </c>
      <c r="BO56" s="120">
        <f t="shared" si="304"/>
        <v>0</v>
      </c>
      <c r="BP56" s="121">
        <f t="shared" si="304"/>
        <v>100</v>
      </c>
      <c r="BQ56" s="120"/>
      <c r="BR56" s="120"/>
      <c r="BS56" s="120"/>
      <c r="BT56" s="120"/>
      <c r="BU56" s="176"/>
      <c r="BV56" s="126">
        <f>BV57+BV58+BV59+BV60</f>
        <v>59</v>
      </c>
      <c r="BW56" s="120">
        <f>BW57+BW58</f>
        <v>75</v>
      </c>
      <c r="BX56" s="120"/>
      <c r="BY56" s="165"/>
      <c r="BZ56" s="121">
        <f t="shared" si="291"/>
        <v>134</v>
      </c>
      <c r="CA56" s="120"/>
      <c r="CB56" s="120"/>
      <c r="CC56" s="120"/>
      <c r="CD56" s="120"/>
      <c r="CE56" s="153"/>
      <c r="CF56" s="119">
        <f>CF57+CF58+CF59+CF60</f>
        <v>73</v>
      </c>
      <c r="CG56" s="120">
        <f>CG57+CG58</f>
        <v>51</v>
      </c>
      <c r="CH56" s="120"/>
      <c r="CI56" s="120"/>
      <c r="CJ56" s="121">
        <f>CF56+CG56</f>
        <v>124</v>
      </c>
      <c r="CK56" s="120"/>
      <c r="CL56" s="120"/>
      <c r="CM56" s="120"/>
      <c r="CN56" s="120"/>
      <c r="CO56" s="176"/>
      <c r="CP56" s="126">
        <f>CP57+CP58+CP59+CP60</f>
        <v>69</v>
      </c>
      <c r="CQ56" s="126">
        <f>CQ57+CQ58</f>
        <v>51</v>
      </c>
      <c r="CR56" s="120"/>
      <c r="CS56" s="165"/>
      <c r="CT56" s="184">
        <f>CP56+CQ56</f>
        <v>120</v>
      </c>
      <c r="CU56" s="126"/>
      <c r="CV56" s="120"/>
      <c r="CW56" s="120"/>
      <c r="CX56" s="120"/>
      <c r="CY56" s="176"/>
      <c r="CZ56" s="126">
        <f>CZ57+CZ58+CZ59+CZ60</f>
        <v>72</v>
      </c>
      <c r="DA56" s="120">
        <f>DA57+DA58+DA59+DA60</f>
        <v>40</v>
      </c>
      <c r="DB56" s="120">
        <f>DB57+DB58+DB59+DB60</f>
        <v>0</v>
      </c>
      <c r="DC56" s="165">
        <f>DC57+DC58+DC59+DC60</f>
        <v>0</v>
      </c>
      <c r="DD56" s="186">
        <f t="shared" si="298"/>
        <v>112</v>
      </c>
      <c r="DE56" s="120"/>
      <c r="DF56" s="120"/>
      <c r="DG56" s="120"/>
      <c r="DH56" s="120"/>
      <c r="DI56" s="153"/>
      <c r="DJ56" s="119">
        <f>DJ57+DJ58+DJ59+DJ60</f>
        <v>0</v>
      </c>
      <c r="DK56" s="120">
        <f>DK57+DK58+DK59+DK60</f>
        <v>0</v>
      </c>
      <c r="DL56" s="120">
        <f>DL57+DL58+DL59+DL60</f>
        <v>0</v>
      </c>
      <c r="DM56" s="120">
        <f>DM57+DM58+DM59+DM60</f>
        <v>0</v>
      </c>
      <c r="DN56" s="121">
        <f t="shared" si="231"/>
        <v>0</v>
      </c>
      <c r="DO56" s="120">
        <f>DO57</f>
        <v>0</v>
      </c>
      <c r="DP56" s="120"/>
      <c r="DQ56" s="120"/>
      <c r="DR56" s="120"/>
      <c r="DS56" s="176"/>
      <c r="DT56" s="126">
        <f>DT57+DT59+DT62+DT60+DT63+DT64+DT58</f>
        <v>0</v>
      </c>
      <c r="DU56" s="120">
        <f>DU63+DU58</f>
        <v>0</v>
      </c>
      <c r="DV56" s="120"/>
      <c r="DW56" s="165"/>
      <c r="DX56" s="121">
        <f>DX57+DX58+DX59+DX60</f>
        <v>0</v>
      </c>
      <c r="DY56" s="120"/>
      <c r="DZ56" s="120"/>
      <c r="EA56" s="120"/>
      <c r="EB56" s="120"/>
      <c r="EC56" s="176"/>
      <c r="ED56" s="126">
        <f>ED57+ED58+ED59+ED60</f>
        <v>0</v>
      </c>
      <c r="EE56" s="120">
        <f>EE57+EE58+EE59+EE60</f>
        <v>0</v>
      </c>
      <c r="EF56" s="120">
        <f>EF57+EF58+EF59+EF60</f>
        <v>0</v>
      </c>
      <c r="EG56" s="120">
        <f>EG57+EG58+EG59+EG60</f>
        <v>0</v>
      </c>
      <c r="EH56" s="121">
        <f t="shared" si="233"/>
        <v>0</v>
      </c>
      <c r="EI56" s="120"/>
      <c r="EJ56" s="120"/>
      <c r="EK56" s="120"/>
      <c r="EL56" s="120"/>
      <c r="EM56" s="176"/>
      <c r="EN56" s="126">
        <f>EN57+EN58+EN59+EN60</f>
        <v>0</v>
      </c>
      <c r="EO56" s="120">
        <f>EO57+EO58+EO59+EO60</f>
        <v>0</v>
      </c>
      <c r="EP56" s="120">
        <f>EP57+EP58+EP59+EP60</f>
        <v>0</v>
      </c>
      <c r="EQ56" s="165">
        <f>EQ57+EQ58+EQ59+EQ60</f>
        <v>0</v>
      </c>
      <c r="ER56" s="186">
        <f t="shared" si="234"/>
        <v>0</v>
      </c>
      <c r="ES56" s="120"/>
      <c r="ET56" s="120"/>
      <c r="EU56" s="120"/>
      <c r="EV56" s="119"/>
      <c r="EW56" s="153"/>
      <c r="EX56" s="126">
        <f>EX57+EX58+EX59+EX60</f>
        <v>0</v>
      </c>
      <c r="EY56" s="120">
        <f>EY57+EY58+EY59+EY60</f>
        <v>0</v>
      </c>
      <c r="EZ56" s="120">
        <f>EZ57+EZ58+EZ59+EZ60</f>
        <v>0</v>
      </c>
      <c r="FA56" s="165">
        <f>FA57+FA58+FA59+FA60</f>
        <v>0</v>
      </c>
      <c r="FB56" s="186">
        <f t="shared" si="235"/>
        <v>0</v>
      </c>
      <c r="FC56" s="120"/>
      <c r="FD56" s="120"/>
      <c r="FE56" s="120"/>
      <c r="FF56" s="119"/>
      <c r="FG56" s="153"/>
      <c r="FH56" s="119">
        <f>FH57+FH58+FH59+FH60</f>
        <v>0</v>
      </c>
      <c r="FI56" s="120">
        <f>FI57+FI58+FI59+FI60</f>
        <v>0</v>
      </c>
      <c r="FJ56" s="120">
        <f>FJ57+FJ58+FJ59+FJ60</f>
        <v>0</v>
      </c>
      <c r="FK56" s="120">
        <f>FK57+FK58+FK59+FK60</f>
        <v>0</v>
      </c>
      <c r="FL56" s="121">
        <f t="shared" si="236"/>
        <v>0</v>
      </c>
      <c r="FM56" s="120"/>
      <c r="FN56" s="120"/>
      <c r="FO56" s="120"/>
      <c r="FP56" s="126"/>
      <c r="FQ56" s="153"/>
      <c r="FR56" s="119">
        <f>FR57+FR58+FR59+FR60</f>
        <v>0</v>
      </c>
      <c r="FS56" s="120">
        <f>FS57+FS58+FS59+FS60</f>
        <v>0</v>
      </c>
      <c r="FT56" s="120">
        <f>FT57+FT58+FT59+FT60</f>
        <v>0</v>
      </c>
      <c r="FU56" s="120">
        <f>FU57+FU58+FU59+FU60</f>
        <v>0</v>
      </c>
      <c r="FV56" s="121">
        <f t="shared" si="237"/>
        <v>0</v>
      </c>
      <c r="FW56" s="120"/>
      <c r="FX56" s="120"/>
      <c r="FY56" s="120"/>
      <c r="FZ56" s="120"/>
      <c r="GA56" s="201"/>
      <c r="GB56" s="120">
        <f>GB57+GB58+GB59+GB60</f>
        <v>0</v>
      </c>
      <c r="GC56" s="120">
        <f>GC57+GC58+GC59+GC60</f>
        <v>0</v>
      </c>
      <c r="GD56" s="120">
        <f>GD57+GD58+GD59+GD60</f>
        <v>0</v>
      </c>
      <c r="GE56" s="165">
        <f>GE57+GE58+GE59+GE60</f>
        <v>0</v>
      </c>
      <c r="GF56" s="121">
        <f t="shared" si="238"/>
        <v>0</v>
      </c>
      <c r="GG56" s="120"/>
      <c r="GH56" s="120"/>
      <c r="GI56" s="120"/>
      <c r="GJ56" s="120"/>
      <c r="GK56" s="176"/>
      <c r="GL56" s="157">
        <f>GL57+GL58+GL59+GL60</f>
        <v>0</v>
      </c>
      <c r="GM56" s="159">
        <f>GM57+GM58+GM59+GM60</f>
        <v>0</v>
      </c>
      <c r="GN56" s="159">
        <f>GN57+GN58+GN59+GN60</f>
        <v>0</v>
      </c>
      <c r="GO56" s="221">
        <f>GO57+GO58+GO59+GO60</f>
        <v>0</v>
      </c>
      <c r="GP56" s="222">
        <f t="shared" si="239"/>
        <v>0</v>
      </c>
      <c r="GQ56" s="120"/>
      <c r="GR56" s="120"/>
      <c r="GS56" s="120"/>
      <c r="GT56" s="120"/>
      <c r="GU56" s="153"/>
      <c r="GV56" s="119">
        <f>GV57+GV58+GV59+GV60</f>
        <v>0</v>
      </c>
      <c r="GW56" s="120">
        <f>GW57+GW58+GW59+GW60</f>
        <v>0</v>
      </c>
      <c r="GX56" s="120">
        <f>GX57+GX58+GX59+GX60</f>
        <v>0</v>
      </c>
      <c r="GY56" s="120">
        <f>GY57+GY58+GY59+GY60</f>
        <v>0</v>
      </c>
      <c r="GZ56" s="121">
        <f t="shared" si="240"/>
        <v>0</v>
      </c>
      <c r="HA56" s="120"/>
      <c r="HB56" s="120"/>
      <c r="HC56" s="120"/>
      <c r="HD56" s="120"/>
      <c r="HE56" s="176"/>
      <c r="HF56" s="126">
        <f>HF57+HF58+HF59+HF60</f>
        <v>0</v>
      </c>
      <c r="HG56" s="120">
        <f>HG57+HG58+HG59+HG60</f>
        <v>0</v>
      </c>
      <c r="HH56" s="126">
        <f>HH57+HH58+HH59+HH60</f>
        <v>0</v>
      </c>
      <c r="HI56" s="226">
        <f>HI57+HI58+HI59+HI60</f>
        <v>0</v>
      </c>
      <c r="HJ56" s="186">
        <f t="shared" si="241"/>
        <v>0</v>
      </c>
      <c r="HK56" s="120"/>
      <c r="HL56" s="120"/>
      <c r="HM56" s="120"/>
      <c r="HN56" s="120"/>
      <c r="HO56" s="153"/>
      <c r="HP56" s="119">
        <f>HP57+HP58+HP59+HP60</f>
        <v>0</v>
      </c>
      <c r="HQ56" s="120">
        <f>HQ57+HQ58+HQ59+HQ60</f>
        <v>0</v>
      </c>
      <c r="HR56" s="126">
        <f>HR57+HR58+HR59+HR60</f>
        <v>0</v>
      </c>
      <c r="HS56" s="165">
        <f>HS57+HS58+HS59+HS60</f>
        <v>0</v>
      </c>
      <c r="HT56" s="121">
        <f t="shared" si="242"/>
        <v>0</v>
      </c>
      <c r="HU56" s="120"/>
      <c r="HV56" s="120"/>
      <c r="HW56" s="120"/>
      <c r="HX56" s="120"/>
      <c r="HY56" s="153"/>
      <c r="HZ56" s="119">
        <f>HZ57+HZ58+HZ59+HZ60</f>
        <v>0</v>
      </c>
      <c r="IA56" s="120">
        <f>IA57+IA58+IA59+IA60</f>
        <v>0</v>
      </c>
      <c r="IB56" s="120">
        <f>IB57+IB58+IB59+IB60</f>
        <v>0</v>
      </c>
      <c r="IC56" s="120">
        <f>IC57+IC58+IC59+IC60</f>
        <v>0</v>
      </c>
      <c r="ID56" s="121">
        <f t="shared" si="243"/>
        <v>0</v>
      </c>
      <c r="IE56" s="120"/>
      <c r="IF56" s="120"/>
      <c r="IG56" s="120"/>
      <c r="IH56" s="120"/>
      <c r="II56" s="176"/>
      <c r="IJ56" s="126">
        <f>IJ57+IJ58+IJ59+IJ60</f>
        <v>0</v>
      </c>
      <c r="IK56" s="120">
        <f>IK57+IK58+IK59+IK60</f>
        <v>0</v>
      </c>
      <c r="IL56" s="120">
        <f>IL57+IL58+IL59+IL60</f>
        <v>0</v>
      </c>
      <c r="IM56" s="165">
        <f>IM57+IM58+IM59+IM60</f>
        <v>0</v>
      </c>
      <c r="IN56" s="121">
        <f t="shared" si="244"/>
        <v>0</v>
      </c>
      <c r="IO56" s="120">
        <f>IO60</f>
        <v>0</v>
      </c>
      <c r="IP56" s="120"/>
      <c r="IQ56" s="120"/>
      <c r="IR56" s="120"/>
      <c r="IS56" s="153"/>
      <c r="IT56" s="119">
        <f>IT57+IT58+IT59+IT60</f>
        <v>0</v>
      </c>
      <c r="IU56" s="120">
        <f>IU57+IU58+IU59+IU60</f>
        <v>0</v>
      </c>
      <c r="IV56" s="120">
        <f>IV57+IV58+IV59+IV60</f>
        <v>0</v>
      </c>
      <c r="IW56" s="120">
        <f>IW57+IW58+IW59+IW60</f>
        <v>0</v>
      </c>
      <c r="IX56" s="121">
        <f t="shared" si="245"/>
        <v>0</v>
      </c>
      <c r="IY56" s="120"/>
      <c r="IZ56" s="120"/>
      <c r="JA56" s="120"/>
      <c r="JB56" s="120"/>
      <c r="JC56" s="153"/>
      <c r="JD56" s="119">
        <f>JD57+JD58+JD59+JD60</f>
        <v>0</v>
      </c>
      <c r="JE56" s="120">
        <f>JE57+JE58+JE59+JE60</f>
        <v>0</v>
      </c>
      <c r="JF56" s="120">
        <f>JF57+JF58+JF59+JF60</f>
        <v>0</v>
      </c>
      <c r="JG56" s="120">
        <f>JG57+JG58+JG59+JG60</f>
        <v>0</v>
      </c>
      <c r="JH56" s="121">
        <f t="shared" si="196"/>
        <v>0</v>
      </c>
      <c r="JI56" s="120"/>
      <c r="JJ56" s="120"/>
      <c r="JK56" s="120"/>
      <c r="JL56" s="120"/>
      <c r="JM56" s="176"/>
      <c r="JN56" s="157">
        <f>JN57+JN58+JN59+JN60</f>
        <v>0</v>
      </c>
      <c r="JO56" s="159">
        <f>JO57+JO58+JO59+JO60</f>
        <v>0</v>
      </c>
      <c r="JP56" s="159">
        <f>JP57+JP58+JP59+JP60</f>
        <v>0</v>
      </c>
      <c r="JQ56" s="221">
        <f>JQ57+JQ58+JQ59+JQ60</f>
        <v>0</v>
      </c>
      <c r="JR56" s="186">
        <f t="shared" si="246"/>
        <v>0</v>
      </c>
      <c r="JS56" s="120"/>
      <c r="JT56" s="120"/>
      <c r="JU56" s="120"/>
      <c r="JV56" s="120"/>
      <c r="JW56" s="153"/>
      <c r="JX56" s="119">
        <f>JX57+JX58+JX59+JX60</f>
        <v>0</v>
      </c>
      <c r="JY56" s="120">
        <f>JY57+JY58+JY59+JY60</f>
        <v>0</v>
      </c>
      <c r="JZ56" s="120">
        <f>JZ57+JZ58+JZ59+JZ60</f>
        <v>0</v>
      </c>
      <c r="KA56" s="120">
        <f>KA57+KA58+KA59+KA60</f>
        <v>0</v>
      </c>
      <c r="KB56" s="121">
        <f t="shared" si="247"/>
        <v>0</v>
      </c>
      <c r="KC56" s="120"/>
      <c r="KD56" s="120"/>
      <c r="KE56" s="120"/>
      <c r="KF56" s="120"/>
      <c r="KG56" s="153"/>
      <c r="KH56" s="119">
        <f>KH57+KH58+KH59+KH60</f>
        <v>0</v>
      </c>
      <c r="KI56" s="120">
        <f>KI57+KI58+KI59+KI60</f>
        <v>0</v>
      </c>
      <c r="KJ56" s="120">
        <f>KJ57+KJ58+KJ59+KJ60</f>
        <v>0</v>
      </c>
      <c r="KK56" s="120">
        <f>KK57+KK58+KK59+KK60</f>
        <v>0</v>
      </c>
      <c r="KL56" s="121">
        <f t="shared" si="248"/>
        <v>0</v>
      </c>
      <c r="KM56" s="120"/>
      <c r="KN56" s="120"/>
      <c r="KO56" s="120"/>
      <c r="KP56" s="120"/>
      <c r="KQ56" s="153"/>
      <c r="KR56" s="119">
        <f>KR57+KR58+KR59+KR60</f>
        <v>0</v>
      </c>
      <c r="KS56" s="120">
        <f>KS57+KS58+KS59+KS60</f>
        <v>0</v>
      </c>
      <c r="KT56" s="120">
        <f>KT57+KT58+KT59+KT60</f>
        <v>0</v>
      </c>
      <c r="KU56" s="120">
        <f>KU57+KU58+KU59+KU60</f>
        <v>0</v>
      </c>
      <c r="KV56" s="121">
        <f t="shared" si="249"/>
        <v>0</v>
      </c>
      <c r="KW56" s="120"/>
      <c r="KX56" s="120"/>
      <c r="KY56" s="120"/>
      <c r="KZ56" s="120"/>
      <c r="LA56" s="153"/>
      <c r="LB56" s="119">
        <f>LB57+LB58+LB59+LB60</f>
        <v>0</v>
      </c>
      <c r="LC56" s="120">
        <f>LC57+LC58+LC59+LC60</f>
        <v>0</v>
      </c>
      <c r="LD56" s="120">
        <f>LD57+LD58+LD59+LD60</f>
        <v>0</v>
      </c>
      <c r="LE56" s="120">
        <f>LE57+LE58+LE59+LE60</f>
        <v>0</v>
      </c>
      <c r="LF56" s="121">
        <f t="shared" si="250"/>
        <v>0</v>
      </c>
      <c r="LG56" s="120"/>
      <c r="LH56" s="120"/>
      <c r="LI56" s="120"/>
      <c r="LJ56" s="120"/>
      <c r="LK56" s="153"/>
      <c r="LL56" s="119">
        <f>LL57+LL58+LL59+LL60</f>
        <v>0</v>
      </c>
      <c r="LM56" s="120">
        <f>LM57+LM58+LM59+LM60</f>
        <v>0</v>
      </c>
      <c r="LN56" s="120">
        <f>LN57+LN58+LN59+LN60</f>
        <v>0</v>
      </c>
      <c r="LO56" s="120">
        <f>LO57+LO58+LO59+LO60</f>
        <v>0</v>
      </c>
      <c r="LP56" s="121">
        <f t="shared" si="251"/>
        <v>0</v>
      </c>
      <c r="LQ56" s="120"/>
      <c r="LR56" s="120"/>
      <c r="LS56" s="120"/>
      <c r="LT56" s="120"/>
      <c r="LU56" s="201"/>
      <c r="LV56" s="126">
        <f>LV57+LV58+LV59+LV60</f>
        <v>0</v>
      </c>
      <c r="LW56" s="120">
        <f>LW57+LW58+LW59+LW60</f>
        <v>0</v>
      </c>
      <c r="LX56" s="120">
        <f>LX57+LX58+LX59+LX60</f>
        <v>0</v>
      </c>
      <c r="LY56" s="165">
        <f>LY57+LY58+LY59+LY60</f>
        <v>0</v>
      </c>
      <c r="LZ56" s="121">
        <f t="shared" si="252"/>
        <v>0</v>
      </c>
      <c r="MA56" s="120"/>
      <c r="MB56" s="120"/>
      <c r="MC56" s="120"/>
      <c r="MD56" s="120"/>
      <c r="ME56" s="176"/>
      <c r="MF56" s="119">
        <f>MF57+MF58+MF59+MF60</f>
        <v>0</v>
      </c>
      <c r="MG56" s="120">
        <f>MG57+MG58+MG59+MG60</f>
        <v>0</v>
      </c>
      <c r="MH56" s="120">
        <f>MH57+MH58+MH59+MH60</f>
        <v>0</v>
      </c>
      <c r="MI56" s="120">
        <f>MI57+MI58+MI59+MI60</f>
        <v>0</v>
      </c>
      <c r="MJ56" s="121">
        <f t="shared" si="253"/>
        <v>0</v>
      </c>
      <c r="MK56" s="120"/>
      <c r="ML56" s="120"/>
      <c r="MM56" s="120"/>
      <c r="MN56" s="120"/>
      <c r="MO56" s="153">
        <f>IF(MJ56=0,0,(MK56+ML56+MM56+MN56)/MJ56)</f>
        <v>0</v>
      </c>
      <c r="MP56" s="120">
        <f>MP57+MP58+MP59+MP60</f>
        <v>0</v>
      </c>
      <c r="MQ56" s="120">
        <f>MQ57+MQ58+MQ59+MQ60</f>
        <v>0</v>
      </c>
      <c r="MR56" s="120">
        <f>MR57+MR58+MR59+MR60</f>
        <v>0</v>
      </c>
      <c r="MS56" s="120">
        <f>MS57+MS58+MS59+MS60</f>
        <v>0</v>
      </c>
      <c r="MT56" s="121">
        <f t="shared" si="254"/>
        <v>0</v>
      </c>
      <c r="MU56" s="120"/>
      <c r="MV56" s="120"/>
      <c r="MW56" s="120"/>
      <c r="MX56" s="120"/>
      <c r="MY56" s="153"/>
      <c r="MZ56" s="119">
        <f>MZ57+MZ58+MZ59+MZ60</f>
        <v>0</v>
      </c>
      <c r="NA56" s="120">
        <f>NA57+NA58+NA59+NA60</f>
        <v>0</v>
      </c>
      <c r="NB56" s="120">
        <f>NB57+NB58+NB59+NB60</f>
        <v>0</v>
      </c>
      <c r="NC56" s="120">
        <f>NC57+NC58+NC59+NC60</f>
        <v>0</v>
      </c>
      <c r="ND56" s="121">
        <f t="shared" si="255"/>
        <v>0</v>
      </c>
      <c r="NE56" s="120"/>
      <c r="NF56" s="120"/>
      <c r="NG56" s="120"/>
      <c r="NH56" s="120"/>
      <c r="NI56" s="153"/>
      <c r="NJ56" s="119">
        <f>NJ57+NJ58+NJ59+NJ60</f>
        <v>0</v>
      </c>
      <c r="NK56" s="120">
        <f>NK57+NK58+NK59+NK60</f>
        <v>0</v>
      </c>
      <c r="NL56" s="120">
        <f>NL57+NL58+NL59+NL60</f>
        <v>0</v>
      </c>
      <c r="NM56" s="120">
        <f>NM57+NM58+NM59+NM60</f>
        <v>0</v>
      </c>
      <c r="NN56" s="121">
        <f t="shared" si="256"/>
        <v>0</v>
      </c>
      <c r="NO56" s="120"/>
      <c r="NP56" s="120"/>
      <c r="NQ56" s="120"/>
      <c r="NR56" s="120"/>
      <c r="NS56" s="153"/>
      <c r="NT56" s="119">
        <f>NT57+NT58+NT59+NT60</f>
        <v>0</v>
      </c>
      <c r="NU56" s="120">
        <f>NU57+NU58+NU59+NU60</f>
        <v>0</v>
      </c>
      <c r="NV56" s="120">
        <f>NV57+NV58+NV59+NV60</f>
        <v>0</v>
      </c>
      <c r="NW56" s="120">
        <f>NW57+NW58+NW59+NW60</f>
        <v>0</v>
      </c>
      <c r="NX56" s="121">
        <f t="shared" si="257"/>
        <v>0</v>
      </c>
      <c r="NY56" s="120"/>
      <c r="NZ56" s="120"/>
      <c r="OA56" s="120"/>
      <c r="OB56" s="120"/>
      <c r="OC56" s="153"/>
      <c r="OD56" s="119">
        <f>OD57+OD58+OD59+OD60</f>
        <v>0</v>
      </c>
      <c r="OE56" s="120">
        <f>OE57+OE58+OE59+OE60</f>
        <v>0</v>
      </c>
      <c r="OF56" s="120">
        <f>OF57+OF58+OF59+OF60</f>
        <v>0</v>
      </c>
      <c r="OG56" s="120">
        <f>OG57+OG58+OG59+OG60</f>
        <v>0</v>
      </c>
      <c r="OH56" s="121">
        <f t="shared" si="258"/>
        <v>0</v>
      </c>
      <c r="OI56" s="120"/>
      <c r="OJ56" s="120"/>
      <c r="OK56" s="120"/>
      <c r="OL56" s="120"/>
      <c r="OM56" s="153"/>
      <c r="ON56" s="119">
        <f>ON57+ON58+ON59+ON60</f>
        <v>0</v>
      </c>
      <c r="OO56" s="120">
        <f>OO57+OO58+OO59+OO60</f>
        <v>0</v>
      </c>
      <c r="OP56" s="120">
        <f>OP57+OP58+OP59+OP60</f>
        <v>0</v>
      </c>
      <c r="OQ56" s="120">
        <f>OQ57+OQ58+OQ59+OQ60</f>
        <v>0</v>
      </c>
      <c r="OR56" s="121">
        <f t="shared" si="259"/>
        <v>0</v>
      </c>
      <c r="OS56" s="120"/>
      <c r="OT56" s="120"/>
      <c r="OU56" s="120"/>
      <c r="OV56" s="120"/>
      <c r="OW56" s="153"/>
      <c r="OX56" s="119">
        <f>OX57+OX58+OX59+OX60</f>
        <v>0</v>
      </c>
      <c r="OY56" s="120">
        <f>OY57+OY58+OY59+OY60</f>
        <v>0</v>
      </c>
      <c r="OZ56" s="120">
        <f>OZ57+OZ58+OZ59+OZ60</f>
        <v>0</v>
      </c>
      <c r="PA56" s="120">
        <f>PA57+PA58+PA59+PA60</f>
        <v>0</v>
      </c>
      <c r="PB56" s="121">
        <f t="shared" si="260"/>
        <v>0</v>
      </c>
      <c r="PC56" s="120"/>
      <c r="PD56" s="120"/>
      <c r="PE56" s="120"/>
      <c r="PF56" s="120"/>
      <c r="PG56" s="153"/>
      <c r="PH56" s="119">
        <f>PH57+PH58+PH59+PH60</f>
        <v>0</v>
      </c>
      <c r="PI56" s="120">
        <f>PI57+PI58+PI59+PI60</f>
        <v>0</v>
      </c>
      <c r="PJ56" s="120">
        <f>PJ57+PJ58+PJ59+PJ60</f>
        <v>0</v>
      </c>
      <c r="PK56" s="120">
        <f>PK57+PK58+PK59+PK60</f>
        <v>0</v>
      </c>
      <c r="PL56" s="121">
        <f t="shared" si="261"/>
        <v>0</v>
      </c>
      <c r="PM56" s="120"/>
      <c r="PN56" s="120"/>
      <c r="PO56" s="120"/>
      <c r="PP56" s="120"/>
      <c r="PQ56" s="153"/>
      <c r="PR56" s="119">
        <f>PR57+PR58+PR59+PR60</f>
        <v>0</v>
      </c>
      <c r="PS56" s="120">
        <f>PS57+PS58+PS59+PS60</f>
        <v>0</v>
      </c>
      <c r="PT56" s="120">
        <f>PT57+PT58+PT59+PT60</f>
        <v>0</v>
      </c>
      <c r="PU56" s="120">
        <f>PU57+PU58+PU59+PU60</f>
        <v>0</v>
      </c>
      <c r="PV56" s="121">
        <f t="shared" si="262"/>
        <v>0</v>
      </c>
      <c r="PW56" s="120"/>
      <c r="PX56" s="120"/>
      <c r="PY56" s="120"/>
      <c r="PZ56" s="120"/>
      <c r="QA56" s="153"/>
      <c r="QB56" s="119">
        <f>QB57+QB58+QB59+QB60</f>
        <v>0</v>
      </c>
      <c r="QC56" s="120">
        <f>QC57+QC58+QC59+QC60</f>
        <v>0</v>
      </c>
      <c r="QD56" s="120">
        <f>QD57+QD58+QD59+QD60</f>
        <v>0</v>
      </c>
      <c r="QE56" s="120">
        <f>QE57+QE58+QE59+QE60</f>
        <v>0</v>
      </c>
      <c r="QF56" s="121">
        <f t="shared" si="263"/>
        <v>0</v>
      </c>
      <c r="QG56" s="120"/>
      <c r="QH56" s="120"/>
      <c r="QI56" s="120"/>
      <c r="QJ56" s="120"/>
      <c r="QK56" s="153"/>
      <c r="QL56" s="267"/>
      <c r="QM56" s="267"/>
      <c r="QN56" s="267"/>
      <c r="QO56" s="284">
        <f t="shared" si="150"/>
        <v>656</v>
      </c>
      <c r="QP56" s="284">
        <f t="shared" si="151"/>
        <v>475</v>
      </c>
      <c r="QQ56" s="284">
        <f t="shared" si="152"/>
        <v>0</v>
      </c>
      <c r="QR56" s="284">
        <f t="shared" si="153"/>
        <v>0</v>
      </c>
      <c r="QS56" s="291">
        <f t="shared" si="264"/>
        <v>1131</v>
      </c>
      <c r="QT56" s="291">
        <f t="shared" si="265"/>
        <v>0</v>
      </c>
      <c r="QU56" s="284">
        <f t="shared" si="228"/>
        <v>656</v>
      </c>
      <c r="QV56" s="290">
        <f t="shared" si="229"/>
        <v>475</v>
      </c>
      <c r="QW56" s="285">
        <f t="shared" si="155"/>
        <v>1131</v>
      </c>
      <c r="QX56" s="285">
        <f t="shared" si="156"/>
        <v>0</v>
      </c>
      <c r="QY56" s="285">
        <f t="shared" si="157"/>
        <v>0</v>
      </c>
      <c r="QZ56" s="285">
        <f t="shared" si="158"/>
        <v>0</v>
      </c>
      <c r="RA56" s="285">
        <f t="shared" si="159"/>
        <v>0</v>
      </c>
      <c r="RB56" s="295">
        <f t="shared" si="160"/>
        <v>0</v>
      </c>
    </row>
    <row r="57" ht="16.35" spans="2:470">
      <c r="B57" s="117"/>
      <c r="C57" s="138" t="s">
        <v>182</v>
      </c>
      <c r="D57" s="86">
        <v>10</v>
      </c>
      <c r="E57" s="86">
        <v>7</v>
      </c>
      <c r="F57" s="86"/>
      <c r="G57" s="86"/>
      <c r="H57" s="123">
        <f>D57+E57+F57+G57</f>
        <v>17</v>
      </c>
      <c r="I57" s="86"/>
      <c r="J57" s="86"/>
      <c r="K57" s="86"/>
      <c r="L57" s="122"/>
      <c r="M57" s="156"/>
      <c r="N57" s="86">
        <v>45</v>
      </c>
      <c r="O57" s="86"/>
      <c r="P57" s="86"/>
      <c r="Q57" s="86"/>
      <c r="R57" s="123">
        <f t="shared" ref="R57:R60" si="305">N57+O57+P57+Q57</f>
        <v>45</v>
      </c>
      <c r="S57" s="86"/>
      <c r="T57" s="86"/>
      <c r="U57" s="86"/>
      <c r="V57" s="86"/>
      <c r="W57" s="171"/>
      <c r="X57" s="86">
        <v>11</v>
      </c>
      <c r="Y57" s="86">
        <v>37</v>
      </c>
      <c r="Z57" s="86"/>
      <c r="AA57" s="86"/>
      <c r="AB57" s="127">
        <f t="shared" ref="AB57:AB60" si="306">X57+Y57+Z57+AA57</f>
        <v>48</v>
      </c>
      <c r="AC57" s="86"/>
      <c r="AD57" s="86"/>
      <c r="AE57" s="86"/>
      <c r="AF57" s="86"/>
      <c r="AG57" s="154"/>
      <c r="AH57" s="86">
        <v>9</v>
      </c>
      <c r="AI57" s="86">
        <v>33</v>
      </c>
      <c r="AJ57" s="86"/>
      <c r="AK57" s="86"/>
      <c r="AL57" s="123">
        <f t="shared" ref="AL57:AL60" si="307">AH57+AI57+AJ57+AK57</f>
        <v>42</v>
      </c>
      <c r="AM57" s="127"/>
      <c r="AN57" s="86"/>
      <c r="AO57" s="86"/>
      <c r="AP57" s="86"/>
      <c r="AQ57" s="171"/>
      <c r="AR57" s="86">
        <v>2</v>
      </c>
      <c r="AS57" s="86">
        <v>34</v>
      </c>
      <c r="AT57" s="86"/>
      <c r="AU57" s="86"/>
      <c r="AV57" s="127">
        <f t="shared" ref="AV57:AV60" si="308">AR57+AS57+AT57+AU57</f>
        <v>36</v>
      </c>
      <c r="AW57" s="86"/>
      <c r="AX57" s="86"/>
      <c r="AY57" s="86"/>
      <c r="AZ57" s="86"/>
      <c r="BA57" s="156"/>
      <c r="BB57" s="86">
        <v>7</v>
      </c>
      <c r="BC57" s="86">
        <v>31</v>
      </c>
      <c r="BD57" s="86"/>
      <c r="BE57" s="86"/>
      <c r="BF57" s="127">
        <f t="shared" ref="BF57:BF60" si="309">BB57+BC57+BD57+BE57</f>
        <v>38</v>
      </c>
      <c r="BG57" s="86"/>
      <c r="BH57" s="86"/>
      <c r="BI57" s="86"/>
      <c r="BJ57" s="86"/>
      <c r="BK57" s="156"/>
      <c r="BL57" s="122">
        <v>27</v>
      </c>
      <c r="BM57" s="86">
        <v>3</v>
      </c>
      <c r="BN57" s="86"/>
      <c r="BO57" s="86"/>
      <c r="BP57" s="123">
        <f t="shared" ref="BP57:BP60" si="310">BL57+BM57+BN57+BO57</f>
        <v>30</v>
      </c>
      <c r="BQ57" s="86"/>
      <c r="BR57" s="86"/>
      <c r="BS57" s="86"/>
      <c r="BT57" s="86"/>
      <c r="BU57" s="154"/>
      <c r="BV57" s="127">
        <v>5</v>
      </c>
      <c r="BW57" s="86">
        <v>46</v>
      </c>
      <c r="BX57" s="86"/>
      <c r="BY57" s="166"/>
      <c r="BZ57" s="123">
        <f t="shared" si="291"/>
        <v>51</v>
      </c>
      <c r="CA57" s="86"/>
      <c r="CB57" s="86"/>
      <c r="CC57" s="86"/>
      <c r="CD57" s="86"/>
      <c r="CE57" s="156"/>
      <c r="CF57" s="86">
        <v>14</v>
      </c>
      <c r="CG57" s="86">
        <v>28</v>
      </c>
      <c r="CH57" s="86"/>
      <c r="CI57" s="86"/>
      <c r="CJ57" s="123">
        <f>CF57+CG57</f>
        <v>42</v>
      </c>
      <c r="CK57" s="86"/>
      <c r="CL57" s="86"/>
      <c r="CM57" s="86"/>
      <c r="CN57" s="86"/>
      <c r="CO57" s="154"/>
      <c r="CP57" s="127">
        <v>11</v>
      </c>
      <c r="CQ57" s="127">
        <v>38</v>
      </c>
      <c r="CR57" s="86"/>
      <c r="CS57" s="166"/>
      <c r="CT57" s="127">
        <f>CP57+CQ57</f>
        <v>49</v>
      </c>
      <c r="CU57" s="127"/>
      <c r="CV57" s="86"/>
      <c r="CW57" s="86"/>
      <c r="CX57" s="86"/>
      <c r="CY57" s="154"/>
      <c r="CZ57" s="127">
        <v>21</v>
      </c>
      <c r="DA57" s="86">
        <v>34</v>
      </c>
      <c r="DB57" s="86"/>
      <c r="DC57" s="166"/>
      <c r="DD57" s="166">
        <f t="shared" si="298"/>
        <v>55</v>
      </c>
      <c r="DE57" s="86"/>
      <c r="DF57" s="86"/>
      <c r="DG57" s="86"/>
      <c r="DH57" s="86"/>
      <c r="DI57" s="156"/>
      <c r="DJ57" s="122"/>
      <c r="DK57" s="86"/>
      <c r="DL57" s="86"/>
      <c r="DM57" s="86"/>
      <c r="DN57" s="123">
        <f t="shared" si="231"/>
        <v>0</v>
      </c>
      <c r="DO57" s="86"/>
      <c r="DP57" s="86"/>
      <c r="DQ57" s="86"/>
      <c r="DR57" s="86"/>
      <c r="DS57" s="154"/>
      <c r="DT57" s="127"/>
      <c r="DU57" s="86"/>
      <c r="DV57" s="86"/>
      <c r="DW57" s="166"/>
      <c r="DX57" s="123">
        <f>DT57+DU57+DV57+DW57</f>
        <v>0</v>
      </c>
      <c r="DY57" s="86"/>
      <c r="DZ57" s="86"/>
      <c r="EA57" s="86"/>
      <c r="EB57" s="86"/>
      <c r="EC57" s="154"/>
      <c r="ED57" s="127"/>
      <c r="EE57" s="86"/>
      <c r="EF57" s="86"/>
      <c r="EG57" s="86"/>
      <c r="EH57" s="123">
        <f t="shared" si="233"/>
        <v>0</v>
      </c>
      <c r="EI57" s="86"/>
      <c r="EJ57" s="86"/>
      <c r="EK57" s="86"/>
      <c r="EL57" s="86"/>
      <c r="EM57" s="154"/>
      <c r="EN57" s="127"/>
      <c r="EO57" s="86"/>
      <c r="EP57" s="86"/>
      <c r="EQ57" s="166"/>
      <c r="ER57" s="166">
        <f t="shared" si="234"/>
        <v>0</v>
      </c>
      <c r="ES57" s="86"/>
      <c r="ET57" s="86"/>
      <c r="EU57" s="86"/>
      <c r="EV57" s="122"/>
      <c r="EW57" s="156"/>
      <c r="EX57" s="127"/>
      <c r="EY57" s="86"/>
      <c r="EZ57" s="86"/>
      <c r="FA57" s="166"/>
      <c r="FB57" s="166">
        <f t="shared" si="235"/>
        <v>0</v>
      </c>
      <c r="FC57" s="86"/>
      <c r="FD57" s="86"/>
      <c r="FE57" s="86"/>
      <c r="FF57" s="122"/>
      <c r="FG57" s="156"/>
      <c r="FH57" s="122"/>
      <c r="FI57" s="86"/>
      <c r="FJ57" s="86"/>
      <c r="FK57" s="86"/>
      <c r="FL57" s="123">
        <f t="shared" si="236"/>
        <v>0</v>
      </c>
      <c r="FM57" s="86"/>
      <c r="FN57" s="86"/>
      <c r="FO57" s="86"/>
      <c r="FP57" s="127"/>
      <c r="FQ57" s="156"/>
      <c r="FR57" s="122"/>
      <c r="FS57" s="86"/>
      <c r="FT57" s="86"/>
      <c r="FU57" s="86"/>
      <c r="FV57" s="123">
        <f t="shared" si="237"/>
        <v>0</v>
      </c>
      <c r="FW57" s="86"/>
      <c r="FX57" s="86"/>
      <c r="FY57" s="86"/>
      <c r="FZ57" s="86"/>
      <c r="GA57" s="202"/>
      <c r="GB57" s="86"/>
      <c r="GC57" s="86"/>
      <c r="GD57" s="86"/>
      <c r="GE57" s="166"/>
      <c r="GF57" s="123">
        <f t="shared" si="238"/>
        <v>0</v>
      </c>
      <c r="GG57" s="86"/>
      <c r="GH57" s="86"/>
      <c r="GI57" s="86"/>
      <c r="GJ57" s="86"/>
      <c r="GK57" s="154"/>
      <c r="GL57" s="122"/>
      <c r="GM57" s="86"/>
      <c r="GN57" s="86"/>
      <c r="GO57" s="223"/>
      <c r="GP57" s="223">
        <f t="shared" si="239"/>
        <v>0</v>
      </c>
      <c r="GQ57" s="86"/>
      <c r="GR57" s="86"/>
      <c r="GS57" s="86"/>
      <c r="GT57" s="86"/>
      <c r="GU57" s="156"/>
      <c r="GV57" s="122"/>
      <c r="GW57" s="86"/>
      <c r="GX57" s="86"/>
      <c r="GY57" s="86"/>
      <c r="GZ57" s="123">
        <f t="shared" si="240"/>
        <v>0</v>
      </c>
      <c r="HA57" s="86"/>
      <c r="HB57" s="86"/>
      <c r="HC57" s="86"/>
      <c r="HD57" s="86"/>
      <c r="HE57" s="154"/>
      <c r="HF57" s="127"/>
      <c r="HG57" s="86"/>
      <c r="HH57" s="127"/>
      <c r="HI57" s="223"/>
      <c r="HJ57" s="166">
        <f t="shared" si="241"/>
        <v>0</v>
      </c>
      <c r="HK57" s="86"/>
      <c r="HL57" s="86"/>
      <c r="HM57" s="86"/>
      <c r="HN57" s="86"/>
      <c r="HO57" s="156"/>
      <c r="HP57" s="122"/>
      <c r="HQ57" s="86"/>
      <c r="HR57" s="127"/>
      <c r="HS57" s="166"/>
      <c r="HT57" s="123">
        <f t="shared" si="242"/>
        <v>0</v>
      </c>
      <c r="HU57" s="86"/>
      <c r="HV57" s="86"/>
      <c r="HW57" s="86"/>
      <c r="HX57" s="86"/>
      <c r="HY57" s="156"/>
      <c r="HZ57" s="122"/>
      <c r="IA57" s="86"/>
      <c r="IB57" s="86"/>
      <c r="IC57" s="86"/>
      <c r="ID57" s="123">
        <f t="shared" si="243"/>
        <v>0</v>
      </c>
      <c r="IE57" s="86"/>
      <c r="IF57" s="86"/>
      <c r="IG57" s="86"/>
      <c r="IH57" s="86"/>
      <c r="II57" s="154"/>
      <c r="IJ57" s="127"/>
      <c r="IK57" s="86"/>
      <c r="IL57" s="86"/>
      <c r="IM57" s="166"/>
      <c r="IN57" s="123">
        <f t="shared" si="244"/>
        <v>0</v>
      </c>
      <c r="IO57" s="86"/>
      <c r="IP57" s="86"/>
      <c r="IQ57" s="86"/>
      <c r="IR57" s="86"/>
      <c r="IS57" s="156"/>
      <c r="IT57" s="122"/>
      <c r="IU57" s="86"/>
      <c r="IV57" s="86">
        <v>0</v>
      </c>
      <c r="IW57" s="86">
        <v>0</v>
      </c>
      <c r="IX57" s="127">
        <f t="shared" si="245"/>
        <v>0</v>
      </c>
      <c r="IY57" s="86"/>
      <c r="IZ57" s="86"/>
      <c r="JA57" s="86"/>
      <c r="JB57" s="86"/>
      <c r="JC57" s="156"/>
      <c r="JD57" s="122"/>
      <c r="JE57" s="86"/>
      <c r="JF57" s="86"/>
      <c r="JG57" s="86"/>
      <c r="JH57" s="123">
        <f t="shared" si="196"/>
        <v>0</v>
      </c>
      <c r="JI57" s="86"/>
      <c r="JJ57" s="86"/>
      <c r="JK57" s="86"/>
      <c r="JL57" s="86"/>
      <c r="JM57" s="154"/>
      <c r="JN57" s="122"/>
      <c r="JO57" s="86"/>
      <c r="JP57" s="86"/>
      <c r="JQ57" s="223"/>
      <c r="JR57" s="166">
        <f t="shared" si="246"/>
        <v>0</v>
      </c>
      <c r="JS57" s="86"/>
      <c r="JT57" s="86"/>
      <c r="JU57" s="86"/>
      <c r="JV57" s="86"/>
      <c r="JW57" s="156"/>
      <c r="JX57" s="122"/>
      <c r="JY57" s="86"/>
      <c r="JZ57" s="86">
        <v>0</v>
      </c>
      <c r="KA57" s="86">
        <v>0</v>
      </c>
      <c r="KB57" s="123">
        <f t="shared" si="247"/>
        <v>0</v>
      </c>
      <c r="KC57" s="86"/>
      <c r="KD57" s="86"/>
      <c r="KE57" s="86"/>
      <c r="KF57" s="86"/>
      <c r="KG57" s="156"/>
      <c r="KH57" s="122"/>
      <c r="KI57" s="86"/>
      <c r="KJ57" s="86"/>
      <c r="KK57" s="86"/>
      <c r="KL57" s="123">
        <f t="shared" si="248"/>
        <v>0</v>
      </c>
      <c r="KM57" s="86"/>
      <c r="KN57" s="86"/>
      <c r="KO57" s="86"/>
      <c r="KP57" s="86"/>
      <c r="KQ57" s="156"/>
      <c r="KR57" s="122"/>
      <c r="KS57" s="86"/>
      <c r="KT57" s="86"/>
      <c r="KU57" s="86"/>
      <c r="KV57" s="123">
        <f t="shared" si="249"/>
        <v>0</v>
      </c>
      <c r="KW57" s="86"/>
      <c r="KX57" s="86"/>
      <c r="KY57" s="86"/>
      <c r="KZ57" s="86"/>
      <c r="LA57" s="156"/>
      <c r="LB57" s="122"/>
      <c r="LC57" s="86"/>
      <c r="LD57" s="86"/>
      <c r="LE57" s="86"/>
      <c r="LF57" s="123">
        <f t="shared" si="250"/>
        <v>0</v>
      </c>
      <c r="LG57" s="86"/>
      <c r="LH57" s="86"/>
      <c r="LI57" s="86"/>
      <c r="LJ57" s="86"/>
      <c r="LK57" s="154"/>
      <c r="LL57" s="86"/>
      <c r="LM57" s="86"/>
      <c r="LN57" s="86"/>
      <c r="LO57" s="86"/>
      <c r="LP57" s="86">
        <f t="shared" si="251"/>
        <v>0</v>
      </c>
      <c r="LQ57" s="86"/>
      <c r="LR57" s="86"/>
      <c r="LS57" s="86"/>
      <c r="LT57" s="86"/>
      <c r="LU57" s="202"/>
      <c r="LV57" s="127"/>
      <c r="LW57" s="86"/>
      <c r="LX57" s="86"/>
      <c r="LY57" s="166"/>
      <c r="LZ57" s="123">
        <f t="shared" si="252"/>
        <v>0</v>
      </c>
      <c r="MA57" s="86"/>
      <c r="MB57" s="86"/>
      <c r="MC57" s="86"/>
      <c r="MD57" s="86"/>
      <c r="ME57" s="154"/>
      <c r="MF57" s="122"/>
      <c r="MG57" s="86"/>
      <c r="MH57" s="86"/>
      <c r="MI57" s="86"/>
      <c r="MJ57" s="123">
        <f t="shared" si="253"/>
        <v>0</v>
      </c>
      <c r="MK57" s="86"/>
      <c r="ML57" s="86"/>
      <c r="MM57" s="86"/>
      <c r="MN57" s="86"/>
      <c r="MO57" s="156">
        <f>IF(MJ57=0,0,(MK57+ML57+MM57+MN57)/MJ57)</f>
        <v>0</v>
      </c>
      <c r="MP57" s="86"/>
      <c r="MQ57" s="86"/>
      <c r="MR57" s="86"/>
      <c r="MS57" s="86"/>
      <c r="MT57" s="123">
        <f t="shared" si="254"/>
        <v>0</v>
      </c>
      <c r="MU57" s="86"/>
      <c r="MV57" s="86"/>
      <c r="MW57" s="86"/>
      <c r="MX57" s="86"/>
      <c r="MY57" s="156"/>
      <c r="MZ57" s="122"/>
      <c r="NA57" s="86"/>
      <c r="NB57" s="86"/>
      <c r="NC57" s="86"/>
      <c r="ND57" s="123">
        <f t="shared" si="255"/>
        <v>0</v>
      </c>
      <c r="NE57" s="86"/>
      <c r="NF57" s="86"/>
      <c r="NG57" s="86"/>
      <c r="NH57" s="86"/>
      <c r="NI57" s="156"/>
      <c r="NJ57" s="122"/>
      <c r="NK57" s="86"/>
      <c r="NL57" s="86"/>
      <c r="NM57" s="86"/>
      <c r="NN57" s="123">
        <f t="shared" si="256"/>
        <v>0</v>
      </c>
      <c r="NO57" s="86"/>
      <c r="NP57" s="86"/>
      <c r="NQ57" s="86"/>
      <c r="NR57" s="86"/>
      <c r="NS57" s="156"/>
      <c r="NT57" s="122"/>
      <c r="NU57" s="86"/>
      <c r="NV57" s="86"/>
      <c r="NW57" s="86"/>
      <c r="NX57" s="123">
        <f t="shared" si="257"/>
        <v>0</v>
      </c>
      <c r="NY57" s="86"/>
      <c r="NZ57" s="86"/>
      <c r="OA57" s="86"/>
      <c r="OB57" s="86"/>
      <c r="OC57" s="156"/>
      <c r="OD57" s="122"/>
      <c r="OE57" s="86"/>
      <c r="OF57" s="86"/>
      <c r="OG57" s="86"/>
      <c r="OH57" s="123">
        <f t="shared" si="258"/>
        <v>0</v>
      </c>
      <c r="OI57" s="86"/>
      <c r="OJ57" s="86"/>
      <c r="OK57" s="86"/>
      <c r="OL57" s="86"/>
      <c r="OM57" s="156"/>
      <c r="ON57" s="122"/>
      <c r="OO57" s="86"/>
      <c r="OP57" s="86"/>
      <c r="OQ57" s="86"/>
      <c r="OR57" s="123">
        <f t="shared" si="259"/>
        <v>0</v>
      </c>
      <c r="OS57" s="86"/>
      <c r="OT57" s="86"/>
      <c r="OU57" s="86"/>
      <c r="OV57" s="86"/>
      <c r="OW57" s="156"/>
      <c r="OX57" s="122"/>
      <c r="OY57" s="86"/>
      <c r="OZ57" s="86"/>
      <c r="PA57" s="86"/>
      <c r="PB57" s="123">
        <f t="shared" si="260"/>
        <v>0</v>
      </c>
      <c r="PC57" s="86"/>
      <c r="PD57" s="86"/>
      <c r="PE57" s="86"/>
      <c r="PF57" s="86"/>
      <c r="PG57" s="156"/>
      <c r="PH57" s="122"/>
      <c r="PI57" s="86"/>
      <c r="PJ57" s="86"/>
      <c r="PK57" s="86"/>
      <c r="PL57" s="123">
        <f t="shared" si="261"/>
        <v>0</v>
      </c>
      <c r="PM57" s="86"/>
      <c r="PN57" s="86"/>
      <c r="PO57" s="86"/>
      <c r="PP57" s="86"/>
      <c r="PQ57" s="156"/>
      <c r="PR57" s="122"/>
      <c r="PS57" s="86"/>
      <c r="PT57" s="86"/>
      <c r="PU57" s="86"/>
      <c r="PV57" s="123">
        <f t="shared" si="262"/>
        <v>0</v>
      </c>
      <c r="PW57" s="86"/>
      <c r="PX57" s="86"/>
      <c r="PY57" s="86"/>
      <c r="PZ57" s="86"/>
      <c r="QA57" s="156"/>
      <c r="QB57" s="122"/>
      <c r="QC57" s="86"/>
      <c r="QD57" s="86"/>
      <c r="QE57" s="86"/>
      <c r="QF57" s="123">
        <f t="shared" si="263"/>
        <v>0</v>
      </c>
      <c r="QG57" s="86"/>
      <c r="QH57" s="86"/>
      <c r="QI57" s="86"/>
      <c r="QJ57" s="86"/>
      <c r="QK57" s="156"/>
      <c r="QL57" s="268"/>
      <c r="QM57" s="268"/>
      <c r="QN57" s="268"/>
      <c r="QO57" s="284">
        <f t="shared" si="150"/>
        <v>162</v>
      </c>
      <c r="QP57" s="284">
        <f t="shared" si="151"/>
        <v>291</v>
      </c>
      <c r="QQ57" s="284">
        <f t="shared" si="152"/>
        <v>0</v>
      </c>
      <c r="QR57" s="284">
        <f t="shared" si="153"/>
        <v>0</v>
      </c>
      <c r="QS57" s="291">
        <f t="shared" si="264"/>
        <v>453</v>
      </c>
      <c r="QT57" s="291">
        <f t="shared" si="265"/>
        <v>0</v>
      </c>
      <c r="QU57" s="284">
        <f t="shared" si="228"/>
        <v>162</v>
      </c>
      <c r="QV57" s="290">
        <f t="shared" si="229"/>
        <v>291</v>
      </c>
      <c r="QW57" s="285">
        <f t="shared" si="155"/>
        <v>453</v>
      </c>
      <c r="QX57" s="285">
        <f t="shared" si="156"/>
        <v>0</v>
      </c>
      <c r="QY57" s="285">
        <f t="shared" si="157"/>
        <v>0</v>
      </c>
      <c r="QZ57" s="285">
        <f t="shared" si="158"/>
        <v>0</v>
      </c>
      <c r="RA57" s="285">
        <f t="shared" si="159"/>
        <v>0</v>
      </c>
      <c r="RB57" s="295">
        <f t="shared" si="160"/>
        <v>0</v>
      </c>
    </row>
    <row r="58" ht="16.35" spans="2:470">
      <c r="B58" s="38"/>
      <c r="C58" s="138" t="s">
        <v>104</v>
      </c>
      <c r="D58" s="86">
        <v>5</v>
      </c>
      <c r="E58" s="86"/>
      <c r="F58" s="86"/>
      <c r="G58" s="86"/>
      <c r="H58" s="123">
        <f>D58+E58+F58+G58</f>
        <v>5</v>
      </c>
      <c r="I58" s="125"/>
      <c r="J58" s="125"/>
      <c r="K58" s="125"/>
      <c r="L58" s="124"/>
      <c r="M58" s="156"/>
      <c r="N58" s="86">
        <v>4</v>
      </c>
      <c r="O58" s="86">
        <v>15</v>
      </c>
      <c r="P58" s="86"/>
      <c r="Q58" s="86"/>
      <c r="R58" s="123">
        <f t="shared" si="305"/>
        <v>19</v>
      </c>
      <c r="S58" s="86"/>
      <c r="T58" s="86"/>
      <c r="U58" s="86"/>
      <c r="V58" s="86"/>
      <c r="W58" s="171"/>
      <c r="X58" s="86">
        <v>9</v>
      </c>
      <c r="Y58" s="86"/>
      <c r="Z58" s="86"/>
      <c r="AA58" s="86"/>
      <c r="AB58" s="125">
        <f t="shared" si="306"/>
        <v>9</v>
      </c>
      <c r="AC58" s="86"/>
      <c r="AD58" s="86"/>
      <c r="AE58" s="86"/>
      <c r="AF58" s="86"/>
      <c r="AG58" s="154"/>
      <c r="AH58" s="86">
        <v>3</v>
      </c>
      <c r="AI58" s="86">
        <v>20</v>
      </c>
      <c r="AJ58" s="86"/>
      <c r="AK58" s="86"/>
      <c r="AL58" s="123">
        <f t="shared" si="307"/>
        <v>23</v>
      </c>
      <c r="AM58" s="127"/>
      <c r="AN58" s="86"/>
      <c r="AO58" s="86"/>
      <c r="AP58" s="86"/>
      <c r="AQ58" s="171"/>
      <c r="AR58" s="86"/>
      <c r="AS58" s="86">
        <v>26</v>
      </c>
      <c r="AT58" s="86"/>
      <c r="AU58" s="86"/>
      <c r="AV58" s="127">
        <f t="shared" si="308"/>
        <v>26</v>
      </c>
      <c r="AW58" s="86"/>
      <c r="AX58" s="86"/>
      <c r="AY58" s="86"/>
      <c r="AZ58" s="86"/>
      <c r="BA58" s="156"/>
      <c r="BB58" s="86">
        <v>3</v>
      </c>
      <c r="BC58" s="86">
        <v>20</v>
      </c>
      <c r="BD58" s="86"/>
      <c r="BE58" s="86"/>
      <c r="BF58" s="127">
        <f t="shared" si="309"/>
        <v>23</v>
      </c>
      <c r="BG58" s="86"/>
      <c r="BH58" s="86"/>
      <c r="BI58" s="86"/>
      <c r="BJ58" s="86"/>
      <c r="BK58" s="156"/>
      <c r="BL58" s="86"/>
      <c r="BM58" s="86">
        <v>32</v>
      </c>
      <c r="BN58" s="86"/>
      <c r="BO58" s="86"/>
      <c r="BP58" s="123">
        <f t="shared" si="310"/>
        <v>32</v>
      </c>
      <c r="BQ58" s="86"/>
      <c r="BR58" s="86"/>
      <c r="BS58" s="86"/>
      <c r="BT58" s="86"/>
      <c r="BU58" s="154"/>
      <c r="BV58" s="127">
        <v>5</v>
      </c>
      <c r="BW58" s="86">
        <v>29</v>
      </c>
      <c r="BX58" s="86"/>
      <c r="BY58" s="166"/>
      <c r="BZ58" s="127">
        <f t="shared" si="291"/>
        <v>34</v>
      </c>
      <c r="CA58" s="86"/>
      <c r="CB58" s="86"/>
      <c r="CC58" s="86"/>
      <c r="CD58" s="86"/>
      <c r="CE58" s="154"/>
      <c r="CF58" s="86">
        <v>8</v>
      </c>
      <c r="CG58" s="86">
        <v>23</v>
      </c>
      <c r="CH58" s="86"/>
      <c r="CI58" s="86"/>
      <c r="CJ58" s="125">
        <f>CF58+CG58</f>
        <v>31</v>
      </c>
      <c r="CK58" s="86"/>
      <c r="CL58" s="86"/>
      <c r="CM58" s="86"/>
      <c r="CN58" s="86"/>
      <c r="CO58" s="154"/>
      <c r="CP58" s="127">
        <v>4</v>
      </c>
      <c r="CQ58" s="127">
        <v>13</v>
      </c>
      <c r="CR58" s="86"/>
      <c r="CS58" s="166"/>
      <c r="CT58" s="127">
        <f>CP58+CQ58</f>
        <v>17</v>
      </c>
      <c r="CU58" s="127"/>
      <c r="CV58" s="86"/>
      <c r="CW58" s="86"/>
      <c r="CX58" s="86"/>
      <c r="CY58" s="154"/>
      <c r="CZ58" s="127">
        <v>5</v>
      </c>
      <c r="DA58" s="86">
        <v>6</v>
      </c>
      <c r="DB58" s="86"/>
      <c r="DC58" s="166"/>
      <c r="DD58" s="166">
        <f t="shared" si="298"/>
        <v>11</v>
      </c>
      <c r="DE58" s="86"/>
      <c r="DF58" s="86"/>
      <c r="DG58" s="86"/>
      <c r="DH58" s="86"/>
      <c r="DI58" s="156"/>
      <c r="DJ58" s="86"/>
      <c r="DK58" s="86"/>
      <c r="DL58" s="86"/>
      <c r="DM58" s="86"/>
      <c r="DN58" s="123">
        <f t="shared" si="231"/>
        <v>0</v>
      </c>
      <c r="DO58" s="86"/>
      <c r="DP58" s="86"/>
      <c r="DQ58" s="86"/>
      <c r="DR58" s="86"/>
      <c r="DS58" s="154"/>
      <c r="DT58" s="127"/>
      <c r="DU58" s="86"/>
      <c r="DV58" s="86"/>
      <c r="DW58" s="166"/>
      <c r="DX58" s="123">
        <f>DT58+DU58</f>
        <v>0</v>
      </c>
      <c r="DY58" s="125"/>
      <c r="DZ58" s="125"/>
      <c r="EA58" s="125"/>
      <c r="EB58" s="125"/>
      <c r="EC58" s="154"/>
      <c r="ED58" s="127"/>
      <c r="EE58" s="86"/>
      <c r="EF58" s="86"/>
      <c r="EG58" s="86"/>
      <c r="EH58" s="123">
        <f t="shared" si="233"/>
        <v>0</v>
      </c>
      <c r="EI58" s="125"/>
      <c r="EJ58" s="125"/>
      <c r="EK58" s="125"/>
      <c r="EL58" s="125"/>
      <c r="EM58" s="154"/>
      <c r="EN58" s="127"/>
      <c r="EO58" s="86"/>
      <c r="EP58" s="86"/>
      <c r="EQ58" s="166"/>
      <c r="ER58" s="166">
        <f t="shared" si="234"/>
        <v>0</v>
      </c>
      <c r="ES58" s="125"/>
      <c r="ET58" s="125"/>
      <c r="EU58" s="125"/>
      <c r="EV58" s="124"/>
      <c r="EW58" s="156"/>
      <c r="EX58" s="127"/>
      <c r="EY58" s="86"/>
      <c r="EZ58" s="86"/>
      <c r="FA58" s="166"/>
      <c r="FB58" s="166">
        <f t="shared" si="235"/>
        <v>0</v>
      </c>
      <c r="FC58" s="125"/>
      <c r="FD58" s="125"/>
      <c r="FE58" s="125"/>
      <c r="FF58" s="124"/>
      <c r="FG58" s="156"/>
      <c r="FH58" s="86"/>
      <c r="FI58" s="86"/>
      <c r="FJ58" s="86"/>
      <c r="FK58" s="86"/>
      <c r="FL58" s="86">
        <f t="shared" si="236"/>
        <v>0</v>
      </c>
      <c r="FM58" s="125"/>
      <c r="FN58" s="125"/>
      <c r="FO58" s="125"/>
      <c r="FP58" s="136"/>
      <c r="FQ58" s="154"/>
      <c r="FR58" s="86"/>
      <c r="FS58" s="86"/>
      <c r="FT58" s="86"/>
      <c r="FU58" s="86"/>
      <c r="FV58" s="123">
        <f t="shared" si="237"/>
        <v>0</v>
      </c>
      <c r="FW58" s="86"/>
      <c r="FX58" s="86"/>
      <c r="FY58" s="86"/>
      <c r="FZ58" s="86"/>
      <c r="GA58" s="171"/>
      <c r="GB58" s="86"/>
      <c r="GC58" s="86"/>
      <c r="GD58" s="86"/>
      <c r="GE58" s="166"/>
      <c r="GF58" s="123">
        <f t="shared" si="238"/>
        <v>0</v>
      </c>
      <c r="GG58" s="86"/>
      <c r="GH58" s="86"/>
      <c r="GI58" s="86"/>
      <c r="GJ58" s="86"/>
      <c r="GK58" s="154"/>
      <c r="GL58" s="122"/>
      <c r="GM58" s="86"/>
      <c r="GN58" s="86"/>
      <c r="GO58" s="223"/>
      <c r="GP58" s="223">
        <f t="shared" si="239"/>
        <v>0</v>
      </c>
      <c r="GQ58" s="86"/>
      <c r="GR58" s="86"/>
      <c r="GS58" s="86"/>
      <c r="GT58" s="86"/>
      <c r="GU58" s="154"/>
      <c r="GV58" s="86"/>
      <c r="GW58" s="86"/>
      <c r="GX58" s="86"/>
      <c r="GY58" s="86"/>
      <c r="GZ58" s="86">
        <f t="shared" si="240"/>
        <v>0</v>
      </c>
      <c r="HA58" s="86"/>
      <c r="HB58" s="86"/>
      <c r="HC58" s="86"/>
      <c r="HD58" s="86"/>
      <c r="HE58" s="154"/>
      <c r="HF58" s="127"/>
      <c r="HG58" s="86"/>
      <c r="HH58" s="127"/>
      <c r="HI58" s="223"/>
      <c r="HJ58" s="166">
        <f t="shared" si="241"/>
        <v>0</v>
      </c>
      <c r="HK58" s="86"/>
      <c r="HL58" s="86"/>
      <c r="HM58" s="86"/>
      <c r="HN58" s="86"/>
      <c r="HO58" s="154"/>
      <c r="HP58" s="86"/>
      <c r="HQ58" s="86"/>
      <c r="HR58" s="127"/>
      <c r="HS58" s="166"/>
      <c r="HT58" s="123">
        <f t="shared" si="242"/>
        <v>0</v>
      </c>
      <c r="HU58" s="86"/>
      <c r="HV58" s="86"/>
      <c r="HW58" s="86"/>
      <c r="HX58" s="86"/>
      <c r="HY58" s="156"/>
      <c r="HZ58" s="86"/>
      <c r="IA58" s="86"/>
      <c r="IB58" s="86"/>
      <c r="IC58" s="86"/>
      <c r="ID58" s="168">
        <f t="shared" si="243"/>
        <v>0</v>
      </c>
      <c r="IE58" s="86"/>
      <c r="IF58" s="86"/>
      <c r="IG58" s="86"/>
      <c r="IH58" s="86"/>
      <c r="II58" s="154"/>
      <c r="IJ58" s="127"/>
      <c r="IK58" s="86"/>
      <c r="IL58" s="86"/>
      <c r="IM58" s="166"/>
      <c r="IN58" s="123">
        <f t="shared" si="244"/>
        <v>0</v>
      </c>
      <c r="IO58" s="125"/>
      <c r="IP58" s="125"/>
      <c r="IQ58" s="125"/>
      <c r="IR58" s="86"/>
      <c r="IS58" s="154"/>
      <c r="IT58" s="86"/>
      <c r="IU58" s="86"/>
      <c r="IV58" s="86">
        <v>0</v>
      </c>
      <c r="IW58" s="86">
        <v>0</v>
      </c>
      <c r="IX58" s="86">
        <f t="shared" si="245"/>
        <v>0</v>
      </c>
      <c r="IY58" s="86"/>
      <c r="IZ58" s="86"/>
      <c r="JA58" s="86"/>
      <c r="JB58" s="86"/>
      <c r="JC58" s="154"/>
      <c r="JD58" s="86"/>
      <c r="JE58" s="86"/>
      <c r="JF58" s="86"/>
      <c r="JG58" s="86"/>
      <c r="JH58" s="123">
        <f t="shared" si="196"/>
        <v>0</v>
      </c>
      <c r="JI58" s="86"/>
      <c r="JJ58" s="86"/>
      <c r="JK58" s="86"/>
      <c r="JL58" s="86"/>
      <c r="JM58" s="154"/>
      <c r="JN58" s="122"/>
      <c r="JO58" s="86"/>
      <c r="JP58" s="86"/>
      <c r="JQ58" s="86"/>
      <c r="JR58" s="86">
        <f t="shared" si="246"/>
        <v>0</v>
      </c>
      <c r="JS58" s="86"/>
      <c r="JT58" s="86"/>
      <c r="JU58" s="86"/>
      <c r="JV58" s="86"/>
      <c r="JW58" s="154"/>
      <c r="JX58" s="86"/>
      <c r="JY58" s="86"/>
      <c r="JZ58" s="86">
        <v>0</v>
      </c>
      <c r="KA58" s="86">
        <v>0</v>
      </c>
      <c r="KB58" s="86">
        <f t="shared" si="247"/>
        <v>0</v>
      </c>
      <c r="KC58" s="86"/>
      <c r="KD58" s="86"/>
      <c r="KE58" s="86"/>
      <c r="KF58" s="86"/>
      <c r="KG58" s="154"/>
      <c r="KH58" s="86"/>
      <c r="KI58" s="86"/>
      <c r="KJ58" s="86"/>
      <c r="KK58" s="86"/>
      <c r="KL58" s="86">
        <f t="shared" si="248"/>
        <v>0</v>
      </c>
      <c r="KM58" s="86"/>
      <c r="KN58" s="86"/>
      <c r="KO58" s="86"/>
      <c r="KP58" s="86"/>
      <c r="KQ58" s="154"/>
      <c r="KR58" s="86"/>
      <c r="KS58" s="86"/>
      <c r="KT58" s="86"/>
      <c r="KU58" s="86"/>
      <c r="KV58" s="86">
        <f t="shared" si="249"/>
        <v>0</v>
      </c>
      <c r="KW58" s="86"/>
      <c r="KX58" s="86"/>
      <c r="KY58" s="86"/>
      <c r="KZ58" s="86"/>
      <c r="LA58" s="154"/>
      <c r="LB58" s="86"/>
      <c r="LC58" s="86"/>
      <c r="LD58" s="86"/>
      <c r="LE58" s="86"/>
      <c r="LF58" s="86">
        <f t="shared" si="250"/>
        <v>0</v>
      </c>
      <c r="LG58" s="86"/>
      <c r="LH58" s="86"/>
      <c r="LI58" s="86"/>
      <c r="LJ58" s="86"/>
      <c r="LK58" s="154"/>
      <c r="LL58" s="86"/>
      <c r="LM58" s="86"/>
      <c r="LN58" s="86"/>
      <c r="LO58" s="86"/>
      <c r="LP58" s="86">
        <f t="shared" si="251"/>
        <v>0</v>
      </c>
      <c r="LQ58" s="86"/>
      <c r="LR58" s="86"/>
      <c r="LS58" s="86"/>
      <c r="LT58" s="86"/>
      <c r="LU58" s="202"/>
      <c r="LV58" s="127"/>
      <c r="LW58" s="86"/>
      <c r="LX58" s="86"/>
      <c r="LY58" s="166"/>
      <c r="LZ58" s="123">
        <f t="shared" si="252"/>
        <v>0</v>
      </c>
      <c r="MA58" s="86"/>
      <c r="MB58" s="86"/>
      <c r="MC58" s="86"/>
      <c r="MD58" s="86"/>
      <c r="ME58" s="154"/>
      <c r="MF58" s="122"/>
      <c r="MG58" s="86"/>
      <c r="MH58" s="86"/>
      <c r="MI58" s="86"/>
      <c r="MJ58" s="123">
        <f t="shared" si="253"/>
        <v>0</v>
      </c>
      <c r="MK58" s="86"/>
      <c r="ML58" s="86"/>
      <c r="MM58" s="86"/>
      <c r="MN58" s="86"/>
      <c r="MO58" s="156"/>
      <c r="MP58" s="86"/>
      <c r="MQ58" s="86"/>
      <c r="MR58" s="86"/>
      <c r="MS58" s="86"/>
      <c r="MT58" s="86">
        <f t="shared" si="254"/>
        <v>0</v>
      </c>
      <c r="MU58" s="86"/>
      <c r="MV58" s="86"/>
      <c r="MW58" s="86"/>
      <c r="MX58" s="86"/>
      <c r="MY58" s="154"/>
      <c r="MZ58" s="86"/>
      <c r="NA58" s="86"/>
      <c r="NB58" s="86"/>
      <c r="NC58" s="86"/>
      <c r="ND58" s="86">
        <f t="shared" si="255"/>
        <v>0</v>
      </c>
      <c r="NE58" s="86"/>
      <c r="NF58" s="86"/>
      <c r="NG58" s="86"/>
      <c r="NH58" s="86"/>
      <c r="NI58" s="154"/>
      <c r="NJ58" s="86"/>
      <c r="NK58" s="86"/>
      <c r="NL58" s="86"/>
      <c r="NM58" s="86"/>
      <c r="NN58" s="86">
        <f t="shared" si="256"/>
        <v>0</v>
      </c>
      <c r="NO58" s="86"/>
      <c r="NP58" s="86"/>
      <c r="NQ58" s="86"/>
      <c r="NR58" s="86"/>
      <c r="NS58" s="154"/>
      <c r="NT58" s="86"/>
      <c r="NU58" s="86"/>
      <c r="NV58" s="86"/>
      <c r="NW58" s="86"/>
      <c r="NX58" s="86">
        <f t="shared" si="257"/>
        <v>0</v>
      </c>
      <c r="NY58" s="86"/>
      <c r="NZ58" s="86"/>
      <c r="OA58" s="86"/>
      <c r="OB58" s="86"/>
      <c r="OC58" s="154"/>
      <c r="OD58" s="86"/>
      <c r="OE58" s="86"/>
      <c r="OF58" s="86"/>
      <c r="OG58" s="86"/>
      <c r="OH58" s="86">
        <f t="shared" si="258"/>
        <v>0</v>
      </c>
      <c r="OI58" s="86"/>
      <c r="OJ58" s="86"/>
      <c r="OK58" s="86"/>
      <c r="OL58" s="86"/>
      <c r="OM58" s="154"/>
      <c r="ON58" s="86"/>
      <c r="OO58" s="86"/>
      <c r="OP58" s="86"/>
      <c r="OQ58" s="86"/>
      <c r="OR58" s="86">
        <f t="shared" si="259"/>
        <v>0</v>
      </c>
      <c r="OS58" s="86"/>
      <c r="OT58" s="86"/>
      <c r="OU58" s="86"/>
      <c r="OV58" s="86"/>
      <c r="OW58" s="154"/>
      <c r="OX58" s="86"/>
      <c r="OY58" s="86"/>
      <c r="OZ58" s="86"/>
      <c r="PA58" s="86"/>
      <c r="PB58" s="86">
        <f t="shared" si="260"/>
        <v>0</v>
      </c>
      <c r="PC58" s="86"/>
      <c r="PD58" s="86"/>
      <c r="PE58" s="86"/>
      <c r="PF58" s="86"/>
      <c r="PG58" s="154"/>
      <c r="PH58" s="86"/>
      <c r="PI58" s="86"/>
      <c r="PJ58" s="86"/>
      <c r="PK58" s="86"/>
      <c r="PL58" s="86">
        <f t="shared" si="261"/>
        <v>0</v>
      </c>
      <c r="PM58" s="86"/>
      <c r="PN58" s="86"/>
      <c r="PO58" s="86"/>
      <c r="PP58" s="86"/>
      <c r="PQ58" s="154"/>
      <c r="PR58" s="86"/>
      <c r="PS58" s="86"/>
      <c r="PT58" s="86"/>
      <c r="PU58" s="86"/>
      <c r="PV58" s="86">
        <f t="shared" si="262"/>
        <v>0</v>
      </c>
      <c r="PW58" s="86"/>
      <c r="PX58" s="86"/>
      <c r="PY58" s="86"/>
      <c r="PZ58" s="86"/>
      <c r="QA58" s="154"/>
      <c r="QB58" s="86"/>
      <c r="QC58" s="86"/>
      <c r="QD58" s="86"/>
      <c r="QE58" s="86"/>
      <c r="QF58" s="86">
        <f t="shared" si="263"/>
        <v>0</v>
      </c>
      <c r="QG58" s="86"/>
      <c r="QH58" s="86"/>
      <c r="QI58" s="86"/>
      <c r="QJ58" s="86"/>
      <c r="QK58" s="154"/>
      <c r="QL58" s="268"/>
      <c r="QM58" s="268"/>
      <c r="QN58" s="268"/>
      <c r="QO58" s="284">
        <f t="shared" si="150"/>
        <v>46</v>
      </c>
      <c r="QP58" s="284">
        <f t="shared" si="151"/>
        <v>184</v>
      </c>
      <c r="QQ58" s="284">
        <f t="shared" si="152"/>
        <v>0</v>
      </c>
      <c r="QR58" s="284">
        <f t="shared" si="153"/>
        <v>0</v>
      </c>
      <c r="QS58" s="291">
        <f t="shared" si="264"/>
        <v>230</v>
      </c>
      <c r="QT58" s="291">
        <f t="shared" si="265"/>
        <v>0</v>
      </c>
      <c r="QU58" s="284">
        <f t="shared" si="228"/>
        <v>46</v>
      </c>
      <c r="QV58" s="290">
        <f t="shared" si="229"/>
        <v>184</v>
      </c>
      <c r="QW58" s="290">
        <f t="shared" si="155"/>
        <v>230</v>
      </c>
      <c r="QX58" s="285">
        <f t="shared" si="156"/>
        <v>0</v>
      </c>
      <c r="QY58" s="285">
        <f t="shared" si="157"/>
        <v>0</v>
      </c>
      <c r="QZ58" s="285">
        <f t="shared" si="158"/>
        <v>0</v>
      </c>
      <c r="RA58" s="285">
        <f t="shared" si="159"/>
        <v>0</v>
      </c>
      <c r="RB58" s="295">
        <f t="shared" si="160"/>
        <v>0</v>
      </c>
    </row>
    <row r="59" ht="16.35" spans="2:470">
      <c r="B59" s="117"/>
      <c r="C59" s="138" t="s">
        <v>105</v>
      </c>
      <c r="D59" s="86">
        <v>16</v>
      </c>
      <c r="E59" s="86"/>
      <c r="F59" s="86"/>
      <c r="G59" s="86"/>
      <c r="H59" s="123">
        <f>D59+E59+F59+G59</f>
        <v>16</v>
      </c>
      <c r="I59" s="86"/>
      <c r="J59" s="86"/>
      <c r="K59" s="86"/>
      <c r="L59" s="122"/>
      <c r="M59" s="156"/>
      <c r="N59" s="86">
        <v>15</v>
      </c>
      <c r="O59" s="86"/>
      <c r="P59" s="86"/>
      <c r="Q59" s="86"/>
      <c r="R59" s="123">
        <f t="shared" si="305"/>
        <v>15</v>
      </c>
      <c r="S59" s="86"/>
      <c r="T59" s="86"/>
      <c r="U59" s="86"/>
      <c r="V59" s="86"/>
      <c r="W59" s="171"/>
      <c r="X59" s="86">
        <v>22</v>
      </c>
      <c r="Y59" s="86"/>
      <c r="Z59" s="86"/>
      <c r="AA59" s="86"/>
      <c r="AB59" s="86">
        <f t="shared" si="306"/>
        <v>22</v>
      </c>
      <c r="AC59" s="86"/>
      <c r="AD59" s="86"/>
      <c r="AE59" s="86"/>
      <c r="AF59" s="86"/>
      <c r="AG59" s="154"/>
      <c r="AH59" s="86">
        <v>23</v>
      </c>
      <c r="AI59" s="86"/>
      <c r="AJ59" s="86"/>
      <c r="AK59" s="86"/>
      <c r="AL59" s="123">
        <f t="shared" si="307"/>
        <v>23</v>
      </c>
      <c r="AM59" s="127"/>
      <c r="AN59" s="86"/>
      <c r="AO59" s="86"/>
      <c r="AP59" s="86"/>
      <c r="AQ59" s="171"/>
      <c r="AR59" s="86">
        <v>14</v>
      </c>
      <c r="AS59" s="86"/>
      <c r="AT59" s="86"/>
      <c r="AU59" s="86"/>
      <c r="AV59" s="127">
        <f t="shared" si="308"/>
        <v>14</v>
      </c>
      <c r="AW59" s="86"/>
      <c r="AX59" s="86"/>
      <c r="AY59" s="86"/>
      <c r="AZ59" s="86"/>
      <c r="BA59" s="156"/>
      <c r="BB59" s="86">
        <v>8</v>
      </c>
      <c r="BC59" s="86"/>
      <c r="BD59" s="86"/>
      <c r="BE59" s="86"/>
      <c r="BF59" s="127">
        <f t="shared" si="309"/>
        <v>8</v>
      </c>
      <c r="BG59" s="86"/>
      <c r="BH59" s="86"/>
      <c r="BI59" s="86"/>
      <c r="BJ59" s="86"/>
      <c r="BK59" s="156"/>
      <c r="BL59" s="86">
        <v>26</v>
      </c>
      <c r="BM59" s="86"/>
      <c r="BN59" s="86"/>
      <c r="BO59" s="86"/>
      <c r="BP59" s="166">
        <f t="shared" si="310"/>
        <v>26</v>
      </c>
      <c r="BQ59" s="127"/>
      <c r="BR59" s="86"/>
      <c r="BS59" s="86"/>
      <c r="BT59" s="86"/>
      <c r="BU59" s="154"/>
      <c r="BV59" s="127">
        <v>22</v>
      </c>
      <c r="BW59" s="86"/>
      <c r="BX59" s="86"/>
      <c r="BY59" s="166"/>
      <c r="BZ59" s="127">
        <f>BV59</f>
        <v>22</v>
      </c>
      <c r="CA59" s="86"/>
      <c r="CB59" s="86"/>
      <c r="CC59" s="86"/>
      <c r="CD59" s="86"/>
      <c r="CE59" s="154"/>
      <c r="CF59" s="86">
        <v>27</v>
      </c>
      <c r="CG59" s="86"/>
      <c r="CH59" s="86"/>
      <c r="CI59" s="86"/>
      <c r="CJ59" s="86">
        <f>CF59</f>
        <v>27</v>
      </c>
      <c r="CK59" s="86"/>
      <c r="CL59" s="86"/>
      <c r="CM59" s="86"/>
      <c r="CN59" s="86"/>
      <c r="CO59" s="154"/>
      <c r="CP59" s="127">
        <v>25</v>
      </c>
      <c r="CQ59" s="127"/>
      <c r="CR59" s="86"/>
      <c r="CS59" s="166"/>
      <c r="CT59" s="127">
        <f>CP59</f>
        <v>25</v>
      </c>
      <c r="CU59" s="127"/>
      <c r="CV59" s="86"/>
      <c r="CW59" s="86"/>
      <c r="CX59" s="86"/>
      <c r="CY59" s="154"/>
      <c r="CZ59" s="127">
        <v>21</v>
      </c>
      <c r="DA59" s="86"/>
      <c r="DB59" s="86"/>
      <c r="DC59" s="166"/>
      <c r="DD59" s="166">
        <f t="shared" si="298"/>
        <v>21</v>
      </c>
      <c r="DE59" s="86"/>
      <c r="DF59" s="86"/>
      <c r="DG59" s="86"/>
      <c r="DH59" s="86"/>
      <c r="DI59" s="156"/>
      <c r="DJ59" s="122"/>
      <c r="DK59" s="86"/>
      <c r="DL59" s="86"/>
      <c r="DM59" s="86"/>
      <c r="DN59" s="123">
        <f t="shared" si="231"/>
        <v>0</v>
      </c>
      <c r="DO59" s="86"/>
      <c r="DP59" s="86"/>
      <c r="DQ59" s="86"/>
      <c r="DR59" s="86"/>
      <c r="DS59" s="154"/>
      <c r="DT59" s="127"/>
      <c r="DU59" s="86"/>
      <c r="DV59" s="86"/>
      <c r="DW59" s="166"/>
      <c r="DX59" s="123">
        <f>DT59</f>
        <v>0</v>
      </c>
      <c r="DY59" s="86"/>
      <c r="DZ59" s="86"/>
      <c r="EA59" s="86"/>
      <c r="EB59" s="86"/>
      <c r="EC59" s="154"/>
      <c r="ED59" s="127"/>
      <c r="EE59" s="86"/>
      <c r="EF59" s="86"/>
      <c r="EG59" s="86"/>
      <c r="EH59" s="123">
        <f t="shared" si="233"/>
        <v>0</v>
      </c>
      <c r="EI59" s="86"/>
      <c r="EJ59" s="86"/>
      <c r="EK59" s="86"/>
      <c r="EL59" s="86"/>
      <c r="EM59" s="154"/>
      <c r="EN59" s="127"/>
      <c r="EO59" s="86"/>
      <c r="EP59" s="86"/>
      <c r="EQ59" s="166"/>
      <c r="ER59" s="166">
        <f t="shared" si="234"/>
        <v>0</v>
      </c>
      <c r="ES59" s="86"/>
      <c r="ET59" s="86"/>
      <c r="EU59" s="86"/>
      <c r="EV59" s="122"/>
      <c r="EW59" s="156"/>
      <c r="EX59" s="127"/>
      <c r="EY59" s="86"/>
      <c r="EZ59" s="86"/>
      <c r="FA59" s="166"/>
      <c r="FB59" s="166">
        <f t="shared" si="235"/>
        <v>0</v>
      </c>
      <c r="FC59" s="86"/>
      <c r="FD59" s="86"/>
      <c r="FE59" s="86"/>
      <c r="FF59" s="122"/>
      <c r="FG59" s="156"/>
      <c r="FH59" s="86"/>
      <c r="FI59" s="86"/>
      <c r="FJ59" s="86"/>
      <c r="FK59" s="86"/>
      <c r="FL59" s="86">
        <f t="shared" si="236"/>
        <v>0</v>
      </c>
      <c r="FM59" s="86"/>
      <c r="FN59" s="86"/>
      <c r="FO59" s="86"/>
      <c r="FP59" s="127"/>
      <c r="FQ59" s="154"/>
      <c r="FR59" s="86"/>
      <c r="FS59" s="86"/>
      <c r="FT59" s="86"/>
      <c r="FU59" s="86"/>
      <c r="FV59" s="123">
        <f t="shared" si="237"/>
        <v>0</v>
      </c>
      <c r="FW59" s="86"/>
      <c r="FX59" s="86"/>
      <c r="FY59" s="86"/>
      <c r="FZ59" s="86"/>
      <c r="GA59" s="171"/>
      <c r="GB59" s="86"/>
      <c r="GC59" s="86"/>
      <c r="GD59" s="86"/>
      <c r="GE59" s="166"/>
      <c r="GF59" s="123">
        <f t="shared" si="238"/>
        <v>0</v>
      </c>
      <c r="GG59" s="86"/>
      <c r="GH59" s="86"/>
      <c r="GI59" s="86"/>
      <c r="GJ59" s="86"/>
      <c r="GK59" s="154"/>
      <c r="GL59" s="122"/>
      <c r="GM59" s="86"/>
      <c r="GN59" s="86"/>
      <c r="GO59" s="223"/>
      <c r="GP59" s="223">
        <f t="shared" si="239"/>
        <v>0</v>
      </c>
      <c r="GQ59" s="86"/>
      <c r="GR59" s="86"/>
      <c r="GS59" s="86"/>
      <c r="GT59" s="86"/>
      <c r="GU59" s="154"/>
      <c r="GV59" s="86"/>
      <c r="GW59" s="86"/>
      <c r="GX59" s="86"/>
      <c r="GY59" s="86"/>
      <c r="GZ59" s="86">
        <f t="shared" si="240"/>
        <v>0</v>
      </c>
      <c r="HA59" s="86"/>
      <c r="HB59" s="86"/>
      <c r="HC59" s="86"/>
      <c r="HD59" s="86"/>
      <c r="HE59" s="154"/>
      <c r="HF59" s="127"/>
      <c r="HG59" s="86"/>
      <c r="HH59" s="127"/>
      <c r="HI59" s="223"/>
      <c r="HJ59" s="166">
        <f t="shared" si="241"/>
        <v>0</v>
      </c>
      <c r="HK59" s="86"/>
      <c r="HL59" s="86"/>
      <c r="HM59" s="86"/>
      <c r="HN59" s="86"/>
      <c r="HO59" s="154"/>
      <c r="HP59" s="86"/>
      <c r="HQ59" s="86"/>
      <c r="HR59" s="127"/>
      <c r="HS59" s="166"/>
      <c r="HT59" s="123">
        <f t="shared" si="242"/>
        <v>0</v>
      </c>
      <c r="HU59" s="86"/>
      <c r="HV59" s="86"/>
      <c r="HW59" s="86"/>
      <c r="HX59" s="86"/>
      <c r="HY59" s="156"/>
      <c r="HZ59" s="86"/>
      <c r="IA59" s="86"/>
      <c r="IB59" s="86"/>
      <c r="IC59" s="86"/>
      <c r="ID59" s="123">
        <f t="shared" si="243"/>
        <v>0</v>
      </c>
      <c r="IE59" s="86"/>
      <c r="IF59" s="86"/>
      <c r="IG59" s="86"/>
      <c r="IH59" s="86"/>
      <c r="II59" s="154"/>
      <c r="IJ59" s="127"/>
      <c r="IK59" s="86"/>
      <c r="IL59" s="86"/>
      <c r="IM59" s="166"/>
      <c r="IN59" s="123">
        <f t="shared" si="244"/>
        <v>0</v>
      </c>
      <c r="IO59" s="86"/>
      <c r="IP59" s="86"/>
      <c r="IQ59" s="86"/>
      <c r="IR59" s="86"/>
      <c r="IS59" s="154"/>
      <c r="IT59" s="86"/>
      <c r="IU59" s="86"/>
      <c r="IV59" s="86">
        <v>0</v>
      </c>
      <c r="IW59" s="86">
        <v>0</v>
      </c>
      <c r="IX59" s="86">
        <f t="shared" si="245"/>
        <v>0</v>
      </c>
      <c r="IY59" s="86"/>
      <c r="IZ59" s="86"/>
      <c r="JA59" s="86"/>
      <c r="JB59" s="86"/>
      <c r="JC59" s="154"/>
      <c r="JD59" s="86"/>
      <c r="JE59" s="86"/>
      <c r="JF59" s="86"/>
      <c r="JG59" s="86"/>
      <c r="JH59" s="123">
        <f t="shared" si="196"/>
        <v>0</v>
      </c>
      <c r="JI59" s="86"/>
      <c r="JJ59" s="86"/>
      <c r="JK59" s="86"/>
      <c r="JL59" s="86"/>
      <c r="JM59" s="154"/>
      <c r="JN59" s="122"/>
      <c r="JO59" s="86"/>
      <c r="JP59" s="86"/>
      <c r="JQ59" s="86"/>
      <c r="JR59" s="86">
        <f t="shared" si="246"/>
        <v>0</v>
      </c>
      <c r="JS59" s="86"/>
      <c r="JT59" s="86"/>
      <c r="JU59" s="86"/>
      <c r="JV59" s="86"/>
      <c r="JW59" s="154"/>
      <c r="JX59" s="86"/>
      <c r="JY59" s="86"/>
      <c r="JZ59" s="86">
        <v>0</v>
      </c>
      <c r="KA59" s="86">
        <v>0</v>
      </c>
      <c r="KB59" s="86">
        <f t="shared" si="247"/>
        <v>0</v>
      </c>
      <c r="KC59" s="86"/>
      <c r="KD59" s="86"/>
      <c r="KE59" s="86"/>
      <c r="KF59" s="86"/>
      <c r="KG59" s="154"/>
      <c r="KH59" s="86"/>
      <c r="KI59" s="86"/>
      <c r="KJ59" s="86"/>
      <c r="KK59" s="86"/>
      <c r="KL59" s="86">
        <f t="shared" si="248"/>
        <v>0</v>
      </c>
      <c r="KM59" s="86"/>
      <c r="KN59" s="86"/>
      <c r="KO59" s="86"/>
      <c r="KP59" s="86"/>
      <c r="KQ59" s="154"/>
      <c r="KR59" s="86"/>
      <c r="KS59" s="86"/>
      <c r="KT59" s="86"/>
      <c r="KU59" s="86"/>
      <c r="KV59" s="86">
        <f t="shared" si="249"/>
        <v>0</v>
      </c>
      <c r="KW59" s="86"/>
      <c r="KX59" s="86"/>
      <c r="KY59" s="86"/>
      <c r="KZ59" s="86"/>
      <c r="LA59" s="154"/>
      <c r="LB59" s="86"/>
      <c r="LC59" s="86"/>
      <c r="LD59" s="86"/>
      <c r="LE59" s="86"/>
      <c r="LF59" s="86">
        <f t="shared" si="250"/>
        <v>0</v>
      </c>
      <c r="LG59" s="86"/>
      <c r="LH59" s="86"/>
      <c r="LI59" s="86"/>
      <c r="LJ59" s="86"/>
      <c r="LK59" s="154"/>
      <c r="LL59" s="86"/>
      <c r="LM59" s="86"/>
      <c r="LN59" s="86"/>
      <c r="LO59" s="86"/>
      <c r="LP59" s="86">
        <f t="shared" si="251"/>
        <v>0</v>
      </c>
      <c r="LQ59" s="86"/>
      <c r="LR59" s="86"/>
      <c r="LS59" s="86"/>
      <c r="LT59" s="86"/>
      <c r="LU59" s="202"/>
      <c r="LV59" s="127"/>
      <c r="LW59" s="86"/>
      <c r="LX59" s="86"/>
      <c r="LY59" s="166"/>
      <c r="LZ59" s="123">
        <f t="shared" si="252"/>
        <v>0</v>
      </c>
      <c r="MA59" s="86"/>
      <c r="MB59" s="86"/>
      <c r="MC59" s="86"/>
      <c r="MD59" s="86"/>
      <c r="ME59" s="154"/>
      <c r="MF59" s="122"/>
      <c r="MG59" s="86"/>
      <c r="MH59" s="86"/>
      <c r="MI59" s="86"/>
      <c r="MJ59" s="123">
        <f t="shared" si="253"/>
        <v>0</v>
      </c>
      <c r="MK59" s="86"/>
      <c r="ML59" s="86"/>
      <c r="MM59" s="86"/>
      <c r="MN59" s="86"/>
      <c r="MO59" s="156"/>
      <c r="MP59" s="86"/>
      <c r="MQ59" s="86"/>
      <c r="MR59" s="86"/>
      <c r="MS59" s="86"/>
      <c r="MT59" s="123">
        <f t="shared" si="254"/>
        <v>0</v>
      </c>
      <c r="MU59" s="86"/>
      <c r="MV59" s="86"/>
      <c r="MW59" s="86"/>
      <c r="MX59" s="86"/>
      <c r="MY59" s="156"/>
      <c r="MZ59" s="122"/>
      <c r="NA59" s="86"/>
      <c r="NB59" s="86"/>
      <c r="NC59" s="86"/>
      <c r="ND59" s="123">
        <f t="shared" si="255"/>
        <v>0</v>
      </c>
      <c r="NE59" s="86"/>
      <c r="NF59" s="86"/>
      <c r="NG59" s="86"/>
      <c r="NH59" s="86"/>
      <c r="NI59" s="156"/>
      <c r="NJ59" s="122"/>
      <c r="NK59" s="86"/>
      <c r="NL59" s="86"/>
      <c r="NM59" s="86"/>
      <c r="NN59" s="123">
        <f t="shared" si="256"/>
        <v>0</v>
      </c>
      <c r="NO59" s="86"/>
      <c r="NP59" s="86"/>
      <c r="NQ59" s="86"/>
      <c r="NR59" s="86"/>
      <c r="NS59" s="156"/>
      <c r="NT59" s="122"/>
      <c r="NU59" s="86"/>
      <c r="NV59" s="86"/>
      <c r="NW59" s="86"/>
      <c r="NX59" s="123">
        <f t="shared" si="257"/>
        <v>0</v>
      </c>
      <c r="NY59" s="86"/>
      <c r="NZ59" s="86"/>
      <c r="OA59" s="86"/>
      <c r="OB59" s="86"/>
      <c r="OC59" s="156"/>
      <c r="OD59" s="122"/>
      <c r="OE59" s="86"/>
      <c r="OF59" s="86"/>
      <c r="OG59" s="86"/>
      <c r="OH59" s="123">
        <f t="shared" si="258"/>
        <v>0</v>
      </c>
      <c r="OI59" s="86"/>
      <c r="OJ59" s="86"/>
      <c r="OK59" s="86"/>
      <c r="OL59" s="86"/>
      <c r="OM59" s="156"/>
      <c r="ON59" s="122"/>
      <c r="OO59" s="86"/>
      <c r="OP59" s="86"/>
      <c r="OQ59" s="86"/>
      <c r="OR59" s="123">
        <f t="shared" si="259"/>
        <v>0</v>
      </c>
      <c r="OS59" s="86"/>
      <c r="OT59" s="86"/>
      <c r="OU59" s="86"/>
      <c r="OV59" s="86"/>
      <c r="OW59" s="156"/>
      <c r="OX59" s="122"/>
      <c r="OY59" s="86"/>
      <c r="OZ59" s="86"/>
      <c r="PA59" s="86"/>
      <c r="PB59" s="123">
        <f t="shared" si="260"/>
        <v>0</v>
      </c>
      <c r="PC59" s="86"/>
      <c r="PD59" s="86"/>
      <c r="PE59" s="86"/>
      <c r="PF59" s="86"/>
      <c r="PG59" s="156"/>
      <c r="PH59" s="122"/>
      <c r="PI59" s="86"/>
      <c r="PJ59" s="86"/>
      <c r="PK59" s="86"/>
      <c r="PL59" s="123">
        <f t="shared" si="261"/>
        <v>0</v>
      </c>
      <c r="PM59" s="86"/>
      <c r="PN59" s="86"/>
      <c r="PO59" s="86"/>
      <c r="PP59" s="86"/>
      <c r="PQ59" s="156"/>
      <c r="PR59" s="122"/>
      <c r="PS59" s="86"/>
      <c r="PT59" s="86"/>
      <c r="PU59" s="86"/>
      <c r="PV59" s="123">
        <f t="shared" si="262"/>
        <v>0</v>
      </c>
      <c r="PW59" s="86"/>
      <c r="PX59" s="86"/>
      <c r="PY59" s="86"/>
      <c r="PZ59" s="86"/>
      <c r="QA59" s="156"/>
      <c r="QB59" s="122"/>
      <c r="QC59" s="86"/>
      <c r="QD59" s="86"/>
      <c r="QE59" s="86"/>
      <c r="QF59" s="123">
        <f t="shared" si="263"/>
        <v>0</v>
      </c>
      <c r="QG59" s="86"/>
      <c r="QH59" s="86"/>
      <c r="QI59" s="86"/>
      <c r="QJ59" s="86"/>
      <c r="QK59" s="156"/>
      <c r="QL59" s="268"/>
      <c r="QM59" s="268"/>
      <c r="QN59" s="268"/>
      <c r="QO59" s="287">
        <f t="shared" si="150"/>
        <v>219</v>
      </c>
      <c r="QP59" s="287">
        <f t="shared" si="151"/>
        <v>0</v>
      </c>
      <c r="QQ59" s="287">
        <f t="shared" si="152"/>
        <v>0</v>
      </c>
      <c r="QR59" s="287">
        <f t="shared" si="153"/>
        <v>0</v>
      </c>
      <c r="QS59" s="291">
        <f t="shared" si="264"/>
        <v>219</v>
      </c>
      <c r="QT59" s="291">
        <f t="shared" si="265"/>
        <v>0</v>
      </c>
      <c r="QU59" s="284">
        <f t="shared" si="228"/>
        <v>219</v>
      </c>
      <c r="QV59" s="290">
        <f t="shared" si="229"/>
        <v>0</v>
      </c>
      <c r="QW59" s="287">
        <f t="shared" si="155"/>
        <v>219</v>
      </c>
      <c r="QX59" s="287">
        <f t="shared" si="156"/>
        <v>0</v>
      </c>
      <c r="QY59" s="287">
        <f t="shared" si="157"/>
        <v>0</v>
      </c>
      <c r="QZ59" s="287">
        <f t="shared" si="158"/>
        <v>0</v>
      </c>
      <c r="RA59" s="287">
        <f t="shared" si="159"/>
        <v>0</v>
      </c>
      <c r="RB59" s="295">
        <f t="shared" si="160"/>
        <v>0</v>
      </c>
    </row>
    <row r="60" ht="16.35" spans="2:470">
      <c r="B60" s="117"/>
      <c r="C60" s="138" t="s">
        <v>106</v>
      </c>
      <c r="D60" s="86">
        <v>8</v>
      </c>
      <c r="E60" s="86"/>
      <c r="F60" s="86"/>
      <c r="G60" s="86"/>
      <c r="H60" s="123">
        <f>D60+E60+F60+G60</f>
        <v>8</v>
      </c>
      <c r="I60" s="86"/>
      <c r="J60" s="86"/>
      <c r="K60" s="86"/>
      <c r="L60" s="122"/>
      <c r="M60" s="156"/>
      <c r="N60" s="86">
        <v>21</v>
      </c>
      <c r="O60" s="86"/>
      <c r="P60" s="86"/>
      <c r="Q60" s="166"/>
      <c r="R60" s="123">
        <f t="shared" si="305"/>
        <v>21</v>
      </c>
      <c r="S60" s="86"/>
      <c r="T60" s="86"/>
      <c r="U60" s="86"/>
      <c r="V60" s="86"/>
      <c r="W60" s="171"/>
      <c r="X60" s="86">
        <v>19</v>
      </c>
      <c r="Y60" s="86"/>
      <c r="Z60" s="86"/>
      <c r="AA60" s="86"/>
      <c r="AB60" s="166">
        <f t="shared" si="306"/>
        <v>19</v>
      </c>
      <c r="AC60" s="86"/>
      <c r="AD60" s="86"/>
      <c r="AE60" s="86"/>
      <c r="AF60" s="86"/>
      <c r="AG60" s="156"/>
      <c r="AH60" s="122">
        <v>14</v>
      </c>
      <c r="AI60" s="86"/>
      <c r="AJ60" s="86"/>
      <c r="AK60" s="86"/>
      <c r="AL60" s="168">
        <f t="shared" si="307"/>
        <v>14</v>
      </c>
      <c r="AM60" s="136"/>
      <c r="AN60" s="125"/>
      <c r="AO60" s="125"/>
      <c r="AP60" s="125"/>
      <c r="AQ60" s="173"/>
      <c r="AR60" s="86">
        <v>25</v>
      </c>
      <c r="AS60" s="86"/>
      <c r="AT60" s="86"/>
      <c r="AU60" s="86"/>
      <c r="AV60" s="123">
        <f t="shared" si="308"/>
        <v>25</v>
      </c>
      <c r="AW60" s="86"/>
      <c r="AX60" s="86"/>
      <c r="AY60" s="86"/>
      <c r="AZ60" s="86"/>
      <c r="BA60" s="156"/>
      <c r="BB60" s="86">
        <v>25</v>
      </c>
      <c r="BC60" s="86"/>
      <c r="BD60" s="86"/>
      <c r="BE60" s="86"/>
      <c r="BF60" s="123">
        <f t="shared" si="309"/>
        <v>25</v>
      </c>
      <c r="BG60" s="86"/>
      <c r="BH60" s="86"/>
      <c r="BI60" s="86"/>
      <c r="BJ60" s="86"/>
      <c r="BK60" s="156"/>
      <c r="BL60" s="122">
        <v>12</v>
      </c>
      <c r="BM60" s="86"/>
      <c r="BN60" s="86"/>
      <c r="BO60" s="86"/>
      <c r="BP60" s="123">
        <f t="shared" si="310"/>
        <v>12</v>
      </c>
      <c r="BQ60" s="86"/>
      <c r="BR60" s="86"/>
      <c r="BS60" s="86"/>
      <c r="BT60" s="86"/>
      <c r="BU60" s="154"/>
      <c r="BV60" s="127">
        <v>27</v>
      </c>
      <c r="BW60" s="86"/>
      <c r="BX60" s="86"/>
      <c r="BY60" s="166"/>
      <c r="BZ60" s="123">
        <f>BV60+BW60</f>
        <v>27</v>
      </c>
      <c r="CA60" s="86"/>
      <c r="CB60" s="86"/>
      <c r="CC60" s="86"/>
      <c r="CD60" s="86"/>
      <c r="CE60" s="156"/>
      <c r="CF60" s="86">
        <v>24</v>
      </c>
      <c r="CG60" s="86"/>
      <c r="CH60" s="86"/>
      <c r="CI60" s="86"/>
      <c r="CJ60" s="123">
        <f>CF60</f>
        <v>24</v>
      </c>
      <c r="CK60" s="86"/>
      <c r="CL60" s="86"/>
      <c r="CM60" s="86"/>
      <c r="CN60" s="86"/>
      <c r="CO60" s="154"/>
      <c r="CP60" s="127">
        <v>29</v>
      </c>
      <c r="CQ60" s="127"/>
      <c r="CR60" s="86"/>
      <c r="CS60" s="166"/>
      <c r="CT60" s="127">
        <f>CP60</f>
        <v>29</v>
      </c>
      <c r="CU60" s="127"/>
      <c r="CV60" s="86"/>
      <c r="CW60" s="86"/>
      <c r="CX60" s="86"/>
      <c r="CY60" s="154"/>
      <c r="CZ60" s="136">
        <v>25</v>
      </c>
      <c r="DA60" s="125"/>
      <c r="DB60" s="125"/>
      <c r="DC60" s="167"/>
      <c r="DD60" s="166">
        <f t="shared" si="298"/>
        <v>25</v>
      </c>
      <c r="DE60" s="86"/>
      <c r="DF60" s="86"/>
      <c r="DG60" s="86"/>
      <c r="DH60" s="86"/>
      <c r="DI60" s="156"/>
      <c r="DJ60" s="122"/>
      <c r="DK60" s="86"/>
      <c r="DL60" s="86"/>
      <c r="DM60" s="86"/>
      <c r="DN60" s="169">
        <f t="shared" si="231"/>
        <v>0</v>
      </c>
      <c r="DO60" s="131"/>
      <c r="DP60" s="131"/>
      <c r="DQ60" s="131"/>
      <c r="DR60" s="131"/>
      <c r="DS60" s="191"/>
      <c r="DT60" s="136"/>
      <c r="DU60" s="125"/>
      <c r="DV60" s="125"/>
      <c r="DW60" s="167"/>
      <c r="DX60" s="168">
        <f>DT60</f>
        <v>0</v>
      </c>
      <c r="DY60" s="86"/>
      <c r="DZ60" s="86"/>
      <c r="EA60" s="86"/>
      <c r="EB60" s="86"/>
      <c r="EC60" s="154"/>
      <c r="ED60" s="127"/>
      <c r="EE60" s="86"/>
      <c r="EF60" s="86"/>
      <c r="EG60" s="86"/>
      <c r="EH60" s="123">
        <f t="shared" si="233"/>
        <v>0</v>
      </c>
      <c r="EI60" s="86"/>
      <c r="EJ60" s="86"/>
      <c r="EK60" s="86"/>
      <c r="EL60" s="86"/>
      <c r="EM60" s="154"/>
      <c r="EN60" s="136"/>
      <c r="EO60" s="125"/>
      <c r="EP60" s="125"/>
      <c r="EQ60" s="167"/>
      <c r="ER60" s="166">
        <f t="shared" si="234"/>
        <v>0</v>
      </c>
      <c r="ES60" s="86"/>
      <c r="ET60" s="86"/>
      <c r="EU60" s="86"/>
      <c r="EV60" s="122"/>
      <c r="EW60" s="156"/>
      <c r="EX60" s="136"/>
      <c r="EY60" s="125">
        <v>0</v>
      </c>
      <c r="EZ60" s="125"/>
      <c r="FA60" s="167"/>
      <c r="FB60" s="166">
        <f t="shared" si="235"/>
        <v>0</v>
      </c>
      <c r="FC60" s="86"/>
      <c r="FD60" s="86"/>
      <c r="FE60" s="86"/>
      <c r="FF60" s="122"/>
      <c r="FG60" s="156"/>
      <c r="FH60" s="122"/>
      <c r="FI60" s="86"/>
      <c r="FJ60" s="86"/>
      <c r="FK60" s="86"/>
      <c r="FL60" s="123">
        <f t="shared" si="236"/>
        <v>0</v>
      </c>
      <c r="FM60" s="86"/>
      <c r="FN60" s="86"/>
      <c r="FO60" s="86"/>
      <c r="FP60" s="136"/>
      <c r="FQ60" s="156"/>
      <c r="FR60" s="122"/>
      <c r="FS60" s="86"/>
      <c r="FT60" s="86"/>
      <c r="FU60" s="86"/>
      <c r="FV60" s="168">
        <f t="shared" si="237"/>
        <v>0</v>
      </c>
      <c r="FW60" s="86"/>
      <c r="FX60" s="86"/>
      <c r="FY60" s="86"/>
      <c r="FZ60" s="86"/>
      <c r="GA60" s="202"/>
      <c r="GB60" s="125"/>
      <c r="GC60" s="125"/>
      <c r="GD60" s="125"/>
      <c r="GE60" s="167"/>
      <c r="GF60" s="123">
        <f t="shared" si="238"/>
        <v>0</v>
      </c>
      <c r="GG60" s="86"/>
      <c r="GH60" s="86"/>
      <c r="GI60" s="86"/>
      <c r="GJ60" s="86"/>
      <c r="GK60" s="154"/>
      <c r="GL60" s="160"/>
      <c r="GM60" s="131"/>
      <c r="GN60" s="131"/>
      <c r="GO60" s="224"/>
      <c r="GP60" s="223">
        <f t="shared" si="239"/>
        <v>0</v>
      </c>
      <c r="GQ60" s="86"/>
      <c r="GR60" s="86"/>
      <c r="GS60" s="86"/>
      <c r="GT60" s="86"/>
      <c r="GU60" s="154"/>
      <c r="GV60" s="86"/>
      <c r="GW60" s="86"/>
      <c r="GX60" s="86"/>
      <c r="GY60" s="86"/>
      <c r="GZ60" s="86">
        <f t="shared" si="240"/>
        <v>0</v>
      </c>
      <c r="HA60" s="86"/>
      <c r="HB60" s="86"/>
      <c r="HC60" s="86"/>
      <c r="HD60" s="86"/>
      <c r="HE60" s="154"/>
      <c r="HF60" s="136"/>
      <c r="HG60" s="125"/>
      <c r="HH60" s="136"/>
      <c r="HI60" s="229"/>
      <c r="HJ60" s="167">
        <f t="shared" si="241"/>
        <v>0</v>
      </c>
      <c r="HK60" s="86"/>
      <c r="HL60" s="86"/>
      <c r="HM60" s="86"/>
      <c r="HN60" s="86"/>
      <c r="HO60" s="156"/>
      <c r="HP60" s="122"/>
      <c r="HQ60" s="86"/>
      <c r="HR60" s="136"/>
      <c r="HS60" s="167"/>
      <c r="HT60" s="168">
        <f t="shared" si="242"/>
        <v>0</v>
      </c>
      <c r="HU60" s="86"/>
      <c r="HV60" s="86"/>
      <c r="HW60" s="86"/>
      <c r="HX60" s="86"/>
      <c r="HY60" s="156"/>
      <c r="HZ60" s="122"/>
      <c r="IA60" s="86"/>
      <c r="IB60" s="86"/>
      <c r="IC60" s="86"/>
      <c r="ID60" s="123">
        <f t="shared" si="243"/>
        <v>0</v>
      </c>
      <c r="IE60" s="86"/>
      <c r="IF60" s="86"/>
      <c r="IG60" s="86"/>
      <c r="IH60" s="86"/>
      <c r="II60" s="154"/>
      <c r="IJ60" s="136"/>
      <c r="IK60" s="125">
        <v>0</v>
      </c>
      <c r="IL60" s="125"/>
      <c r="IM60" s="167"/>
      <c r="IN60" s="123">
        <f t="shared" si="244"/>
        <v>0</v>
      </c>
      <c r="IO60" s="86"/>
      <c r="IP60" s="86"/>
      <c r="IQ60" s="86"/>
      <c r="IR60" s="86"/>
      <c r="IS60" s="156"/>
      <c r="IT60" s="122"/>
      <c r="IU60" s="86"/>
      <c r="IV60" s="86">
        <v>0</v>
      </c>
      <c r="IW60" s="86">
        <v>0</v>
      </c>
      <c r="IX60" s="123">
        <f t="shared" si="245"/>
        <v>0</v>
      </c>
      <c r="IY60" s="86"/>
      <c r="IZ60" s="86"/>
      <c r="JA60" s="86"/>
      <c r="JB60" s="86"/>
      <c r="JC60" s="156"/>
      <c r="JD60" s="122"/>
      <c r="JE60" s="86"/>
      <c r="JF60" s="86"/>
      <c r="JG60" s="86"/>
      <c r="JH60" s="123">
        <f t="shared" si="196"/>
        <v>0</v>
      </c>
      <c r="JI60" s="86"/>
      <c r="JJ60" s="86"/>
      <c r="JK60" s="86"/>
      <c r="JL60" s="86"/>
      <c r="JM60" s="154"/>
      <c r="JN60" s="160"/>
      <c r="JO60" s="131"/>
      <c r="JP60" s="131"/>
      <c r="JQ60" s="224"/>
      <c r="JR60" s="166">
        <f t="shared" si="246"/>
        <v>0</v>
      </c>
      <c r="JS60" s="86"/>
      <c r="JT60" s="86"/>
      <c r="JU60" s="86"/>
      <c r="JV60" s="86"/>
      <c r="JW60" s="156"/>
      <c r="JX60" s="122"/>
      <c r="JY60" s="86"/>
      <c r="JZ60" s="86">
        <v>0</v>
      </c>
      <c r="KA60" s="86">
        <v>0</v>
      </c>
      <c r="KB60" s="123">
        <f t="shared" si="247"/>
        <v>0</v>
      </c>
      <c r="KC60" s="86"/>
      <c r="KD60" s="86"/>
      <c r="KE60" s="86"/>
      <c r="KF60" s="86"/>
      <c r="KG60" s="156"/>
      <c r="KH60" s="122"/>
      <c r="KI60" s="86"/>
      <c r="KJ60" s="86"/>
      <c r="KK60" s="86"/>
      <c r="KL60" s="123">
        <f t="shared" si="248"/>
        <v>0</v>
      </c>
      <c r="KM60" s="86"/>
      <c r="KN60" s="86"/>
      <c r="KO60" s="86"/>
      <c r="KP60" s="86"/>
      <c r="KQ60" s="156"/>
      <c r="KR60" s="239"/>
      <c r="KS60" s="86"/>
      <c r="KT60" s="86"/>
      <c r="KU60" s="86"/>
      <c r="KV60" s="123">
        <f t="shared" si="249"/>
        <v>0</v>
      </c>
      <c r="KW60" s="86"/>
      <c r="KX60" s="86"/>
      <c r="KY60" s="86"/>
      <c r="KZ60" s="86"/>
      <c r="LA60" s="156"/>
      <c r="LB60" s="122"/>
      <c r="LC60" s="86"/>
      <c r="LD60" s="86"/>
      <c r="LE60" s="86"/>
      <c r="LF60" s="168">
        <f t="shared" si="250"/>
        <v>0</v>
      </c>
      <c r="LG60" s="86"/>
      <c r="LH60" s="86"/>
      <c r="LI60" s="86"/>
      <c r="LJ60" s="86"/>
      <c r="LK60" s="154"/>
      <c r="LL60" s="86"/>
      <c r="LM60" s="86"/>
      <c r="LN60" s="86"/>
      <c r="LO60" s="86"/>
      <c r="LP60" s="123">
        <f t="shared" si="251"/>
        <v>0</v>
      </c>
      <c r="LQ60" s="86"/>
      <c r="LR60" s="86"/>
      <c r="LS60" s="86"/>
      <c r="LT60" s="86"/>
      <c r="LU60" s="202"/>
      <c r="LV60" s="136"/>
      <c r="LW60" s="125"/>
      <c r="LX60" s="125"/>
      <c r="LY60" s="167"/>
      <c r="LZ60" s="168">
        <f t="shared" si="252"/>
        <v>0</v>
      </c>
      <c r="MA60" s="86"/>
      <c r="MB60" s="86"/>
      <c r="MC60" s="86"/>
      <c r="MD60" s="86"/>
      <c r="ME60" s="154"/>
      <c r="MF60" s="122"/>
      <c r="MG60" s="86"/>
      <c r="MH60" s="86"/>
      <c r="MI60" s="86"/>
      <c r="MJ60" s="123">
        <f t="shared" si="253"/>
        <v>0</v>
      </c>
      <c r="MK60" s="86"/>
      <c r="ML60" s="86"/>
      <c r="MM60" s="86"/>
      <c r="MN60" s="86"/>
      <c r="MO60" s="156"/>
      <c r="MP60" s="86"/>
      <c r="MQ60" s="86"/>
      <c r="MR60" s="86"/>
      <c r="MS60" s="86"/>
      <c r="MT60" s="123">
        <f t="shared" si="254"/>
        <v>0</v>
      </c>
      <c r="MU60" s="86"/>
      <c r="MV60" s="86"/>
      <c r="MW60" s="86"/>
      <c r="MX60" s="86"/>
      <c r="MY60" s="156"/>
      <c r="MZ60" s="122"/>
      <c r="NA60" s="86">
        <v>0</v>
      </c>
      <c r="NB60" s="86"/>
      <c r="NC60" s="86"/>
      <c r="ND60" s="123">
        <f t="shared" si="255"/>
        <v>0</v>
      </c>
      <c r="NE60" s="86"/>
      <c r="NF60" s="86"/>
      <c r="NG60" s="86"/>
      <c r="NH60" s="86"/>
      <c r="NI60" s="156"/>
      <c r="NJ60" s="122"/>
      <c r="NK60" s="86"/>
      <c r="NL60" s="86"/>
      <c r="NM60" s="86"/>
      <c r="NN60" s="123">
        <f t="shared" si="256"/>
        <v>0</v>
      </c>
      <c r="NO60" s="86"/>
      <c r="NP60" s="86"/>
      <c r="NQ60" s="86"/>
      <c r="NR60" s="86"/>
      <c r="NS60" s="156"/>
      <c r="NT60" s="122"/>
      <c r="NU60" s="86"/>
      <c r="NV60" s="86"/>
      <c r="NW60" s="86"/>
      <c r="NX60" s="123">
        <f t="shared" si="257"/>
        <v>0</v>
      </c>
      <c r="NY60" s="86"/>
      <c r="NZ60" s="86"/>
      <c r="OA60" s="86"/>
      <c r="OB60" s="86"/>
      <c r="OC60" s="156"/>
      <c r="OD60" s="122"/>
      <c r="OE60" s="86"/>
      <c r="OF60" s="86"/>
      <c r="OG60" s="86"/>
      <c r="OH60" s="123">
        <f t="shared" si="258"/>
        <v>0</v>
      </c>
      <c r="OI60" s="86"/>
      <c r="OJ60" s="86"/>
      <c r="OK60" s="86"/>
      <c r="OL60" s="86"/>
      <c r="OM60" s="156"/>
      <c r="ON60" s="122"/>
      <c r="OO60" s="86"/>
      <c r="OP60" s="86"/>
      <c r="OQ60" s="86"/>
      <c r="OR60" s="123">
        <f t="shared" si="259"/>
        <v>0</v>
      </c>
      <c r="OS60" s="86"/>
      <c r="OT60" s="86"/>
      <c r="OU60" s="86"/>
      <c r="OV60" s="86"/>
      <c r="OW60" s="156"/>
      <c r="OX60" s="122"/>
      <c r="OY60" s="86"/>
      <c r="OZ60" s="86"/>
      <c r="PA60" s="86"/>
      <c r="PB60" s="123">
        <f t="shared" si="260"/>
        <v>0</v>
      </c>
      <c r="PC60" s="86"/>
      <c r="PD60" s="86"/>
      <c r="PE60" s="86"/>
      <c r="PF60" s="86"/>
      <c r="PG60" s="156"/>
      <c r="PH60" s="122"/>
      <c r="PI60" s="86"/>
      <c r="PJ60" s="86"/>
      <c r="PK60" s="86"/>
      <c r="PL60" s="123">
        <f t="shared" si="261"/>
        <v>0</v>
      </c>
      <c r="PM60" s="86"/>
      <c r="PN60" s="86"/>
      <c r="PO60" s="86"/>
      <c r="PP60" s="86"/>
      <c r="PQ60" s="156"/>
      <c r="PR60" s="122"/>
      <c r="PS60" s="86"/>
      <c r="PT60" s="86"/>
      <c r="PU60" s="86"/>
      <c r="PV60" s="123">
        <f t="shared" si="262"/>
        <v>0</v>
      </c>
      <c r="PW60" s="86"/>
      <c r="PX60" s="86"/>
      <c r="PY60" s="86"/>
      <c r="PZ60" s="86"/>
      <c r="QA60" s="156"/>
      <c r="QB60" s="122"/>
      <c r="QC60" s="86"/>
      <c r="QD60" s="86"/>
      <c r="QE60" s="86"/>
      <c r="QF60" s="123">
        <f t="shared" si="263"/>
        <v>0</v>
      </c>
      <c r="QG60" s="86"/>
      <c r="QH60" s="86"/>
      <c r="QI60" s="86"/>
      <c r="QJ60" s="86"/>
      <c r="QK60" s="156"/>
      <c r="QL60" s="268"/>
      <c r="QM60" s="268"/>
      <c r="QN60" s="268"/>
      <c r="QO60" s="284">
        <f t="shared" si="150"/>
        <v>229</v>
      </c>
      <c r="QP60" s="284">
        <f t="shared" si="151"/>
        <v>0</v>
      </c>
      <c r="QQ60" s="284">
        <f t="shared" si="152"/>
        <v>0</v>
      </c>
      <c r="QR60" s="284">
        <f t="shared" si="153"/>
        <v>0</v>
      </c>
      <c r="QS60" s="291">
        <f t="shared" si="264"/>
        <v>229</v>
      </c>
      <c r="QT60" s="291">
        <f t="shared" si="265"/>
        <v>0</v>
      </c>
      <c r="QU60" s="284">
        <f t="shared" si="228"/>
        <v>229</v>
      </c>
      <c r="QV60" s="290">
        <f t="shared" si="229"/>
        <v>0</v>
      </c>
      <c r="QW60" s="285">
        <f t="shared" si="155"/>
        <v>229</v>
      </c>
      <c r="QX60" s="285">
        <f t="shared" si="156"/>
        <v>0</v>
      </c>
      <c r="QY60" s="285">
        <f t="shared" si="157"/>
        <v>0</v>
      </c>
      <c r="QZ60" s="285">
        <f t="shared" si="158"/>
        <v>0</v>
      </c>
      <c r="RA60" s="285">
        <f t="shared" si="159"/>
        <v>0</v>
      </c>
      <c r="RB60" s="295">
        <f t="shared" si="160"/>
        <v>0</v>
      </c>
    </row>
    <row r="61" s="93" customFormat="1" ht="16.35" spans="2:470">
      <c r="B61" s="139" t="s">
        <v>107</v>
      </c>
      <c r="C61" s="140"/>
      <c r="D61" s="119">
        <f>D62+D63+D64</f>
        <v>7</v>
      </c>
      <c r="E61" s="119">
        <f>E62+E63+E64</f>
        <v>10</v>
      </c>
      <c r="F61" s="119">
        <f>F62+F63+F64</f>
        <v>0</v>
      </c>
      <c r="G61" s="119">
        <f>G62+G63+G64</f>
        <v>0</v>
      </c>
      <c r="H61" s="121">
        <f>H62+H63+H64</f>
        <v>17</v>
      </c>
      <c r="I61" s="120"/>
      <c r="J61" s="120"/>
      <c r="K61" s="120"/>
      <c r="L61" s="119"/>
      <c r="M61" s="153"/>
      <c r="N61" s="120">
        <f t="shared" ref="N61:R61" si="311">N62+N63+N64</f>
        <v>31</v>
      </c>
      <c r="O61" s="120">
        <f t="shared" si="311"/>
        <v>20</v>
      </c>
      <c r="P61" s="120">
        <f t="shared" si="311"/>
        <v>0</v>
      </c>
      <c r="Q61" s="120">
        <f t="shared" si="311"/>
        <v>0</v>
      </c>
      <c r="R61" s="121">
        <f t="shared" si="311"/>
        <v>51</v>
      </c>
      <c r="S61" s="120"/>
      <c r="T61" s="120"/>
      <c r="U61" s="120"/>
      <c r="V61" s="120"/>
      <c r="W61" s="153"/>
      <c r="X61" s="119">
        <f t="shared" ref="X61:AB61" si="312">X62+X63+X64</f>
        <v>29</v>
      </c>
      <c r="Y61" s="120">
        <f t="shared" si="312"/>
        <v>15</v>
      </c>
      <c r="Z61" s="120">
        <f t="shared" si="312"/>
        <v>0</v>
      </c>
      <c r="AA61" s="120">
        <f t="shared" si="312"/>
        <v>0</v>
      </c>
      <c r="AB61" s="121">
        <f t="shared" si="312"/>
        <v>44</v>
      </c>
      <c r="AC61" s="120"/>
      <c r="AD61" s="120"/>
      <c r="AE61" s="120"/>
      <c r="AF61" s="120"/>
      <c r="AG61" s="153"/>
      <c r="AH61" s="119">
        <f t="shared" ref="AH61:AL61" si="313">AH62+AH63+AH64</f>
        <v>14</v>
      </c>
      <c r="AI61" s="120">
        <f t="shared" si="313"/>
        <v>37</v>
      </c>
      <c r="AJ61" s="120">
        <f t="shared" si="313"/>
        <v>0</v>
      </c>
      <c r="AK61" s="120">
        <f t="shared" si="313"/>
        <v>0</v>
      </c>
      <c r="AL61" s="135">
        <f t="shared" si="313"/>
        <v>51</v>
      </c>
      <c r="AM61" s="134"/>
      <c r="AN61" s="134"/>
      <c r="AO61" s="134"/>
      <c r="AP61" s="134"/>
      <c r="AQ61" s="162"/>
      <c r="AR61" s="119">
        <f t="shared" ref="AR61:AV61" si="314">AR62+AR63+AR64</f>
        <v>48</v>
      </c>
      <c r="AS61" s="120">
        <f t="shared" si="314"/>
        <v>0</v>
      </c>
      <c r="AT61" s="120">
        <f t="shared" si="314"/>
        <v>0</v>
      </c>
      <c r="AU61" s="120">
        <f t="shared" si="314"/>
        <v>0</v>
      </c>
      <c r="AV61" s="121">
        <f t="shared" si="314"/>
        <v>48</v>
      </c>
      <c r="AW61" s="120"/>
      <c r="AX61" s="120"/>
      <c r="AY61" s="120"/>
      <c r="AZ61" s="120"/>
      <c r="BA61" s="153"/>
      <c r="BB61" s="119">
        <f t="shared" ref="BB61:BF61" si="315">BB62+BB63+BB64</f>
        <v>50</v>
      </c>
      <c r="BC61" s="120">
        <f t="shared" si="315"/>
        <v>0</v>
      </c>
      <c r="BD61" s="120">
        <f t="shared" si="315"/>
        <v>0</v>
      </c>
      <c r="BE61" s="120">
        <f t="shared" si="315"/>
        <v>0</v>
      </c>
      <c r="BF61" s="121">
        <f t="shared" si="315"/>
        <v>50</v>
      </c>
      <c r="BG61" s="120"/>
      <c r="BH61" s="120"/>
      <c r="BI61" s="120"/>
      <c r="BJ61" s="120"/>
      <c r="BK61" s="153"/>
      <c r="BL61" s="119">
        <f t="shared" ref="BL61:BP61" si="316">BL62+BL63+BL64</f>
        <v>39</v>
      </c>
      <c r="BM61" s="120">
        <f t="shared" si="316"/>
        <v>22</v>
      </c>
      <c r="BN61" s="120">
        <f t="shared" si="316"/>
        <v>0</v>
      </c>
      <c r="BO61" s="120">
        <f t="shared" si="316"/>
        <v>0</v>
      </c>
      <c r="BP61" s="121">
        <f t="shared" si="316"/>
        <v>61</v>
      </c>
      <c r="BQ61" s="120"/>
      <c r="BR61" s="120"/>
      <c r="BS61" s="120"/>
      <c r="BT61" s="120"/>
      <c r="BU61" s="153"/>
      <c r="BV61" s="119">
        <f>BV62+BV64</f>
        <v>16</v>
      </c>
      <c r="BW61" s="120">
        <f>BW63+BW64</f>
        <v>33</v>
      </c>
      <c r="BX61" s="120"/>
      <c r="BY61" s="120"/>
      <c r="BZ61" s="121">
        <f>BV61+BW61</f>
        <v>49</v>
      </c>
      <c r="CA61" s="120"/>
      <c r="CB61" s="120"/>
      <c r="CC61" s="120"/>
      <c r="CD61" s="120"/>
      <c r="CE61" s="153"/>
      <c r="CF61" s="119">
        <f>CF62+CF64</f>
        <v>36</v>
      </c>
      <c r="CG61" s="120">
        <f>CG63+CG64</f>
        <v>19</v>
      </c>
      <c r="CH61" s="120"/>
      <c r="CI61" s="120"/>
      <c r="CJ61" s="121">
        <f>CF61+CG61</f>
        <v>55</v>
      </c>
      <c r="CK61" s="120"/>
      <c r="CL61" s="120"/>
      <c r="CM61" s="120"/>
      <c r="CN61" s="120"/>
      <c r="CO61" s="153"/>
      <c r="CP61" s="119">
        <f>CP62+CP63+CP64</f>
        <v>26</v>
      </c>
      <c r="CQ61" s="126">
        <f>CQ63+CQ64</f>
        <v>16</v>
      </c>
      <c r="CR61" s="120"/>
      <c r="CS61" s="165"/>
      <c r="CT61" s="121">
        <f>CT62+CT63+CT64</f>
        <v>42</v>
      </c>
      <c r="CU61" s="126"/>
      <c r="CV61" s="120"/>
      <c r="CW61" s="120"/>
      <c r="CX61" s="120"/>
      <c r="CY61" s="170"/>
      <c r="CZ61" s="120">
        <f>CZ62+CZ63+CZ64</f>
        <v>14</v>
      </c>
      <c r="DA61" s="120">
        <f>DA62+DA63+DA64</f>
        <v>24</v>
      </c>
      <c r="DB61" s="120">
        <f>DB62+DB63+DB64</f>
        <v>0</v>
      </c>
      <c r="DC61" s="120">
        <f>DC62+DC63+DC64</f>
        <v>0</v>
      </c>
      <c r="DD61" s="121">
        <f t="shared" si="298"/>
        <v>38</v>
      </c>
      <c r="DE61" s="120"/>
      <c r="DF61" s="120"/>
      <c r="DG61" s="120"/>
      <c r="DH61" s="120"/>
      <c r="DI61" s="153"/>
      <c r="DJ61" s="119">
        <f>DJ62+DJ63+DJ64</f>
        <v>0</v>
      </c>
      <c r="DK61" s="120">
        <f>DK62+DK63+DK64</f>
        <v>0</v>
      </c>
      <c r="DL61" s="120">
        <f>DL62+DL63+DL64</f>
        <v>0</v>
      </c>
      <c r="DM61" s="120">
        <f>DM62+DM63+DM64</f>
        <v>0</v>
      </c>
      <c r="DN61" s="135">
        <f t="shared" si="231"/>
        <v>0</v>
      </c>
      <c r="DO61" s="134"/>
      <c r="DP61" s="134"/>
      <c r="DQ61" s="134"/>
      <c r="DR61" s="134"/>
      <c r="DS61" s="189"/>
      <c r="DT61" s="126">
        <f>DT62+DT63+DT64</f>
        <v>0</v>
      </c>
      <c r="DU61" s="120">
        <f>DU62+DU63+DU64</f>
        <v>0</v>
      </c>
      <c r="DV61" s="120">
        <f>DV62+DV63+DV64</f>
        <v>0</v>
      </c>
      <c r="DW61" s="165">
        <f>DW62+DW63+DW64</f>
        <v>0</v>
      </c>
      <c r="DX61" s="121">
        <f t="shared" ref="DX61:DX68" si="317">DT61+DU61+DV61+DW61</f>
        <v>0</v>
      </c>
      <c r="DY61" s="120"/>
      <c r="DZ61" s="120"/>
      <c r="EA61" s="120"/>
      <c r="EB61" s="120"/>
      <c r="EC61" s="176"/>
      <c r="ED61" s="126">
        <f>ED62+ED63+ED64</f>
        <v>0</v>
      </c>
      <c r="EE61" s="120">
        <f>EE62+EE63+EE64</f>
        <v>0</v>
      </c>
      <c r="EF61" s="120">
        <f>EF62+EF63+EF64</f>
        <v>0</v>
      </c>
      <c r="EG61" s="120">
        <f>EG62+EG63+EG64</f>
        <v>0</v>
      </c>
      <c r="EH61" s="121">
        <f t="shared" si="233"/>
        <v>0</v>
      </c>
      <c r="EI61" s="120"/>
      <c r="EJ61" s="120"/>
      <c r="EK61" s="120"/>
      <c r="EL61" s="120"/>
      <c r="EM61" s="153"/>
      <c r="EN61" s="119">
        <f>EN62+EN63+EN64</f>
        <v>0</v>
      </c>
      <c r="EO61" s="120">
        <f>EO62+EO63+EO64</f>
        <v>0</v>
      </c>
      <c r="EP61" s="120">
        <f>EP62+EP63+EP64</f>
        <v>0</v>
      </c>
      <c r="EQ61" s="120">
        <f>EQ62+EQ63+EQ64</f>
        <v>0</v>
      </c>
      <c r="ER61" s="121">
        <f t="shared" si="234"/>
        <v>0</v>
      </c>
      <c r="ES61" s="120"/>
      <c r="ET61" s="120"/>
      <c r="EU61" s="120"/>
      <c r="EV61" s="119"/>
      <c r="EW61" s="153"/>
      <c r="EX61" s="119">
        <f>EX62+EX63+EX64</f>
        <v>0</v>
      </c>
      <c r="EY61" s="120">
        <f>EY62+EY63+EY64</f>
        <v>0</v>
      </c>
      <c r="EZ61" s="120">
        <f>EZ62+EZ63+EZ64</f>
        <v>0</v>
      </c>
      <c r="FA61" s="120">
        <f>FA62+FA63+FA64</f>
        <v>0</v>
      </c>
      <c r="FB61" s="121">
        <f t="shared" si="235"/>
        <v>0</v>
      </c>
      <c r="FC61" s="120"/>
      <c r="FD61" s="120"/>
      <c r="FE61" s="120"/>
      <c r="FF61" s="119"/>
      <c r="FG61" s="153"/>
      <c r="FH61" s="119">
        <f>FH62+FH63+FH64</f>
        <v>0</v>
      </c>
      <c r="FI61" s="120">
        <f>FI62+FI63+FI64</f>
        <v>0</v>
      </c>
      <c r="FJ61" s="120">
        <f>FJ62+FJ63+FJ64</f>
        <v>0</v>
      </c>
      <c r="FK61" s="120">
        <f>FK62+FK63+FK64</f>
        <v>0</v>
      </c>
      <c r="FL61" s="121">
        <f t="shared" si="236"/>
        <v>0</v>
      </c>
      <c r="FM61" s="120"/>
      <c r="FN61" s="120"/>
      <c r="FO61" s="120"/>
      <c r="FP61" s="120"/>
      <c r="FQ61" s="153"/>
      <c r="FR61" s="119">
        <f>FR62+FR63+FR64</f>
        <v>0</v>
      </c>
      <c r="FS61" s="120">
        <f>FS62+FS63+FS64</f>
        <v>0</v>
      </c>
      <c r="FT61" s="120">
        <f>FT62+FT63+FT64</f>
        <v>0</v>
      </c>
      <c r="FU61" s="120">
        <f>FU62+FU63+FU64</f>
        <v>0</v>
      </c>
      <c r="FV61" s="121">
        <f t="shared" si="237"/>
        <v>0</v>
      </c>
      <c r="FW61" s="120"/>
      <c r="FX61" s="120"/>
      <c r="FY61" s="120"/>
      <c r="FZ61" s="120"/>
      <c r="GA61" s="201"/>
      <c r="GB61" s="134">
        <f>GB62+GB63+GB64</f>
        <v>0</v>
      </c>
      <c r="GC61" s="134">
        <f>GC62+GC63+GC64</f>
        <v>0</v>
      </c>
      <c r="GD61" s="134">
        <f>GD62+GD63+GD64</f>
        <v>0</v>
      </c>
      <c r="GE61" s="134">
        <f>GE62+GE63+GE64</f>
        <v>0</v>
      </c>
      <c r="GF61" s="121">
        <f t="shared" si="238"/>
        <v>0</v>
      </c>
      <c r="GG61" s="120"/>
      <c r="GH61" s="120"/>
      <c r="GI61" s="120"/>
      <c r="GJ61" s="120"/>
      <c r="GK61" s="176"/>
      <c r="GL61" s="133">
        <f>GL62+GL63+GL64</f>
        <v>0</v>
      </c>
      <c r="GM61" s="134">
        <f>GM62+GM63+GM64</f>
        <v>0</v>
      </c>
      <c r="GN61" s="134">
        <f>GN62+GN63+GN64</f>
        <v>0</v>
      </c>
      <c r="GO61" s="225">
        <f>GO62+GO63+GO64</f>
        <v>0</v>
      </c>
      <c r="GP61" s="222">
        <f t="shared" si="239"/>
        <v>0</v>
      </c>
      <c r="GQ61" s="120"/>
      <c r="GR61" s="120"/>
      <c r="GS61" s="120"/>
      <c r="GT61" s="120"/>
      <c r="GU61" s="153"/>
      <c r="GV61" s="119">
        <f>GV62+GV63+GV64</f>
        <v>0</v>
      </c>
      <c r="GW61" s="120">
        <f>GW62+GW63+GW64</f>
        <v>0</v>
      </c>
      <c r="GX61" s="120">
        <f>GX62+GX63+GX64</f>
        <v>0</v>
      </c>
      <c r="GY61" s="120">
        <f>GY62+GY63+GY64</f>
        <v>0</v>
      </c>
      <c r="GZ61" s="121">
        <f t="shared" si="240"/>
        <v>0</v>
      </c>
      <c r="HA61" s="120"/>
      <c r="HB61" s="120"/>
      <c r="HC61" s="120"/>
      <c r="HD61" s="120"/>
      <c r="HE61" s="153"/>
      <c r="HF61" s="133">
        <f>HF62+HF63+HF64</f>
        <v>0</v>
      </c>
      <c r="HG61" s="134">
        <f>HG62+HG63+HG64</f>
        <v>0</v>
      </c>
      <c r="HH61" s="177">
        <f>HH62+HH63+HH64</f>
        <v>0</v>
      </c>
      <c r="HI61" s="225">
        <f>HI62+HI63+HI64</f>
        <v>0</v>
      </c>
      <c r="HJ61" s="186">
        <f t="shared" si="241"/>
        <v>0</v>
      </c>
      <c r="HK61" s="120"/>
      <c r="HL61" s="120"/>
      <c r="HM61" s="120"/>
      <c r="HN61" s="120"/>
      <c r="HO61" s="153"/>
      <c r="HP61" s="119">
        <f>HP62+HP63+HP64</f>
        <v>0</v>
      </c>
      <c r="HQ61" s="120">
        <f>HQ62+HQ63+HQ64</f>
        <v>0</v>
      </c>
      <c r="HR61" s="120">
        <f>HR62+HR63+HR64</f>
        <v>0</v>
      </c>
      <c r="HS61" s="120">
        <f>HS62+HS63+HS64</f>
        <v>0</v>
      </c>
      <c r="HT61" s="121">
        <f t="shared" si="242"/>
        <v>0</v>
      </c>
      <c r="HU61" s="120"/>
      <c r="HV61" s="120"/>
      <c r="HW61" s="120"/>
      <c r="HX61" s="120"/>
      <c r="HY61" s="153"/>
      <c r="HZ61" s="119">
        <f>HZ62+HZ63+HZ64</f>
        <v>0</v>
      </c>
      <c r="IA61" s="120">
        <f>IA62+IA63+IA64</f>
        <v>0</v>
      </c>
      <c r="IB61" s="120">
        <f>IB62+IB63+IB64</f>
        <v>0</v>
      </c>
      <c r="IC61" s="120">
        <f>IC62+IC63+IC64</f>
        <v>0</v>
      </c>
      <c r="ID61" s="121">
        <f t="shared" si="243"/>
        <v>0</v>
      </c>
      <c r="IE61" s="120"/>
      <c r="IF61" s="120"/>
      <c r="IG61" s="120"/>
      <c r="IH61" s="120"/>
      <c r="II61" s="176"/>
      <c r="IJ61" s="126">
        <f>IJ62+IJ63+IJ64</f>
        <v>0</v>
      </c>
      <c r="IK61" s="120">
        <f>IK62+IK63+IK64</f>
        <v>0</v>
      </c>
      <c r="IL61" s="120">
        <f>IL62+IL63+IL64</f>
        <v>0</v>
      </c>
      <c r="IM61" s="165">
        <f>IM62+IM63+IM64</f>
        <v>0</v>
      </c>
      <c r="IN61" s="135">
        <f t="shared" si="244"/>
        <v>0</v>
      </c>
      <c r="IO61" s="120"/>
      <c r="IP61" s="120"/>
      <c r="IQ61" s="120"/>
      <c r="IR61" s="120"/>
      <c r="IS61" s="153"/>
      <c r="IT61" s="119">
        <f>IT62+IT63+IT64</f>
        <v>0</v>
      </c>
      <c r="IU61" s="120">
        <f>IU62+IU63+IU64</f>
        <v>0</v>
      </c>
      <c r="IV61" s="120">
        <f>IV62+IV63+IV64</f>
        <v>0</v>
      </c>
      <c r="IW61" s="120">
        <f>IW62+IW63+IW64</f>
        <v>0</v>
      </c>
      <c r="IX61" s="121">
        <f t="shared" si="245"/>
        <v>0</v>
      </c>
      <c r="IY61" s="120"/>
      <c r="IZ61" s="120"/>
      <c r="JA61" s="120"/>
      <c r="JB61" s="120"/>
      <c r="JC61" s="153"/>
      <c r="JD61" s="119">
        <f>JD62+JD63+JD64</f>
        <v>0</v>
      </c>
      <c r="JE61" s="120">
        <f>JE62+JE63+JE64</f>
        <v>0</v>
      </c>
      <c r="JF61" s="120">
        <f>JF62+JF63+JF64</f>
        <v>0</v>
      </c>
      <c r="JG61" s="120">
        <f>JG62+JG63+JG64</f>
        <v>0</v>
      </c>
      <c r="JH61" s="121">
        <f t="shared" si="196"/>
        <v>0</v>
      </c>
      <c r="JI61" s="120"/>
      <c r="JJ61" s="120"/>
      <c r="JK61" s="120"/>
      <c r="JL61" s="120"/>
      <c r="JM61" s="153"/>
      <c r="JN61" s="133">
        <f>JN62+JN63+JN64</f>
        <v>0</v>
      </c>
      <c r="JO61" s="134">
        <f>JO62+JO63+JO64</f>
        <v>0</v>
      </c>
      <c r="JP61" s="134">
        <f>JP62+JP63+JP64</f>
        <v>0</v>
      </c>
      <c r="JQ61" s="134">
        <f>JQ62+JQ63+JQ64</f>
        <v>0</v>
      </c>
      <c r="JR61" s="121">
        <f t="shared" si="246"/>
        <v>0</v>
      </c>
      <c r="JS61" s="120"/>
      <c r="JT61" s="120"/>
      <c r="JU61" s="120"/>
      <c r="JV61" s="120"/>
      <c r="JW61" s="153"/>
      <c r="JX61" s="119">
        <f>JX62+JX63+JX64</f>
        <v>0</v>
      </c>
      <c r="JY61" s="120">
        <f>JY62+JY63+JY64</f>
        <v>0</v>
      </c>
      <c r="JZ61" s="120">
        <f>JZ62+JZ63+JZ64</f>
        <v>0</v>
      </c>
      <c r="KA61" s="120">
        <f>KA62+KA63+KA64</f>
        <v>0</v>
      </c>
      <c r="KB61" s="121">
        <f t="shared" si="247"/>
        <v>0</v>
      </c>
      <c r="KC61" s="120"/>
      <c r="KD61" s="120"/>
      <c r="KE61" s="120"/>
      <c r="KF61" s="120"/>
      <c r="KG61" s="153"/>
      <c r="KH61" s="119">
        <f>KH62+KH63+KH64</f>
        <v>0</v>
      </c>
      <c r="KI61" s="120">
        <f>KI62+KI63+KI64</f>
        <v>0</v>
      </c>
      <c r="KJ61" s="120">
        <f>KJ62+KJ63+KJ64</f>
        <v>0</v>
      </c>
      <c r="KK61" s="120">
        <f>KK62+KK63+KK64</f>
        <v>0</v>
      </c>
      <c r="KL61" s="121">
        <f t="shared" si="248"/>
        <v>0</v>
      </c>
      <c r="KM61" s="120"/>
      <c r="KN61" s="120"/>
      <c r="KO61" s="120"/>
      <c r="KP61" s="120"/>
      <c r="KQ61" s="153"/>
      <c r="KR61" s="119">
        <f>KR62+KR63+KR64</f>
        <v>0</v>
      </c>
      <c r="KS61" s="120">
        <f>KS62+KS63+KS64</f>
        <v>0</v>
      </c>
      <c r="KT61" s="120">
        <f>KT62+KT63+KT64</f>
        <v>0</v>
      </c>
      <c r="KU61" s="120">
        <f>KU62+KU63+KU64</f>
        <v>0</v>
      </c>
      <c r="KV61" s="121">
        <f t="shared" si="249"/>
        <v>0</v>
      </c>
      <c r="KW61" s="120"/>
      <c r="KX61" s="120"/>
      <c r="KY61" s="120"/>
      <c r="KZ61" s="120"/>
      <c r="LA61" s="153"/>
      <c r="LB61" s="119">
        <f>LB62+LB63+LB64</f>
        <v>0</v>
      </c>
      <c r="LC61" s="120">
        <f>LC62+LC63+LC64</f>
        <v>0</v>
      </c>
      <c r="LD61" s="120">
        <f>LD62+LD63+LD64</f>
        <v>0</v>
      </c>
      <c r="LE61" s="120">
        <f>LE62+LE63+LE64</f>
        <v>0</v>
      </c>
      <c r="LF61" s="121">
        <f t="shared" si="250"/>
        <v>0</v>
      </c>
      <c r="LG61" s="120"/>
      <c r="LH61" s="120"/>
      <c r="LI61" s="120"/>
      <c r="LJ61" s="120"/>
      <c r="LK61" s="153"/>
      <c r="LL61" s="133">
        <f>LL62+LL63+LL64</f>
        <v>0</v>
      </c>
      <c r="LM61" s="120">
        <f>LM62+LM63+LM64</f>
        <v>0</v>
      </c>
      <c r="LN61" s="120">
        <f>LN62+LN63+LN64</f>
        <v>0</v>
      </c>
      <c r="LO61" s="120">
        <f>LO62+LO63+LO64</f>
        <v>0</v>
      </c>
      <c r="LP61" s="121">
        <f t="shared" si="251"/>
        <v>0</v>
      </c>
      <c r="LQ61" s="120"/>
      <c r="LR61" s="120"/>
      <c r="LS61" s="120"/>
      <c r="LT61" s="120"/>
      <c r="LU61" s="201"/>
      <c r="LV61" s="177">
        <f>LV62+LV63+LV64</f>
        <v>0</v>
      </c>
      <c r="LW61" s="134">
        <f>LW62+LW63+LW64</f>
        <v>0</v>
      </c>
      <c r="LX61" s="134">
        <f>LX62+LX63+LX64</f>
        <v>0</v>
      </c>
      <c r="LY61" s="134">
        <f>LY62+LY63+LY64</f>
        <v>0</v>
      </c>
      <c r="LZ61" s="121">
        <f t="shared" si="252"/>
        <v>0</v>
      </c>
      <c r="MA61" s="120"/>
      <c r="MB61" s="120"/>
      <c r="MC61" s="120"/>
      <c r="MD61" s="120"/>
      <c r="ME61" s="176"/>
      <c r="MF61" s="119">
        <f>MF62+MF63+MF64</f>
        <v>0</v>
      </c>
      <c r="MG61" s="120">
        <f>MG62+MG63+MG64</f>
        <v>0</v>
      </c>
      <c r="MH61" s="120">
        <f>MH62+MH63+MH64</f>
        <v>0</v>
      </c>
      <c r="MI61" s="120">
        <f>MI62+MI63+MI64</f>
        <v>0</v>
      </c>
      <c r="MJ61" s="121">
        <f t="shared" si="253"/>
        <v>0</v>
      </c>
      <c r="MK61" s="120"/>
      <c r="ML61" s="120"/>
      <c r="MM61" s="120"/>
      <c r="MN61" s="120"/>
      <c r="MO61" s="153"/>
      <c r="MP61" s="120">
        <f>MP62+MP63+MP64</f>
        <v>0</v>
      </c>
      <c r="MQ61" s="120">
        <f>MQ62+MQ63+MQ64</f>
        <v>0</v>
      </c>
      <c r="MR61" s="120">
        <f>MR62+MR63+MR64</f>
        <v>0</v>
      </c>
      <c r="MS61" s="120">
        <f>MS62+MS63+MS64</f>
        <v>0</v>
      </c>
      <c r="MT61" s="121">
        <f t="shared" si="254"/>
        <v>0</v>
      </c>
      <c r="MU61" s="120"/>
      <c r="MV61" s="120"/>
      <c r="MW61" s="120"/>
      <c r="MX61" s="120"/>
      <c r="MY61" s="153"/>
      <c r="MZ61" s="119">
        <f>MZ62+MZ63+MZ64</f>
        <v>0</v>
      </c>
      <c r="NA61" s="120">
        <f>NA62+NA63+NA64</f>
        <v>0</v>
      </c>
      <c r="NB61" s="120">
        <f>NB62+NB63+NB64</f>
        <v>0</v>
      </c>
      <c r="NC61" s="120">
        <f>NC62+NC63+NC64</f>
        <v>0</v>
      </c>
      <c r="ND61" s="121">
        <f t="shared" si="255"/>
        <v>0</v>
      </c>
      <c r="NE61" s="120"/>
      <c r="NF61" s="120"/>
      <c r="NG61" s="120"/>
      <c r="NH61" s="120"/>
      <c r="NI61" s="153"/>
      <c r="NJ61" s="119">
        <f>NJ62+NJ63+NJ64</f>
        <v>0</v>
      </c>
      <c r="NK61" s="120">
        <f>NK62+NK63+NK64</f>
        <v>0</v>
      </c>
      <c r="NL61" s="120">
        <f>NL62+NL63+NL64</f>
        <v>0</v>
      </c>
      <c r="NM61" s="120">
        <f>NM62+NM63+NM64</f>
        <v>0</v>
      </c>
      <c r="NN61" s="121">
        <f t="shared" si="256"/>
        <v>0</v>
      </c>
      <c r="NO61" s="120"/>
      <c r="NP61" s="120"/>
      <c r="NQ61" s="120"/>
      <c r="NR61" s="120"/>
      <c r="NS61" s="153"/>
      <c r="NT61" s="119">
        <f>NT62+NT63+NT64</f>
        <v>0</v>
      </c>
      <c r="NU61" s="120">
        <f>NU62+NU63+NU64</f>
        <v>0</v>
      </c>
      <c r="NV61" s="120">
        <f>NV62+NV63+NV64</f>
        <v>0</v>
      </c>
      <c r="NW61" s="120">
        <f>NW62+NW63+NW64</f>
        <v>0</v>
      </c>
      <c r="NX61" s="121">
        <f t="shared" si="257"/>
        <v>0</v>
      </c>
      <c r="NY61" s="120"/>
      <c r="NZ61" s="120"/>
      <c r="OA61" s="120"/>
      <c r="OB61" s="120"/>
      <c r="OC61" s="153"/>
      <c r="OD61" s="119">
        <f>OD62+OD63+OD64</f>
        <v>0</v>
      </c>
      <c r="OE61" s="120">
        <f>OE62+OE63+OE64</f>
        <v>0</v>
      </c>
      <c r="OF61" s="120">
        <f>OF62+OF63+OF64</f>
        <v>0</v>
      </c>
      <c r="OG61" s="120">
        <f>OG62+OG63+OG64</f>
        <v>0</v>
      </c>
      <c r="OH61" s="121">
        <f t="shared" si="258"/>
        <v>0</v>
      </c>
      <c r="OI61" s="120"/>
      <c r="OJ61" s="120"/>
      <c r="OK61" s="120"/>
      <c r="OL61" s="120"/>
      <c r="OM61" s="153"/>
      <c r="ON61" s="119">
        <f>ON62+ON63+ON64</f>
        <v>0</v>
      </c>
      <c r="OO61" s="120">
        <f>OO62+OO63+OO64</f>
        <v>0</v>
      </c>
      <c r="OP61" s="120">
        <f>OP62+OP63+OP64</f>
        <v>0</v>
      </c>
      <c r="OQ61" s="120">
        <f>OQ62+OQ63+OQ64</f>
        <v>0</v>
      </c>
      <c r="OR61" s="121">
        <f t="shared" si="259"/>
        <v>0</v>
      </c>
      <c r="OS61" s="120"/>
      <c r="OT61" s="120"/>
      <c r="OU61" s="120"/>
      <c r="OV61" s="120"/>
      <c r="OW61" s="153"/>
      <c r="OX61" s="119">
        <f>OX62+OX63+OX64</f>
        <v>0</v>
      </c>
      <c r="OY61" s="120">
        <f>OY62+OY63+OY64</f>
        <v>0</v>
      </c>
      <c r="OZ61" s="120">
        <f>OZ62+OZ63+OZ64</f>
        <v>0</v>
      </c>
      <c r="PA61" s="120">
        <f>PA62+PA63+PA64</f>
        <v>0</v>
      </c>
      <c r="PB61" s="121">
        <f t="shared" si="260"/>
        <v>0</v>
      </c>
      <c r="PC61" s="120"/>
      <c r="PD61" s="120"/>
      <c r="PE61" s="120"/>
      <c r="PF61" s="120"/>
      <c r="PG61" s="153"/>
      <c r="PH61" s="119">
        <f>PH62+PH63+PH64</f>
        <v>0</v>
      </c>
      <c r="PI61" s="120">
        <f>PI62+PI63+PI64</f>
        <v>0</v>
      </c>
      <c r="PJ61" s="120">
        <f>PJ62+PJ63+PJ64</f>
        <v>0</v>
      </c>
      <c r="PK61" s="120">
        <f>PK62+PK63+PK64</f>
        <v>0</v>
      </c>
      <c r="PL61" s="121">
        <f t="shared" si="261"/>
        <v>0</v>
      </c>
      <c r="PM61" s="120"/>
      <c r="PN61" s="120"/>
      <c r="PO61" s="120"/>
      <c r="PP61" s="120"/>
      <c r="PQ61" s="153"/>
      <c r="PR61" s="119">
        <f>PR62+PR63+PR64</f>
        <v>0</v>
      </c>
      <c r="PS61" s="120">
        <f>PS62+PS63+PS64</f>
        <v>0</v>
      </c>
      <c r="PT61" s="120">
        <f>PT62+PT63+PT64</f>
        <v>0</v>
      </c>
      <c r="PU61" s="120">
        <f>PU62+PU63+PU64</f>
        <v>0</v>
      </c>
      <c r="PV61" s="121">
        <f t="shared" si="262"/>
        <v>0</v>
      </c>
      <c r="PW61" s="120"/>
      <c r="PX61" s="120"/>
      <c r="PY61" s="120"/>
      <c r="PZ61" s="120"/>
      <c r="QA61" s="153"/>
      <c r="QB61" s="119">
        <f>QB62+QB63+QB64</f>
        <v>0</v>
      </c>
      <c r="QC61" s="120">
        <f>QC62+QC63+QC64</f>
        <v>0</v>
      </c>
      <c r="QD61" s="120">
        <f>QD62+QD63+QD64</f>
        <v>0</v>
      </c>
      <c r="QE61" s="120">
        <f>QE62+QE63+QE64</f>
        <v>0</v>
      </c>
      <c r="QF61" s="121">
        <f t="shared" si="263"/>
        <v>0</v>
      </c>
      <c r="QG61" s="120"/>
      <c r="QH61" s="120"/>
      <c r="QI61" s="120"/>
      <c r="QJ61" s="120"/>
      <c r="QK61" s="153"/>
      <c r="QL61" s="267"/>
      <c r="QM61" s="267"/>
      <c r="QN61" s="267"/>
      <c r="QO61" s="284">
        <f t="shared" si="150"/>
        <v>310</v>
      </c>
      <c r="QP61" s="284">
        <f t="shared" si="151"/>
        <v>196</v>
      </c>
      <c r="QQ61" s="284">
        <f t="shared" si="152"/>
        <v>0</v>
      </c>
      <c r="QR61" s="284">
        <f t="shared" si="153"/>
        <v>0</v>
      </c>
      <c r="QS61" s="291">
        <f t="shared" si="264"/>
        <v>506</v>
      </c>
      <c r="QT61" s="291">
        <f t="shared" si="265"/>
        <v>0</v>
      </c>
      <c r="QU61" s="284">
        <f t="shared" si="228"/>
        <v>310</v>
      </c>
      <c r="QV61" s="290">
        <f t="shared" si="229"/>
        <v>196</v>
      </c>
      <c r="QW61" s="285">
        <f t="shared" si="155"/>
        <v>506</v>
      </c>
      <c r="QX61" s="285">
        <f t="shared" si="156"/>
        <v>0</v>
      </c>
      <c r="QY61" s="285">
        <f t="shared" si="157"/>
        <v>0</v>
      </c>
      <c r="QZ61" s="285">
        <f t="shared" si="158"/>
        <v>0</v>
      </c>
      <c r="RA61" s="285">
        <f t="shared" si="159"/>
        <v>0</v>
      </c>
      <c r="RB61" s="295">
        <f t="shared" si="160"/>
        <v>0</v>
      </c>
    </row>
    <row r="62" ht="16.35" spans="2:470">
      <c r="B62" s="117"/>
      <c r="C62" s="39" t="s">
        <v>108</v>
      </c>
      <c r="D62" s="122">
        <v>3</v>
      </c>
      <c r="E62" s="86"/>
      <c r="F62" s="86"/>
      <c r="G62" s="86"/>
      <c r="H62" s="123">
        <f>D62+E62+F62+G62</f>
        <v>3</v>
      </c>
      <c r="I62" s="86"/>
      <c r="J62" s="86"/>
      <c r="K62" s="86"/>
      <c r="L62" s="122"/>
      <c r="M62" s="156"/>
      <c r="N62" s="86">
        <v>17</v>
      </c>
      <c r="O62" s="86"/>
      <c r="P62" s="86"/>
      <c r="Q62" s="86"/>
      <c r="R62" s="123">
        <f t="shared" ref="R62:R64" si="318">N62+O62+P62+Q62</f>
        <v>17</v>
      </c>
      <c r="S62" s="86"/>
      <c r="T62" s="86"/>
      <c r="U62" s="86"/>
      <c r="V62" s="86"/>
      <c r="W62" s="156"/>
      <c r="X62" s="122">
        <v>14</v>
      </c>
      <c r="Y62" s="86"/>
      <c r="Z62" s="86"/>
      <c r="AA62" s="86"/>
      <c r="AB62" s="123">
        <f t="shared" ref="AB62:AB64" si="319">X62+Y62+Z62+AA62</f>
        <v>14</v>
      </c>
      <c r="AC62" s="86"/>
      <c r="AD62" s="86"/>
      <c r="AE62" s="86"/>
      <c r="AF62" s="86"/>
      <c r="AG62" s="156"/>
      <c r="AH62" s="122">
        <v>14</v>
      </c>
      <c r="AI62" s="86"/>
      <c r="AJ62" s="86"/>
      <c r="AK62" s="86"/>
      <c r="AL62" s="123">
        <f t="shared" ref="AL62:AL64" si="320">AH62+AI62+AJ62+AK62</f>
        <v>14</v>
      </c>
      <c r="AM62" s="86"/>
      <c r="AN62" s="86"/>
      <c r="AO62" s="86"/>
      <c r="AP62" s="86"/>
      <c r="AQ62" s="156"/>
      <c r="AR62" s="122">
        <v>15</v>
      </c>
      <c r="AS62" s="86"/>
      <c r="AT62" s="86"/>
      <c r="AU62" s="86"/>
      <c r="AV62" s="123">
        <f t="shared" ref="AV62:AV64" si="321">AR62+AS62+AT62+AU62</f>
        <v>15</v>
      </c>
      <c r="AW62" s="86"/>
      <c r="AX62" s="86"/>
      <c r="AY62" s="86"/>
      <c r="AZ62" s="86"/>
      <c r="BA62" s="156"/>
      <c r="BB62" s="122">
        <v>18</v>
      </c>
      <c r="BC62" s="86"/>
      <c r="BD62" s="86"/>
      <c r="BE62" s="86"/>
      <c r="BF62" s="123">
        <f t="shared" ref="BF62:BF64" si="322">BB62+BC62+BD62+BE62</f>
        <v>18</v>
      </c>
      <c r="BG62" s="86"/>
      <c r="BH62" s="86"/>
      <c r="BI62" s="86"/>
      <c r="BJ62" s="86"/>
      <c r="BK62" s="156"/>
      <c r="BL62" s="122">
        <v>22</v>
      </c>
      <c r="BM62" s="86"/>
      <c r="BN62" s="86"/>
      <c r="BO62" s="86"/>
      <c r="BP62" s="123">
        <f t="shared" ref="BP62:BP64" si="323">BL62+BM62+BN62+BO62</f>
        <v>22</v>
      </c>
      <c r="BQ62" s="86"/>
      <c r="BR62" s="86"/>
      <c r="BS62" s="86"/>
      <c r="BT62" s="86"/>
      <c r="BU62" s="156"/>
      <c r="BV62" s="122">
        <v>16</v>
      </c>
      <c r="BW62" s="86"/>
      <c r="BX62" s="86"/>
      <c r="BY62" s="86"/>
      <c r="BZ62" s="123">
        <f>BV62</f>
        <v>16</v>
      </c>
      <c r="CA62" s="86"/>
      <c r="CB62" s="86"/>
      <c r="CC62" s="86"/>
      <c r="CD62" s="86"/>
      <c r="CE62" s="156"/>
      <c r="CF62" s="86">
        <v>16</v>
      </c>
      <c r="CG62" s="86"/>
      <c r="CH62" s="86"/>
      <c r="CI62" s="86"/>
      <c r="CJ62" s="123">
        <f>CF62</f>
        <v>16</v>
      </c>
      <c r="CK62" s="86"/>
      <c r="CL62" s="86"/>
      <c r="CM62" s="86"/>
      <c r="CN62" s="86"/>
      <c r="CO62" s="156"/>
      <c r="CP62" s="122">
        <v>14</v>
      </c>
      <c r="CQ62" s="127"/>
      <c r="CR62" s="86"/>
      <c r="CS62" s="166"/>
      <c r="CT62" s="123">
        <f>CP62</f>
        <v>14</v>
      </c>
      <c r="CU62" s="127"/>
      <c r="CV62" s="86"/>
      <c r="CW62" s="86"/>
      <c r="CX62" s="86"/>
      <c r="CY62" s="171"/>
      <c r="CZ62" s="86">
        <v>14</v>
      </c>
      <c r="DA62" s="86"/>
      <c r="DB62" s="86"/>
      <c r="DC62" s="86"/>
      <c r="DD62" s="123">
        <f t="shared" si="298"/>
        <v>14</v>
      </c>
      <c r="DE62" s="86"/>
      <c r="DF62" s="86"/>
      <c r="DG62" s="86"/>
      <c r="DH62" s="86"/>
      <c r="DI62" s="156"/>
      <c r="DJ62" s="122"/>
      <c r="DK62" s="86"/>
      <c r="DL62" s="86"/>
      <c r="DM62" s="86"/>
      <c r="DN62" s="123">
        <f t="shared" si="231"/>
        <v>0</v>
      </c>
      <c r="DO62" s="86"/>
      <c r="DP62" s="86"/>
      <c r="DQ62" s="86"/>
      <c r="DR62" s="86"/>
      <c r="DS62" s="154"/>
      <c r="DT62" s="127"/>
      <c r="DU62" s="86"/>
      <c r="DV62" s="86"/>
      <c r="DW62" s="166"/>
      <c r="DX62" s="123">
        <f t="shared" si="317"/>
        <v>0</v>
      </c>
      <c r="DY62" s="86"/>
      <c r="DZ62" s="86"/>
      <c r="EA62" s="86"/>
      <c r="EB62" s="86"/>
      <c r="EC62" s="156"/>
      <c r="ED62" s="122"/>
      <c r="EE62" s="86"/>
      <c r="EF62" s="86"/>
      <c r="EG62" s="86"/>
      <c r="EH62" s="123">
        <f t="shared" si="233"/>
        <v>0</v>
      </c>
      <c r="EI62" s="86"/>
      <c r="EJ62" s="86"/>
      <c r="EK62" s="86"/>
      <c r="EL62" s="86"/>
      <c r="EM62" s="156"/>
      <c r="EN62" s="122"/>
      <c r="EO62" s="86"/>
      <c r="EP62" s="86"/>
      <c r="EQ62" s="86"/>
      <c r="ER62" s="123">
        <f t="shared" si="234"/>
        <v>0</v>
      </c>
      <c r="ES62" s="86"/>
      <c r="ET62" s="86"/>
      <c r="EU62" s="86"/>
      <c r="EV62" s="122"/>
      <c r="EW62" s="156"/>
      <c r="EX62" s="122"/>
      <c r="EY62" s="86"/>
      <c r="EZ62" s="86"/>
      <c r="FA62" s="86"/>
      <c r="FB62" s="123">
        <f t="shared" si="235"/>
        <v>0</v>
      </c>
      <c r="FC62" s="86"/>
      <c r="FD62" s="86"/>
      <c r="FE62" s="86"/>
      <c r="FF62" s="122"/>
      <c r="FG62" s="156"/>
      <c r="FH62" s="122"/>
      <c r="FI62" s="86"/>
      <c r="FJ62" s="86"/>
      <c r="FK62" s="86"/>
      <c r="FL62" s="123">
        <f t="shared" si="236"/>
        <v>0</v>
      </c>
      <c r="FM62" s="86"/>
      <c r="FN62" s="86"/>
      <c r="FO62" s="86"/>
      <c r="FP62" s="86"/>
      <c r="FQ62" s="156"/>
      <c r="FR62" s="122"/>
      <c r="FS62" s="86"/>
      <c r="FT62" s="86"/>
      <c r="FU62" s="86"/>
      <c r="FV62" s="123">
        <f t="shared" si="237"/>
        <v>0</v>
      </c>
      <c r="FW62" s="86"/>
      <c r="FX62" s="86"/>
      <c r="FY62" s="86"/>
      <c r="FZ62" s="86"/>
      <c r="GA62" s="202"/>
      <c r="GB62" s="86"/>
      <c r="GC62" s="86"/>
      <c r="GD62" s="86"/>
      <c r="GE62" s="86"/>
      <c r="GF62" s="123">
        <f t="shared" si="238"/>
        <v>0</v>
      </c>
      <c r="GG62" s="86"/>
      <c r="GH62" s="86"/>
      <c r="GI62" s="86"/>
      <c r="GJ62" s="86"/>
      <c r="GK62" s="154"/>
      <c r="GL62" s="122"/>
      <c r="GM62" s="86"/>
      <c r="GN62" s="86"/>
      <c r="GO62" s="223"/>
      <c r="GP62" s="223">
        <f t="shared" si="239"/>
        <v>0</v>
      </c>
      <c r="GQ62" s="86"/>
      <c r="GR62" s="86"/>
      <c r="GS62" s="86"/>
      <c r="GT62" s="86"/>
      <c r="GU62" s="156"/>
      <c r="GV62" s="122"/>
      <c r="GW62" s="86"/>
      <c r="GX62" s="86"/>
      <c r="GY62" s="86"/>
      <c r="GZ62" s="123">
        <f t="shared" si="240"/>
        <v>0</v>
      </c>
      <c r="HA62" s="86"/>
      <c r="HB62" s="86"/>
      <c r="HC62" s="86"/>
      <c r="HD62" s="86"/>
      <c r="HE62" s="156"/>
      <c r="HF62" s="122"/>
      <c r="HG62" s="86"/>
      <c r="HH62" s="127"/>
      <c r="HI62" s="223"/>
      <c r="HJ62" s="166">
        <f t="shared" si="241"/>
        <v>0</v>
      </c>
      <c r="HK62" s="86"/>
      <c r="HL62" s="86"/>
      <c r="HM62" s="86"/>
      <c r="HN62" s="86"/>
      <c r="HO62" s="156"/>
      <c r="HP62" s="122"/>
      <c r="HQ62" s="86"/>
      <c r="HR62" s="86"/>
      <c r="HS62" s="86"/>
      <c r="HT62" s="123">
        <f t="shared" si="242"/>
        <v>0</v>
      </c>
      <c r="HU62" s="86"/>
      <c r="HV62" s="86"/>
      <c r="HW62" s="86"/>
      <c r="HX62" s="86"/>
      <c r="HY62" s="156"/>
      <c r="HZ62" s="122"/>
      <c r="IA62" s="86"/>
      <c r="IB62" s="86"/>
      <c r="IC62" s="86"/>
      <c r="ID62" s="123">
        <f t="shared" si="243"/>
        <v>0</v>
      </c>
      <c r="IE62" s="86"/>
      <c r="IF62" s="86"/>
      <c r="IG62" s="86"/>
      <c r="IH62" s="86"/>
      <c r="II62" s="154"/>
      <c r="IJ62" s="127"/>
      <c r="IK62" s="86"/>
      <c r="IL62" s="86"/>
      <c r="IM62" s="166"/>
      <c r="IN62" s="123">
        <f t="shared" si="244"/>
        <v>0</v>
      </c>
      <c r="IO62" s="86"/>
      <c r="IP62" s="86"/>
      <c r="IQ62" s="86"/>
      <c r="IR62" s="86"/>
      <c r="IS62" s="156"/>
      <c r="IT62" s="122"/>
      <c r="IU62" s="86"/>
      <c r="IV62" s="86"/>
      <c r="IW62" s="86"/>
      <c r="IX62" s="123">
        <f t="shared" si="245"/>
        <v>0</v>
      </c>
      <c r="IY62" s="86"/>
      <c r="IZ62" s="86"/>
      <c r="JA62" s="86"/>
      <c r="JB62" s="86"/>
      <c r="JC62" s="156"/>
      <c r="JD62" s="122"/>
      <c r="JE62" s="86"/>
      <c r="JF62" s="86"/>
      <c r="JG62" s="86"/>
      <c r="JH62" s="123">
        <f t="shared" si="196"/>
        <v>0</v>
      </c>
      <c r="JI62" s="86"/>
      <c r="JJ62" s="86"/>
      <c r="JK62" s="86"/>
      <c r="JL62" s="86"/>
      <c r="JM62" s="156" t="s">
        <v>183</v>
      </c>
      <c r="JN62" s="122"/>
      <c r="JO62" s="86"/>
      <c r="JP62" s="86"/>
      <c r="JQ62" s="86"/>
      <c r="JR62" s="123">
        <f t="shared" si="246"/>
        <v>0</v>
      </c>
      <c r="JS62" s="86"/>
      <c r="JT62" s="86"/>
      <c r="JU62" s="86"/>
      <c r="JV62" s="86"/>
      <c r="JW62" s="156"/>
      <c r="JX62" s="122"/>
      <c r="JY62" s="86"/>
      <c r="JZ62" s="86">
        <v>0</v>
      </c>
      <c r="KA62" s="86">
        <v>0</v>
      </c>
      <c r="KB62" s="123">
        <f t="shared" si="247"/>
        <v>0</v>
      </c>
      <c r="KC62" s="86"/>
      <c r="KD62" s="86"/>
      <c r="KE62" s="86"/>
      <c r="KF62" s="86"/>
      <c r="KG62" s="156"/>
      <c r="KH62" s="122"/>
      <c r="KI62" s="86"/>
      <c r="KJ62" s="86"/>
      <c r="KK62" s="86"/>
      <c r="KL62" s="123">
        <f t="shared" si="248"/>
        <v>0</v>
      </c>
      <c r="KM62" s="86"/>
      <c r="KN62" s="86"/>
      <c r="KO62" s="86"/>
      <c r="KP62" s="86"/>
      <c r="KQ62" s="156"/>
      <c r="KR62" s="122"/>
      <c r="KS62" s="86"/>
      <c r="KT62" s="86"/>
      <c r="KU62" s="86"/>
      <c r="KV62" s="123">
        <f t="shared" si="249"/>
        <v>0</v>
      </c>
      <c r="KW62" s="86"/>
      <c r="KX62" s="86"/>
      <c r="KY62" s="86"/>
      <c r="KZ62" s="86"/>
      <c r="LA62" s="156"/>
      <c r="LB62" s="122"/>
      <c r="LC62" s="86"/>
      <c r="LD62" s="86"/>
      <c r="LE62" s="86"/>
      <c r="LF62" s="123">
        <f t="shared" si="250"/>
        <v>0</v>
      </c>
      <c r="LG62" s="86"/>
      <c r="LH62" s="86"/>
      <c r="LI62" s="86"/>
      <c r="LJ62" s="86"/>
      <c r="LK62" s="156"/>
      <c r="LL62" s="122"/>
      <c r="LM62" s="86"/>
      <c r="LN62" s="86"/>
      <c r="LO62" s="86"/>
      <c r="LP62" s="123">
        <f t="shared" si="251"/>
        <v>0</v>
      </c>
      <c r="LQ62" s="86"/>
      <c r="LR62" s="86"/>
      <c r="LS62" s="86"/>
      <c r="LT62" s="86"/>
      <c r="LU62" s="202"/>
      <c r="LV62" s="127"/>
      <c r="LW62" s="86"/>
      <c r="LX62" s="86"/>
      <c r="LY62" s="86"/>
      <c r="LZ62" s="123">
        <f t="shared" si="252"/>
        <v>0</v>
      </c>
      <c r="MA62" s="86"/>
      <c r="MB62" s="86"/>
      <c r="MC62" s="86"/>
      <c r="MD62" s="86"/>
      <c r="ME62" s="154"/>
      <c r="MF62" s="122"/>
      <c r="MG62" s="86"/>
      <c r="MH62" s="86"/>
      <c r="MI62" s="86"/>
      <c r="MJ62" s="123">
        <f t="shared" si="253"/>
        <v>0</v>
      </c>
      <c r="MK62" s="86"/>
      <c r="ML62" s="86"/>
      <c r="MM62" s="86"/>
      <c r="MN62" s="86"/>
      <c r="MO62" s="156"/>
      <c r="MP62" s="86"/>
      <c r="MQ62" s="86"/>
      <c r="MR62" s="86"/>
      <c r="MS62" s="86"/>
      <c r="MT62" s="123">
        <f t="shared" si="254"/>
        <v>0</v>
      </c>
      <c r="MU62" s="86"/>
      <c r="MV62" s="86"/>
      <c r="MW62" s="86"/>
      <c r="MX62" s="86"/>
      <c r="MY62" s="156"/>
      <c r="MZ62" s="122"/>
      <c r="NA62" s="86"/>
      <c r="NB62" s="86"/>
      <c r="NC62" s="86"/>
      <c r="ND62" s="123">
        <f t="shared" si="255"/>
        <v>0</v>
      </c>
      <c r="NE62" s="86"/>
      <c r="NF62" s="86"/>
      <c r="NG62" s="86"/>
      <c r="NH62" s="86"/>
      <c r="NI62" s="156"/>
      <c r="NJ62" s="122"/>
      <c r="NK62" s="86"/>
      <c r="NL62" s="86"/>
      <c r="NM62" s="86"/>
      <c r="NN62" s="123">
        <f t="shared" si="256"/>
        <v>0</v>
      </c>
      <c r="NO62" s="86"/>
      <c r="NP62" s="86"/>
      <c r="NQ62" s="86"/>
      <c r="NR62" s="86"/>
      <c r="NS62" s="156"/>
      <c r="NT62" s="122"/>
      <c r="NU62" s="86"/>
      <c r="NV62" s="86"/>
      <c r="NW62" s="86"/>
      <c r="NX62" s="123">
        <f t="shared" si="257"/>
        <v>0</v>
      </c>
      <c r="NY62" s="86"/>
      <c r="NZ62" s="86"/>
      <c r="OA62" s="86"/>
      <c r="OB62" s="86"/>
      <c r="OC62" s="156"/>
      <c r="OD62" s="122"/>
      <c r="OE62" s="86"/>
      <c r="OF62" s="86"/>
      <c r="OG62" s="86"/>
      <c r="OH62" s="123">
        <f t="shared" si="258"/>
        <v>0</v>
      </c>
      <c r="OI62" s="86"/>
      <c r="OJ62" s="86"/>
      <c r="OK62" s="86"/>
      <c r="OL62" s="86"/>
      <c r="OM62" s="156"/>
      <c r="ON62" s="122"/>
      <c r="OO62" s="86"/>
      <c r="OP62" s="86"/>
      <c r="OQ62" s="86"/>
      <c r="OR62" s="123">
        <f t="shared" si="259"/>
        <v>0</v>
      </c>
      <c r="OS62" s="86"/>
      <c r="OT62" s="86"/>
      <c r="OU62" s="86"/>
      <c r="OV62" s="86"/>
      <c r="OW62" s="156"/>
      <c r="OX62" s="122"/>
      <c r="OY62" s="86"/>
      <c r="OZ62" s="86"/>
      <c r="PA62" s="86"/>
      <c r="PB62" s="123">
        <f t="shared" si="260"/>
        <v>0</v>
      </c>
      <c r="PC62" s="86"/>
      <c r="PD62" s="86"/>
      <c r="PE62" s="86"/>
      <c r="PF62" s="86"/>
      <c r="PG62" s="156"/>
      <c r="PH62" s="122"/>
      <c r="PI62" s="86"/>
      <c r="PJ62" s="86"/>
      <c r="PK62" s="86"/>
      <c r="PL62" s="123">
        <f t="shared" si="261"/>
        <v>0</v>
      </c>
      <c r="PM62" s="86"/>
      <c r="PN62" s="86"/>
      <c r="PO62" s="86"/>
      <c r="PP62" s="86"/>
      <c r="PQ62" s="156"/>
      <c r="PR62" s="122"/>
      <c r="PS62" s="86"/>
      <c r="PT62" s="86"/>
      <c r="PU62" s="86"/>
      <c r="PV62" s="123">
        <f t="shared" si="262"/>
        <v>0</v>
      </c>
      <c r="PW62" s="86"/>
      <c r="PX62" s="86"/>
      <c r="PY62" s="86"/>
      <c r="PZ62" s="86"/>
      <c r="QA62" s="156"/>
      <c r="QB62" s="122"/>
      <c r="QC62" s="86"/>
      <c r="QD62" s="86"/>
      <c r="QE62" s="86"/>
      <c r="QF62" s="123">
        <f t="shared" si="263"/>
        <v>0</v>
      </c>
      <c r="QG62" s="86"/>
      <c r="QH62" s="86"/>
      <c r="QI62" s="86"/>
      <c r="QJ62" s="86"/>
      <c r="QK62" s="156"/>
      <c r="QL62" s="268"/>
      <c r="QM62" s="268"/>
      <c r="QN62" s="268"/>
      <c r="QO62" s="284">
        <f t="shared" si="150"/>
        <v>163</v>
      </c>
      <c r="QP62" s="284">
        <f t="shared" si="151"/>
        <v>0</v>
      </c>
      <c r="QQ62" s="284">
        <f t="shared" si="152"/>
        <v>0</v>
      </c>
      <c r="QR62" s="284">
        <f t="shared" si="153"/>
        <v>0</v>
      </c>
      <c r="QS62" s="291">
        <f t="shared" si="264"/>
        <v>163</v>
      </c>
      <c r="QT62" s="291">
        <f t="shared" si="265"/>
        <v>0</v>
      </c>
      <c r="QU62" s="284">
        <f t="shared" si="228"/>
        <v>163</v>
      </c>
      <c r="QV62" s="290">
        <f t="shared" si="229"/>
        <v>0</v>
      </c>
      <c r="QW62" s="285">
        <f t="shared" si="155"/>
        <v>163</v>
      </c>
      <c r="QX62" s="285">
        <f t="shared" si="156"/>
        <v>0</v>
      </c>
      <c r="QY62" s="285">
        <f t="shared" si="157"/>
        <v>0</v>
      </c>
      <c r="QZ62" s="285">
        <f t="shared" si="158"/>
        <v>0</v>
      </c>
      <c r="RA62" s="285">
        <f t="shared" si="159"/>
        <v>0</v>
      </c>
      <c r="RB62" s="295">
        <f t="shared" si="160"/>
        <v>0</v>
      </c>
    </row>
    <row r="63" ht="16.35" spans="2:470">
      <c r="B63" s="117"/>
      <c r="C63" s="39" t="s">
        <v>109</v>
      </c>
      <c r="D63" s="122"/>
      <c r="E63" s="86">
        <v>10</v>
      </c>
      <c r="F63" s="86"/>
      <c r="G63" s="86"/>
      <c r="H63" s="123">
        <f>D63+E63+F63+G63</f>
        <v>10</v>
      </c>
      <c r="I63" s="86"/>
      <c r="J63" s="86"/>
      <c r="K63" s="86"/>
      <c r="L63" s="122"/>
      <c r="M63" s="156"/>
      <c r="N63" s="86"/>
      <c r="O63" s="86">
        <v>20</v>
      </c>
      <c r="P63" s="86"/>
      <c r="Q63" s="86"/>
      <c r="R63" s="123">
        <f t="shared" si="318"/>
        <v>20</v>
      </c>
      <c r="S63" s="86"/>
      <c r="T63" s="86"/>
      <c r="U63" s="86"/>
      <c r="V63" s="86"/>
      <c r="W63" s="156"/>
      <c r="X63" s="122"/>
      <c r="Y63" s="86">
        <v>15</v>
      </c>
      <c r="Z63" s="86"/>
      <c r="AA63" s="86"/>
      <c r="AB63" s="123">
        <f t="shared" si="319"/>
        <v>15</v>
      </c>
      <c r="AC63" s="86"/>
      <c r="AD63" s="86"/>
      <c r="AE63" s="86"/>
      <c r="AF63" s="86"/>
      <c r="AG63" s="156"/>
      <c r="AH63" s="122"/>
      <c r="AI63" s="86">
        <v>19</v>
      </c>
      <c r="AJ63" s="86"/>
      <c r="AK63" s="86"/>
      <c r="AL63" s="123">
        <f t="shared" si="320"/>
        <v>19</v>
      </c>
      <c r="AM63" s="86"/>
      <c r="AN63" s="86"/>
      <c r="AO63" s="86"/>
      <c r="AP63" s="86"/>
      <c r="AQ63" s="156"/>
      <c r="AR63" s="122">
        <v>18</v>
      </c>
      <c r="AS63" s="86"/>
      <c r="AT63" s="86"/>
      <c r="AU63" s="86"/>
      <c r="AV63" s="123">
        <f t="shared" si="321"/>
        <v>18</v>
      </c>
      <c r="AW63" s="86"/>
      <c r="AX63" s="86"/>
      <c r="AY63" s="86"/>
      <c r="AZ63" s="86"/>
      <c r="BA63" s="156"/>
      <c r="BB63" s="122">
        <v>16</v>
      </c>
      <c r="BC63" s="86"/>
      <c r="BD63" s="86"/>
      <c r="BE63" s="86"/>
      <c r="BF63" s="123">
        <f t="shared" si="322"/>
        <v>16</v>
      </c>
      <c r="BG63" s="86"/>
      <c r="BH63" s="86"/>
      <c r="BI63" s="86"/>
      <c r="BJ63" s="86"/>
      <c r="BK63" s="156"/>
      <c r="BL63" s="122">
        <v>17</v>
      </c>
      <c r="BM63" s="86"/>
      <c r="BN63" s="86"/>
      <c r="BO63" s="86"/>
      <c r="BP63" s="123">
        <f t="shared" si="323"/>
        <v>17</v>
      </c>
      <c r="BQ63" s="86"/>
      <c r="BR63" s="86"/>
      <c r="BS63" s="86"/>
      <c r="BT63" s="86"/>
      <c r="BU63" s="156"/>
      <c r="BV63" s="122"/>
      <c r="BW63" s="86">
        <v>16</v>
      </c>
      <c r="BX63" s="86"/>
      <c r="BY63" s="86"/>
      <c r="BZ63" s="123">
        <f>BW63</f>
        <v>16</v>
      </c>
      <c r="CA63" s="86"/>
      <c r="CB63" s="86"/>
      <c r="CC63" s="86"/>
      <c r="CD63" s="86"/>
      <c r="CE63" s="156"/>
      <c r="CF63" s="86"/>
      <c r="CG63" s="86">
        <v>19</v>
      </c>
      <c r="CH63" s="86"/>
      <c r="CI63" s="86"/>
      <c r="CJ63" s="123">
        <f>CG63</f>
        <v>19</v>
      </c>
      <c r="CK63" s="86"/>
      <c r="CL63" s="86"/>
      <c r="CM63" s="86"/>
      <c r="CN63" s="86"/>
      <c r="CO63" s="156"/>
      <c r="CP63" s="122"/>
      <c r="CQ63" s="127">
        <v>16</v>
      </c>
      <c r="CR63" s="86"/>
      <c r="CS63" s="166"/>
      <c r="CT63" s="123">
        <f>CQ63</f>
        <v>16</v>
      </c>
      <c r="CU63" s="127"/>
      <c r="CV63" s="86"/>
      <c r="CW63" s="86"/>
      <c r="CX63" s="86"/>
      <c r="CY63" s="171"/>
      <c r="CZ63" s="86"/>
      <c r="DA63" s="86">
        <v>16</v>
      </c>
      <c r="DB63" s="86"/>
      <c r="DC63" s="86"/>
      <c r="DD63" s="123">
        <f t="shared" si="298"/>
        <v>16</v>
      </c>
      <c r="DE63" s="86"/>
      <c r="DF63" s="86"/>
      <c r="DG63" s="86"/>
      <c r="DH63" s="86"/>
      <c r="DI63" s="156"/>
      <c r="DJ63" s="122"/>
      <c r="DK63" s="86"/>
      <c r="DL63" s="86"/>
      <c r="DM63" s="86"/>
      <c r="DN63" s="123">
        <f t="shared" si="231"/>
        <v>0</v>
      </c>
      <c r="DO63" s="86"/>
      <c r="DP63" s="86"/>
      <c r="DQ63" s="86"/>
      <c r="DR63" s="86"/>
      <c r="DS63" s="154"/>
      <c r="DT63" s="127"/>
      <c r="DU63" s="86"/>
      <c r="DV63" s="86"/>
      <c r="DW63" s="166"/>
      <c r="DX63" s="123">
        <f t="shared" si="317"/>
        <v>0</v>
      </c>
      <c r="DY63" s="86"/>
      <c r="DZ63" s="86"/>
      <c r="EA63" s="86"/>
      <c r="EB63" s="86"/>
      <c r="EC63" s="156"/>
      <c r="ED63" s="122"/>
      <c r="EE63" s="86"/>
      <c r="EF63" s="86"/>
      <c r="EG63" s="86"/>
      <c r="EH63" s="123">
        <f t="shared" si="233"/>
        <v>0</v>
      </c>
      <c r="EI63" s="86"/>
      <c r="EJ63" s="86"/>
      <c r="EK63" s="86"/>
      <c r="EL63" s="86"/>
      <c r="EM63" s="156"/>
      <c r="EN63" s="122"/>
      <c r="EO63" s="86"/>
      <c r="EP63" s="86"/>
      <c r="EQ63" s="86"/>
      <c r="ER63" s="123">
        <f t="shared" si="234"/>
        <v>0</v>
      </c>
      <c r="ES63" s="86"/>
      <c r="ET63" s="86"/>
      <c r="EU63" s="86"/>
      <c r="EV63" s="122"/>
      <c r="EW63" s="156"/>
      <c r="EX63" s="122"/>
      <c r="EY63" s="86"/>
      <c r="EZ63" s="86"/>
      <c r="FA63" s="86"/>
      <c r="FB63" s="123">
        <f t="shared" si="235"/>
        <v>0</v>
      </c>
      <c r="FC63" s="86"/>
      <c r="FD63" s="86"/>
      <c r="FE63" s="86"/>
      <c r="FF63" s="122"/>
      <c r="FG63" s="156"/>
      <c r="FH63" s="122"/>
      <c r="FI63" s="86"/>
      <c r="FJ63" s="86"/>
      <c r="FK63" s="86"/>
      <c r="FL63" s="123">
        <f t="shared" si="236"/>
        <v>0</v>
      </c>
      <c r="FM63" s="86"/>
      <c r="FN63" s="86"/>
      <c r="FO63" s="86"/>
      <c r="FP63" s="86"/>
      <c r="FQ63" s="156"/>
      <c r="FR63" s="122"/>
      <c r="FS63" s="86"/>
      <c r="FT63" s="86"/>
      <c r="FU63" s="86"/>
      <c r="FV63" s="123">
        <f t="shared" si="237"/>
        <v>0</v>
      </c>
      <c r="FW63" s="86"/>
      <c r="FX63" s="86"/>
      <c r="FY63" s="86"/>
      <c r="FZ63" s="86"/>
      <c r="GA63" s="202"/>
      <c r="GB63" s="86"/>
      <c r="GC63" s="86"/>
      <c r="GD63" s="86"/>
      <c r="GE63" s="86"/>
      <c r="GF63" s="123">
        <f t="shared" si="238"/>
        <v>0</v>
      </c>
      <c r="GG63" s="86"/>
      <c r="GH63" s="86"/>
      <c r="GI63" s="86"/>
      <c r="GJ63" s="86"/>
      <c r="GK63" s="154"/>
      <c r="GL63" s="122"/>
      <c r="GM63" s="86"/>
      <c r="GN63" s="86"/>
      <c r="GO63" s="223"/>
      <c r="GP63" s="223">
        <f t="shared" si="239"/>
        <v>0</v>
      </c>
      <c r="GQ63" s="86"/>
      <c r="GR63" s="86"/>
      <c r="GS63" s="86"/>
      <c r="GT63" s="86"/>
      <c r="GU63" s="156"/>
      <c r="GV63" s="122"/>
      <c r="GW63" s="86"/>
      <c r="GX63" s="86"/>
      <c r="GY63" s="86"/>
      <c r="GZ63" s="123">
        <f t="shared" si="240"/>
        <v>0</v>
      </c>
      <c r="HA63" s="86"/>
      <c r="HB63" s="86"/>
      <c r="HC63" s="86"/>
      <c r="HD63" s="86"/>
      <c r="HE63" s="156"/>
      <c r="HF63" s="122"/>
      <c r="HG63" s="86"/>
      <c r="HH63" s="127"/>
      <c r="HI63" s="223"/>
      <c r="HJ63" s="166">
        <f t="shared" si="241"/>
        <v>0</v>
      </c>
      <c r="HK63" s="86"/>
      <c r="HL63" s="86"/>
      <c r="HM63" s="86"/>
      <c r="HN63" s="86"/>
      <c r="HO63" s="156"/>
      <c r="HP63" s="122"/>
      <c r="HQ63" s="86"/>
      <c r="HR63" s="86"/>
      <c r="HS63" s="86"/>
      <c r="HT63" s="123">
        <f t="shared" si="242"/>
        <v>0</v>
      </c>
      <c r="HU63" s="86"/>
      <c r="HV63" s="86"/>
      <c r="HW63" s="86"/>
      <c r="HX63" s="86"/>
      <c r="HY63" s="156"/>
      <c r="HZ63" s="122"/>
      <c r="IA63" s="86"/>
      <c r="IB63" s="86"/>
      <c r="IC63" s="86"/>
      <c r="ID63" s="123">
        <f t="shared" si="243"/>
        <v>0</v>
      </c>
      <c r="IE63" s="86"/>
      <c r="IF63" s="86"/>
      <c r="IG63" s="86"/>
      <c r="IH63" s="86"/>
      <c r="II63" s="154"/>
      <c r="IJ63" s="127"/>
      <c r="IK63" s="86"/>
      <c r="IL63" s="86"/>
      <c r="IM63" s="166"/>
      <c r="IN63" s="123">
        <f t="shared" si="244"/>
        <v>0</v>
      </c>
      <c r="IO63" s="86"/>
      <c r="IP63" s="86"/>
      <c r="IQ63" s="86"/>
      <c r="IR63" s="86"/>
      <c r="IS63" s="156"/>
      <c r="IT63" s="122"/>
      <c r="IU63" s="86"/>
      <c r="IV63" s="86"/>
      <c r="IW63" s="86"/>
      <c r="IX63" s="123">
        <f t="shared" si="245"/>
        <v>0</v>
      </c>
      <c r="IY63" s="86"/>
      <c r="IZ63" s="86"/>
      <c r="JA63" s="86"/>
      <c r="JB63" s="86"/>
      <c r="JC63" s="156"/>
      <c r="JD63" s="122"/>
      <c r="JE63" s="86"/>
      <c r="JF63" s="86"/>
      <c r="JG63" s="86"/>
      <c r="JH63" s="123">
        <f t="shared" si="196"/>
        <v>0</v>
      </c>
      <c r="JI63" s="86"/>
      <c r="JJ63" s="86"/>
      <c r="JK63" s="86"/>
      <c r="JL63" s="86"/>
      <c r="JM63" s="156"/>
      <c r="JN63" s="122"/>
      <c r="JO63" s="86"/>
      <c r="JP63" s="86"/>
      <c r="JQ63" s="86"/>
      <c r="JR63" s="123">
        <f t="shared" si="246"/>
        <v>0</v>
      </c>
      <c r="JS63" s="86"/>
      <c r="JT63" s="86"/>
      <c r="JU63" s="86"/>
      <c r="JV63" s="86"/>
      <c r="JW63" s="156"/>
      <c r="JX63" s="122"/>
      <c r="JY63" s="86"/>
      <c r="JZ63" s="86">
        <v>0</v>
      </c>
      <c r="KA63" s="86">
        <v>0</v>
      </c>
      <c r="KB63" s="123">
        <f t="shared" si="247"/>
        <v>0</v>
      </c>
      <c r="KC63" s="86"/>
      <c r="KD63" s="86"/>
      <c r="KE63" s="86"/>
      <c r="KF63" s="86"/>
      <c r="KG63" s="156"/>
      <c r="KH63" s="122"/>
      <c r="KI63" s="86"/>
      <c r="KJ63" s="86"/>
      <c r="KK63" s="86"/>
      <c r="KL63" s="123">
        <f t="shared" si="248"/>
        <v>0</v>
      </c>
      <c r="KM63" s="86"/>
      <c r="KN63" s="86"/>
      <c r="KO63" s="86"/>
      <c r="KP63" s="86"/>
      <c r="KQ63" s="156"/>
      <c r="KR63" s="122"/>
      <c r="KS63" s="86"/>
      <c r="KT63" s="86"/>
      <c r="KU63" s="86"/>
      <c r="KV63" s="123">
        <f t="shared" si="249"/>
        <v>0</v>
      </c>
      <c r="KW63" s="86"/>
      <c r="KX63" s="86"/>
      <c r="KY63" s="86"/>
      <c r="KZ63" s="86"/>
      <c r="LA63" s="156"/>
      <c r="LB63" s="122"/>
      <c r="LC63" s="86"/>
      <c r="LD63" s="86"/>
      <c r="LE63" s="86"/>
      <c r="LF63" s="123">
        <f t="shared" si="250"/>
        <v>0</v>
      </c>
      <c r="LG63" s="86"/>
      <c r="LH63" s="86"/>
      <c r="LI63" s="86"/>
      <c r="LJ63" s="86"/>
      <c r="LK63" s="156"/>
      <c r="LL63" s="122"/>
      <c r="LM63" s="86"/>
      <c r="LN63" s="86"/>
      <c r="LO63" s="86"/>
      <c r="LP63" s="123">
        <f t="shared" si="251"/>
        <v>0</v>
      </c>
      <c r="LQ63" s="86"/>
      <c r="LR63" s="86"/>
      <c r="LS63" s="86"/>
      <c r="LT63" s="86"/>
      <c r="LU63" s="202"/>
      <c r="LV63" s="127"/>
      <c r="LW63" s="86"/>
      <c r="LX63" s="86"/>
      <c r="LY63" s="86"/>
      <c r="LZ63" s="123">
        <f t="shared" si="252"/>
        <v>0</v>
      </c>
      <c r="MA63" s="86"/>
      <c r="MB63" s="86"/>
      <c r="MC63" s="86"/>
      <c r="MD63" s="86"/>
      <c r="ME63" s="154"/>
      <c r="MF63" s="122"/>
      <c r="MG63" s="86"/>
      <c r="MH63" s="86"/>
      <c r="MI63" s="86"/>
      <c r="MJ63" s="123">
        <f t="shared" si="253"/>
        <v>0</v>
      </c>
      <c r="MK63" s="86"/>
      <c r="ML63" s="86"/>
      <c r="MM63" s="86"/>
      <c r="MN63" s="86"/>
      <c r="MO63" s="156"/>
      <c r="MP63" s="86"/>
      <c r="MQ63" s="86"/>
      <c r="MR63" s="86"/>
      <c r="MS63" s="86"/>
      <c r="MT63" s="123">
        <f t="shared" si="254"/>
        <v>0</v>
      </c>
      <c r="MU63" s="86"/>
      <c r="MV63" s="86"/>
      <c r="MW63" s="86"/>
      <c r="MX63" s="86"/>
      <c r="MY63" s="156"/>
      <c r="MZ63" s="122"/>
      <c r="NA63" s="86"/>
      <c r="NB63" s="86"/>
      <c r="NC63" s="86"/>
      <c r="ND63" s="123">
        <f t="shared" si="255"/>
        <v>0</v>
      </c>
      <c r="NE63" s="86"/>
      <c r="NF63" s="86"/>
      <c r="NG63" s="86"/>
      <c r="NH63" s="86"/>
      <c r="NI63" s="156"/>
      <c r="NJ63" s="122"/>
      <c r="NK63" s="86"/>
      <c r="NL63" s="86"/>
      <c r="NM63" s="86"/>
      <c r="NN63" s="123">
        <f t="shared" si="256"/>
        <v>0</v>
      </c>
      <c r="NO63" s="86"/>
      <c r="NP63" s="86"/>
      <c r="NQ63" s="86"/>
      <c r="NR63" s="86"/>
      <c r="NS63" s="156"/>
      <c r="NT63" s="122"/>
      <c r="NU63" s="86"/>
      <c r="NV63" s="86"/>
      <c r="NW63" s="86"/>
      <c r="NX63" s="123">
        <f t="shared" si="257"/>
        <v>0</v>
      </c>
      <c r="NY63" s="86"/>
      <c r="NZ63" s="86"/>
      <c r="OA63" s="86"/>
      <c r="OB63" s="86"/>
      <c r="OC63" s="156"/>
      <c r="OD63" s="122"/>
      <c r="OE63" s="86"/>
      <c r="OF63" s="86"/>
      <c r="OG63" s="86"/>
      <c r="OH63" s="123">
        <f t="shared" si="258"/>
        <v>0</v>
      </c>
      <c r="OI63" s="86"/>
      <c r="OJ63" s="86"/>
      <c r="OK63" s="86"/>
      <c r="OL63" s="86"/>
      <c r="OM63" s="156"/>
      <c r="ON63" s="122"/>
      <c r="OO63" s="86"/>
      <c r="OP63" s="86"/>
      <c r="OQ63" s="86"/>
      <c r="OR63" s="123">
        <f t="shared" si="259"/>
        <v>0</v>
      </c>
      <c r="OS63" s="86"/>
      <c r="OT63" s="86"/>
      <c r="OU63" s="86"/>
      <c r="OV63" s="86"/>
      <c r="OW63" s="156"/>
      <c r="OX63" s="122"/>
      <c r="OY63" s="86"/>
      <c r="OZ63" s="86"/>
      <c r="PA63" s="86"/>
      <c r="PB63" s="123">
        <f t="shared" si="260"/>
        <v>0</v>
      </c>
      <c r="PC63" s="86"/>
      <c r="PD63" s="86"/>
      <c r="PE63" s="86"/>
      <c r="PF63" s="86"/>
      <c r="PG63" s="156"/>
      <c r="PH63" s="122"/>
      <c r="PI63" s="86"/>
      <c r="PJ63" s="86"/>
      <c r="PK63" s="86"/>
      <c r="PL63" s="123">
        <f t="shared" si="261"/>
        <v>0</v>
      </c>
      <c r="PM63" s="86"/>
      <c r="PN63" s="86"/>
      <c r="PO63" s="86"/>
      <c r="PP63" s="86"/>
      <c r="PQ63" s="156"/>
      <c r="PR63" s="122"/>
      <c r="PS63" s="86"/>
      <c r="PT63" s="86"/>
      <c r="PU63" s="86"/>
      <c r="PV63" s="123">
        <f t="shared" si="262"/>
        <v>0</v>
      </c>
      <c r="PW63" s="86"/>
      <c r="PX63" s="86"/>
      <c r="PY63" s="86"/>
      <c r="PZ63" s="86"/>
      <c r="QA63" s="156"/>
      <c r="QB63" s="122"/>
      <c r="QC63" s="86"/>
      <c r="QD63" s="86"/>
      <c r="QE63" s="86"/>
      <c r="QF63" s="123">
        <f t="shared" si="263"/>
        <v>0</v>
      </c>
      <c r="QG63" s="86"/>
      <c r="QH63" s="86"/>
      <c r="QI63" s="86"/>
      <c r="QJ63" s="86"/>
      <c r="QK63" s="156"/>
      <c r="QL63" s="268"/>
      <c r="QM63" s="268"/>
      <c r="QN63" s="268"/>
      <c r="QO63" s="284">
        <f t="shared" si="150"/>
        <v>51</v>
      </c>
      <c r="QP63" s="284">
        <f t="shared" si="151"/>
        <v>131</v>
      </c>
      <c r="QQ63" s="284">
        <f t="shared" si="152"/>
        <v>0</v>
      </c>
      <c r="QR63" s="284">
        <f t="shared" si="153"/>
        <v>0</v>
      </c>
      <c r="QS63" s="291">
        <f t="shared" si="264"/>
        <v>182</v>
      </c>
      <c r="QT63" s="291">
        <f t="shared" si="265"/>
        <v>0</v>
      </c>
      <c r="QU63" s="284">
        <f t="shared" si="228"/>
        <v>51</v>
      </c>
      <c r="QV63" s="290">
        <f t="shared" si="229"/>
        <v>131</v>
      </c>
      <c r="QW63" s="285">
        <f t="shared" si="155"/>
        <v>182</v>
      </c>
      <c r="QX63" s="285">
        <f t="shared" si="156"/>
        <v>0</v>
      </c>
      <c r="QY63" s="285">
        <f t="shared" si="157"/>
        <v>0</v>
      </c>
      <c r="QZ63" s="285">
        <f t="shared" si="158"/>
        <v>0</v>
      </c>
      <c r="RA63" s="285">
        <f t="shared" si="159"/>
        <v>0</v>
      </c>
      <c r="RB63" s="295">
        <f t="shared" si="160"/>
        <v>0</v>
      </c>
    </row>
    <row r="64" ht="16.35" spans="2:470">
      <c r="B64" s="141"/>
      <c r="C64" s="45" t="s">
        <v>110</v>
      </c>
      <c r="D64" s="131">
        <v>4</v>
      </c>
      <c r="E64" s="131"/>
      <c r="F64" s="131"/>
      <c r="G64" s="131"/>
      <c r="H64" s="123">
        <f>D64+E64+F64+G64</f>
        <v>4</v>
      </c>
      <c r="I64" s="131"/>
      <c r="J64" s="131"/>
      <c r="K64" s="131"/>
      <c r="L64" s="160"/>
      <c r="M64" s="161"/>
      <c r="N64" s="131">
        <v>14</v>
      </c>
      <c r="O64" s="131"/>
      <c r="P64" s="131"/>
      <c r="Q64" s="131"/>
      <c r="R64" s="169">
        <f t="shared" si="318"/>
        <v>14</v>
      </c>
      <c r="S64" s="131"/>
      <c r="T64" s="131"/>
      <c r="U64" s="131"/>
      <c r="V64" s="131"/>
      <c r="W64" s="161"/>
      <c r="X64" s="160">
        <v>15</v>
      </c>
      <c r="Y64" s="131"/>
      <c r="Z64" s="131"/>
      <c r="AA64" s="131"/>
      <c r="AB64" s="169">
        <f t="shared" si="319"/>
        <v>15</v>
      </c>
      <c r="AC64" s="131"/>
      <c r="AD64" s="131"/>
      <c r="AE64" s="131"/>
      <c r="AF64" s="131"/>
      <c r="AG64" s="161"/>
      <c r="AH64" s="160"/>
      <c r="AI64" s="131">
        <v>18</v>
      </c>
      <c r="AJ64" s="131"/>
      <c r="AK64" s="131"/>
      <c r="AL64" s="169">
        <f t="shared" si="320"/>
        <v>18</v>
      </c>
      <c r="AM64" s="131"/>
      <c r="AN64" s="131"/>
      <c r="AO64" s="131"/>
      <c r="AP64" s="131"/>
      <c r="AQ64" s="161"/>
      <c r="AR64" s="160">
        <v>15</v>
      </c>
      <c r="AS64" s="131"/>
      <c r="AT64" s="131"/>
      <c r="AU64" s="131"/>
      <c r="AV64" s="169">
        <f t="shared" si="321"/>
        <v>15</v>
      </c>
      <c r="AW64" s="131"/>
      <c r="AX64" s="131"/>
      <c r="AY64" s="131"/>
      <c r="AZ64" s="131"/>
      <c r="BA64" s="161"/>
      <c r="BB64" s="160">
        <v>16</v>
      </c>
      <c r="BC64" s="131"/>
      <c r="BD64" s="131"/>
      <c r="BE64" s="131"/>
      <c r="BF64" s="169">
        <f t="shared" si="322"/>
        <v>16</v>
      </c>
      <c r="BG64" s="131"/>
      <c r="BH64" s="131"/>
      <c r="BI64" s="131"/>
      <c r="BJ64" s="131"/>
      <c r="BK64" s="161"/>
      <c r="BL64" s="160"/>
      <c r="BM64" s="131">
        <v>22</v>
      </c>
      <c r="BN64" s="131"/>
      <c r="BO64" s="131"/>
      <c r="BP64" s="169">
        <f t="shared" si="323"/>
        <v>22</v>
      </c>
      <c r="BQ64" s="131"/>
      <c r="BR64" s="131"/>
      <c r="BS64" s="131"/>
      <c r="BT64" s="131"/>
      <c r="BU64" s="161"/>
      <c r="BV64" s="160"/>
      <c r="BW64" s="131">
        <v>17</v>
      </c>
      <c r="BX64" s="131"/>
      <c r="BY64" s="131"/>
      <c r="BZ64" s="169">
        <f>BV64+BW64</f>
        <v>17</v>
      </c>
      <c r="CA64" s="131"/>
      <c r="CB64" s="131"/>
      <c r="CC64" s="131"/>
      <c r="CD64" s="131"/>
      <c r="CE64" s="161"/>
      <c r="CF64" s="131">
        <v>20</v>
      </c>
      <c r="CG64" s="131"/>
      <c r="CH64" s="131"/>
      <c r="CI64" s="131"/>
      <c r="CJ64" s="169">
        <f>CF64+CG64</f>
        <v>20</v>
      </c>
      <c r="CK64" s="131"/>
      <c r="CL64" s="131"/>
      <c r="CM64" s="131"/>
      <c r="CN64" s="131"/>
      <c r="CO64" s="161"/>
      <c r="CP64" s="160">
        <v>12</v>
      </c>
      <c r="CQ64" s="180"/>
      <c r="CR64" s="131"/>
      <c r="CS64" s="182"/>
      <c r="CT64" s="123">
        <f>CQ64+CP64</f>
        <v>12</v>
      </c>
      <c r="CU64" s="136"/>
      <c r="CV64" s="125"/>
      <c r="CW64" s="125"/>
      <c r="CX64" s="125"/>
      <c r="CY64" s="173"/>
      <c r="CZ64" s="131"/>
      <c r="DA64" s="131">
        <v>8</v>
      </c>
      <c r="DB64" s="131"/>
      <c r="DC64" s="131"/>
      <c r="DD64" s="169">
        <f t="shared" si="298"/>
        <v>8</v>
      </c>
      <c r="DE64" s="131"/>
      <c r="DF64" s="131"/>
      <c r="DG64" s="131"/>
      <c r="DH64" s="131"/>
      <c r="DI64" s="161"/>
      <c r="DJ64" s="160"/>
      <c r="DK64" s="131"/>
      <c r="DL64" s="131"/>
      <c r="DM64" s="131"/>
      <c r="DN64" s="169">
        <f t="shared" si="231"/>
        <v>0</v>
      </c>
      <c r="DO64" s="131"/>
      <c r="DP64" s="131"/>
      <c r="DQ64" s="131"/>
      <c r="DR64" s="131"/>
      <c r="DS64" s="191"/>
      <c r="DT64" s="180"/>
      <c r="DU64" s="131"/>
      <c r="DV64" s="131"/>
      <c r="DW64" s="182"/>
      <c r="DX64" s="169">
        <f t="shared" si="317"/>
        <v>0</v>
      </c>
      <c r="DY64" s="131"/>
      <c r="DZ64" s="131"/>
      <c r="EA64" s="131"/>
      <c r="EB64" s="131"/>
      <c r="EC64" s="161"/>
      <c r="ED64" s="160"/>
      <c r="EE64" s="131"/>
      <c r="EF64" s="131"/>
      <c r="EG64" s="131"/>
      <c r="EH64" s="169">
        <f t="shared" si="233"/>
        <v>0</v>
      </c>
      <c r="EI64" s="131"/>
      <c r="EJ64" s="131"/>
      <c r="EK64" s="131"/>
      <c r="EL64" s="131"/>
      <c r="EM64" s="161"/>
      <c r="EN64" s="160"/>
      <c r="EO64" s="131"/>
      <c r="EP64" s="131"/>
      <c r="EQ64" s="131"/>
      <c r="ER64" s="169">
        <f t="shared" si="234"/>
        <v>0</v>
      </c>
      <c r="ES64" s="131"/>
      <c r="ET64" s="131"/>
      <c r="EU64" s="131"/>
      <c r="EV64" s="160"/>
      <c r="EW64" s="161"/>
      <c r="EX64" s="160"/>
      <c r="EY64" s="131"/>
      <c r="EZ64" s="131"/>
      <c r="FA64" s="131"/>
      <c r="FB64" s="169">
        <f t="shared" si="235"/>
        <v>0</v>
      </c>
      <c r="FC64" s="131"/>
      <c r="FD64" s="131"/>
      <c r="FE64" s="131"/>
      <c r="FF64" s="160"/>
      <c r="FG64" s="161"/>
      <c r="FH64" s="160"/>
      <c r="FI64" s="131"/>
      <c r="FJ64" s="131"/>
      <c r="FK64" s="131"/>
      <c r="FL64" s="169">
        <f t="shared" si="236"/>
        <v>0</v>
      </c>
      <c r="FM64" s="131"/>
      <c r="FN64" s="131"/>
      <c r="FO64" s="131"/>
      <c r="FP64" s="131"/>
      <c r="FQ64" s="161"/>
      <c r="FR64" s="160"/>
      <c r="FS64" s="131"/>
      <c r="FT64" s="131"/>
      <c r="FU64" s="131"/>
      <c r="FV64" s="169">
        <f t="shared" si="237"/>
        <v>0</v>
      </c>
      <c r="FW64" s="131"/>
      <c r="FX64" s="131"/>
      <c r="FY64" s="131"/>
      <c r="FZ64" s="131"/>
      <c r="GA64" s="205"/>
      <c r="GB64" s="131"/>
      <c r="GC64" s="131"/>
      <c r="GD64" s="131"/>
      <c r="GE64" s="131"/>
      <c r="GF64" s="169">
        <f t="shared" si="238"/>
        <v>0</v>
      </c>
      <c r="GG64" s="131"/>
      <c r="GH64" s="131"/>
      <c r="GI64" s="131"/>
      <c r="GJ64" s="131"/>
      <c r="GK64" s="191"/>
      <c r="GL64" s="160"/>
      <c r="GM64" s="131"/>
      <c r="GN64" s="131"/>
      <c r="GO64" s="224"/>
      <c r="GP64" s="224">
        <f t="shared" si="239"/>
        <v>0</v>
      </c>
      <c r="GQ64" s="131"/>
      <c r="GR64" s="131"/>
      <c r="GS64" s="131"/>
      <c r="GT64" s="131"/>
      <c r="GU64" s="161"/>
      <c r="GV64" s="160"/>
      <c r="GW64" s="131"/>
      <c r="GX64" s="131"/>
      <c r="GY64" s="131"/>
      <c r="GZ64" s="169">
        <f t="shared" si="240"/>
        <v>0</v>
      </c>
      <c r="HA64" s="131"/>
      <c r="HB64" s="131"/>
      <c r="HC64" s="131"/>
      <c r="HD64" s="131"/>
      <c r="HE64" s="161"/>
      <c r="HF64" s="160"/>
      <c r="HG64" s="131"/>
      <c r="HH64" s="180"/>
      <c r="HI64" s="224"/>
      <c r="HJ64" s="182">
        <f t="shared" si="241"/>
        <v>0</v>
      </c>
      <c r="HK64" s="131"/>
      <c r="HL64" s="131"/>
      <c r="HM64" s="131"/>
      <c r="HN64" s="131"/>
      <c r="HO64" s="161"/>
      <c r="HP64" s="160"/>
      <c r="HQ64" s="131"/>
      <c r="HR64" s="131"/>
      <c r="HS64" s="131"/>
      <c r="HT64" s="169">
        <f t="shared" si="242"/>
        <v>0</v>
      </c>
      <c r="HU64" s="131"/>
      <c r="HV64" s="131"/>
      <c r="HW64" s="131"/>
      <c r="HX64" s="131"/>
      <c r="HY64" s="161"/>
      <c r="HZ64" s="160"/>
      <c r="IA64" s="131"/>
      <c r="IB64" s="131"/>
      <c r="IC64" s="131"/>
      <c r="ID64" s="169">
        <f t="shared" si="243"/>
        <v>0</v>
      </c>
      <c r="IE64" s="131"/>
      <c r="IF64" s="131"/>
      <c r="IG64" s="131"/>
      <c r="IH64" s="131"/>
      <c r="II64" s="191"/>
      <c r="IJ64" s="180"/>
      <c r="IK64" s="131"/>
      <c r="IL64" s="131"/>
      <c r="IM64" s="182"/>
      <c r="IN64" s="169">
        <f t="shared" si="244"/>
        <v>0</v>
      </c>
      <c r="IO64" s="131"/>
      <c r="IP64" s="131"/>
      <c r="IQ64" s="131"/>
      <c r="IR64" s="131"/>
      <c r="IS64" s="161"/>
      <c r="IT64" s="160"/>
      <c r="IU64" s="131"/>
      <c r="IV64" s="131"/>
      <c r="IW64" s="131"/>
      <c r="IX64" s="169">
        <f t="shared" si="245"/>
        <v>0</v>
      </c>
      <c r="IY64" s="131"/>
      <c r="IZ64" s="131"/>
      <c r="JA64" s="131"/>
      <c r="JB64" s="131"/>
      <c r="JC64" s="161"/>
      <c r="JD64" s="160"/>
      <c r="JE64" s="131"/>
      <c r="JF64" s="131"/>
      <c r="JG64" s="131"/>
      <c r="JH64" s="169">
        <f t="shared" si="196"/>
        <v>0</v>
      </c>
      <c r="JI64" s="131"/>
      <c r="JJ64" s="131"/>
      <c r="JK64" s="131"/>
      <c r="JL64" s="131"/>
      <c r="JM64" s="161"/>
      <c r="JN64" s="160"/>
      <c r="JO64" s="131"/>
      <c r="JP64" s="131"/>
      <c r="JQ64" s="131"/>
      <c r="JR64" s="169">
        <f t="shared" si="246"/>
        <v>0</v>
      </c>
      <c r="JS64" s="131"/>
      <c r="JT64" s="131"/>
      <c r="JU64" s="131"/>
      <c r="JV64" s="131"/>
      <c r="JW64" s="161"/>
      <c r="JX64" s="160"/>
      <c r="JY64" s="131"/>
      <c r="JZ64" s="131">
        <v>0</v>
      </c>
      <c r="KA64" s="131">
        <v>0</v>
      </c>
      <c r="KB64" s="169">
        <f t="shared" si="247"/>
        <v>0</v>
      </c>
      <c r="KC64" s="131"/>
      <c r="KD64" s="131"/>
      <c r="KE64" s="131"/>
      <c r="KF64" s="131"/>
      <c r="KG64" s="161"/>
      <c r="KH64" s="160"/>
      <c r="KI64" s="131"/>
      <c r="KJ64" s="131"/>
      <c r="KK64" s="131"/>
      <c r="KL64" s="169">
        <f t="shared" si="248"/>
        <v>0</v>
      </c>
      <c r="KM64" s="131"/>
      <c r="KN64" s="131"/>
      <c r="KO64" s="131"/>
      <c r="KP64" s="131"/>
      <c r="KQ64" s="161"/>
      <c r="KR64" s="160"/>
      <c r="KS64" s="131"/>
      <c r="KT64" s="131"/>
      <c r="KU64" s="131"/>
      <c r="KV64" s="169">
        <f t="shared" si="249"/>
        <v>0</v>
      </c>
      <c r="KW64" s="131"/>
      <c r="KX64" s="131"/>
      <c r="KY64" s="131"/>
      <c r="KZ64" s="131"/>
      <c r="LA64" s="161"/>
      <c r="LB64" s="160"/>
      <c r="LC64" s="131"/>
      <c r="LD64" s="131"/>
      <c r="LE64" s="131"/>
      <c r="LF64" s="169">
        <f t="shared" si="250"/>
        <v>0</v>
      </c>
      <c r="LG64" s="131"/>
      <c r="LH64" s="131"/>
      <c r="LI64" s="131"/>
      <c r="LJ64" s="131"/>
      <c r="LK64" s="161"/>
      <c r="LL64" s="160"/>
      <c r="LM64" s="131"/>
      <c r="LN64" s="131"/>
      <c r="LO64" s="131"/>
      <c r="LP64" s="169">
        <f t="shared" si="251"/>
        <v>0</v>
      </c>
      <c r="LQ64" s="131"/>
      <c r="LR64" s="131"/>
      <c r="LS64" s="131"/>
      <c r="LT64" s="131"/>
      <c r="LU64" s="205"/>
      <c r="LV64" s="180"/>
      <c r="LW64" s="131"/>
      <c r="LX64" s="131"/>
      <c r="LY64" s="131"/>
      <c r="LZ64" s="169">
        <f t="shared" si="252"/>
        <v>0</v>
      </c>
      <c r="MA64" s="131"/>
      <c r="MB64" s="131"/>
      <c r="MC64" s="131"/>
      <c r="MD64" s="131"/>
      <c r="ME64" s="191"/>
      <c r="MF64" s="160"/>
      <c r="MG64" s="131"/>
      <c r="MH64" s="131"/>
      <c r="MI64" s="131"/>
      <c r="MJ64" s="169">
        <f t="shared" si="253"/>
        <v>0</v>
      </c>
      <c r="MK64" s="131"/>
      <c r="ML64" s="131"/>
      <c r="MM64" s="131"/>
      <c r="MN64" s="131"/>
      <c r="MO64" s="161"/>
      <c r="MP64" s="131"/>
      <c r="MQ64" s="131"/>
      <c r="MR64" s="131"/>
      <c r="MS64" s="131"/>
      <c r="MT64" s="169">
        <f t="shared" si="254"/>
        <v>0</v>
      </c>
      <c r="MU64" s="131"/>
      <c r="MV64" s="131"/>
      <c r="MW64" s="131"/>
      <c r="MX64" s="131"/>
      <c r="MY64" s="161"/>
      <c r="MZ64" s="160"/>
      <c r="NA64" s="131"/>
      <c r="NB64" s="131"/>
      <c r="NC64" s="131"/>
      <c r="ND64" s="169">
        <f t="shared" si="255"/>
        <v>0</v>
      </c>
      <c r="NE64" s="131"/>
      <c r="NF64" s="131"/>
      <c r="NG64" s="131"/>
      <c r="NH64" s="131"/>
      <c r="NI64" s="161"/>
      <c r="NJ64" s="160"/>
      <c r="NK64" s="131"/>
      <c r="NL64" s="131"/>
      <c r="NM64" s="131"/>
      <c r="NN64" s="169">
        <f t="shared" si="256"/>
        <v>0</v>
      </c>
      <c r="NO64" s="131"/>
      <c r="NP64" s="131"/>
      <c r="NQ64" s="131"/>
      <c r="NR64" s="131"/>
      <c r="NS64" s="161"/>
      <c r="NT64" s="160"/>
      <c r="NU64" s="131"/>
      <c r="NV64" s="131"/>
      <c r="NW64" s="131"/>
      <c r="NX64" s="169">
        <f t="shared" si="257"/>
        <v>0</v>
      </c>
      <c r="NY64" s="131"/>
      <c r="NZ64" s="131"/>
      <c r="OA64" s="131"/>
      <c r="OB64" s="131"/>
      <c r="OC64" s="161"/>
      <c r="OD64" s="160"/>
      <c r="OE64" s="131"/>
      <c r="OF64" s="131"/>
      <c r="OG64" s="131"/>
      <c r="OH64" s="169">
        <f t="shared" si="258"/>
        <v>0</v>
      </c>
      <c r="OI64" s="131"/>
      <c r="OJ64" s="131"/>
      <c r="OK64" s="131"/>
      <c r="OL64" s="131"/>
      <c r="OM64" s="161"/>
      <c r="ON64" s="160"/>
      <c r="OO64" s="131"/>
      <c r="OP64" s="131"/>
      <c r="OQ64" s="131"/>
      <c r="OR64" s="169">
        <f t="shared" si="259"/>
        <v>0</v>
      </c>
      <c r="OS64" s="131"/>
      <c r="OT64" s="131"/>
      <c r="OU64" s="131"/>
      <c r="OV64" s="131"/>
      <c r="OW64" s="161"/>
      <c r="OX64" s="160"/>
      <c r="OY64" s="131"/>
      <c r="OZ64" s="131"/>
      <c r="PA64" s="131"/>
      <c r="PB64" s="169">
        <f t="shared" si="260"/>
        <v>0</v>
      </c>
      <c r="PC64" s="131"/>
      <c r="PD64" s="131"/>
      <c r="PE64" s="131"/>
      <c r="PF64" s="131"/>
      <c r="PG64" s="161"/>
      <c r="PH64" s="160"/>
      <c r="PI64" s="131"/>
      <c r="PJ64" s="131"/>
      <c r="PK64" s="131"/>
      <c r="PL64" s="169">
        <f t="shared" si="261"/>
        <v>0</v>
      </c>
      <c r="PM64" s="131"/>
      <c r="PN64" s="131"/>
      <c r="PO64" s="131"/>
      <c r="PP64" s="131"/>
      <c r="PQ64" s="161"/>
      <c r="PR64" s="160"/>
      <c r="PS64" s="131"/>
      <c r="PT64" s="131"/>
      <c r="PU64" s="131"/>
      <c r="PV64" s="169">
        <f t="shared" si="262"/>
        <v>0</v>
      </c>
      <c r="PW64" s="131"/>
      <c r="PX64" s="131"/>
      <c r="PY64" s="131"/>
      <c r="PZ64" s="131"/>
      <c r="QA64" s="161"/>
      <c r="QB64" s="160"/>
      <c r="QC64" s="131"/>
      <c r="QD64" s="131"/>
      <c r="QE64" s="131"/>
      <c r="QF64" s="169">
        <f t="shared" si="263"/>
        <v>0</v>
      </c>
      <c r="QG64" s="131"/>
      <c r="QH64" s="131"/>
      <c r="QI64" s="131"/>
      <c r="QJ64" s="131"/>
      <c r="QK64" s="161"/>
      <c r="QL64" s="268"/>
      <c r="QM64" s="268"/>
      <c r="QN64" s="268"/>
      <c r="QO64" s="284">
        <f t="shared" si="150"/>
        <v>96</v>
      </c>
      <c r="QP64" s="284">
        <f t="shared" si="151"/>
        <v>65</v>
      </c>
      <c r="QQ64" s="284">
        <f t="shared" si="152"/>
        <v>0</v>
      </c>
      <c r="QR64" s="284">
        <f t="shared" si="153"/>
        <v>0</v>
      </c>
      <c r="QS64" s="291">
        <f t="shared" si="264"/>
        <v>161</v>
      </c>
      <c r="QT64" s="291">
        <f t="shared" si="265"/>
        <v>0</v>
      </c>
      <c r="QU64" s="284">
        <f t="shared" si="228"/>
        <v>96</v>
      </c>
      <c r="QV64" s="290">
        <f t="shared" si="229"/>
        <v>65</v>
      </c>
      <c r="QW64" s="290">
        <f t="shared" si="155"/>
        <v>161</v>
      </c>
      <c r="QX64" s="285">
        <f t="shared" si="156"/>
        <v>0</v>
      </c>
      <c r="QY64" s="285">
        <f t="shared" si="157"/>
        <v>0</v>
      </c>
      <c r="QZ64" s="285">
        <f t="shared" si="158"/>
        <v>0</v>
      </c>
      <c r="RA64" s="285">
        <f t="shared" si="159"/>
        <v>0</v>
      </c>
      <c r="RB64" s="295">
        <f t="shared" si="160"/>
        <v>0</v>
      </c>
    </row>
    <row r="65" s="93" customFormat="1" ht="16.35" spans="2:470">
      <c r="B65" s="51" t="s">
        <v>139</v>
      </c>
      <c r="C65" s="132"/>
      <c r="D65" s="133">
        <f>D66+D68+D67</f>
        <v>0</v>
      </c>
      <c r="E65" s="133">
        <f>E66+E68+E67</f>
        <v>5</v>
      </c>
      <c r="F65" s="133">
        <f>F66+F68+F67</f>
        <v>0</v>
      </c>
      <c r="G65" s="133">
        <f>G66+G68+G67</f>
        <v>0</v>
      </c>
      <c r="H65" s="135">
        <f>SUM(D65:G65)</f>
        <v>5</v>
      </c>
      <c r="I65" s="134"/>
      <c r="J65" s="134"/>
      <c r="K65" s="134"/>
      <c r="L65" s="133"/>
      <c r="M65" s="162"/>
      <c r="N65" s="134">
        <f t="shared" ref="N65:Q65" si="324">N66+N68+N67</f>
        <v>0</v>
      </c>
      <c r="O65" s="134">
        <f t="shared" si="324"/>
        <v>14</v>
      </c>
      <c r="P65" s="134">
        <f t="shared" si="324"/>
        <v>0</v>
      </c>
      <c r="Q65" s="134">
        <f t="shared" si="324"/>
        <v>0</v>
      </c>
      <c r="R65" s="135">
        <f t="shared" ref="R65:R68" si="325">SUM(N65:Q65)</f>
        <v>14</v>
      </c>
      <c r="S65" s="134"/>
      <c r="T65" s="134"/>
      <c r="U65" s="134"/>
      <c r="V65" s="134"/>
      <c r="W65" s="162"/>
      <c r="X65" s="133">
        <f t="shared" ref="X65:AA65" si="326">X66+X68+X67</f>
        <v>2</v>
      </c>
      <c r="Y65" s="134">
        <f t="shared" si="326"/>
        <v>8</v>
      </c>
      <c r="Z65" s="134">
        <f t="shared" si="326"/>
        <v>0</v>
      </c>
      <c r="AA65" s="134">
        <f t="shared" si="326"/>
        <v>0</v>
      </c>
      <c r="AB65" s="135">
        <f t="shared" ref="AB65:AB68" si="327">SUM(X65:AA65)</f>
        <v>10</v>
      </c>
      <c r="AC65" s="134"/>
      <c r="AD65" s="134"/>
      <c r="AE65" s="134"/>
      <c r="AF65" s="134"/>
      <c r="AG65" s="162"/>
      <c r="AH65" s="133">
        <f t="shared" ref="AH65:AK65" si="328">AH66+AH68+AH67</f>
        <v>0</v>
      </c>
      <c r="AI65" s="134">
        <f t="shared" si="328"/>
        <v>54</v>
      </c>
      <c r="AJ65" s="134">
        <f t="shared" si="328"/>
        <v>0</v>
      </c>
      <c r="AK65" s="134">
        <f t="shared" si="328"/>
        <v>0</v>
      </c>
      <c r="AL65" s="135">
        <f t="shared" ref="AL65:AL68" si="329">SUM(AH65:AK65)</f>
        <v>54</v>
      </c>
      <c r="AM65" s="134"/>
      <c r="AN65" s="134"/>
      <c r="AO65" s="134"/>
      <c r="AP65" s="134"/>
      <c r="AQ65" s="162"/>
      <c r="AR65" s="133">
        <f t="shared" ref="AR65:AU65" si="330">AR66+AR68+AR67</f>
        <v>0</v>
      </c>
      <c r="AS65" s="134">
        <f t="shared" si="330"/>
        <v>44</v>
      </c>
      <c r="AT65" s="134">
        <f t="shared" si="330"/>
        <v>0</v>
      </c>
      <c r="AU65" s="134">
        <f t="shared" si="330"/>
        <v>0</v>
      </c>
      <c r="AV65" s="135">
        <f t="shared" ref="AV65:AV68" si="331">SUM(AR65:AU65)</f>
        <v>44</v>
      </c>
      <c r="AW65" s="134"/>
      <c r="AX65" s="134"/>
      <c r="AY65" s="134"/>
      <c r="AZ65" s="134"/>
      <c r="BA65" s="162"/>
      <c r="BB65" s="133">
        <f t="shared" ref="BB65:BE65" si="332">BB66+BB68+BB67</f>
        <v>4</v>
      </c>
      <c r="BC65" s="134">
        <f t="shared" si="332"/>
        <v>45</v>
      </c>
      <c r="BD65" s="134">
        <f t="shared" si="332"/>
        <v>0</v>
      </c>
      <c r="BE65" s="134">
        <f t="shared" si="332"/>
        <v>0</v>
      </c>
      <c r="BF65" s="135">
        <f t="shared" ref="BF65:BF68" si="333">SUM(BB65:BE65)</f>
        <v>49</v>
      </c>
      <c r="BG65" s="134"/>
      <c r="BH65" s="134"/>
      <c r="BI65" s="134"/>
      <c r="BJ65" s="134"/>
      <c r="BK65" s="162"/>
      <c r="BL65" s="133">
        <f t="shared" ref="BL65:BO65" si="334">BL66+BL68+BL67</f>
        <v>6</v>
      </c>
      <c r="BM65" s="134">
        <f t="shared" si="334"/>
        <v>61</v>
      </c>
      <c r="BN65" s="134">
        <f t="shared" si="334"/>
        <v>0</v>
      </c>
      <c r="BO65" s="134">
        <f t="shared" si="334"/>
        <v>0</v>
      </c>
      <c r="BP65" s="135">
        <f t="shared" ref="BP65:BP68" si="335">SUM(BL65:BO65)</f>
        <v>67</v>
      </c>
      <c r="BQ65" s="134"/>
      <c r="BR65" s="134"/>
      <c r="BS65" s="134"/>
      <c r="BT65" s="134"/>
      <c r="BU65" s="162"/>
      <c r="BV65" s="133"/>
      <c r="BW65" s="134">
        <f>BW66+BW68+BW67</f>
        <v>60</v>
      </c>
      <c r="BX65" s="134"/>
      <c r="BY65" s="134"/>
      <c r="BZ65" s="135">
        <f>BW65</f>
        <v>60</v>
      </c>
      <c r="CA65" s="134"/>
      <c r="CB65" s="134"/>
      <c r="CC65" s="134"/>
      <c r="CD65" s="134"/>
      <c r="CE65" s="162"/>
      <c r="CF65" s="133">
        <f>CF66+CF68</f>
        <v>0</v>
      </c>
      <c r="CG65" s="134">
        <f>CG66+CG68+CG67</f>
        <v>56</v>
      </c>
      <c r="CH65" s="134"/>
      <c r="CI65" s="134"/>
      <c r="CJ65" s="135">
        <f>CF65+CG65</f>
        <v>56</v>
      </c>
      <c r="CK65" s="134"/>
      <c r="CL65" s="134"/>
      <c r="CM65" s="134"/>
      <c r="CN65" s="134"/>
      <c r="CO65" s="162"/>
      <c r="CP65" s="133">
        <f>CP66+CP68</f>
        <v>1</v>
      </c>
      <c r="CQ65" s="177">
        <f>CQ66+CQ68</f>
        <v>46</v>
      </c>
      <c r="CR65" s="134"/>
      <c r="CS65" s="181"/>
      <c r="CT65" s="135">
        <f>CP65+CQ65</f>
        <v>47</v>
      </c>
      <c r="CU65" s="134"/>
      <c r="CV65" s="134"/>
      <c r="CW65" s="134"/>
      <c r="CX65" s="134"/>
      <c r="CY65" s="162"/>
      <c r="CZ65" s="133">
        <f>CZ66+CZ68+CZ67</f>
        <v>7</v>
      </c>
      <c r="DA65" s="134">
        <f>DA66+DA68+DA67</f>
        <v>51</v>
      </c>
      <c r="DB65" s="134">
        <f>DB66+DB68</f>
        <v>0</v>
      </c>
      <c r="DC65" s="134">
        <f>DC66+DC68</f>
        <v>0</v>
      </c>
      <c r="DD65" s="135">
        <f t="shared" si="298"/>
        <v>58</v>
      </c>
      <c r="DE65" s="134"/>
      <c r="DF65" s="134"/>
      <c r="DG65" s="134"/>
      <c r="DH65" s="134"/>
      <c r="DI65" s="162"/>
      <c r="DJ65" s="133">
        <f>DJ66+DJ68</f>
        <v>0</v>
      </c>
      <c r="DK65" s="134">
        <f>DK66+DK68</f>
        <v>0</v>
      </c>
      <c r="DL65" s="134">
        <f>DL66+DL68</f>
        <v>0</v>
      </c>
      <c r="DM65" s="134">
        <f>DM66+DM68</f>
        <v>0</v>
      </c>
      <c r="DN65" s="135">
        <f t="shared" si="231"/>
        <v>0</v>
      </c>
      <c r="DO65" s="134"/>
      <c r="DP65" s="134"/>
      <c r="DQ65" s="134"/>
      <c r="DR65" s="134"/>
      <c r="DS65" s="189"/>
      <c r="DT65" s="177"/>
      <c r="DU65" s="134"/>
      <c r="DV65" s="134">
        <f>DV66+DV68</f>
        <v>0</v>
      </c>
      <c r="DW65" s="181">
        <f>DW66+DW68</f>
        <v>0</v>
      </c>
      <c r="DX65" s="135">
        <f t="shared" si="317"/>
        <v>0</v>
      </c>
      <c r="DY65" s="134"/>
      <c r="DZ65" s="134"/>
      <c r="EA65" s="134"/>
      <c r="EB65" s="134"/>
      <c r="EC65" s="162"/>
      <c r="ED65" s="133">
        <f>ED66+ED68</f>
        <v>0</v>
      </c>
      <c r="EE65" s="134">
        <f>EE66+EE68</f>
        <v>0</v>
      </c>
      <c r="EF65" s="134">
        <f>EF66+EF68</f>
        <v>0</v>
      </c>
      <c r="EG65" s="134">
        <f>EG66+EG68</f>
        <v>0</v>
      </c>
      <c r="EH65" s="135">
        <f t="shared" si="233"/>
        <v>0</v>
      </c>
      <c r="EI65" s="134"/>
      <c r="EJ65" s="134"/>
      <c r="EK65" s="134"/>
      <c r="EL65" s="134"/>
      <c r="EM65" s="162"/>
      <c r="EN65" s="133">
        <f>EN66+EN68</f>
        <v>0</v>
      </c>
      <c r="EO65" s="134">
        <f>EO66+EO68</f>
        <v>0</v>
      </c>
      <c r="EP65" s="134">
        <f>EP66+EP68</f>
        <v>0</v>
      </c>
      <c r="EQ65" s="134">
        <f>EQ66+EQ68</f>
        <v>0</v>
      </c>
      <c r="ER65" s="135">
        <f t="shared" si="234"/>
        <v>0</v>
      </c>
      <c r="ES65" s="134"/>
      <c r="ET65" s="134"/>
      <c r="EU65" s="134"/>
      <c r="EV65" s="133"/>
      <c r="EW65" s="162"/>
      <c r="EX65" s="133">
        <f>EX66+EX68</f>
        <v>0</v>
      </c>
      <c r="EY65" s="134">
        <f>EY66+EY68</f>
        <v>0</v>
      </c>
      <c r="EZ65" s="134">
        <f>EZ66+EZ68</f>
        <v>0</v>
      </c>
      <c r="FA65" s="134">
        <f>FA66+FA68</f>
        <v>0</v>
      </c>
      <c r="FB65" s="135">
        <f t="shared" si="235"/>
        <v>0</v>
      </c>
      <c r="FC65" s="134"/>
      <c r="FD65" s="134"/>
      <c r="FE65" s="134"/>
      <c r="FF65" s="133"/>
      <c r="FG65" s="162"/>
      <c r="FH65" s="133">
        <f>FH66+FH68</f>
        <v>0</v>
      </c>
      <c r="FI65" s="134">
        <f>FI66+FI68</f>
        <v>0</v>
      </c>
      <c r="FJ65" s="134">
        <f>FJ66+FJ68</f>
        <v>0</v>
      </c>
      <c r="FK65" s="134">
        <f>FK66+FK68</f>
        <v>0</v>
      </c>
      <c r="FL65" s="135">
        <f t="shared" si="236"/>
        <v>0</v>
      </c>
      <c r="FM65" s="134"/>
      <c r="FN65" s="134"/>
      <c r="FO65" s="134"/>
      <c r="FP65" s="134"/>
      <c r="FQ65" s="162"/>
      <c r="FR65" s="133">
        <f>FR66+FR68</f>
        <v>0</v>
      </c>
      <c r="FS65" s="134">
        <f>FS66+FS68</f>
        <v>0</v>
      </c>
      <c r="FT65" s="134">
        <f>FT66+FT68</f>
        <v>0</v>
      </c>
      <c r="FU65" s="134">
        <f>FU66+FU68</f>
        <v>0</v>
      </c>
      <c r="FV65" s="135">
        <f t="shared" si="237"/>
        <v>0</v>
      </c>
      <c r="FW65" s="134"/>
      <c r="FX65" s="134"/>
      <c r="FY65" s="134"/>
      <c r="FZ65" s="134"/>
      <c r="GA65" s="206"/>
      <c r="GB65" s="134">
        <f>GB66+GB68</f>
        <v>0</v>
      </c>
      <c r="GC65" s="134">
        <f>GC66+GC68</f>
        <v>0</v>
      </c>
      <c r="GD65" s="134">
        <f>GD66+GD68</f>
        <v>0</v>
      </c>
      <c r="GE65" s="134">
        <f>GE66+GE68</f>
        <v>0</v>
      </c>
      <c r="GF65" s="135">
        <f t="shared" si="238"/>
        <v>0</v>
      </c>
      <c r="GG65" s="134"/>
      <c r="GH65" s="134"/>
      <c r="GI65" s="134"/>
      <c r="GJ65" s="134"/>
      <c r="GK65" s="189"/>
      <c r="GL65" s="133"/>
      <c r="GM65" s="134"/>
      <c r="GN65" s="134">
        <f>GN66+GN68</f>
        <v>0</v>
      </c>
      <c r="GO65" s="225">
        <f>GO66+GO68</f>
        <v>0</v>
      </c>
      <c r="GP65" s="297"/>
      <c r="GQ65" s="134"/>
      <c r="GR65" s="134"/>
      <c r="GS65" s="134"/>
      <c r="GT65" s="134"/>
      <c r="GU65" s="162"/>
      <c r="GV65" s="133">
        <f>GV67</f>
        <v>0</v>
      </c>
      <c r="GW65" s="134">
        <f>GW66+GW67+GW68</f>
        <v>0</v>
      </c>
      <c r="GX65" s="134">
        <f>GX66+GX68</f>
        <v>0</v>
      </c>
      <c r="GY65" s="134">
        <f>GY66+GY68</f>
        <v>0</v>
      </c>
      <c r="GZ65" s="135">
        <f t="shared" si="240"/>
        <v>0</v>
      </c>
      <c r="HA65" s="134"/>
      <c r="HB65" s="134"/>
      <c r="HC65" s="134"/>
      <c r="HD65" s="134"/>
      <c r="HE65" s="162"/>
      <c r="HF65" s="133">
        <f>HF66+HF68</f>
        <v>0</v>
      </c>
      <c r="HG65" s="134">
        <f>HG66+HG68</f>
        <v>0</v>
      </c>
      <c r="HH65" s="177">
        <f>HH66+HH68</f>
        <v>0</v>
      </c>
      <c r="HI65" s="225">
        <f>HI66+HI68</f>
        <v>0</v>
      </c>
      <c r="HJ65" s="228">
        <f t="shared" si="241"/>
        <v>0</v>
      </c>
      <c r="HK65" s="134"/>
      <c r="HL65" s="134"/>
      <c r="HM65" s="134"/>
      <c r="HN65" s="134"/>
      <c r="HO65" s="162"/>
      <c r="HP65" s="133">
        <f>HP66+HP68</f>
        <v>0</v>
      </c>
      <c r="HQ65" s="134">
        <f>HQ66+HQ67+HQ68</f>
        <v>0</v>
      </c>
      <c r="HR65" s="134">
        <f>HR66+HR68</f>
        <v>0</v>
      </c>
      <c r="HS65" s="134">
        <f>HS66+HS68</f>
        <v>0</v>
      </c>
      <c r="HT65" s="135">
        <f t="shared" si="242"/>
        <v>0</v>
      </c>
      <c r="HU65" s="134"/>
      <c r="HV65" s="134"/>
      <c r="HW65" s="134"/>
      <c r="HX65" s="134"/>
      <c r="HY65" s="162"/>
      <c r="HZ65" s="133">
        <f>HZ66+HZ68</f>
        <v>0</v>
      </c>
      <c r="IA65" s="134"/>
      <c r="IB65" s="134">
        <f>IB66+IB68</f>
        <v>0</v>
      </c>
      <c r="IC65" s="134">
        <f>IC66+IC68</f>
        <v>0</v>
      </c>
      <c r="ID65" s="135">
        <f t="shared" si="243"/>
        <v>0</v>
      </c>
      <c r="IE65" s="134"/>
      <c r="IF65" s="134"/>
      <c r="IG65" s="134"/>
      <c r="IH65" s="134"/>
      <c r="II65" s="189"/>
      <c r="IJ65" s="177">
        <f>IJ66+IJ68</f>
        <v>0</v>
      </c>
      <c r="IK65" s="134">
        <f>IK66+IK68+IK67</f>
        <v>0</v>
      </c>
      <c r="IL65" s="134">
        <f>IL66+IL68</f>
        <v>0</v>
      </c>
      <c r="IM65" s="181">
        <f>IM66+IM68</f>
        <v>0</v>
      </c>
      <c r="IN65" s="135">
        <f t="shared" si="244"/>
        <v>0</v>
      </c>
      <c r="IO65" s="134"/>
      <c r="IP65" s="134"/>
      <c r="IQ65" s="134"/>
      <c r="IR65" s="134"/>
      <c r="IS65" s="162"/>
      <c r="IT65" s="133"/>
      <c r="IU65" s="134"/>
      <c r="IV65" s="134">
        <f>IV66+IV68</f>
        <v>0</v>
      </c>
      <c r="IW65" s="134">
        <f>IW66+IW68</f>
        <v>0</v>
      </c>
      <c r="IX65" s="135"/>
      <c r="IY65" s="134"/>
      <c r="IZ65" s="134"/>
      <c r="JA65" s="134"/>
      <c r="JB65" s="134"/>
      <c r="JC65" s="162"/>
      <c r="JD65" s="133">
        <f>JD66+JD68</f>
        <v>0</v>
      </c>
      <c r="JE65" s="134"/>
      <c r="JF65" s="134"/>
      <c r="JG65" s="134">
        <f>JG66+JG68</f>
        <v>0</v>
      </c>
      <c r="JH65" s="135">
        <f t="shared" si="196"/>
        <v>0</v>
      </c>
      <c r="JI65" s="134"/>
      <c r="JJ65" s="134"/>
      <c r="JK65" s="134"/>
      <c r="JL65" s="134"/>
      <c r="JM65" s="162"/>
      <c r="JN65" s="133">
        <f>JN67</f>
        <v>0</v>
      </c>
      <c r="JO65" s="134">
        <f>JO66+JO68</f>
        <v>0</v>
      </c>
      <c r="JP65" s="134">
        <f>JP66+JP68</f>
        <v>0</v>
      </c>
      <c r="JQ65" s="134">
        <f>JQ66+JQ68</f>
        <v>0</v>
      </c>
      <c r="JR65" s="135">
        <f t="shared" si="246"/>
        <v>0</v>
      </c>
      <c r="JS65" s="134"/>
      <c r="JT65" s="134"/>
      <c r="JU65" s="134"/>
      <c r="JV65" s="134"/>
      <c r="JW65" s="162"/>
      <c r="JX65" s="133">
        <f>JX66+JX67+JX68</f>
        <v>0</v>
      </c>
      <c r="JY65" s="134">
        <f>JY66+JY68</f>
        <v>0</v>
      </c>
      <c r="JZ65" s="134">
        <f>JZ66+JZ68</f>
        <v>0</v>
      </c>
      <c r="KA65" s="134">
        <f>KA66+KA68</f>
        <v>0</v>
      </c>
      <c r="KB65" s="135">
        <f t="shared" si="247"/>
        <v>0</v>
      </c>
      <c r="KC65" s="134"/>
      <c r="KD65" s="134"/>
      <c r="KE65" s="134"/>
      <c r="KF65" s="134"/>
      <c r="KG65" s="162"/>
      <c r="KH65" s="133">
        <f>KH67</f>
        <v>0</v>
      </c>
      <c r="KI65" s="134">
        <f>KI66+KI67+KI68</f>
        <v>0</v>
      </c>
      <c r="KJ65" s="134">
        <f>KJ66+KJ68</f>
        <v>0</v>
      </c>
      <c r="KK65" s="134">
        <f>KK66+KK68</f>
        <v>0</v>
      </c>
      <c r="KL65" s="135">
        <f t="shared" si="248"/>
        <v>0</v>
      </c>
      <c r="KM65" s="134"/>
      <c r="KN65" s="134"/>
      <c r="KO65" s="134"/>
      <c r="KP65" s="134"/>
      <c r="KQ65" s="162"/>
      <c r="KR65" s="133">
        <f>KR66+KR68</f>
        <v>0</v>
      </c>
      <c r="KS65" s="134">
        <f>KS66+KS68</f>
        <v>0</v>
      </c>
      <c r="KT65" s="134">
        <f>KT66+KT68</f>
        <v>0</v>
      </c>
      <c r="KU65" s="134">
        <f>KU66+KU68</f>
        <v>0</v>
      </c>
      <c r="KV65" s="135">
        <f t="shared" si="249"/>
        <v>0</v>
      </c>
      <c r="KW65" s="134"/>
      <c r="KX65" s="134"/>
      <c r="KY65" s="134"/>
      <c r="KZ65" s="134"/>
      <c r="LA65" s="162"/>
      <c r="LB65" s="133">
        <f>LB67+LB68</f>
        <v>0</v>
      </c>
      <c r="LC65" s="134">
        <f>LC66+LC67+LC68</f>
        <v>0</v>
      </c>
      <c r="LD65" s="134">
        <f>LD66+LD68</f>
        <v>0</v>
      </c>
      <c r="LE65" s="134">
        <f>LE66+LE68</f>
        <v>0</v>
      </c>
      <c r="LF65" s="135">
        <f t="shared" si="250"/>
        <v>0</v>
      </c>
      <c r="LG65" s="134"/>
      <c r="LH65" s="134"/>
      <c r="LI65" s="134"/>
      <c r="LJ65" s="134"/>
      <c r="LK65" s="162"/>
      <c r="LL65" s="133">
        <f>LL66+LL68</f>
        <v>0</v>
      </c>
      <c r="LM65" s="134">
        <f>LM66+LM67+LM68</f>
        <v>0</v>
      </c>
      <c r="LN65" s="134">
        <f>LN66+LN68</f>
        <v>0</v>
      </c>
      <c r="LO65" s="134">
        <f>LO66+LO68</f>
        <v>0</v>
      </c>
      <c r="LP65" s="135">
        <f t="shared" si="251"/>
        <v>0</v>
      </c>
      <c r="LQ65" s="134"/>
      <c r="LR65" s="134"/>
      <c r="LS65" s="134"/>
      <c r="LT65" s="134"/>
      <c r="LU65" s="206"/>
      <c r="LV65" s="177">
        <f>LV66+LV68</f>
        <v>0</v>
      </c>
      <c r="LW65" s="134"/>
      <c r="LX65" s="134">
        <f>LX66+LX68</f>
        <v>0</v>
      </c>
      <c r="LY65" s="134">
        <f>LY66+LY68</f>
        <v>0</v>
      </c>
      <c r="LZ65" s="135"/>
      <c r="MA65" s="134"/>
      <c r="MB65" s="134"/>
      <c r="MC65" s="134"/>
      <c r="MD65" s="134"/>
      <c r="ME65" s="189"/>
      <c r="MF65" s="133">
        <f>MF66+MF68</f>
        <v>0</v>
      </c>
      <c r="MG65" s="134">
        <f>MG66+MG67+MG68</f>
        <v>0</v>
      </c>
      <c r="MH65" s="134">
        <f>MH66+MH68</f>
        <v>0</v>
      </c>
      <c r="MI65" s="134">
        <f>MI66+MI68</f>
        <v>0</v>
      </c>
      <c r="MJ65" s="135">
        <f t="shared" si="253"/>
        <v>0</v>
      </c>
      <c r="MK65" s="134"/>
      <c r="ML65" s="134"/>
      <c r="MM65" s="134"/>
      <c r="MN65" s="134"/>
      <c r="MO65" s="162"/>
      <c r="MP65" s="134">
        <f>MP66+MP68</f>
        <v>0</v>
      </c>
      <c r="MQ65" s="134">
        <f>MQ66+MQ67+MQ68</f>
        <v>0</v>
      </c>
      <c r="MR65" s="134">
        <f>MR66+MR68</f>
        <v>0</v>
      </c>
      <c r="MS65" s="134">
        <f>MS66+MS68</f>
        <v>0</v>
      </c>
      <c r="MT65" s="135">
        <f t="shared" si="254"/>
        <v>0</v>
      </c>
      <c r="MU65" s="134"/>
      <c r="MV65" s="134"/>
      <c r="MW65" s="134"/>
      <c r="MX65" s="134"/>
      <c r="MY65" s="162"/>
      <c r="MZ65" s="133">
        <f>MZ66+MZ68</f>
        <v>0</v>
      </c>
      <c r="NA65" s="134"/>
      <c r="NB65" s="134">
        <f>NB66+NB68</f>
        <v>0</v>
      </c>
      <c r="NC65" s="134">
        <f>NC66+NC68</f>
        <v>0</v>
      </c>
      <c r="ND65" s="135">
        <f t="shared" si="255"/>
        <v>0</v>
      </c>
      <c r="NE65" s="134"/>
      <c r="NF65" s="134"/>
      <c r="NG65" s="134"/>
      <c r="NH65" s="134"/>
      <c r="NI65" s="162"/>
      <c r="NJ65" s="133">
        <f>NJ66+NJ68</f>
        <v>0</v>
      </c>
      <c r="NK65" s="134"/>
      <c r="NL65" s="134">
        <f>NL66+NL68</f>
        <v>0</v>
      </c>
      <c r="NM65" s="134">
        <f>NM66+NM68</f>
        <v>0</v>
      </c>
      <c r="NN65" s="135"/>
      <c r="NO65" s="134"/>
      <c r="NP65" s="134"/>
      <c r="NQ65" s="134"/>
      <c r="NR65" s="134"/>
      <c r="NS65" s="162"/>
      <c r="NT65" s="133">
        <f>NT66+NT68</f>
        <v>0</v>
      </c>
      <c r="NU65" s="134">
        <f>NU66+NU67+NU68</f>
        <v>0</v>
      </c>
      <c r="NV65" s="134">
        <f>NV66+NV68</f>
        <v>0</v>
      </c>
      <c r="NW65" s="134">
        <f>NW66+NW68</f>
        <v>0</v>
      </c>
      <c r="NX65" s="135">
        <f t="shared" si="257"/>
        <v>0</v>
      </c>
      <c r="NY65" s="134"/>
      <c r="NZ65" s="134"/>
      <c r="OA65" s="134"/>
      <c r="OB65" s="134"/>
      <c r="OC65" s="162"/>
      <c r="OD65" s="133">
        <f>OD66+OD68+OD67</f>
        <v>0</v>
      </c>
      <c r="OE65" s="134">
        <f>OE66+OE68</f>
        <v>0</v>
      </c>
      <c r="OF65" s="134">
        <f>OF66+OF68</f>
        <v>0</v>
      </c>
      <c r="OG65" s="134">
        <f>OG66+OG68</f>
        <v>0</v>
      </c>
      <c r="OH65" s="135">
        <f t="shared" si="258"/>
        <v>0</v>
      </c>
      <c r="OI65" s="134"/>
      <c r="OJ65" s="134"/>
      <c r="OK65" s="134"/>
      <c r="OL65" s="134"/>
      <c r="OM65" s="162"/>
      <c r="ON65" s="133">
        <f>ON66+ON68</f>
        <v>0</v>
      </c>
      <c r="OO65" s="134">
        <f>OO66+OO68+OO67</f>
        <v>0</v>
      </c>
      <c r="OP65" s="134">
        <f>OP66+OP68</f>
        <v>0</v>
      </c>
      <c r="OQ65" s="134">
        <f>OQ66+OQ68</f>
        <v>0</v>
      </c>
      <c r="OR65" s="135">
        <f t="shared" si="259"/>
        <v>0</v>
      </c>
      <c r="OS65" s="134"/>
      <c r="OT65" s="134"/>
      <c r="OU65" s="134"/>
      <c r="OV65" s="134"/>
      <c r="OW65" s="162"/>
      <c r="OX65" s="133">
        <f>OX66+OX68</f>
        <v>0</v>
      </c>
      <c r="OY65" s="134">
        <f>OY66+OY68+OY67</f>
        <v>0</v>
      </c>
      <c r="OZ65" s="134">
        <f>OZ66+OZ68</f>
        <v>0</v>
      </c>
      <c r="PA65" s="134">
        <f>PA66+PA68</f>
        <v>0</v>
      </c>
      <c r="PB65" s="135">
        <f t="shared" si="260"/>
        <v>0</v>
      </c>
      <c r="PC65" s="134"/>
      <c r="PD65" s="134"/>
      <c r="PE65" s="134"/>
      <c r="PF65" s="134"/>
      <c r="PG65" s="162"/>
      <c r="PH65" s="133">
        <f>PH66+PH68+PH67</f>
        <v>0</v>
      </c>
      <c r="PI65" s="134">
        <f>PI66+PI68+PI67</f>
        <v>0</v>
      </c>
      <c r="PJ65" s="134">
        <f>PJ66+PJ68</f>
        <v>0</v>
      </c>
      <c r="PK65" s="134">
        <f>PK66+PK68</f>
        <v>0</v>
      </c>
      <c r="PL65" s="135">
        <f t="shared" si="261"/>
        <v>0</v>
      </c>
      <c r="PM65" s="134"/>
      <c r="PN65" s="134"/>
      <c r="PO65" s="134"/>
      <c r="PP65" s="134"/>
      <c r="PQ65" s="162"/>
      <c r="PR65" s="133">
        <f>PR66+PR68</f>
        <v>0</v>
      </c>
      <c r="PS65" s="134">
        <f>PS66+PS68+PS67</f>
        <v>0</v>
      </c>
      <c r="PT65" s="134">
        <f>PT66+PT68</f>
        <v>0</v>
      </c>
      <c r="PU65" s="134">
        <f>PU66+PU68</f>
        <v>0</v>
      </c>
      <c r="PV65" s="135">
        <f t="shared" si="262"/>
        <v>0</v>
      </c>
      <c r="PW65" s="134"/>
      <c r="PX65" s="134"/>
      <c r="PY65" s="134"/>
      <c r="PZ65" s="134"/>
      <c r="QA65" s="162"/>
      <c r="QB65" s="133">
        <f>QB66+QB68+QB67</f>
        <v>0</v>
      </c>
      <c r="QC65" s="134">
        <f>QC66+QC68+QC67</f>
        <v>0</v>
      </c>
      <c r="QD65" s="134">
        <f>QD66+QD68</f>
        <v>0</v>
      </c>
      <c r="QE65" s="134">
        <f>QE66+QE68</f>
        <v>0</v>
      </c>
      <c r="QF65" s="135">
        <f t="shared" si="263"/>
        <v>0</v>
      </c>
      <c r="QG65" s="134"/>
      <c r="QH65" s="134"/>
      <c r="QI65" s="134"/>
      <c r="QJ65" s="134"/>
      <c r="QK65" s="162"/>
      <c r="QL65" s="267"/>
      <c r="QM65" s="267"/>
      <c r="QN65" s="267"/>
      <c r="QO65" s="287">
        <f t="shared" si="150"/>
        <v>20</v>
      </c>
      <c r="QP65" s="287">
        <f t="shared" si="151"/>
        <v>444</v>
      </c>
      <c r="QQ65" s="287">
        <f t="shared" si="152"/>
        <v>0</v>
      </c>
      <c r="QR65" s="287">
        <f t="shared" si="153"/>
        <v>0</v>
      </c>
      <c r="QS65" s="291">
        <f t="shared" si="264"/>
        <v>464</v>
      </c>
      <c r="QT65" s="291">
        <f t="shared" si="265"/>
        <v>0</v>
      </c>
      <c r="QU65" s="284">
        <f t="shared" si="228"/>
        <v>20</v>
      </c>
      <c r="QV65" s="290">
        <f t="shared" si="229"/>
        <v>444</v>
      </c>
      <c r="QW65" s="287">
        <f t="shared" si="155"/>
        <v>464</v>
      </c>
      <c r="QX65" s="287">
        <f t="shared" si="156"/>
        <v>0</v>
      </c>
      <c r="QY65" s="287">
        <f t="shared" si="157"/>
        <v>0</v>
      </c>
      <c r="QZ65" s="287">
        <f t="shared" si="158"/>
        <v>0</v>
      </c>
      <c r="RA65" s="287">
        <f t="shared" si="159"/>
        <v>0</v>
      </c>
      <c r="RB65" s="295">
        <f t="shared" si="160"/>
        <v>0</v>
      </c>
    </row>
    <row r="66" ht="16.35" spans="2:470">
      <c r="B66" s="38"/>
      <c r="C66" s="39" t="s">
        <v>140</v>
      </c>
      <c r="D66" s="122"/>
      <c r="E66" s="86">
        <v>4</v>
      </c>
      <c r="F66" s="86"/>
      <c r="G66" s="86"/>
      <c r="H66" s="123">
        <f>SUM(D66:G66)</f>
        <v>4</v>
      </c>
      <c r="I66" s="86"/>
      <c r="J66" s="86"/>
      <c r="K66" s="86"/>
      <c r="L66" s="122"/>
      <c r="M66" s="156"/>
      <c r="N66" s="86"/>
      <c r="O66" s="86">
        <v>10</v>
      </c>
      <c r="P66" s="86"/>
      <c r="Q66" s="86"/>
      <c r="R66" s="123">
        <f t="shared" si="325"/>
        <v>10</v>
      </c>
      <c r="S66" s="86"/>
      <c r="T66" s="122"/>
      <c r="U66" s="86"/>
      <c r="V66" s="86"/>
      <c r="W66" s="86"/>
      <c r="X66" s="122">
        <v>2</v>
      </c>
      <c r="Y66" s="86"/>
      <c r="Z66" s="86"/>
      <c r="AA66" s="86"/>
      <c r="AB66" s="123">
        <f t="shared" si="327"/>
        <v>2</v>
      </c>
      <c r="AC66" s="86"/>
      <c r="AD66" s="86"/>
      <c r="AE66" s="86"/>
      <c r="AF66" s="86"/>
      <c r="AG66" s="156"/>
      <c r="AH66" s="122"/>
      <c r="AI66" s="86">
        <v>30</v>
      </c>
      <c r="AJ66" s="86"/>
      <c r="AK66" s="86"/>
      <c r="AL66" s="123">
        <f t="shared" si="329"/>
        <v>30</v>
      </c>
      <c r="AM66" s="86"/>
      <c r="AN66" s="86"/>
      <c r="AO66" s="86"/>
      <c r="AP66" s="86"/>
      <c r="AQ66" s="156"/>
      <c r="AR66" s="122"/>
      <c r="AS66" s="86">
        <v>26</v>
      </c>
      <c r="AT66" s="86"/>
      <c r="AU66" s="86"/>
      <c r="AV66" s="123">
        <f t="shared" si="331"/>
        <v>26</v>
      </c>
      <c r="AW66" s="86"/>
      <c r="AX66" s="86"/>
      <c r="AY66" s="86"/>
      <c r="AZ66" s="86"/>
      <c r="BA66" s="156"/>
      <c r="BB66" s="122"/>
      <c r="BC66" s="86">
        <v>23</v>
      </c>
      <c r="BD66" s="86"/>
      <c r="BE66" s="86"/>
      <c r="BF66" s="123">
        <f t="shared" si="333"/>
        <v>23</v>
      </c>
      <c r="BG66" s="86"/>
      <c r="BH66" s="86"/>
      <c r="BI66" s="86"/>
      <c r="BJ66" s="86"/>
      <c r="BK66" s="156"/>
      <c r="BL66" s="122">
        <v>1</v>
      </c>
      <c r="BM66" s="86">
        <v>31</v>
      </c>
      <c r="BN66" s="86"/>
      <c r="BO66" s="86"/>
      <c r="BP66" s="123">
        <f t="shared" si="335"/>
        <v>32</v>
      </c>
      <c r="BQ66" s="86"/>
      <c r="BR66" s="86"/>
      <c r="BS66" s="86"/>
      <c r="BT66" s="86"/>
      <c r="BU66" s="156"/>
      <c r="BV66" s="122"/>
      <c r="BW66" s="86">
        <v>24</v>
      </c>
      <c r="BX66" s="86"/>
      <c r="BY66" s="86"/>
      <c r="BZ66" s="123">
        <f>BW66</f>
        <v>24</v>
      </c>
      <c r="CA66" s="86"/>
      <c r="CB66" s="86"/>
      <c r="CC66" s="86"/>
      <c r="CD66" s="86"/>
      <c r="CE66" s="156"/>
      <c r="CF66" s="86"/>
      <c r="CG66" s="86">
        <v>24</v>
      </c>
      <c r="CH66" s="86"/>
      <c r="CI66" s="86"/>
      <c r="CJ66" s="123">
        <f>CF66+CG66</f>
        <v>24</v>
      </c>
      <c r="CK66" s="86"/>
      <c r="CL66" s="86"/>
      <c r="CM66" s="86"/>
      <c r="CN66" s="86"/>
      <c r="CO66" s="156"/>
      <c r="CP66" s="122">
        <v>1</v>
      </c>
      <c r="CQ66" s="127">
        <v>26</v>
      </c>
      <c r="CR66" s="86"/>
      <c r="CS66" s="166"/>
      <c r="CT66" s="123">
        <f>CQ66+CP66</f>
        <v>27</v>
      </c>
      <c r="CU66" s="86"/>
      <c r="CV66" s="86"/>
      <c r="CW66" s="86"/>
      <c r="CX66" s="86"/>
      <c r="CY66" s="156"/>
      <c r="CZ66" s="122"/>
      <c r="DA66" s="86">
        <v>30</v>
      </c>
      <c r="DB66" s="86"/>
      <c r="DC66" s="86"/>
      <c r="DD66" s="123">
        <f t="shared" si="298"/>
        <v>30</v>
      </c>
      <c r="DE66" s="86"/>
      <c r="DF66" s="86"/>
      <c r="DG66" s="86"/>
      <c r="DH66" s="86"/>
      <c r="DI66" s="156"/>
      <c r="DJ66" s="122"/>
      <c r="DK66" s="86"/>
      <c r="DL66" s="86"/>
      <c r="DM66" s="86"/>
      <c r="DN66" s="123">
        <f t="shared" si="231"/>
        <v>0</v>
      </c>
      <c r="DO66" s="86"/>
      <c r="DP66" s="86"/>
      <c r="DQ66" s="86"/>
      <c r="DR66" s="86"/>
      <c r="DS66" s="154"/>
      <c r="DT66" s="127"/>
      <c r="DU66" s="86"/>
      <c r="DV66" s="86"/>
      <c r="DW66" s="166"/>
      <c r="DX66" s="123">
        <f t="shared" si="317"/>
        <v>0</v>
      </c>
      <c r="DY66" s="86"/>
      <c r="DZ66" s="86"/>
      <c r="EA66" s="86"/>
      <c r="EB66" s="86"/>
      <c r="EC66" s="156"/>
      <c r="ED66" s="122"/>
      <c r="EE66" s="86"/>
      <c r="EF66" s="86"/>
      <c r="EG66" s="86"/>
      <c r="EH66" s="123">
        <f t="shared" si="233"/>
        <v>0</v>
      </c>
      <c r="EI66" s="86"/>
      <c r="EJ66" s="86"/>
      <c r="EK66" s="86"/>
      <c r="EL66" s="86"/>
      <c r="EM66" s="156"/>
      <c r="EN66" s="122"/>
      <c r="EO66" s="86"/>
      <c r="EP66" s="86"/>
      <c r="EQ66" s="86"/>
      <c r="ER66" s="123">
        <f t="shared" si="234"/>
        <v>0</v>
      </c>
      <c r="ES66" s="86"/>
      <c r="ET66" s="86"/>
      <c r="EU66" s="86"/>
      <c r="EV66" s="122"/>
      <c r="EW66" s="156"/>
      <c r="EX66" s="122"/>
      <c r="EY66" s="86"/>
      <c r="EZ66" s="86"/>
      <c r="FA66" s="86"/>
      <c r="FB66" s="123">
        <f t="shared" si="235"/>
        <v>0</v>
      </c>
      <c r="FC66" s="86"/>
      <c r="FD66" s="86"/>
      <c r="FE66" s="86"/>
      <c r="FF66" s="122"/>
      <c r="FG66" s="156"/>
      <c r="FH66" s="122"/>
      <c r="FI66" s="86"/>
      <c r="FJ66" s="86"/>
      <c r="FK66" s="86"/>
      <c r="FL66" s="123">
        <f t="shared" si="236"/>
        <v>0</v>
      </c>
      <c r="FM66" s="86"/>
      <c r="FN66" s="86"/>
      <c r="FO66" s="86"/>
      <c r="FP66" s="86"/>
      <c r="FQ66" s="156"/>
      <c r="FR66" s="122"/>
      <c r="FS66" s="86"/>
      <c r="FT66" s="86"/>
      <c r="FU66" s="86"/>
      <c r="FV66" s="123">
        <f t="shared" si="237"/>
        <v>0</v>
      </c>
      <c r="FW66" s="86"/>
      <c r="FX66" s="86"/>
      <c r="FY66" s="86"/>
      <c r="FZ66" s="86"/>
      <c r="GA66" s="202"/>
      <c r="GB66" s="86"/>
      <c r="GC66" s="86"/>
      <c r="GD66" s="86"/>
      <c r="GE66" s="86"/>
      <c r="GF66" s="123">
        <f t="shared" si="238"/>
        <v>0</v>
      </c>
      <c r="GG66" s="86"/>
      <c r="GH66" s="86"/>
      <c r="GI66" s="86"/>
      <c r="GJ66" s="86"/>
      <c r="GK66" s="154"/>
      <c r="GL66" s="122"/>
      <c r="GM66" s="86"/>
      <c r="GN66" s="86"/>
      <c r="GO66" s="223"/>
      <c r="GP66" s="223">
        <f t="shared" si="239"/>
        <v>0</v>
      </c>
      <c r="GQ66" s="86"/>
      <c r="GR66" s="86"/>
      <c r="GS66" s="86"/>
      <c r="GT66" s="86"/>
      <c r="GU66" s="156"/>
      <c r="GV66" s="122"/>
      <c r="GW66" s="86"/>
      <c r="GX66" s="86"/>
      <c r="GY66" s="86"/>
      <c r="GZ66" s="123">
        <f t="shared" si="240"/>
        <v>0</v>
      </c>
      <c r="HA66" s="86"/>
      <c r="HB66" s="86"/>
      <c r="HC66" s="86"/>
      <c r="HD66" s="86"/>
      <c r="HE66" s="156"/>
      <c r="HF66" s="122"/>
      <c r="HG66" s="86"/>
      <c r="HH66" s="127"/>
      <c r="HI66" s="223"/>
      <c r="HJ66" s="166">
        <f t="shared" si="241"/>
        <v>0</v>
      </c>
      <c r="HK66" s="86"/>
      <c r="HL66" s="86"/>
      <c r="HM66" s="86"/>
      <c r="HN66" s="86"/>
      <c r="HO66" s="156"/>
      <c r="HP66" s="122"/>
      <c r="HQ66" s="86"/>
      <c r="HR66" s="86"/>
      <c r="HS66" s="86"/>
      <c r="HT66" s="123">
        <f t="shared" si="242"/>
        <v>0</v>
      </c>
      <c r="HU66" s="86"/>
      <c r="HV66" s="86"/>
      <c r="HW66" s="86"/>
      <c r="HX66" s="86"/>
      <c r="HY66" s="156"/>
      <c r="HZ66" s="122"/>
      <c r="IA66" s="86"/>
      <c r="IB66" s="86"/>
      <c r="IC66" s="86"/>
      <c r="ID66" s="123">
        <f t="shared" si="243"/>
        <v>0</v>
      </c>
      <c r="IE66" s="86"/>
      <c r="IF66" s="86"/>
      <c r="IG66" s="86"/>
      <c r="IH66" s="86"/>
      <c r="II66" s="154"/>
      <c r="IJ66" s="127"/>
      <c r="IK66" s="86"/>
      <c r="IL66" s="86"/>
      <c r="IM66" s="166"/>
      <c r="IN66" s="123">
        <f t="shared" si="244"/>
        <v>0</v>
      </c>
      <c r="IO66" s="86"/>
      <c r="IP66" s="86"/>
      <c r="IQ66" s="86"/>
      <c r="IR66" s="86"/>
      <c r="IS66" s="156"/>
      <c r="IT66" s="122"/>
      <c r="IU66" s="86"/>
      <c r="IV66" s="86"/>
      <c r="IW66" s="86"/>
      <c r="IX66" s="123"/>
      <c r="IY66" s="86"/>
      <c r="IZ66" s="86"/>
      <c r="JA66" s="86"/>
      <c r="JB66" s="86"/>
      <c r="JC66" s="156"/>
      <c r="JD66" s="122"/>
      <c r="JE66" s="86"/>
      <c r="JF66" s="86"/>
      <c r="JG66" s="86"/>
      <c r="JH66" s="123">
        <f t="shared" si="196"/>
        <v>0</v>
      </c>
      <c r="JI66" s="86"/>
      <c r="JJ66" s="86"/>
      <c r="JK66" s="86"/>
      <c r="JL66" s="86"/>
      <c r="JM66" s="156"/>
      <c r="JN66" s="122"/>
      <c r="JO66" s="86"/>
      <c r="JP66" s="86"/>
      <c r="JQ66" s="86"/>
      <c r="JR66" s="123">
        <f t="shared" si="246"/>
        <v>0</v>
      </c>
      <c r="JS66" s="86"/>
      <c r="JT66" s="86"/>
      <c r="JU66" s="86"/>
      <c r="JV66" s="86"/>
      <c r="JW66" s="156"/>
      <c r="JX66" s="122"/>
      <c r="JY66" s="86"/>
      <c r="JZ66" s="86">
        <v>0</v>
      </c>
      <c r="KA66" s="86">
        <v>0</v>
      </c>
      <c r="KB66" s="123">
        <f t="shared" si="247"/>
        <v>0</v>
      </c>
      <c r="KC66" s="86"/>
      <c r="KD66" s="86"/>
      <c r="KE66" s="86"/>
      <c r="KF66" s="86"/>
      <c r="KG66" s="156"/>
      <c r="KH66" s="122"/>
      <c r="KI66" s="86"/>
      <c r="KJ66" s="86"/>
      <c r="KK66" s="86"/>
      <c r="KL66" s="123">
        <f t="shared" si="248"/>
        <v>0</v>
      </c>
      <c r="KM66" s="86"/>
      <c r="KN66" s="86"/>
      <c r="KO66" s="86"/>
      <c r="KP66" s="86"/>
      <c r="KQ66" s="156"/>
      <c r="KR66" s="122"/>
      <c r="KS66" s="86"/>
      <c r="KT66" s="86"/>
      <c r="KU66" s="86"/>
      <c r="KV66" s="123">
        <f t="shared" si="249"/>
        <v>0</v>
      </c>
      <c r="KW66" s="86"/>
      <c r="KX66" s="86"/>
      <c r="KY66" s="86"/>
      <c r="KZ66" s="86"/>
      <c r="LA66" s="156"/>
      <c r="LB66" s="122"/>
      <c r="LC66" s="86"/>
      <c r="LD66" s="86"/>
      <c r="LE66" s="86"/>
      <c r="LF66" s="123">
        <f t="shared" si="250"/>
        <v>0</v>
      </c>
      <c r="LG66" s="86"/>
      <c r="LH66" s="86"/>
      <c r="LI66" s="86"/>
      <c r="LJ66" s="86"/>
      <c r="LK66" s="156"/>
      <c r="LL66" s="122"/>
      <c r="LM66" s="86"/>
      <c r="LN66" s="86"/>
      <c r="LO66" s="86"/>
      <c r="LP66" s="123">
        <f t="shared" si="251"/>
        <v>0</v>
      </c>
      <c r="LQ66" s="86"/>
      <c r="LR66" s="86"/>
      <c r="LS66" s="86"/>
      <c r="LT66" s="86"/>
      <c r="LU66" s="202"/>
      <c r="LV66" s="127"/>
      <c r="LW66" s="86"/>
      <c r="LX66" s="86"/>
      <c r="LY66" s="86"/>
      <c r="LZ66" s="123">
        <f t="shared" si="252"/>
        <v>0</v>
      </c>
      <c r="MA66" s="86"/>
      <c r="MB66" s="86"/>
      <c r="MC66" s="86"/>
      <c r="MD66" s="86"/>
      <c r="ME66" s="154"/>
      <c r="MF66" s="122"/>
      <c r="MG66" s="86"/>
      <c r="MH66" s="86"/>
      <c r="MI66" s="86"/>
      <c r="MJ66" s="123">
        <f t="shared" si="253"/>
        <v>0</v>
      </c>
      <c r="MK66" s="86"/>
      <c r="ML66" s="86"/>
      <c r="MM66" s="86"/>
      <c r="MN66" s="86"/>
      <c r="MO66" s="156"/>
      <c r="MP66" s="86"/>
      <c r="MQ66" s="86"/>
      <c r="MR66" s="86"/>
      <c r="MS66" s="86"/>
      <c r="MT66" s="123">
        <f t="shared" si="254"/>
        <v>0</v>
      </c>
      <c r="MU66" s="86"/>
      <c r="MV66" s="86"/>
      <c r="MW66" s="86"/>
      <c r="MX66" s="86"/>
      <c r="MY66" s="156"/>
      <c r="MZ66" s="122">
        <v>0</v>
      </c>
      <c r="NA66" s="86"/>
      <c r="NB66" s="86"/>
      <c r="NC66" s="86"/>
      <c r="ND66" s="123">
        <f t="shared" si="255"/>
        <v>0</v>
      </c>
      <c r="NE66" s="86"/>
      <c r="NF66" s="86"/>
      <c r="NG66" s="86"/>
      <c r="NH66" s="86"/>
      <c r="NI66" s="156"/>
      <c r="NJ66" s="122"/>
      <c r="NK66" s="86"/>
      <c r="NL66" s="86"/>
      <c r="NM66" s="86"/>
      <c r="NN66" s="123">
        <f t="shared" si="256"/>
        <v>0</v>
      </c>
      <c r="NO66" s="86"/>
      <c r="NP66" s="86"/>
      <c r="NQ66" s="86"/>
      <c r="NR66" s="86"/>
      <c r="NS66" s="156"/>
      <c r="NT66" s="122"/>
      <c r="NU66" s="86"/>
      <c r="NV66" s="86"/>
      <c r="NW66" s="86"/>
      <c r="NX66" s="123">
        <f t="shared" si="257"/>
        <v>0</v>
      </c>
      <c r="NY66" s="86"/>
      <c r="NZ66" s="86"/>
      <c r="OA66" s="86"/>
      <c r="OB66" s="86"/>
      <c r="OC66" s="156"/>
      <c r="OD66" s="122"/>
      <c r="OE66" s="86"/>
      <c r="OF66" s="86"/>
      <c r="OG66" s="86"/>
      <c r="OH66" s="123">
        <f t="shared" si="258"/>
        <v>0</v>
      </c>
      <c r="OI66" s="86"/>
      <c r="OJ66" s="86"/>
      <c r="OK66" s="86"/>
      <c r="OL66" s="86"/>
      <c r="OM66" s="156"/>
      <c r="ON66" s="122"/>
      <c r="OO66" s="86"/>
      <c r="OP66" s="86"/>
      <c r="OQ66" s="86"/>
      <c r="OR66" s="123">
        <f t="shared" si="259"/>
        <v>0</v>
      </c>
      <c r="OS66" s="86"/>
      <c r="OT66" s="86"/>
      <c r="OU66" s="86"/>
      <c r="OV66" s="86"/>
      <c r="OW66" s="156"/>
      <c r="OX66" s="122"/>
      <c r="OY66" s="86"/>
      <c r="OZ66" s="86"/>
      <c r="PA66" s="86"/>
      <c r="PB66" s="123">
        <f t="shared" si="260"/>
        <v>0</v>
      </c>
      <c r="PC66" s="86"/>
      <c r="PD66" s="86"/>
      <c r="PE66" s="86"/>
      <c r="PF66" s="86"/>
      <c r="PG66" s="156"/>
      <c r="PH66" s="122"/>
      <c r="PI66" s="86"/>
      <c r="PJ66" s="86"/>
      <c r="PK66" s="86"/>
      <c r="PL66" s="123">
        <f t="shared" si="261"/>
        <v>0</v>
      </c>
      <c r="PM66" s="86"/>
      <c r="PN66" s="86"/>
      <c r="PO66" s="86"/>
      <c r="PP66" s="86"/>
      <c r="PQ66" s="156"/>
      <c r="PR66" s="122"/>
      <c r="PS66" s="86"/>
      <c r="PT66" s="86"/>
      <c r="PU66" s="86"/>
      <c r="PV66" s="123">
        <f t="shared" si="262"/>
        <v>0</v>
      </c>
      <c r="PW66" s="86"/>
      <c r="PX66" s="86"/>
      <c r="PY66" s="86"/>
      <c r="PZ66" s="86"/>
      <c r="QA66" s="156"/>
      <c r="QB66" s="122"/>
      <c r="QC66" s="86"/>
      <c r="QD66" s="86"/>
      <c r="QE66" s="86"/>
      <c r="QF66" s="123">
        <f t="shared" si="263"/>
        <v>0</v>
      </c>
      <c r="QG66" s="86"/>
      <c r="QH66" s="86"/>
      <c r="QI66" s="86"/>
      <c r="QJ66" s="86"/>
      <c r="QK66" s="156"/>
      <c r="QL66" s="268"/>
      <c r="QM66" s="268"/>
      <c r="QN66" s="268"/>
      <c r="QO66" s="284">
        <f t="shared" si="150"/>
        <v>4</v>
      </c>
      <c r="QP66" s="284">
        <f t="shared" si="151"/>
        <v>228</v>
      </c>
      <c r="QQ66" s="284">
        <f t="shared" si="152"/>
        <v>0</v>
      </c>
      <c r="QR66" s="284">
        <f t="shared" si="153"/>
        <v>0</v>
      </c>
      <c r="QS66" s="291">
        <f t="shared" si="264"/>
        <v>232</v>
      </c>
      <c r="QT66" s="291">
        <f t="shared" si="265"/>
        <v>0</v>
      </c>
      <c r="QU66" s="284">
        <f t="shared" si="228"/>
        <v>4</v>
      </c>
      <c r="QV66" s="290">
        <f t="shared" si="229"/>
        <v>228</v>
      </c>
      <c r="QW66" s="285">
        <f t="shared" si="155"/>
        <v>232</v>
      </c>
      <c r="QX66" s="285">
        <f t="shared" si="156"/>
        <v>0</v>
      </c>
      <c r="QY66" s="285">
        <f t="shared" si="157"/>
        <v>0</v>
      </c>
      <c r="QZ66" s="285">
        <f t="shared" si="158"/>
        <v>0</v>
      </c>
      <c r="RA66" s="285">
        <f t="shared" si="159"/>
        <v>0</v>
      </c>
      <c r="RB66" s="295">
        <f t="shared" si="160"/>
        <v>0</v>
      </c>
    </row>
    <row r="67" ht="16.35" spans="2:470">
      <c r="B67" s="38"/>
      <c r="C67" s="39" t="s">
        <v>141</v>
      </c>
      <c r="D67" s="122"/>
      <c r="E67" s="86"/>
      <c r="F67" s="86"/>
      <c r="G67" s="86"/>
      <c r="H67" s="123">
        <f>SUM(D67:G67)</f>
        <v>0</v>
      </c>
      <c r="I67" s="86"/>
      <c r="J67" s="86"/>
      <c r="K67" s="86"/>
      <c r="L67" s="122"/>
      <c r="M67" s="156"/>
      <c r="N67" s="86"/>
      <c r="O67" s="86"/>
      <c r="P67" s="86"/>
      <c r="Q67" s="86"/>
      <c r="R67" s="123">
        <f t="shared" si="325"/>
        <v>0</v>
      </c>
      <c r="S67" s="86"/>
      <c r="T67" s="86"/>
      <c r="U67" s="86"/>
      <c r="V67" s="86"/>
      <c r="W67" s="86"/>
      <c r="X67" s="122"/>
      <c r="Y67" s="86"/>
      <c r="Z67" s="86"/>
      <c r="AA67" s="86"/>
      <c r="AB67" s="123">
        <f t="shared" si="327"/>
        <v>0</v>
      </c>
      <c r="AC67" s="86"/>
      <c r="AD67" s="86"/>
      <c r="AE67" s="86"/>
      <c r="AF67" s="86"/>
      <c r="AG67" s="156"/>
      <c r="AH67" s="122"/>
      <c r="AI67" s="86">
        <v>11</v>
      </c>
      <c r="AJ67" s="86"/>
      <c r="AK67" s="86"/>
      <c r="AL67" s="123">
        <f t="shared" si="329"/>
        <v>11</v>
      </c>
      <c r="AM67" s="86"/>
      <c r="AN67" s="86"/>
      <c r="AO67" s="86"/>
      <c r="AP67" s="86"/>
      <c r="AQ67" s="156"/>
      <c r="AR67" s="122"/>
      <c r="AS67" s="86">
        <v>10</v>
      </c>
      <c r="AT67" s="86"/>
      <c r="AU67" s="86"/>
      <c r="AV67" s="123">
        <f t="shared" si="331"/>
        <v>10</v>
      </c>
      <c r="AW67" s="86"/>
      <c r="AX67" s="86"/>
      <c r="AY67" s="86"/>
      <c r="AZ67" s="86"/>
      <c r="BA67" s="156"/>
      <c r="BB67" s="122">
        <v>4</v>
      </c>
      <c r="BC67" s="86">
        <v>6</v>
      </c>
      <c r="BD67" s="86"/>
      <c r="BE67" s="86"/>
      <c r="BF67" s="123">
        <f t="shared" si="333"/>
        <v>10</v>
      </c>
      <c r="BG67" s="86"/>
      <c r="BH67" s="86"/>
      <c r="BI67" s="86"/>
      <c r="BJ67" s="86"/>
      <c r="BK67" s="156"/>
      <c r="BL67" s="122">
        <v>5</v>
      </c>
      <c r="BM67" s="86">
        <v>8</v>
      </c>
      <c r="BN67" s="86"/>
      <c r="BO67" s="86"/>
      <c r="BP67" s="123">
        <f t="shared" si="335"/>
        <v>13</v>
      </c>
      <c r="BQ67" s="86"/>
      <c r="BR67" s="86"/>
      <c r="BS67" s="86"/>
      <c r="BT67" s="86"/>
      <c r="BU67" s="156"/>
      <c r="BV67" s="122"/>
      <c r="BW67" s="86">
        <v>15</v>
      </c>
      <c r="BX67" s="86"/>
      <c r="BY67" s="86"/>
      <c r="BZ67" s="123">
        <f>BW67</f>
        <v>15</v>
      </c>
      <c r="CA67" s="86"/>
      <c r="CB67" s="86"/>
      <c r="CC67" s="86"/>
      <c r="CD67" s="86"/>
      <c r="CE67" s="156"/>
      <c r="CF67" s="86"/>
      <c r="CG67" s="86">
        <v>12</v>
      </c>
      <c r="CH67" s="86"/>
      <c r="CI67" s="86"/>
      <c r="CJ67" s="123">
        <f>CF67+CG67</f>
        <v>12</v>
      </c>
      <c r="CK67" s="86"/>
      <c r="CL67" s="86"/>
      <c r="CM67" s="86"/>
      <c r="CN67" s="86"/>
      <c r="CO67" s="156"/>
      <c r="CP67" s="122"/>
      <c r="CQ67" s="127"/>
      <c r="CR67" s="86"/>
      <c r="CS67" s="166"/>
      <c r="CT67" s="123"/>
      <c r="CU67" s="86"/>
      <c r="CV67" s="86"/>
      <c r="CW67" s="86"/>
      <c r="CX67" s="86"/>
      <c r="CY67" s="156"/>
      <c r="CZ67" s="122">
        <v>7</v>
      </c>
      <c r="DA67" s="86">
        <v>5</v>
      </c>
      <c r="DB67" s="86"/>
      <c r="DC67" s="86"/>
      <c r="DD67" s="123"/>
      <c r="DE67" s="86"/>
      <c r="DF67" s="86"/>
      <c r="DG67" s="86"/>
      <c r="DH67" s="86"/>
      <c r="DI67" s="156"/>
      <c r="DJ67" s="122"/>
      <c r="DK67" s="86"/>
      <c r="DL67" s="86"/>
      <c r="DM67" s="86"/>
      <c r="DN67" s="123"/>
      <c r="DO67" s="86"/>
      <c r="DP67" s="86"/>
      <c r="DQ67" s="86"/>
      <c r="DR67" s="86"/>
      <c r="DS67" s="154"/>
      <c r="DT67" s="127"/>
      <c r="DU67" s="86"/>
      <c r="DV67" s="86"/>
      <c r="DW67" s="166"/>
      <c r="DX67" s="123"/>
      <c r="DY67" s="86"/>
      <c r="DZ67" s="86"/>
      <c r="EA67" s="86"/>
      <c r="EB67" s="86"/>
      <c r="EC67" s="156"/>
      <c r="ED67" s="122"/>
      <c r="EE67" s="86"/>
      <c r="EF67" s="86"/>
      <c r="EG67" s="86"/>
      <c r="EH67" s="123"/>
      <c r="EI67" s="86"/>
      <c r="EJ67" s="86"/>
      <c r="EK67" s="86"/>
      <c r="EL67" s="86"/>
      <c r="EM67" s="156"/>
      <c r="EN67" s="122"/>
      <c r="EO67" s="86"/>
      <c r="EP67" s="86"/>
      <c r="EQ67" s="86"/>
      <c r="ER67" s="123"/>
      <c r="ES67" s="86"/>
      <c r="ET67" s="86"/>
      <c r="EU67" s="86"/>
      <c r="EV67" s="122"/>
      <c r="EW67" s="156"/>
      <c r="EX67" s="122"/>
      <c r="EY67" s="86"/>
      <c r="EZ67" s="86"/>
      <c r="FA67" s="86"/>
      <c r="FB67" s="123"/>
      <c r="FC67" s="86"/>
      <c r="FD67" s="86"/>
      <c r="FE67" s="86"/>
      <c r="FF67" s="122"/>
      <c r="FG67" s="156"/>
      <c r="FH67" s="122"/>
      <c r="FI67" s="86"/>
      <c r="FJ67" s="86"/>
      <c r="FK67" s="86"/>
      <c r="FL67" s="123"/>
      <c r="FM67" s="86"/>
      <c r="FN67" s="86"/>
      <c r="FO67" s="86"/>
      <c r="FP67" s="86"/>
      <c r="FQ67" s="156"/>
      <c r="FR67" s="122"/>
      <c r="FS67" s="86"/>
      <c r="FT67" s="86"/>
      <c r="FU67" s="86"/>
      <c r="FV67" s="123"/>
      <c r="FW67" s="86"/>
      <c r="FX67" s="86"/>
      <c r="FY67" s="86"/>
      <c r="FZ67" s="86"/>
      <c r="GA67" s="202"/>
      <c r="GB67" s="86"/>
      <c r="GC67" s="86"/>
      <c r="GD67" s="86"/>
      <c r="GE67" s="86"/>
      <c r="GF67" s="123"/>
      <c r="GG67" s="86"/>
      <c r="GH67" s="86"/>
      <c r="GI67" s="86"/>
      <c r="GJ67" s="86"/>
      <c r="GK67" s="154"/>
      <c r="GL67" s="122"/>
      <c r="GM67" s="86"/>
      <c r="GN67" s="86"/>
      <c r="GO67" s="223"/>
      <c r="GP67" s="223">
        <f t="shared" si="239"/>
        <v>0</v>
      </c>
      <c r="GQ67" s="86"/>
      <c r="GR67" s="86"/>
      <c r="GS67" s="86"/>
      <c r="GT67" s="86"/>
      <c r="GU67" s="156"/>
      <c r="GV67" s="122"/>
      <c r="GW67" s="86"/>
      <c r="GX67" s="86"/>
      <c r="GY67" s="86"/>
      <c r="GZ67" s="123">
        <f>GV67+GW67</f>
        <v>0</v>
      </c>
      <c r="HA67" s="86"/>
      <c r="HB67" s="86"/>
      <c r="HC67" s="86"/>
      <c r="HD67" s="86"/>
      <c r="HE67" s="156"/>
      <c r="HF67" s="122"/>
      <c r="HG67" s="86"/>
      <c r="HH67" s="127"/>
      <c r="HI67" s="223"/>
      <c r="HJ67" s="166">
        <f t="shared" si="241"/>
        <v>0</v>
      </c>
      <c r="HK67" s="86"/>
      <c r="HL67" s="86"/>
      <c r="HM67" s="86"/>
      <c r="HN67" s="86"/>
      <c r="HO67" s="156"/>
      <c r="HP67" s="122"/>
      <c r="HQ67" s="86"/>
      <c r="HR67" s="86"/>
      <c r="HS67" s="86"/>
      <c r="HT67" s="123">
        <f t="shared" si="242"/>
        <v>0</v>
      </c>
      <c r="HU67" s="86"/>
      <c r="HV67" s="86"/>
      <c r="HW67" s="86"/>
      <c r="HX67" s="86"/>
      <c r="HY67" s="156"/>
      <c r="HZ67" s="122"/>
      <c r="IA67" s="86"/>
      <c r="IB67" s="86"/>
      <c r="IC67" s="86"/>
      <c r="ID67" s="123"/>
      <c r="IE67" s="86"/>
      <c r="IF67" s="86"/>
      <c r="IG67" s="86"/>
      <c r="IH67" s="86"/>
      <c r="II67" s="154"/>
      <c r="IJ67" s="127"/>
      <c r="IK67" s="86"/>
      <c r="IL67" s="86"/>
      <c r="IM67" s="166"/>
      <c r="IN67" s="123">
        <f>IK67</f>
        <v>0</v>
      </c>
      <c r="IO67" s="86"/>
      <c r="IP67" s="86"/>
      <c r="IQ67" s="86"/>
      <c r="IR67" s="86"/>
      <c r="IS67" s="156"/>
      <c r="IT67" s="122"/>
      <c r="IU67" s="86"/>
      <c r="IV67" s="86"/>
      <c r="IW67" s="86"/>
      <c r="IX67" s="123"/>
      <c r="IY67" s="86"/>
      <c r="IZ67" s="86"/>
      <c r="JA67" s="86"/>
      <c r="JB67" s="86"/>
      <c r="JC67" s="156"/>
      <c r="JD67" s="122"/>
      <c r="JE67" s="86"/>
      <c r="JF67" s="86"/>
      <c r="JG67" s="86"/>
      <c r="JH67" s="123">
        <f t="shared" si="196"/>
        <v>0</v>
      </c>
      <c r="JI67" s="86"/>
      <c r="JJ67" s="86"/>
      <c r="JK67" s="86"/>
      <c r="JL67" s="86"/>
      <c r="JM67" s="156"/>
      <c r="JN67" s="122"/>
      <c r="JO67" s="86"/>
      <c r="JP67" s="86"/>
      <c r="JQ67" s="86"/>
      <c r="JR67" s="123">
        <f>JN67</f>
        <v>0</v>
      </c>
      <c r="JS67" s="86"/>
      <c r="JT67" s="86"/>
      <c r="JU67" s="86"/>
      <c r="JV67" s="86"/>
      <c r="JW67" s="156"/>
      <c r="JX67" s="122"/>
      <c r="JY67" s="86"/>
      <c r="JZ67" s="86">
        <v>0</v>
      </c>
      <c r="KA67" s="86">
        <v>0</v>
      </c>
      <c r="KB67" s="123">
        <f t="shared" si="247"/>
        <v>0</v>
      </c>
      <c r="KC67" s="86"/>
      <c r="KD67" s="86"/>
      <c r="KE67" s="86"/>
      <c r="KF67" s="86"/>
      <c r="KG67" s="156"/>
      <c r="KH67" s="122"/>
      <c r="KI67" s="86"/>
      <c r="KJ67" s="86"/>
      <c r="KK67" s="86"/>
      <c r="KL67" s="123">
        <f>KH67+KI67</f>
        <v>0</v>
      </c>
      <c r="KM67" s="86"/>
      <c r="KN67" s="86"/>
      <c r="KO67" s="86"/>
      <c r="KP67" s="86"/>
      <c r="KQ67" s="156"/>
      <c r="KR67" s="122"/>
      <c r="KS67" s="86"/>
      <c r="KT67" s="86"/>
      <c r="KU67" s="86"/>
      <c r="KV67" s="123"/>
      <c r="KW67" s="86"/>
      <c r="KX67" s="86"/>
      <c r="KY67" s="86"/>
      <c r="KZ67" s="86"/>
      <c r="LA67" s="156"/>
      <c r="LB67" s="122"/>
      <c r="LC67" s="86"/>
      <c r="LD67" s="86"/>
      <c r="LE67" s="86"/>
      <c r="LF67" s="123">
        <f>LB67+LC67</f>
        <v>0</v>
      </c>
      <c r="LG67" s="86"/>
      <c r="LH67" s="86"/>
      <c r="LI67" s="86"/>
      <c r="LJ67" s="86"/>
      <c r="LK67" s="156"/>
      <c r="LL67" s="122"/>
      <c r="LM67" s="86"/>
      <c r="LN67" s="86"/>
      <c r="LO67" s="86"/>
      <c r="LP67" s="123">
        <f>LM67</f>
        <v>0</v>
      </c>
      <c r="LQ67" s="86"/>
      <c r="LR67" s="86"/>
      <c r="LS67" s="86"/>
      <c r="LT67" s="86"/>
      <c r="LU67" s="202"/>
      <c r="LV67" s="127"/>
      <c r="LW67" s="86"/>
      <c r="LX67" s="86"/>
      <c r="LY67" s="86"/>
      <c r="LZ67" s="123"/>
      <c r="MA67" s="86"/>
      <c r="MB67" s="86"/>
      <c r="MC67" s="86"/>
      <c r="MD67" s="86"/>
      <c r="ME67" s="154"/>
      <c r="MF67" s="122"/>
      <c r="MG67" s="86"/>
      <c r="MH67" s="86"/>
      <c r="MI67" s="86"/>
      <c r="MJ67" s="123">
        <f>MG67</f>
        <v>0</v>
      </c>
      <c r="MK67" s="86"/>
      <c r="ML67" s="86"/>
      <c r="MM67" s="86"/>
      <c r="MN67" s="86"/>
      <c r="MO67" s="156"/>
      <c r="MP67" s="86"/>
      <c r="MQ67" s="86"/>
      <c r="MR67" s="86"/>
      <c r="MS67" s="86"/>
      <c r="MT67" s="123">
        <f>MQ67</f>
        <v>0</v>
      </c>
      <c r="MU67" s="86"/>
      <c r="MV67" s="86"/>
      <c r="MW67" s="86"/>
      <c r="MX67" s="86"/>
      <c r="MY67" s="156"/>
      <c r="MZ67" s="122">
        <v>0</v>
      </c>
      <c r="NA67" s="86"/>
      <c r="NB67" s="86"/>
      <c r="NC67" s="86"/>
      <c r="ND67" s="123"/>
      <c r="NE67" s="86"/>
      <c r="NF67" s="86"/>
      <c r="NG67" s="86"/>
      <c r="NH67" s="86"/>
      <c r="NI67" s="156"/>
      <c r="NJ67" s="122"/>
      <c r="NK67" s="86"/>
      <c r="NL67" s="86"/>
      <c r="NM67" s="86"/>
      <c r="NN67" s="123"/>
      <c r="NO67" s="86"/>
      <c r="NP67" s="86"/>
      <c r="NQ67" s="86"/>
      <c r="NR67" s="86"/>
      <c r="NS67" s="156"/>
      <c r="NT67" s="122"/>
      <c r="NU67" s="86"/>
      <c r="NV67" s="86"/>
      <c r="NW67" s="86"/>
      <c r="NX67" s="123">
        <f>NU67</f>
        <v>0</v>
      </c>
      <c r="NY67" s="86"/>
      <c r="NZ67" s="86"/>
      <c r="OA67" s="86"/>
      <c r="OB67" s="86"/>
      <c r="OC67" s="156"/>
      <c r="OD67" s="122"/>
      <c r="OE67" s="86"/>
      <c r="OF67" s="86"/>
      <c r="OG67" s="86"/>
      <c r="OH67" s="123">
        <f t="shared" si="258"/>
        <v>0</v>
      </c>
      <c r="OI67" s="86"/>
      <c r="OJ67" s="86"/>
      <c r="OK67" s="86"/>
      <c r="OL67" s="86"/>
      <c r="OM67" s="156"/>
      <c r="ON67" s="122"/>
      <c r="OO67" s="86"/>
      <c r="OP67" s="86"/>
      <c r="OQ67" s="86"/>
      <c r="OR67" s="123">
        <f t="shared" si="259"/>
        <v>0</v>
      </c>
      <c r="OS67" s="86"/>
      <c r="OT67" s="86"/>
      <c r="OU67" s="86"/>
      <c r="OV67" s="86"/>
      <c r="OW67" s="156"/>
      <c r="OX67" s="122"/>
      <c r="OY67" s="86"/>
      <c r="OZ67" s="86"/>
      <c r="PA67" s="86"/>
      <c r="PB67" s="123">
        <f t="shared" si="260"/>
        <v>0</v>
      </c>
      <c r="PC67" s="86"/>
      <c r="PD67" s="86"/>
      <c r="PE67" s="86"/>
      <c r="PF67" s="86"/>
      <c r="PG67" s="156"/>
      <c r="PH67" s="122"/>
      <c r="PI67" s="86"/>
      <c r="PJ67" s="86"/>
      <c r="PK67" s="86"/>
      <c r="PL67" s="123">
        <f t="shared" si="261"/>
        <v>0</v>
      </c>
      <c r="PM67" s="86"/>
      <c r="PN67" s="86"/>
      <c r="PO67" s="86"/>
      <c r="PP67" s="86"/>
      <c r="PQ67" s="156"/>
      <c r="PR67" s="122"/>
      <c r="PS67" s="86"/>
      <c r="PT67" s="86"/>
      <c r="PU67" s="86"/>
      <c r="PV67" s="123">
        <f t="shared" si="262"/>
        <v>0</v>
      </c>
      <c r="PW67" s="86"/>
      <c r="PX67" s="86"/>
      <c r="PY67" s="86"/>
      <c r="PZ67" s="86"/>
      <c r="QA67" s="156"/>
      <c r="QB67" s="122"/>
      <c r="QC67" s="86"/>
      <c r="QD67" s="86"/>
      <c r="QE67" s="86"/>
      <c r="QF67" s="123">
        <f t="shared" si="263"/>
        <v>0</v>
      </c>
      <c r="QG67" s="86"/>
      <c r="QH67" s="86"/>
      <c r="QI67" s="86"/>
      <c r="QJ67" s="86"/>
      <c r="QK67" s="156"/>
      <c r="QL67" s="268"/>
      <c r="QM67" s="268"/>
      <c r="QN67" s="268"/>
      <c r="QO67" s="284">
        <f t="shared" si="150"/>
        <v>16</v>
      </c>
      <c r="QP67" s="284">
        <f t="shared" si="151"/>
        <v>67</v>
      </c>
      <c r="QQ67" s="284">
        <f t="shared" si="152"/>
        <v>0</v>
      </c>
      <c r="QR67" s="284">
        <f t="shared" si="153"/>
        <v>0</v>
      </c>
      <c r="QS67" s="291">
        <f t="shared" si="264"/>
        <v>83</v>
      </c>
      <c r="QT67" s="291">
        <f t="shared" si="265"/>
        <v>0</v>
      </c>
      <c r="QU67" s="284">
        <f t="shared" si="228"/>
        <v>16</v>
      </c>
      <c r="QV67" s="290">
        <f t="shared" si="229"/>
        <v>67</v>
      </c>
      <c r="QW67" s="285">
        <f t="shared" si="155"/>
        <v>83</v>
      </c>
      <c r="QX67" s="285">
        <f t="shared" si="156"/>
        <v>0</v>
      </c>
      <c r="QY67" s="285">
        <f t="shared" si="157"/>
        <v>0</v>
      </c>
      <c r="QZ67" s="285">
        <f t="shared" si="158"/>
        <v>0</v>
      </c>
      <c r="RA67" s="285">
        <f t="shared" si="159"/>
        <v>0</v>
      </c>
      <c r="RB67" s="295">
        <f t="shared" si="160"/>
        <v>0</v>
      </c>
    </row>
    <row r="68" ht="16.35" spans="1:470">
      <c r="A68" s="296"/>
      <c r="B68" s="141"/>
      <c r="C68" s="45" t="s">
        <v>142</v>
      </c>
      <c r="D68" s="160"/>
      <c r="E68" s="131">
        <v>1</v>
      </c>
      <c r="F68" s="131"/>
      <c r="G68" s="131"/>
      <c r="H68" s="169">
        <f>SUM(D68:G68)</f>
        <v>1</v>
      </c>
      <c r="I68" s="131"/>
      <c r="J68" s="131"/>
      <c r="K68" s="131"/>
      <c r="L68" s="160"/>
      <c r="M68" s="161"/>
      <c r="N68" s="131"/>
      <c r="O68" s="131">
        <v>4</v>
      </c>
      <c r="P68" s="131"/>
      <c r="Q68" s="131"/>
      <c r="R68" s="169">
        <f t="shared" si="325"/>
        <v>4</v>
      </c>
      <c r="S68" s="131"/>
      <c r="T68" s="131"/>
      <c r="U68" s="131"/>
      <c r="V68" s="131"/>
      <c r="W68" s="161"/>
      <c r="X68" s="160"/>
      <c r="Y68" s="131">
        <v>8</v>
      </c>
      <c r="Z68" s="131"/>
      <c r="AA68" s="131"/>
      <c r="AB68" s="169">
        <f t="shared" si="327"/>
        <v>8</v>
      </c>
      <c r="AC68" s="131"/>
      <c r="AD68" s="131"/>
      <c r="AE68" s="131"/>
      <c r="AF68" s="131"/>
      <c r="AG68" s="161"/>
      <c r="AH68" s="160"/>
      <c r="AI68" s="131">
        <v>13</v>
      </c>
      <c r="AJ68" s="131"/>
      <c r="AK68" s="131"/>
      <c r="AL68" s="169">
        <f t="shared" si="329"/>
        <v>13</v>
      </c>
      <c r="AM68" s="131"/>
      <c r="AN68" s="131"/>
      <c r="AO68" s="131"/>
      <c r="AP68" s="131"/>
      <c r="AQ68" s="161"/>
      <c r="AR68" s="160"/>
      <c r="AS68" s="131">
        <v>8</v>
      </c>
      <c r="AT68" s="131"/>
      <c r="AU68" s="131"/>
      <c r="AV68" s="169">
        <f t="shared" si="331"/>
        <v>8</v>
      </c>
      <c r="AW68" s="131"/>
      <c r="AX68" s="131"/>
      <c r="AY68" s="131"/>
      <c r="AZ68" s="131"/>
      <c r="BA68" s="161"/>
      <c r="BB68" s="160"/>
      <c r="BC68" s="131">
        <v>16</v>
      </c>
      <c r="BD68" s="131"/>
      <c r="BE68" s="131"/>
      <c r="BF68" s="169">
        <f t="shared" si="333"/>
        <v>16</v>
      </c>
      <c r="BG68" s="131"/>
      <c r="BH68" s="131"/>
      <c r="BI68" s="131"/>
      <c r="BJ68" s="131"/>
      <c r="BK68" s="161"/>
      <c r="BL68" s="160"/>
      <c r="BM68" s="131">
        <v>22</v>
      </c>
      <c r="BN68" s="131"/>
      <c r="BO68" s="131"/>
      <c r="BP68" s="169">
        <f t="shared" si="335"/>
        <v>22</v>
      </c>
      <c r="BQ68" s="131"/>
      <c r="BR68" s="131"/>
      <c r="BS68" s="131"/>
      <c r="BT68" s="131"/>
      <c r="BU68" s="161"/>
      <c r="BV68" s="160"/>
      <c r="BW68" s="131">
        <v>21</v>
      </c>
      <c r="BX68" s="131"/>
      <c r="BY68" s="131"/>
      <c r="BZ68" s="169">
        <f>BW68</f>
        <v>21</v>
      </c>
      <c r="CA68" s="131"/>
      <c r="CB68" s="131"/>
      <c r="CC68" s="131"/>
      <c r="CD68" s="131"/>
      <c r="CE68" s="161"/>
      <c r="CF68" s="131"/>
      <c r="CG68" s="131">
        <v>20</v>
      </c>
      <c r="CH68" s="131"/>
      <c r="CI68" s="131"/>
      <c r="CJ68" s="169">
        <f>CF68+CG68</f>
        <v>20</v>
      </c>
      <c r="CK68" s="131"/>
      <c r="CL68" s="131"/>
      <c r="CM68" s="131"/>
      <c r="CN68" s="131"/>
      <c r="CO68" s="161"/>
      <c r="CP68" s="160"/>
      <c r="CQ68" s="136">
        <v>20</v>
      </c>
      <c r="CR68" s="125"/>
      <c r="CS68" s="167"/>
      <c r="CT68" s="168">
        <f>CP68+CQ68</f>
        <v>20</v>
      </c>
      <c r="CU68" s="131"/>
      <c r="CV68" s="131"/>
      <c r="CW68" s="131"/>
      <c r="CX68" s="131"/>
      <c r="CY68" s="161"/>
      <c r="CZ68" s="160"/>
      <c r="DA68" s="131">
        <v>16</v>
      </c>
      <c r="DB68" s="131"/>
      <c r="DC68" s="131"/>
      <c r="DD68" s="169">
        <f t="shared" si="298"/>
        <v>16</v>
      </c>
      <c r="DE68" s="131"/>
      <c r="DF68" s="131"/>
      <c r="DG68" s="131"/>
      <c r="DH68" s="131"/>
      <c r="DI68" s="161"/>
      <c r="DJ68" s="160"/>
      <c r="DK68" s="131"/>
      <c r="DL68" s="131"/>
      <c r="DM68" s="131"/>
      <c r="DN68" s="168">
        <f t="shared" si="231"/>
        <v>0</v>
      </c>
      <c r="DO68" s="131"/>
      <c r="DP68" s="131"/>
      <c r="DQ68" s="131"/>
      <c r="DR68" s="131"/>
      <c r="DS68" s="191"/>
      <c r="DT68" s="136"/>
      <c r="DU68" s="125"/>
      <c r="DV68" s="125"/>
      <c r="DW68" s="167"/>
      <c r="DX68" s="169">
        <f t="shared" si="317"/>
        <v>0</v>
      </c>
      <c r="DY68" s="131"/>
      <c r="DZ68" s="131"/>
      <c r="EA68" s="131"/>
      <c r="EB68" s="131"/>
      <c r="EC68" s="161"/>
      <c r="ED68" s="160"/>
      <c r="EE68" s="131"/>
      <c r="EF68" s="131"/>
      <c r="EG68" s="131"/>
      <c r="EH68" s="168">
        <f t="shared" si="233"/>
        <v>0</v>
      </c>
      <c r="EI68" s="131"/>
      <c r="EJ68" s="131"/>
      <c r="EK68" s="131"/>
      <c r="EL68" s="131"/>
      <c r="EM68" s="161"/>
      <c r="EN68" s="160"/>
      <c r="EO68" s="131"/>
      <c r="EP68" s="131"/>
      <c r="EQ68" s="131"/>
      <c r="ER68" s="169">
        <f t="shared" si="234"/>
        <v>0</v>
      </c>
      <c r="ES68" s="131"/>
      <c r="ET68" s="131"/>
      <c r="EU68" s="131"/>
      <c r="EV68" s="160"/>
      <c r="EW68" s="161"/>
      <c r="EX68" s="160"/>
      <c r="EY68" s="131"/>
      <c r="EZ68" s="131"/>
      <c r="FA68" s="131"/>
      <c r="FB68" s="169">
        <f t="shared" si="235"/>
        <v>0</v>
      </c>
      <c r="FC68" s="131"/>
      <c r="FD68" s="131"/>
      <c r="FE68" s="131"/>
      <c r="FF68" s="160"/>
      <c r="FG68" s="161"/>
      <c r="FH68" s="160"/>
      <c r="FI68" s="131"/>
      <c r="FJ68" s="131"/>
      <c r="FK68" s="131"/>
      <c r="FL68" s="169">
        <f t="shared" si="236"/>
        <v>0</v>
      </c>
      <c r="FM68" s="131"/>
      <c r="FN68" s="131"/>
      <c r="FO68" s="131"/>
      <c r="FP68" s="131"/>
      <c r="FQ68" s="161"/>
      <c r="FR68" s="160"/>
      <c r="FS68" s="131"/>
      <c r="FT68" s="131"/>
      <c r="FU68" s="131"/>
      <c r="FV68" s="169">
        <f t="shared" si="237"/>
        <v>0</v>
      </c>
      <c r="FW68" s="131"/>
      <c r="FX68" s="131"/>
      <c r="FY68" s="131"/>
      <c r="FZ68" s="131"/>
      <c r="GA68" s="203"/>
      <c r="GB68" s="131"/>
      <c r="GC68" s="131"/>
      <c r="GD68" s="131"/>
      <c r="GE68" s="131"/>
      <c r="GF68" s="168">
        <f t="shared" si="238"/>
        <v>0</v>
      </c>
      <c r="GG68" s="131"/>
      <c r="GH68" s="131"/>
      <c r="GI68" s="131"/>
      <c r="GJ68" s="131"/>
      <c r="GK68" s="191"/>
      <c r="GL68" s="160"/>
      <c r="GM68" s="131"/>
      <c r="GN68" s="131"/>
      <c r="GO68" s="224"/>
      <c r="GP68" s="224">
        <f t="shared" si="239"/>
        <v>0</v>
      </c>
      <c r="GQ68" s="131"/>
      <c r="GR68" s="131"/>
      <c r="GS68" s="131"/>
      <c r="GT68" s="131"/>
      <c r="GU68" s="161"/>
      <c r="GV68" s="160"/>
      <c r="GW68" s="131"/>
      <c r="GX68" s="131"/>
      <c r="GY68" s="131"/>
      <c r="GZ68" s="169">
        <f t="shared" si="240"/>
        <v>0</v>
      </c>
      <c r="HA68" s="131"/>
      <c r="HB68" s="131"/>
      <c r="HC68" s="131"/>
      <c r="HD68" s="131"/>
      <c r="HE68" s="161"/>
      <c r="HF68" s="160"/>
      <c r="HG68" s="131"/>
      <c r="HH68" s="180"/>
      <c r="HI68" s="224"/>
      <c r="HJ68" s="182">
        <f t="shared" si="241"/>
        <v>0</v>
      </c>
      <c r="HK68" s="131"/>
      <c r="HL68" s="131"/>
      <c r="HM68" s="131"/>
      <c r="HN68" s="131"/>
      <c r="HO68" s="161"/>
      <c r="HP68" s="160"/>
      <c r="HQ68" s="131"/>
      <c r="HR68" s="131"/>
      <c r="HS68" s="131"/>
      <c r="HT68" s="169">
        <f t="shared" si="242"/>
        <v>0</v>
      </c>
      <c r="HU68" s="131"/>
      <c r="HV68" s="131"/>
      <c r="HW68" s="131"/>
      <c r="HX68" s="131"/>
      <c r="HY68" s="161"/>
      <c r="HZ68" s="160"/>
      <c r="IA68" s="131"/>
      <c r="IB68" s="131"/>
      <c r="IC68" s="131"/>
      <c r="ID68" s="169">
        <f t="shared" si="243"/>
        <v>0</v>
      </c>
      <c r="IE68" s="131"/>
      <c r="IF68" s="131"/>
      <c r="IG68" s="131"/>
      <c r="IH68" s="131"/>
      <c r="II68" s="191"/>
      <c r="IJ68" s="136"/>
      <c r="IK68" s="125"/>
      <c r="IL68" s="125"/>
      <c r="IM68" s="167"/>
      <c r="IN68" s="169">
        <f t="shared" si="244"/>
        <v>0</v>
      </c>
      <c r="IO68" s="131"/>
      <c r="IP68" s="131"/>
      <c r="IQ68" s="131"/>
      <c r="IR68" s="131"/>
      <c r="IS68" s="161"/>
      <c r="IT68" s="160"/>
      <c r="IU68" s="131"/>
      <c r="IV68" s="131"/>
      <c r="IW68" s="131"/>
      <c r="IX68" s="169">
        <f t="shared" si="245"/>
        <v>0</v>
      </c>
      <c r="IY68" s="131"/>
      <c r="IZ68" s="131"/>
      <c r="JA68" s="131"/>
      <c r="JB68" s="131"/>
      <c r="JC68" s="161"/>
      <c r="JD68" s="160"/>
      <c r="JE68" s="131"/>
      <c r="JF68" s="131"/>
      <c r="JG68" s="131"/>
      <c r="JH68" s="169">
        <f t="shared" si="196"/>
        <v>0</v>
      </c>
      <c r="JI68" s="131"/>
      <c r="JJ68" s="131"/>
      <c r="JK68" s="131"/>
      <c r="JL68" s="131"/>
      <c r="JM68" s="161"/>
      <c r="JN68" s="160"/>
      <c r="JO68" s="131"/>
      <c r="JP68" s="131"/>
      <c r="JQ68" s="131"/>
      <c r="JR68" s="169">
        <f t="shared" si="246"/>
        <v>0</v>
      </c>
      <c r="JS68" s="131"/>
      <c r="JT68" s="131"/>
      <c r="JU68" s="131"/>
      <c r="JV68" s="131"/>
      <c r="JW68" s="161"/>
      <c r="JX68" s="160"/>
      <c r="JY68" s="131"/>
      <c r="JZ68" s="131">
        <v>0</v>
      </c>
      <c r="KA68" s="131">
        <v>0</v>
      </c>
      <c r="KB68" s="169">
        <f t="shared" si="247"/>
        <v>0</v>
      </c>
      <c r="KC68" s="131"/>
      <c r="KD68" s="131"/>
      <c r="KE68" s="131"/>
      <c r="KF68" s="131"/>
      <c r="KG68" s="161"/>
      <c r="KH68" s="160"/>
      <c r="KI68" s="131"/>
      <c r="KJ68" s="131"/>
      <c r="KK68" s="131"/>
      <c r="KL68" s="169">
        <f t="shared" si="248"/>
        <v>0</v>
      </c>
      <c r="KM68" s="131"/>
      <c r="KN68" s="131"/>
      <c r="KO68" s="131"/>
      <c r="KP68" s="131"/>
      <c r="KQ68" s="161"/>
      <c r="KR68" s="160"/>
      <c r="KS68" s="131"/>
      <c r="KT68" s="131"/>
      <c r="KU68" s="131"/>
      <c r="KV68" s="169">
        <f t="shared" si="249"/>
        <v>0</v>
      </c>
      <c r="KW68" s="131"/>
      <c r="KX68" s="131"/>
      <c r="KY68" s="131"/>
      <c r="KZ68" s="131"/>
      <c r="LA68" s="161"/>
      <c r="LB68" s="160"/>
      <c r="LC68" s="131"/>
      <c r="LD68" s="131"/>
      <c r="LE68" s="131"/>
      <c r="LF68" s="169">
        <f t="shared" si="250"/>
        <v>0</v>
      </c>
      <c r="LG68" s="131"/>
      <c r="LH68" s="131"/>
      <c r="LI68" s="131"/>
      <c r="LJ68" s="131"/>
      <c r="LK68" s="161"/>
      <c r="LL68" s="160"/>
      <c r="LM68" s="131"/>
      <c r="LN68" s="131"/>
      <c r="LO68" s="131"/>
      <c r="LP68" s="169">
        <f t="shared" si="251"/>
        <v>0</v>
      </c>
      <c r="LQ68" s="131"/>
      <c r="LR68" s="131"/>
      <c r="LS68" s="131"/>
      <c r="LT68" s="131"/>
      <c r="LU68" s="203"/>
      <c r="LV68" s="136"/>
      <c r="LW68" s="125"/>
      <c r="LX68" s="125"/>
      <c r="LY68" s="125"/>
      <c r="LZ68" s="168">
        <f t="shared" si="252"/>
        <v>0</v>
      </c>
      <c r="MA68" s="131"/>
      <c r="MB68" s="131"/>
      <c r="MC68" s="131"/>
      <c r="MD68" s="131"/>
      <c r="ME68" s="191"/>
      <c r="MF68" s="160"/>
      <c r="MG68" s="131"/>
      <c r="MH68" s="131"/>
      <c r="MI68" s="131"/>
      <c r="MJ68" s="168">
        <f t="shared" si="253"/>
        <v>0</v>
      </c>
      <c r="MK68" s="131"/>
      <c r="ML68" s="131"/>
      <c r="MM68" s="131"/>
      <c r="MN68" s="131"/>
      <c r="MO68" s="161"/>
      <c r="MP68" s="131"/>
      <c r="MQ68" s="131"/>
      <c r="MR68" s="131"/>
      <c r="MS68" s="131"/>
      <c r="MT68" s="169">
        <f t="shared" si="254"/>
        <v>0</v>
      </c>
      <c r="MU68" s="131"/>
      <c r="MV68" s="131"/>
      <c r="MW68" s="131"/>
      <c r="MX68" s="131"/>
      <c r="MY68" s="161"/>
      <c r="MZ68" s="160">
        <v>0</v>
      </c>
      <c r="NA68" s="131"/>
      <c r="NB68" s="131"/>
      <c r="NC68" s="131"/>
      <c r="ND68" s="169">
        <f t="shared" si="255"/>
        <v>0</v>
      </c>
      <c r="NE68" s="131"/>
      <c r="NF68" s="131"/>
      <c r="NG68" s="131"/>
      <c r="NH68" s="131"/>
      <c r="NI68" s="161"/>
      <c r="NJ68" s="160"/>
      <c r="NK68" s="131"/>
      <c r="NL68" s="131"/>
      <c r="NM68" s="131"/>
      <c r="NN68" s="169">
        <f t="shared" si="256"/>
        <v>0</v>
      </c>
      <c r="NO68" s="131"/>
      <c r="NP68" s="131"/>
      <c r="NQ68" s="131"/>
      <c r="NR68" s="131"/>
      <c r="NS68" s="161"/>
      <c r="NT68" s="160"/>
      <c r="NU68" s="131"/>
      <c r="NV68" s="131"/>
      <c r="NW68" s="131"/>
      <c r="NX68" s="169">
        <f t="shared" si="257"/>
        <v>0</v>
      </c>
      <c r="NY68" s="131"/>
      <c r="NZ68" s="131"/>
      <c r="OA68" s="131"/>
      <c r="OB68" s="131"/>
      <c r="OC68" s="161"/>
      <c r="OD68" s="160"/>
      <c r="OE68" s="131"/>
      <c r="OF68" s="131"/>
      <c r="OG68" s="131"/>
      <c r="OH68" s="169">
        <f t="shared" si="258"/>
        <v>0</v>
      </c>
      <c r="OI68" s="131"/>
      <c r="OJ68" s="131"/>
      <c r="OK68" s="131"/>
      <c r="OL68" s="131"/>
      <c r="OM68" s="161"/>
      <c r="ON68" s="160"/>
      <c r="OO68" s="131"/>
      <c r="OP68" s="131"/>
      <c r="OQ68" s="131"/>
      <c r="OR68" s="169">
        <f t="shared" si="259"/>
        <v>0</v>
      </c>
      <c r="OS68" s="131"/>
      <c r="OT68" s="131"/>
      <c r="OU68" s="131"/>
      <c r="OV68" s="131"/>
      <c r="OW68" s="161"/>
      <c r="OX68" s="160"/>
      <c r="OY68" s="131"/>
      <c r="OZ68" s="131"/>
      <c r="PA68" s="131"/>
      <c r="PB68" s="169">
        <f t="shared" si="260"/>
        <v>0</v>
      </c>
      <c r="PC68" s="131"/>
      <c r="PD68" s="131"/>
      <c r="PE68" s="131"/>
      <c r="PF68" s="131"/>
      <c r="PG68" s="161"/>
      <c r="PH68" s="160"/>
      <c r="PI68" s="131"/>
      <c r="PJ68" s="131"/>
      <c r="PK68" s="131"/>
      <c r="PL68" s="169">
        <f t="shared" si="261"/>
        <v>0</v>
      </c>
      <c r="PM68" s="131"/>
      <c r="PN68" s="131"/>
      <c r="PO68" s="131"/>
      <c r="PP68" s="131"/>
      <c r="PQ68" s="161"/>
      <c r="PR68" s="160"/>
      <c r="PS68" s="131"/>
      <c r="PT68" s="131"/>
      <c r="PU68" s="131"/>
      <c r="PV68" s="169">
        <f t="shared" si="262"/>
        <v>0</v>
      </c>
      <c r="PW68" s="131"/>
      <c r="PX68" s="131"/>
      <c r="PY68" s="131"/>
      <c r="PZ68" s="131"/>
      <c r="QA68" s="161"/>
      <c r="QB68" s="160"/>
      <c r="QC68" s="131"/>
      <c r="QD68" s="131"/>
      <c r="QE68" s="131"/>
      <c r="QF68" s="169">
        <f t="shared" si="263"/>
        <v>0</v>
      </c>
      <c r="QG68" s="131"/>
      <c r="QH68" s="131"/>
      <c r="QI68" s="131"/>
      <c r="QJ68" s="131"/>
      <c r="QK68" s="161"/>
      <c r="QL68" s="270"/>
      <c r="QM68" s="270"/>
      <c r="QN68" s="270"/>
      <c r="QO68" s="284">
        <f t="shared" si="150"/>
        <v>0</v>
      </c>
      <c r="QP68" s="284">
        <f t="shared" si="151"/>
        <v>149</v>
      </c>
      <c r="QQ68" s="284">
        <f t="shared" si="152"/>
        <v>0</v>
      </c>
      <c r="QR68" s="284">
        <f t="shared" si="153"/>
        <v>0</v>
      </c>
      <c r="QS68" s="291">
        <f t="shared" si="264"/>
        <v>149</v>
      </c>
      <c r="QT68" s="291">
        <f t="shared" si="265"/>
        <v>0</v>
      </c>
      <c r="QU68" s="284">
        <f t="shared" si="228"/>
        <v>0</v>
      </c>
      <c r="QV68" s="290">
        <f t="shared" si="229"/>
        <v>149</v>
      </c>
      <c r="QW68" s="285">
        <f t="shared" si="155"/>
        <v>149</v>
      </c>
      <c r="QX68" s="285">
        <f t="shared" si="156"/>
        <v>0</v>
      </c>
      <c r="QY68" s="285">
        <f t="shared" si="157"/>
        <v>0</v>
      </c>
      <c r="QZ68" s="285">
        <f t="shared" si="158"/>
        <v>0</v>
      </c>
      <c r="RA68" s="285">
        <f t="shared" si="159"/>
        <v>0</v>
      </c>
      <c r="RB68" s="295">
        <f t="shared" si="160"/>
        <v>0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A1:DN62"/>
  <sheetViews>
    <sheetView zoomScale="112" zoomScaleNormal="112" topLeftCell="A4" workbookViewId="0">
      <pane xSplit="2" topLeftCell="C1" activePane="topRight" state="frozen"/>
      <selection/>
      <selection pane="topRight" activeCell="A11" sqref="A11"/>
    </sheetView>
  </sheetViews>
  <sheetFormatPr defaultColWidth="9.13888888888889" defaultRowHeight="14.4"/>
  <cols>
    <col min="1" max="1" width="17.5740740740741" customWidth="1"/>
    <col min="2" max="2" width="20" customWidth="1"/>
    <col min="3" max="3" width="17.4259259259259" style="5" customWidth="1"/>
    <col min="4" max="4" width="12.5740740740741" customWidth="1"/>
    <col min="5" max="5" width="7.42592592592593" customWidth="1"/>
    <col min="6" max="7" width="7.13888888888889" customWidth="1"/>
    <col min="8" max="11" width="8.57407407407407" customWidth="1"/>
    <col min="12" max="13" width="7.13888888888889" customWidth="1"/>
    <col min="14" max="14" width="12.5740740740741" customWidth="1"/>
    <col min="15" max="23" width="7.13888888888889" customWidth="1"/>
    <col min="24" max="24" width="12.5740740740741" customWidth="1"/>
    <col min="25" max="33" width="7.13888888888889" customWidth="1"/>
    <col min="34" max="34" width="12.5740740740741" customWidth="1"/>
    <col min="35" max="43" width="7.13888888888889" customWidth="1"/>
    <col min="44" max="44" width="12.5740740740741" customWidth="1"/>
    <col min="45" max="53" width="7.13888888888889" customWidth="1"/>
    <col min="54" max="54" width="12.5740740740741" customWidth="1"/>
    <col min="55" max="63" width="7.13888888888889" customWidth="1"/>
    <col min="64" max="64" width="12.5740740740741" customWidth="1"/>
    <col min="65" max="73" width="7.13888888888889" customWidth="1"/>
    <col min="74" max="74" width="12.5740740740741" customWidth="1"/>
    <col min="75" max="83" width="7.13888888888889" customWidth="1"/>
    <col min="84" max="84" width="12.5740740740741" customWidth="1"/>
    <col min="85" max="93" width="7.13888888888889" customWidth="1"/>
    <col min="94" max="94" width="12.5740740740741" customWidth="1"/>
    <col min="95" max="104" width="7.13888888888889" customWidth="1"/>
    <col min="105" max="105" width="12.5740740740741" customWidth="1"/>
    <col min="106" max="111" width="7.13888888888889" customWidth="1"/>
    <col min="112" max="112" width="12.5740740740741" customWidth="1"/>
    <col min="113" max="118" width="7.13888888888889" customWidth="1"/>
  </cols>
  <sheetData>
    <row r="1" ht="15" customHeight="1"/>
    <row r="2" spans="1:49">
      <c r="A2" s="6" t="s">
        <v>184</v>
      </c>
      <c r="B2" s="6"/>
      <c r="C2" s="7"/>
      <c r="AW2" s="8"/>
    </row>
    <row r="3" spans="1:11">
      <c r="A3" s="6" t="s">
        <v>185</v>
      </c>
      <c r="B3" s="6"/>
      <c r="C3" s="7"/>
      <c r="H3" s="8"/>
      <c r="I3" s="8"/>
      <c r="J3" s="8"/>
      <c r="K3" s="8"/>
    </row>
    <row r="4" spans="45:46">
      <c r="AS4" s="8"/>
      <c r="AT4" s="8"/>
    </row>
    <row r="5" ht="15.15"/>
    <row r="6" s="1" customFormat="1" ht="18.75" spans="3:118">
      <c r="C6" s="9"/>
      <c r="D6" s="10"/>
      <c r="E6" s="11"/>
      <c r="F6" s="12"/>
      <c r="G6" s="12" t="s">
        <v>186</v>
      </c>
      <c r="H6" s="13">
        <v>19</v>
      </c>
      <c r="I6" s="13"/>
      <c r="J6" s="13"/>
      <c r="K6" s="13"/>
      <c r="L6" s="13"/>
      <c r="M6" s="57"/>
      <c r="N6" s="10"/>
      <c r="O6" s="13"/>
      <c r="P6" s="13"/>
      <c r="Q6" s="13" t="s">
        <v>187</v>
      </c>
      <c r="R6" s="13">
        <v>19</v>
      </c>
      <c r="S6" s="13"/>
      <c r="T6" s="13"/>
      <c r="U6" s="13"/>
      <c r="V6" s="13"/>
      <c r="W6" s="13"/>
      <c r="X6" s="10"/>
      <c r="Y6" s="13"/>
      <c r="Z6" s="13"/>
      <c r="AA6" s="13" t="s">
        <v>188</v>
      </c>
      <c r="AB6" s="13">
        <v>19</v>
      </c>
      <c r="AC6" s="13"/>
      <c r="AD6" s="13"/>
      <c r="AE6" s="13"/>
      <c r="AF6" s="13"/>
      <c r="AG6" s="13"/>
      <c r="AH6" s="10"/>
      <c r="AI6" s="13"/>
      <c r="AJ6" s="13"/>
      <c r="AK6" s="13" t="s">
        <v>189</v>
      </c>
      <c r="AL6" s="13">
        <v>20</v>
      </c>
      <c r="AM6" s="13"/>
      <c r="AN6" s="13"/>
      <c r="AO6" s="13"/>
      <c r="AP6" s="13"/>
      <c r="AQ6" s="13"/>
      <c r="AR6" s="10"/>
      <c r="AS6" s="13"/>
      <c r="AT6" s="13"/>
      <c r="AU6" s="13" t="s">
        <v>190</v>
      </c>
      <c r="AV6" s="13">
        <v>20</v>
      </c>
      <c r="AW6" s="13"/>
      <c r="AX6" s="13"/>
      <c r="AY6" s="13"/>
      <c r="AZ6" s="13"/>
      <c r="BA6" s="13"/>
      <c r="BB6" s="10"/>
      <c r="BC6" s="13"/>
      <c r="BD6" s="13"/>
      <c r="BE6" s="13" t="s">
        <v>191</v>
      </c>
      <c r="BF6" s="13">
        <v>20</v>
      </c>
      <c r="BG6" s="13"/>
      <c r="BH6" s="13"/>
      <c r="BI6" s="13"/>
      <c r="BJ6" s="13"/>
      <c r="BK6" s="13"/>
      <c r="BL6" s="10"/>
      <c r="BM6" s="13"/>
      <c r="BN6" s="13"/>
      <c r="BO6" s="13" t="s">
        <v>192</v>
      </c>
      <c r="BP6" s="13">
        <v>20</v>
      </c>
      <c r="BQ6" s="13"/>
      <c r="BR6" s="13"/>
      <c r="BS6" s="13"/>
      <c r="BT6" s="13"/>
      <c r="BU6" s="13"/>
      <c r="BV6" s="10"/>
      <c r="BW6" s="13"/>
      <c r="BX6" s="13"/>
      <c r="BY6" s="13" t="s">
        <v>193</v>
      </c>
      <c r="BZ6" s="13">
        <v>20</v>
      </c>
      <c r="CA6" s="13"/>
      <c r="CB6" s="13"/>
      <c r="CC6" s="13"/>
      <c r="CD6" s="13"/>
      <c r="CE6" s="13"/>
      <c r="CF6" s="10"/>
      <c r="CG6" s="13"/>
      <c r="CH6" s="13"/>
      <c r="CI6" s="13" t="s">
        <v>194</v>
      </c>
      <c r="CJ6" s="13">
        <v>20</v>
      </c>
      <c r="CK6" s="13"/>
      <c r="CL6" s="13"/>
      <c r="CM6" s="13"/>
      <c r="CN6" s="13"/>
      <c r="CO6" s="13"/>
      <c r="CP6" s="10"/>
      <c r="CQ6" s="13"/>
      <c r="CR6" s="13"/>
      <c r="CS6" s="13" t="s">
        <v>195</v>
      </c>
      <c r="CT6" s="13">
        <v>20</v>
      </c>
      <c r="CU6" s="13"/>
      <c r="CV6" s="13"/>
      <c r="CW6" s="13"/>
      <c r="CX6" s="13"/>
      <c r="CY6" s="13"/>
      <c r="CZ6" s="13"/>
      <c r="DA6" s="10"/>
      <c r="DB6" s="13"/>
      <c r="DC6" s="13"/>
      <c r="DD6" s="13" t="s">
        <v>196</v>
      </c>
      <c r="DE6" s="13">
        <v>20</v>
      </c>
      <c r="DF6" s="13"/>
      <c r="DG6" s="13"/>
      <c r="DH6" s="10"/>
      <c r="DI6" s="13"/>
      <c r="DJ6" s="13"/>
      <c r="DK6" s="13" t="s">
        <v>197</v>
      </c>
      <c r="DL6" s="13">
        <v>20</v>
      </c>
      <c r="DM6" s="13"/>
      <c r="DN6" s="87"/>
    </row>
    <row r="7" s="2" customFormat="1" ht="29.55" spans="3:118">
      <c r="C7" s="14"/>
      <c r="D7" s="15" t="s">
        <v>198</v>
      </c>
      <c r="E7" s="16"/>
      <c r="F7" s="17" t="s">
        <v>199</v>
      </c>
      <c r="G7" s="17"/>
      <c r="H7" s="17"/>
      <c r="I7" s="17"/>
      <c r="J7" s="17"/>
      <c r="K7" s="17"/>
      <c r="L7" s="17"/>
      <c r="M7" s="58"/>
      <c r="N7" s="15" t="s">
        <v>198</v>
      </c>
      <c r="O7" s="17"/>
      <c r="P7" s="17" t="s">
        <v>199</v>
      </c>
      <c r="Q7" s="17"/>
      <c r="R7" s="17"/>
      <c r="S7" s="17"/>
      <c r="T7" s="17"/>
      <c r="U7" s="17"/>
      <c r="V7" s="17"/>
      <c r="W7" s="17"/>
      <c r="X7" s="15" t="s">
        <v>198</v>
      </c>
      <c r="Y7" s="17"/>
      <c r="Z7" s="17" t="s">
        <v>199</v>
      </c>
      <c r="AA7" s="17"/>
      <c r="AB7" s="17"/>
      <c r="AC7" s="17"/>
      <c r="AD7" s="17"/>
      <c r="AE7" s="17"/>
      <c r="AF7" s="17"/>
      <c r="AG7" s="17"/>
      <c r="AH7" s="15" t="s">
        <v>198</v>
      </c>
      <c r="AI7" s="17"/>
      <c r="AJ7" s="17" t="s">
        <v>199</v>
      </c>
      <c r="AK7" s="17"/>
      <c r="AL7" s="17"/>
      <c r="AM7" s="17"/>
      <c r="AN7" s="17"/>
      <c r="AO7" s="17"/>
      <c r="AP7" s="17"/>
      <c r="AQ7" s="17"/>
      <c r="AR7" s="15" t="s">
        <v>198</v>
      </c>
      <c r="AS7" s="17"/>
      <c r="AT7" s="17" t="s">
        <v>199</v>
      </c>
      <c r="AU7" s="17"/>
      <c r="AV7" s="17"/>
      <c r="AW7" s="17"/>
      <c r="AX7" s="17"/>
      <c r="AY7" s="17"/>
      <c r="AZ7" s="17"/>
      <c r="BA7" s="17"/>
      <c r="BB7" s="15" t="s">
        <v>198</v>
      </c>
      <c r="BC7" s="17"/>
      <c r="BD7" s="17" t="s">
        <v>199</v>
      </c>
      <c r="BE7" s="17"/>
      <c r="BF7" s="17"/>
      <c r="BG7" s="17"/>
      <c r="BH7" s="17"/>
      <c r="BI7" s="17"/>
      <c r="BJ7" s="17"/>
      <c r="BK7" s="17"/>
      <c r="BL7" s="15" t="s">
        <v>198</v>
      </c>
      <c r="BM7" s="17"/>
      <c r="BN7" s="17" t="s">
        <v>199</v>
      </c>
      <c r="BO7" s="17"/>
      <c r="BP7" s="17"/>
      <c r="BQ7" s="17"/>
      <c r="BR7" s="17"/>
      <c r="BS7" s="17"/>
      <c r="BT7" s="17"/>
      <c r="BU7" s="17"/>
      <c r="BV7" s="15" t="s">
        <v>198</v>
      </c>
      <c r="BW7" s="17"/>
      <c r="BX7" s="17" t="s">
        <v>199</v>
      </c>
      <c r="BY7" s="17"/>
      <c r="BZ7" s="17"/>
      <c r="CA7" s="17"/>
      <c r="CB7" s="17"/>
      <c r="CC7" s="17"/>
      <c r="CD7" s="17"/>
      <c r="CE7" s="17"/>
      <c r="CF7" s="15" t="s">
        <v>198</v>
      </c>
      <c r="CG7" s="17"/>
      <c r="CH7" s="17" t="s">
        <v>199</v>
      </c>
      <c r="CI7" s="17"/>
      <c r="CJ7" s="17"/>
      <c r="CK7" s="17"/>
      <c r="CL7" s="17"/>
      <c r="CM7" s="17"/>
      <c r="CN7" s="17"/>
      <c r="CO7" s="17"/>
      <c r="CP7" s="15" t="s">
        <v>198</v>
      </c>
      <c r="CQ7" s="17"/>
      <c r="CR7" s="17" t="s">
        <v>199</v>
      </c>
      <c r="CS7" s="17"/>
      <c r="CT7" s="17"/>
      <c r="CU7" s="17"/>
      <c r="CV7" s="17"/>
      <c r="CW7" s="17"/>
      <c r="CX7" s="17"/>
      <c r="CY7" s="17"/>
      <c r="CZ7" s="17"/>
      <c r="DA7" s="15" t="s">
        <v>198</v>
      </c>
      <c r="DB7" s="17"/>
      <c r="DC7" s="17" t="s">
        <v>199</v>
      </c>
      <c r="DD7" s="17"/>
      <c r="DE7" s="17"/>
      <c r="DF7" s="17"/>
      <c r="DG7" s="17"/>
      <c r="DH7" s="15" t="s">
        <v>198</v>
      </c>
      <c r="DI7" s="17"/>
      <c r="DJ7" s="17" t="s">
        <v>199</v>
      </c>
      <c r="DK7" s="17"/>
      <c r="DL7" s="17"/>
      <c r="DM7" s="17"/>
      <c r="DN7" s="88"/>
    </row>
    <row r="8" ht="36.75" spans="1:118">
      <c r="A8" s="18"/>
      <c r="B8" s="19"/>
      <c r="C8" s="20" t="s">
        <v>200</v>
      </c>
      <c r="D8" s="21"/>
      <c r="E8" s="22" t="s">
        <v>201</v>
      </c>
      <c r="F8" s="23" t="s">
        <v>202</v>
      </c>
      <c r="G8" s="23" t="s">
        <v>203</v>
      </c>
      <c r="H8" s="23" t="s">
        <v>204</v>
      </c>
      <c r="I8" s="23" t="s">
        <v>205</v>
      </c>
      <c r="J8" s="23" t="s">
        <v>206</v>
      </c>
      <c r="K8" s="23" t="s">
        <v>207</v>
      </c>
      <c r="L8" s="23" t="s">
        <v>208</v>
      </c>
      <c r="M8" s="59" t="s">
        <v>209</v>
      </c>
      <c r="N8" s="21"/>
      <c r="O8" s="60" t="s">
        <v>201</v>
      </c>
      <c r="P8" s="23" t="s">
        <v>202</v>
      </c>
      <c r="Q8" s="23" t="s">
        <v>203</v>
      </c>
      <c r="R8" s="23" t="s">
        <v>204</v>
      </c>
      <c r="S8" s="23" t="s">
        <v>205</v>
      </c>
      <c r="T8" s="75" t="s">
        <v>206</v>
      </c>
      <c r="U8" s="75" t="s">
        <v>207</v>
      </c>
      <c r="V8" s="75" t="s">
        <v>208</v>
      </c>
      <c r="W8" s="75" t="s">
        <v>209</v>
      </c>
      <c r="X8" s="21"/>
      <c r="Y8" s="60" t="s">
        <v>201</v>
      </c>
      <c r="Z8" s="23" t="s">
        <v>202</v>
      </c>
      <c r="AA8" s="23" t="s">
        <v>203</v>
      </c>
      <c r="AB8" s="23" t="s">
        <v>204</v>
      </c>
      <c r="AC8" s="23" t="s">
        <v>205</v>
      </c>
      <c r="AD8" s="75" t="s">
        <v>206</v>
      </c>
      <c r="AE8" s="75" t="s">
        <v>207</v>
      </c>
      <c r="AF8" s="75" t="s">
        <v>208</v>
      </c>
      <c r="AG8" s="75" t="s">
        <v>209</v>
      </c>
      <c r="AH8" s="21"/>
      <c r="AI8" s="60" t="s">
        <v>201</v>
      </c>
      <c r="AJ8" s="23" t="s">
        <v>202</v>
      </c>
      <c r="AK8" s="23" t="s">
        <v>203</v>
      </c>
      <c r="AL8" s="23" t="s">
        <v>204</v>
      </c>
      <c r="AM8" s="23" t="s">
        <v>205</v>
      </c>
      <c r="AN8" s="75" t="s">
        <v>206</v>
      </c>
      <c r="AO8" s="75" t="s">
        <v>207</v>
      </c>
      <c r="AP8" s="75" t="s">
        <v>208</v>
      </c>
      <c r="AQ8" s="75" t="s">
        <v>209</v>
      </c>
      <c r="AR8" s="21"/>
      <c r="AS8" s="60" t="s">
        <v>201</v>
      </c>
      <c r="AT8" s="23" t="s">
        <v>202</v>
      </c>
      <c r="AU8" s="23" t="s">
        <v>203</v>
      </c>
      <c r="AV8" s="23" t="s">
        <v>204</v>
      </c>
      <c r="AW8" s="23" t="s">
        <v>205</v>
      </c>
      <c r="AX8" s="75" t="s">
        <v>206</v>
      </c>
      <c r="AY8" s="75" t="s">
        <v>207</v>
      </c>
      <c r="AZ8" s="75" t="s">
        <v>208</v>
      </c>
      <c r="BA8" s="75" t="s">
        <v>209</v>
      </c>
      <c r="BB8" s="21"/>
      <c r="BC8" s="60" t="s">
        <v>201</v>
      </c>
      <c r="BD8" s="23" t="s">
        <v>202</v>
      </c>
      <c r="BE8" s="23" t="s">
        <v>203</v>
      </c>
      <c r="BF8" s="23" t="s">
        <v>204</v>
      </c>
      <c r="BG8" s="23" t="s">
        <v>205</v>
      </c>
      <c r="BH8" s="75" t="s">
        <v>206</v>
      </c>
      <c r="BI8" s="75" t="s">
        <v>207</v>
      </c>
      <c r="BJ8" s="75" t="s">
        <v>208</v>
      </c>
      <c r="BK8" s="75" t="s">
        <v>209</v>
      </c>
      <c r="BL8" s="21"/>
      <c r="BM8" s="60" t="s">
        <v>201</v>
      </c>
      <c r="BN8" s="23" t="s">
        <v>202</v>
      </c>
      <c r="BO8" s="23" t="s">
        <v>203</v>
      </c>
      <c r="BP8" s="23" t="s">
        <v>204</v>
      </c>
      <c r="BQ8" s="23" t="s">
        <v>205</v>
      </c>
      <c r="BR8" s="75" t="s">
        <v>206</v>
      </c>
      <c r="BS8" s="75" t="s">
        <v>207</v>
      </c>
      <c r="BT8" s="75" t="s">
        <v>208</v>
      </c>
      <c r="BU8" s="75" t="s">
        <v>209</v>
      </c>
      <c r="BV8" s="21"/>
      <c r="BW8" s="60" t="s">
        <v>201</v>
      </c>
      <c r="BX8" s="23" t="s">
        <v>202</v>
      </c>
      <c r="BY8" s="23" t="s">
        <v>203</v>
      </c>
      <c r="BZ8" s="23" t="s">
        <v>204</v>
      </c>
      <c r="CA8" s="23" t="s">
        <v>205</v>
      </c>
      <c r="CB8" s="75" t="s">
        <v>206</v>
      </c>
      <c r="CC8" s="75" t="s">
        <v>207</v>
      </c>
      <c r="CD8" s="75" t="s">
        <v>208</v>
      </c>
      <c r="CE8" s="75" t="s">
        <v>209</v>
      </c>
      <c r="CF8" s="21"/>
      <c r="CG8" s="60" t="s">
        <v>201</v>
      </c>
      <c r="CH8" s="23" t="s">
        <v>202</v>
      </c>
      <c r="CI8" s="23" t="s">
        <v>203</v>
      </c>
      <c r="CJ8" s="23" t="s">
        <v>204</v>
      </c>
      <c r="CK8" s="23" t="s">
        <v>205</v>
      </c>
      <c r="CL8" s="75" t="s">
        <v>206</v>
      </c>
      <c r="CM8" s="75" t="s">
        <v>207</v>
      </c>
      <c r="CN8" s="75" t="s">
        <v>208</v>
      </c>
      <c r="CO8" s="75" t="s">
        <v>209</v>
      </c>
      <c r="CP8" s="21"/>
      <c r="CQ8" s="60" t="s">
        <v>201</v>
      </c>
      <c r="CR8" s="23" t="s">
        <v>202</v>
      </c>
      <c r="CS8" s="23" t="s">
        <v>203</v>
      </c>
      <c r="CT8" s="23" t="s">
        <v>204</v>
      </c>
      <c r="CU8" s="23" t="s">
        <v>205</v>
      </c>
      <c r="CV8" s="75" t="s">
        <v>206</v>
      </c>
      <c r="CW8" s="75" t="s">
        <v>207</v>
      </c>
      <c r="CX8" s="75" t="s">
        <v>208</v>
      </c>
      <c r="CY8" s="75" t="s">
        <v>209</v>
      </c>
      <c r="CZ8" s="75" t="s">
        <v>209</v>
      </c>
      <c r="DA8" s="21"/>
      <c r="DB8" s="60" t="s">
        <v>201</v>
      </c>
      <c r="DC8" s="23" t="s">
        <v>202</v>
      </c>
      <c r="DD8" s="23" t="s">
        <v>210</v>
      </c>
      <c r="DE8" s="23" t="s">
        <v>204</v>
      </c>
      <c r="DF8" s="23" t="s">
        <v>211</v>
      </c>
      <c r="DG8" s="75" t="s">
        <v>209</v>
      </c>
      <c r="DH8" s="21"/>
      <c r="DI8" s="60" t="s">
        <v>201</v>
      </c>
      <c r="DJ8" s="23" t="s">
        <v>202</v>
      </c>
      <c r="DK8" s="23" t="s">
        <v>210</v>
      </c>
      <c r="DL8" s="23" t="s">
        <v>204</v>
      </c>
      <c r="DM8" s="23" t="s">
        <v>211</v>
      </c>
      <c r="DN8" s="23" t="s">
        <v>209</v>
      </c>
    </row>
    <row r="9" s="3" customFormat="1" ht="25.5" customHeight="1" spans="1:118">
      <c r="A9" s="24"/>
      <c r="B9" s="25" t="s">
        <v>175</v>
      </c>
      <c r="C9" s="26">
        <f>C11+C17+C24+C28+C35+C41+C44+C49+C52+C60+C31+C38+C20</f>
        <v>63146</v>
      </c>
      <c r="D9" s="27">
        <f>D11+D17+D24+D28+D35+D41+D44+D49+D52+D60+D31+D38+D20</f>
        <v>10568</v>
      </c>
      <c r="E9" s="28">
        <f>E11+E17+E24+E28+E35+E41+E44+E49+E52+E60+E31+E38</f>
        <v>3691</v>
      </c>
      <c r="F9" s="28">
        <f>F11+F17+F24+F28+F35+F41+F44+F49+F52+F60+F31+F38</f>
        <v>2474</v>
      </c>
      <c r="G9" s="28">
        <f>G11+G17+G24+G28+G35+G41+G44+G49+G52+G60+G31+G38</f>
        <v>1774</v>
      </c>
      <c r="H9" s="28">
        <f>H11+H17+H24+H28+H35+H41+H44+H49+H52+H60+H31+H38</f>
        <v>1213</v>
      </c>
      <c r="I9" s="28">
        <f>I11+I17+I24+I28+I35+I41+I44+I49+I52+I60+I31+I38</f>
        <v>621</v>
      </c>
      <c r="J9" s="28">
        <f t="shared" ref="J9:W9" si="0">J11+J17+J24+J28+J35+J41+J44+J49+J52+J60+J31+J38</f>
        <v>218</v>
      </c>
      <c r="K9" s="28">
        <f t="shared" si="0"/>
        <v>71</v>
      </c>
      <c r="L9" s="28">
        <f t="shared" si="0"/>
        <v>5</v>
      </c>
      <c r="M9" s="28">
        <f t="shared" si="0"/>
        <v>8</v>
      </c>
      <c r="N9" s="61">
        <f>N11+N17+N24+N28+N35+N41+N44+N49+N52+N60+N31+N38+N20</f>
        <v>11209</v>
      </c>
      <c r="O9" s="62">
        <f t="shared" si="0"/>
        <v>3532</v>
      </c>
      <c r="P9" s="62">
        <f t="shared" si="0"/>
        <v>2592</v>
      </c>
      <c r="Q9" s="62">
        <f t="shared" si="0"/>
        <v>2206</v>
      </c>
      <c r="R9" s="62">
        <f t="shared" si="0"/>
        <v>1396</v>
      </c>
      <c r="S9" s="62">
        <f t="shared" si="0"/>
        <v>620</v>
      </c>
      <c r="T9" s="62">
        <f t="shared" si="0"/>
        <v>241</v>
      </c>
      <c r="U9" s="62">
        <f t="shared" si="0"/>
        <v>84</v>
      </c>
      <c r="V9" s="62">
        <f t="shared" si="0"/>
        <v>15</v>
      </c>
      <c r="W9" s="62">
        <f t="shared" si="0"/>
        <v>6</v>
      </c>
      <c r="X9" s="27">
        <f>X11+X17+X24+X28+X35+X41+X44+X49+X52+X60+X31+X38+X20</f>
        <v>8271</v>
      </c>
      <c r="Y9" s="62">
        <f t="shared" ref="Y9:AG9" si="1">Y11+Y17+Y24+Y28+Y35+Y41+Y44+Y49+Y52+Y60</f>
        <v>1858</v>
      </c>
      <c r="Z9" s="62">
        <f t="shared" si="1"/>
        <v>1756</v>
      </c>
      <c r="AA9" s="62">
        <f t="shared" si="1"/>
        <v>1636</v>
      </c>
      <c r="AB9" s="62">
        <f t="shared" si="1"/>
        <v>972</v>
      </c>
      <c r="AC9" s="62">
        <f t="shared" si="1"/>
        <v>498</v>
      </c>
      <c r="AD9" s="62">
        <f t="shared" si="1"/>
        <v>177</v>
      </c>
      <c r="AE9" s="62">
        <f t="shared" si="1"/>
        <v>52</v>
      </c>
      <c r="AF9" s="62">
        <f t="shared" si="1"/>
        <v>11</v>
      </c>
      <c r="AG9" s="62">
        <f t="shared" si="1"/>
        <v>4</v>
      </c>
      <c r="AH9" s="61">
        <f>AH11+AH17+AH24+AH28+AH35+AH41+AH44+AH49+AH52+AH60+AH31+AH38+AH20</f>
        <v>9351</v>
      </c>
      <c r="AI9" s="82">
        <f t="shared" ref="AI9:AO9" si="2">AI11+AI17+AI24+AI28+AI35+AI41+AI44+AI49+AI52+AI60+AI31+AI38+AI20</f>
        <v>2463</v>
      </c>
      <c r="AJ9" s="82">
        <f t="shared" si="2"/>
        <v>2285</v>
      </c>
      <c r="AK9" s="82">
        <f t="shared" si="2"/>
        <v>2128</v>
      </c>
      <c r="AL9" s="82">
        <f t="shared" si="2"/>
        <v>1247</v>
      </c>
      <c r="AM9" s="82">
        <f t="shared" si="2"/>
        <v>788</v>
      </c>
      <c r="AN9" s="82">
        <f t="shared" si="2"/>
        <v>291</v>
      </c>
      <c r="AO9" s="82">
        <f t="shared" si="2"/>
        <v>107</v>
      </c>
      <c r="AP9" s="82">
        <f>AP11+AP17+AP24+AP28+AP35+AP41+AP44+AP49+AP52+AP60+AP38+AP20</f>
        <v>27</v>
      </c>
      <c r="AQ9" s="82">
        <f>AQ11+AQ17+AQ24+AQ28+AQ35+AQ41+AQ44+AQ49+AQ52+AQ60+AQ38+AQ20</f>
        <v>13</v>
      </c>
      <c r="AR9" s="27">
        <f>AS9+AT9+AU9+AV9+AW9+BA9+AX9+AY9+AZ9</f>
        <v>11196</v>
      </c>
      <c r="AS9" s="82">
        <f t="shared" ref="AS9:AY9" si="3">AS11+AS17+AS24+AS28+AS35+AS41+AS44+AS49+AS52+AS60+AS31+AS38+AS20</f>
        <v>3616</v>
      </c>
      <c r="AT9" s="82">
        <f t="shared" si="3"/>
        <v>2724</v>
      </c>
      <c r="AU9" s="82">
        <f t="shared" si="3"/>
        <v>2346</v>
      </c>
      <c r="AV9" s="82">
        <f t="shared" si="3"/>
        <v>1372</v>
      </c>
      <c r="AW9" s="82">
        <f t="shared" si="3"/>
        <v>733</v>
      </c>
      <c r="AX9" s="82">
        <f t="shared" si="3"/>
        <v>255</v>
      </c>
      <c r="AY9" s="82">
        <f t="shared" si="3"/>
        <v>101</v>
      </c>
      <c r="AZ9" s="82">
        <f>AZ11+AZ17+AZ24+AZ28+AZ35+AZ41+AZ44+AZ49+AZ52+AZ60+AZ38+AZ20</f>
        <v>32</v>
      </c>
      <c r="BA9" s="82">
        <f>BA11+BA17+BA24+BA28+BA35+BA41+BA44+BA49+BA52+BA60+BA38+BA20</f>
        <v>17</v>
      </c>
      <c r="BB9" s="61">
        <f>BC9+BD9+BE9+BF9+BG9+BK9+BH9+BI9+BJ9</f>
        <v>9891</v>
      </c>
      <c r="BC9" s="62">
        <f>BC11+BC17+BC24+BC28+BC35+BC41+BC44+BC49+BC52+BC60+BC20+BC31+BC38</f>
        <v>3788</v>
      </c>
      <c r="BD9" s="83">
        <f t="shared" ref="BD9:BK9" si="4">BD11+BD17+BD24+BD28+BD35+BD41+BD44+BD49+BD52+BD60+BD20+BD31+BD38</f>
        <v>2402</v>
      </c>
      <c r="BE9" s="83">
        <f t="shared" si="4"/>
        <v>1901</v>
      </c>
      <c r="BF9" s="83">
        <f t="shared" si="4"/>
        <v>997</v>
      </c>
      <c r="BG9" s="83">
        <f t="shared" si="4"/>
        <v>538</v>
      </c>
      <c r="BH9" s="83">
        <f t="shared" si="4"/>
        <v>179</v>
      </c>
      <c r="BI9" s="83">
        <f t="shared" si="4"/>
        <v>67</v>
      </c>
      <c r="BJ9" s="83">
        <f t="shared" si="4"/>
        <v>12</v>
      </c>
      <c r="BK9" s="84">
        <f t="shared" si="4"/>
        <v>7</v>
      </c>
      <c r="BL9" s="61">
        <f>BM9+BN9+BO9+BP9+BQ9+BU9+BR9+BS9+BT9</f>
        <v>15</v>
      </c>
      <c r="BM9" s="62">
        <f>BM11+BM17+BM24+BM28+BM35+BM41+BM44+BM49+BM52+BM60+BM20+BM31+BM38</f>
        <v>0</v>
      </c>
      <c r="BN9" s="83">
        <f t="shared" ref="BN9:BU9" si="5">BN11+BN17+BN24+BN28+BN35+BN41+BN44+BN49+BN52+BN60+BN20+BN31+BN38</f>
        <v>3</v>
      </c>
      <c r="BO9" s="83">
        <f t="shared" si="5"/>
        <v>8</v>
      </c>
      <c r="BP9" s="83">
        <f t="shared" si="5"/>
        <v>3</v>
      </c>
      <c r="BQ9" s="83">
        <f t="shared" si="5"/>
        <v>1</v>
      </c>
      <c r="BR9" s="83">
        <f t="shared" si="5"/>
        <v>0</v>
      </c>
      <c r="BS9" s="83">
        <f t="shared" si="5"/>
        <v>0</v>
      </c>
      <c r="BT9" s="83">
        <f t="shared" si="5"/>
        <v>0</v>
      </c>
      <c r="BU9" s="84">
        <f t="shared" si="5"/>
        <v>0</v>
      </c>
      <c r="BV9" s="61">
        <f>BW9+BX9+BY9+BZ9+CA9+CE9+CB9+CC9+CD9</f>
        <v>46</v>
      </c>
      <c r="BW9" s="62">
        <f>BW11+BW17+BW24+BW28+BW35+BW41+BW44+BW49+BW52+BW60+BW20+BW31+BW38</f>
        <v>4</v>
      </c>
      <c r="BX9" s="83">
        <f t="shared" ref="BX9:CE9" si="6">BX11+BX17+BX24+BX28+BX35+BX41+BX44+BX49+BX52+BX60+BX20+BX31+BX38</f>
        <v>6</v>
      </c>
      <c r="BY9" s="83">
        <f t="shared" si="6"/>
        <v>20</v>
      </c>
      <c r="BZ9" s="83">
        <f t="shared" si="6"/>
        <v>9</v>
      </c>
      <c r="CA9" s="83">
        <f t="shared" si="6"/>
        <v>1</v>
      </c>
      <c r="CB9" s="83">
        <f t="shared" si="6"/>
        <v>2</v>
      </c>
      <c r="CC9" s="83">
        <f t="shared" si="6"/>
        <v>4</v>
      </c>
      <c r="CD9" s="83">
        <f t="shared" si="6"/>
        <v>0</v>
      </c>
      <c r="CE9" s="83">
        <f t="shared" si="6"/>
        <v>0</v>
      </c>
      <c r="CF9" s="61">
        <f>CG9+CH9+CI9+CJ9+CK9+CL9+CM9+CN9+CO9</f>
        <v>82</v>
      </c>
      <c r="CG9" s="62">
        <f>CG11+CG17+CG24+CG28+CG35+CG41+CG44+CG49+CG52+CG60+CG20+CG31+CG38</f>
        <v>5</v>
      </c>
      <c r="CH9" s="83">
        <f t="shared" ref="CH9:CY9" si="7">CH11+CH17+CH24+CH28+CH35+CH41+CH44+CH49+CH52+CH60+CH20+CH31+CH38</f>
        <v>33</v>
      </c>
      <c r="CI9" s="83">
        <f t="shared" si="7"/>
        <v>17</v>
      </c>
      <c r="CJ9" s="83">
        <f t="shared" si="7"/>
        <v>17</v>
      </c>
      <c r="CK9" s="83">
        <f t="shared" si="7"/>
        <v>5</v>
      </c>
      <c r="CL9" s="83">
        <f t="shared" si="7"/>
        <v>2</v>
      </c>
      <c r="CM9" s="83">
        <f t="shared" si="7"/>
        <v>2</v>
      </c>
      <c r="CN9" s="83">
        <f t="shared" si="7"/>
        <v>1</v>
      </c>
      <c r="CO9" s="84">
        <f t="shared" si="7"/>
        <v>0</v>
      </c>
      <c r="CP9" s="61">
        <f>CQ9+CR9+CS9+CT9+CU9+CV9+CW9+CX9+CY9+CZ9</f>
        <v>1050</v>
      </c>
      <c r="CQ9" s="62">
        <f>CQ11+CQ17+CQ24+CQ28+CQ35+CQ41+CQ44+CQ49+CQ52+CQ60+CQ20+CQ31+CQ38</f>
        <v>0</v>
      </c>
      <c r="CR9" s="83">
        <f t="shared" si="7"/>
        <v>538</v>
      </c>
      <c r="CS9" s="83">
        <f t="shared" si="7"/>
        <v>266</v>
      </c>
      <c r="CT9" s="83">
        <f t="shared" si="7"/>
        <v>119</v>
      </c>
      <c r="CU9" s="83">
        <f t="shared" si="7"/>
        <v>70</v>
      </c>
      <c r="CV9" s="84">
        <f t="shared" si="7"/>
        <v>37</v>
      </c>
      <c r="CW9" s="84">
        <f t="shared" si="7"/>
        <v>13</v>
      </c>
      <c r="CX9" s="84">
        <f t="shared" si="7"/>
        <v>2</v>
      </c>
      <c r="CY9" s="84">
        <f t="shared" si="7"/>
        <v>5</v>
      </c>
      <c r="CZ9" s="84">
        <f>CZ11+CZ17+CZ24+CZ28+CZ35+CZ41+CZ44+CZ49+CZ52+CZ60</f>
        <v>0</v>
      </c>
      <c r="DA9" s="61" t="e">
        <f>DA11+#REF!+DA35+DA41+#REF!+#REF!+#REF!+DA24+#REF!+#REF!+DA17+DA28+DA44+#REF!+#REF!+#REF!+DA49+DA52+#REF!+#REF!+DA60</f>
        <v>#REF!</v>
      </c>
      <c r="DB9" s="62" t="e">
        <f>DB11+#REF!+DB35+DB41+#REF!+#REF!+#REF!+DB24+#REF!+#REF!+DB17+DB28+DB44+#REF!+#REF!+#REF!+DB49+DB52+#REF!+#REF!+DB60</f>
        <v>#REF!</v>
      </c>
      <c r="DC9" s="83" t="e">
        <f>DC11+#REF!+DC35+DC41+#REF!+#REF!+#REF!+DC24+#REF!+#REF!+DC17+DC28+DC44+#REF!+#REF!+#REF!+DC49+DC52+#REF!+#REF!+DC60</f>
        <v>#REF!</v>
      </c>
      <c r="DD9" s="83" t="e">
        <f>DD11+#REF!+DD35+DD41+#REF!+#REF!+#REF!+DD24+#REF!+#REF!+DD17+DD28+DD44+#REF!+#REF!+#REF!+DD49+DD52+#REF!+#REF!+DD60</f>
        <v>#REF!</v>
      </c>
      <c r="DE9" s="83" t="e">
        <f>DE11+#REF!+DE35+DE41+#REF!+#REF!+#REF!+DE24+#REF!+#REF!+DE17+DE28+DE44+#REF!+#REF!+#REF!+DE49+DE52+#REF!+#REF!+DE60</f>
        <v>#REF!</v>
      </c>
      <c r="DF9" s="83" t="e">
        <f>DF11+#REF!+DF35+DF41+#REF!+#REF!+#REF!+DF24+#REF!+#REF!+DF17+DF28+DF44+#REF!+#REF!+#REF!+DF49+DF52+#REF!+#REF!+DF60</f>
        <v>#REF!</v>
      </c>
      <c r="DG9" s="84" t="e">
        <f>DG11+#REF!+DG35+DG41+#REF!+#REF!+#REF!+DG24+#REF!+#REF!+DG17+DG28+DG44+#REF!+#REF!+#REF!+DG49+DG52+#REF!+#REF!+DG60</f>
        <v>#REF!</v>
      </c>
      <c r="DH9" s="61" t="e">
        <f>DH11+#REF!+DH35+DH41+#REF!+#REF!+#REF!+DH24+#REF!+#REF!+DH17+DH28+DH44+#REF!+#REF!+#REF!+DH49+DH52+#REF!+#REF!+DH60</f>
        <v>#REF!</v>
      </c>
      <c r="DI9" s="62" t="e">
        <f>DI11+#REF!+DI35+DI41+#REF!+#REF!+#REF!+DI24+#REF!+#REF!+DI17+DI28+DI44+#REF!+#REF!+#REF!+DI49+DI52+#REF!+#REF!+DI60</f>
        <v>#REF!</v>
      </c>
      <c r="DJ9" s="83" t="e">
        <f>DJ11+#REF!+DJ35+DJ41+#REF!+#REF!+#REF!+DJ24+#REF!+#REF!+DJ17+DJ28+DJ44+#REF!+#REF!+#REF!+DJ49+DJ52+#REF!+#REF!+DJ60</f>
        <v>#REF!</v>
      </c>
      <c r="DK9" s="83" t="e">
        <f>DK11+#REF!+DK35+DK41+#REF!+#REF!+#REF!+DK24+#REF!+#REF!+DK17+DK28+DK44+#REF!+#REF!+#REF!+DK49+DK52+#REF!+#REF!+DK60</f>
        <v>#REF!</v>
      </c>
      <c r="DL9" s="83" t="e">
        <f>DL11+#REF!+DL35+DL41+#REF!+#REF!+#REF!+DL24+#REF!+#REF!+DL17+DL28+DL44+#REF!+#REF!+#REF!+DL49+DL52+#REF!+#REF!+DL60</f>
        <v>#REF!</v>
      </c>
      <c r="DM9" s="83" t="e">
        <f>DM11+#REF!+DM35+DM41+#REF!+#REF!+#REF!+DM24+#REF!+#REF!+DM17+DM28+DM44+#REF!+#REF!+#REF!+DM49+DM52+#REF!+#REF!+DM60</f>
        <v>#REF!</v>
      </c>
      <c r="DN9" s="83" t="e">
        <f>DN11+#REF!+DN35+DN41+#REF!+#REF!+#REF!+DN24+#REF!+#REF!+DN17+DN28+DN44+#REF!+#REF!+#REF!+DN49+DN52+#REF!+#REF!+DN60</f>
        <v>#REF!</v>
      </c>
    </row>
    <row r="10" ht="18.75" spans="1:118">
      <c r="A10" s="29" t="s">
        <v>176</v>
      </c>
      <c r="B10" s="30"/>
      <c r="C10" s="31"/>
      <c r="D10" s="32"/>
      <c r="E10" s="33"/>
      <c r="F10" s="34"/>
      <c r="G10" s="34"/>
      <c r="H10" s="34"/>
      <c r="I10" s="34"/>
      <c r="J10" s="34"/>
      <c r="K10" s="34"/>
      <c r="L10" s="34"/>
      <c r="M10" s="63"/>
      <c r="N10" s="64"/>
      <c r="O10" s="65"/>
      <c r="P10" s="66"/>
      <c r="Q10" s="66"/>
      <c r="R10" s="66"/>
      <c r="S10" s="66"/>
      <c r="T10" s="76"/>
      <c r="U10" s="76"/>
      <c r="V10" s="76"/>
      <c r="W10" s="76"/>
      <c r="X10" s="64"/>
      <c r="Y10" s="65"/>
      <c r="Z10" s="66"/>
      <c r="AA10" s="66"/>
      <c r="AB10" s="66"/>
      <c r="AC10" s="66"/>
      <c r="AD10" s="76"/>
      <c r="AE10" s="76"/>
      <c r="AF10" s="76"/>
      <c r="AG10" s="76"/>
      <c r="AH10" s="64"/>
      <c r="AI10" s="65"/>
      <c r="AJ10" s="66"/>
      <c r="AK10" s="66"/>
      <c r="AL10" s="66"/>
      <c r="AM10" s="66"/>
      <c r="AN10" s="66"/>
      <c r="AO10" s="66"/>
      <c r="AP10" s="66"/>
      <c r="AQ10" s="76"/>
      <c r="AR10" s="64"/>
      <c r="AS10" s="65"/>
      <c r="AT10" s="66"/>
      <c r="AU10" s="66"/>
      <c r="AV10" s="66"/>
      <c r="AW10" s="66"/>
      <c r="AX10" s="76"/>
      <c r="AY10" s="76"/>
      <c r="AZ10" s="76"/>
      <c r="BA10" s="76"/>
      <c r="BB10" s="61"/>
      <c r="BC10" s="65"/>
      <c r="BD10" s="66"/>
      <c r="BE10" s="66"/>
      <c r="BF10" s="66"/>
      <c r="BG10" s="66"/>
      <c r="BH10" s="76"/>
      <c r="BI10" s="76"/>
      <c r="BJ10" s="76"/>
      <c r="BK10" s="76"/>
      <c r="BL10" s="64"/>
      <c r="BM10" s="65"/>
      <c r="BN10" s="66"/>
      <c r="BO10" s="66"/>
      <c r="BP10" s="66"/>
      <c r="BQ10" s="66"/>
      <c r="BR10" s="66"/>
      <c r="BS10" s="66"/>
      <c r="BT10" s="66"/>
      <c r="BU10" s="76"/>
      <c r="BV10" s="64"/>
      <c r="BW10" s="65"/>
      <c r="BX10" s="66"/>
      <c r="BY10" s="66"/>
      <c r="BZ10" s="66"/>
      <c r="CA10" s="66"/>
      <c r="CB10" s="66"/>
      <c r="CC10" s="66"/>
      <c r="CD10" s="66"/>
      <c r="CE10" s="76"/>
      <c r="CF10" s="64"/>
      <c r="CG10" s="65"/>
      <c r="CH10" s="66"/>
      <c r="CI10" s="66"/>
      <c r="CJ10" s="66"/>
      <c r="CK10" s="66"/>
      <c r="CL10" s="76"/>
      <c r="CM10" s="76"/>
      <c r="CN10" s="76"/>
      <c r="CO10" s="76"/>
      <c r="CP10" s="64"/>
      <c r="CQ10" s="65"/>
      <c r="CR10" s="66"/>
      <c r="CS10" s="66"/>
      <c r="CT10" s="66"/>
      <c r="CU10" s="66"/>
      <c r="CV10" s="76"/>
      <c r="CW10" s="76"/>
      <c r="CX10" s="76"/>
      <c r="CY10" s="76"/>
      <c r="CZ10" s="76"/>
      <c r="DA10" s="64"/>
      <c r="DB10" s="65"/>
      <c r="DC10" s="66"/>
      <c r="DD10" s="66"/>
      <c r="DE10" s="66"/>
      <c r="DF10" s="66"/>
      <c r="DG10" s="76"/>
      <c r="DH10" s="64"/>
      <c r="DI10" s="65"/>
      <c r="DJ10" s="66"/>
      <c r="DK10" s="66"/>
      <c r="DL10" s="66"/>
      <c r="DM10" s="66"/>
      <c r="DN10" s="66"/>
    </row>
    <row r="11" s="2" customFormat="1" ht="18.75" spans="1:118">
      <c r="A11" s="35" t="s">
        <v>82</v>
      </c>
      <c r="B11" s="36"/>
      <c r="C11" s="37">
        <f>C12+C13+C14+C15+C16</f>
        <v>4724</v>
      </c>
      <c r="D11" s="37">
        <f>E11+F11+G11+H11+I11+J11+K11+L11+M11</f>
        <v>640</v>
      </c>
      <c r="E11" s="37">
        <f t="shared" ref="E11:AG11" si="8">E12+E13+E14+E15+E16</f>
        <v>285</v>
      </c>
      <c r="F11" s="37">
        <f t="shared" si="8"/>
        <v>151</v>
      </c>
      <c r="G11" s="37">
        <f t="shared" si="8"/>
        <v>99</v>
      </c>
      <c r="H11" s="37">
        <f t="shared" si="8"/>
        <v>63</v>
      </c>
      <c r="I11" s="37">
        <f t="shared" si="8"/>
        <v>23</v>
      </c>
      <c r="J11" s="37">
        <f t="shared" si="8"/>
        <v>10</v>
      </c>
      <c r="K11" s="37">
        <f t="shared" si="8"/>
        <v>7</v>
      </c>
      <c r="L11" s="37">
        <f t="shared" si="8"/>
        <v>1</v>
      </c>
      <c r="M11" s="37">
        <f t="shared" si="8"/>
        <v>1</v>
      </c>
      <c r="N11" s="48">
        <f t="shared" ref="N11:N16" si="9">O11+P11+Q11+R11+S11+T11+U11+V11+W11</f>
        <v>904</v>
      </c>
      <c r="O11" s="48">
        <f t="shared" si="8"/>
        <v>375</v>
      </c>
      <c r="P11" s="48">
        <f t="shared" si="8"/>
        <v>218</v>
      </c>
      <c r="Q11" s="48">
        <f t="shared" si="8"/>
        <v>147</v>
      </c>
      <c r="R11" s="48">
        <f t="shared" si="8"/>
        <v>93</v>
      </c>
      <c r="S11" s="48">
        <f t="shared" si="8"/>
        <v>38</v>
      </c>
      <c r="T11" s="48">
        <f t="shared" si="8"/>
        <v>23</v>
      </c>
      <c r="U11" s="48">
        <f t="shared" si="8"/>
        <v>10</v>
      </c>
      <c r="V11" s="48">
        <f t="shared" si="8"/>
        <v>0</v>
      </c>
      <c r="W11" s="48">
        <f t="shared" si="8"/>
        <v>0</v>
      </c>
      <c r="X11" s="48">
        <f t="shared" ref="X11:X16" si="10">Y11+Z11+AA11+AB11+AC11+AD11+AE11+AF11+AG11</f>
        <v>645</v>
      </c>
      <c r="Y11" s="68">
        <f t="shared" si="8"/>
        <v>287</v>
      </c>
      <c r="Z11" s="69">
        <f t="shared" si="8"/>
        <v>138</v>
      </c>
      <c r="AA11" s="69">
        <f t="shared" si="8"/>
        <v>87</v>
      </c>
      <c r="AB11" s="69">
        <f t="shared" si="8"/>
        <v>57</v>
      </c>
      <c r="AC11" s="69">
        <f t="shared" si="8"/>
        <v>29</v>
      </c>
      <c r="AD11" s="77">
        <f t="shared" si="8"/>
        <v>32</v>
      </c>
      <c r="AE11" s="77">
        <f t="shared" si="8"/>
        <v>14</v>
      </c>
      <c r="AF11" s="77">
        <f t="shared" si="8"/>
        <v>0</v>
      </c>
      <c r="AG11" s="77">
        <f t="shared" si="8"/>
        <v>1</v>
      </c>
      <c r="AH11" s="48">
        <f t="shared" ref="AH11:AH16" si="11">AI11+AJ11+AK11+AL11+AM11+AN11+AO11+AP11+AQ11</f>
        <v>637</v>
      </c>
      <c r="AI11" s="68">
        <f t="shared" ref="AI11:BA11" si="12">AI12+AI13+AI14+AI15+AI16</f>
        <v>279</v>
      </c>
      <c r="AJ11" s="68">
        <f t="shared" si="12"/>
        <v>121</v>
      </c>
      <c r="AK11" s="68">
        <f t="shared" si="12"/>
        <v>104</v>
      </c>
      <c r="AL11" s="68">
        <f t="shared" si="12"/>
        <v>65</v>
      </c>
      <c r="AM11" s="68">
        <f t="shared" si="12"/>
        <v>28</v>
      </c>
      <c r="AN11" s="68">
        <f t="shared" si="12"/>
        <v>18</v>
      </c>
      <c r="AO11" s="68">
        <f t="shared" si="12"/>
        <v>17</v>
      </c>
      <c r="AP11" s="68">
        <f t="shared" si="12"/>
        <v>4</v>
      </c>
      <c r="AQ11" s="68">
        <f t="shared" si="12"/>
        <v>1</v>
      </c>
      <c r="AR11" s="48">
        <f>AS11+AT11+AU11+AV11+AW11+AX11+AY11+AZ11+BA11</f>
        <v>984</v>
      </c>
      <c r="AS11" s="68">
        <f t="shared" si="12"/>
        <v>461</v>
      </c>
      <c r="AT11" s="68">
        <f t="shared" si="12"/>
        <v>152</v>
      </c>
      <c r="AU11" s="68">
        <f t="shared" si="12"/>
        <v>144</v>
      </c>
      <c r="AV11" s="68">
        <f t="shared" si="12"/>
        <v>105</v>
      </c>
      <c r="AW11" s="68">
        <f t="shared" si="12"/>
        <v>57</v>
      </c>
      <c r="AX11" s="68">
        <f t="shared" si="12"/>
        <v>34</v>
      </c>
      <c r="AY11" s="68">
        <f t="shared" si="12"/>
        <v>18</v>
      </c>
      <c r="AZ11" s="68">
        <f t="shared" si="12"/>
        <v>12</v>
      </c>
      <c r="BA11" s="68">
        <f t="shared" si="12"/>
        <v>1</v>
      </c>
      <c r="BB11" s="61">
        <f t="shared" ref="BB11:BB62" si="13">BC11+BD11+BE11+BF11+BG11+BK11+BH11+BI11+BJ11</f>
        <v>827</v>
      </c>
      <c r="BC11" s="68">
        <f>BC12+BC13+BC14+BC15+BC16</f>
        <v>453</v>
      </c>
      <c r="BD11" s="68">
        <f t="shared" ref="BD11:BK11" si="14">BD12+BD13+BD14+BD15+BD16</f>
        <v>100</v>
      </c>
      <c r="BE11" s="68">
        <f t="shared" si="14"/>
        <v>107</v>
      </c>
      <c r="BF11" s="68">
        <f t="shared" si="14"/>
        <v>91</v>
      </c>
      <c r="BG11" s="68">
        <f t="shared" si="14"/>
        <v>47</v>
      </c>
      <c r="BH11" s="68">
        <f t="shared" si="14"/>
        <v>16</v>
      </c>
      <c r="BI11" s="68">
        <f t="shared" si="14"/>
        <v>10</v>
      </c>
      <c r="BJ11" s="68">
        <f t="shared" si="14"/>
        <v>2</v>
      </c>
      <c r="BK11" s="68">
        <f t="shared" si="14"/>
        <v>1</v>
      </c>
      <c r="BL11" s="48">
        <f>BM11+BN11+BO11+BP11+BQ11+BR11+BS11+BT11+BU11</f>
        <v>0</v>
      </c>
      <c r="BM11" s="68">
        <f>BM12+BM13+BM14+BM15+BM16</f>
        <v>0</v>
      </c>
      <c r="BN11" s="68">
        <f t="shared" ref="BN11:BU11" si="15">BN12+BN13+BN14+BN15+BN16</f>
        <v>0</v>
      </c>
      <c r="BO11" s="68">
        <f t="shared" si="15"/>
        <v>0</v>
      </c>
      <c r="BP11" s="68">
        <f t="shared" si="15"/>
        <v>0</v>
      </c>
      <c r="BQ11" s="68">
        <f t="shared" si="15"/>
        <v>0</v>
      </c>
      <c r="BR11" s="68">
        <f t="shared" si="15"/>
        <v>0</v>
      </c>
      <c r="BS11" s="68">
        <f t="shared" si="15"/>
        <v>0</v>
      </c>
      <c r="BT11" s="68">
        <f t="shared" si="15"/>
        <v>0</v>
      </c>
      <c r="BU11" s="68">
        <f t="shared" si="15"/>
        <v>0</v>
      </c>
      <c r="BV11" s="48">
        <f>BW11+BX11+BY11+BZ11+CA11+CB11+CC11+CD11+CE11</f>
        <v>0</v>
      </c>
      <c r="BW11" s="68">
        <f>BW12+BW13+BW14+BW15+BW16</f>
        <v>0</v>
      </c>
      <c r="BX11" s="68">
        <f t="shared" ref="BX11:CE11" si="16">BX12+BX13+BX14+BX15+BX16</f>
        <v>0</v>
      </c>
      <c r="BY11" s="68">
        <f t="shared" si="16"/>
        <v>0</v>
      </c>
      <c r="BZ11" s="68">
        <f t="shared" si="16"/>
        <v>0</v>
      </c>
      <c r="CA11" s="68">
        <f t="shared" si="16"/>
        <v>0</v>
      </c>
      <c r="CB11" s="68">
        <f t="shared" si="16"/>
        <v>0</v>
      </c>
      <c r="CC11" s="68">
        <f t="shared" si="16"/>
        <v>0</v>
      </c>
      <c r="CD11" s="68">
        <f t="shared" si="16"/>
        <v>0</v>
      </c>
      <c r="CE11" s="68">
        <f t="shared" si="16"/>
        <v>0</v>
      </c>
      <c r="CF11" s="48">
        <f t="shared" ref="CF11:CF22" si="17">CG11+CH11+CI11+CJ11+CK11+CO11+CP11+CQ11+CR11</f>
        <v>54</v>
      </c>
      <c r="CG11" s="68">
        <f>CG12+CG13+CG14+CG15+CG16</f>
        <v>0</v>
      </c>
      <c r="CH11" s="68">
        <f t="shared" ref="CH11:CP11" si="18">CH12+CH13+CH14+CH15+CH16</f>
        <v>2</v>
      </c>
      <c r="CI11" s="68">
        <f t="shared" si="18"/>
        <v>2</v>
      </c>
      <c r="CJ11" s="68">
        <f t="shared" si="18"/>
        <v>5</v>
      </c>
      <c r="CK11" s="68">
        <f t="shared" si="18"/>
        <v>0</v>
      </c>
      <c r="CL11" s="68">
        <f t="shared" si="18"/>
        <v>0</v>
      </c>
      <c r="CM11" s="68">
        <f t="shared" si="18"/>
        <v>0</v>
      </c>
      <c r="CN11" s="68">
        <f t="shared" si="18"/>
        <v>0</v>
      </c>
      <c r="CO11" s="68">
        <f t="shared" si="18"/>
        <v>0</v>
      </c>
      <c r="CP11" s="48">
        <f t="shared" si="18"/>
        <v>33</v>
      </c>
      <c r="CQ11" s="68"/>
      <c r="CR11" s="69">
        <f>CR12+CR14+CR15+CR16</f>
        <v>12</v>
      </c>
      <c r="CS11" s="69">
        <f t="shared" ref="CS11:CZ11" si="19">CS12+CS14+CS15+CS16</f>
        <v>17</v>
      </c>
      <c r="CT11" s="69">
        <f t="shared" si="19"/>
        <v>2</v>
      </c>
      <c r="CU11" s="69">
        <f t="shared" si="19"/>
        <v>0</v>
      </c>
      <c r="CV11" s="69">
        <f t="shared" si="19"/>
        <v>1</v>
      </c>
      <c r="CW11" s="69">
        <f t="shared" si="19"/>
        <v>0</v>
      </c>
      <c r="CX11" s="69">
        <f t="shared" si="19"/>
        <v>0</v>
      </c>
      <c r="CY11" s="69">
        <f t="shared" si="19"/>
        <v>1</v>
      </c>
      <c r="CZ11" s="69">
        <f t="shared" si="19"/>
        <v>0</v>
      </c>
      <c r="DA11" s="48"/>
      <c r="DB11" s="68"/>
      <c r="DC11" s="69"/>
      <c r="DD11" s="69"/>
      <c r="DE11" s="69"/>
      <c r="DF11" s="69"/>
      <c r="DG11" s="77"/>
      <c r="DH11" s="48"/>
      <c r="DI11" s="68"/>
      <c r="DJ11" s="69"/>
      <c r="DK11" s="69"/>
      <c r="DL11" s="69"/>
      <c r="DM11" s="69"/>
      <c r="DN11" s="69"/>
    </row>
    <row r="12" s="4" customFormat="1" ht="18.75" spans="1:118">
      <c r="A12" s="38"/>
      <c r="B12" s="39" t="s">
        <v>84</v>
      </c>
      <c r="C12" s="40">
        <f t="shared" ref="C12:C21" si="20">D12+N12+X12+AH12+AR12+BB12+BL12+BV12+CF12+CP12+DA12+DH12</f>
        <v>940</v>
      </c>
      <c r="D12" s="41">
        <f t="shared" ref="D12:D19" si="21">E12+F12+G12+H12+L12+M12+I12+J12+K12</f>
        <v>133</v>
      </c>
      <c r="E12" s="42">
        <v>87</v>
      </c>
      <c r="F12" s="43">
        <v>28</v>
      </c>
      <c r="G12" s="43">
        <v>8</v>
      </c>
      <c r="H12" s="43">
        <v>1</v>
      </c>
      <c r="I12" s="43">
        <v>3</v>
      </c>
      <c r="J12" s="43">
        <v>4</v>
      </c>
      <c r="K12" s="43">
        <v>2</v>
      </c>
      <c r="L12" s="43">
        <v>0</v>
      </c>
      <c r="M12" s="67">
        <v>0</v>
      </c>
      <c r="N12" s="48">
        <f t="shared" si="9"/>
        <v>190</v>
      </c>
      <c r="O12" s="50">
        <v>103</v>
      </c>
      <c r="P12" s="43">
        <v>47</v>
      </c>
      <c r="Q12" s="43">
        <v>19</v>
      </c>
      <c r="R12" s="43">
        <v>12</v>
      </c>
      <c r="S12" s="43">
        <v>3</v>
      </c>
      <c r="T12" s="71">
        <v>2</v>
      </c>
      <c r="U12" s="71">
        <v>4</v>
      </c>
      <c r="V12" s="71">
        <v>0</v>
      </c>
      <c r="W12" s="71">
        <v>0</v>
      </c>
      <c r="X12" s="41">
        <f t="shared" si="10"/>
        <v>120</v>
      </c>
      <c r="Y12" s="50">
        <v>73</v>
      </c>
      <c r="Z12" s="43">
        <v>21</v>
      </c>
      <c r="AA12" s="43">
        <v>10</v>
      </c>
      <c r="AB12" s="43">
        <v>7</v>
      </c>
      <c r="AC12" s="43">
        <v>2</v>
      </c>
      <c r="AD12" s="71">
        <v>3</v>
      </c>
      <c r="AE12" s="71">
        <v>3</v>
      </c>
      <c r="AF12" s="71">
        <v>0</v>
      </c>
      <c r="AG12" s="71">
        <v>1</v>
      </c>
      <c r="AH12" s="48">
        <f t="shared" si="11"/>
        <v>124</v>
      </c>
      <c r="AI12" s="50">
        <v>61</v>
      </c>
      <c r="AJ12" s="43">
        <v>30</v>
      </c>
      <c r="AK12" s="43">
        <v>18</v>
      </c>
      <c r="AL12" s="43">
        <v>4</v>
      </c>
      <c r="AM12" s="43">
        <v>4</v>
      </c>
      <c r="AN12" s="43">
        <v>3</v>
      </c>
      <c r="AO12" s="43">
        <v>4</v>
      </c>
      <c r="AP12" s="43">
        <v>0</v>
      </c>
      <c r="AQ12" s="71">
        <v>0</v>
      </c>
      <c r="AR12" s="48">
        <f t="shared" ref="AR12:AR62" si="22">AS12+AT12+AU12+AV12+AW12+AX12+AY12+AZ12+BA12</f>
        <v>210</v>
      </c>
      <c r="AS12" s="50">
        <v>100</v>
      </c>
      <c r="AT12" s="43">
        <v>38</v>
      </c>
      <c r="AU12" s="43">
        <v>23</v>
      </c>
      <c r="AV12" s="43">
        <v>17</v>
      </c>
      <c r="AW12" s="43">
        <v>13</v>
      </c>
      <c r="AX12" s="71">
        <v>9</v>
      </c>
      <c r="AY12" s="71">
        <v>6</v>
      </c>
      <c r="AZ12" s="71">
        <v>3</v>
      </c>
      <c r="BA12" s="71">
        <v>1</v>
      </c>
      <c r="BB12" s="61">
        <f t="shared" si="13"/>
        <v>143</v>
      </c>
      <c r="BC12" s="50">
        <v>77</v>
      </c>
      <c r="BD12" s="43">
        <v>15</v>
      </c>
      <c r="BE12" s="43">
        <v>13</v>
      </c>
      <c r="BF12" s="43">
        <v>20</v>
      </c>
      <c r="BG12" s="43">
        <v>8</v>
      </c>
      <c r="BH12" s="71">
        <v>5</v>
      </c>
      <c r="BI12" s="71">
        <v>3</v>
      </c>
      <c r="BJ12" s="71">
        <v>1</v>
      </c>
      <c r="BK12" s="71">
        <v>1</v>
      </c>
      <c r="BL12" s="48"/>
      <c r="BM12" s="50">
        <v>0</v>
      </c>
      <c r="BN12" s="50">
        <v>0</v>
      </c>
      <c r="BO12" s="50">
        <v>0</v>
      </c>
      <c r="BP12" s="50">
        <v>0</v>
      </c>
      <c r="BQ12" s="50">
        <v>0</v>
      </c>
      <c r="BR12" s="50">
        <v>0</v>
      </c>
      <c r="BS12" s="43">
        <v>0</v>
      </c>
      <c r="BT12" s="43">
        <v>0</v>
      </c>
      <c r="BU12" s="71">
        <v>0</v>
      </c>
      <c r="BV12" s="48">
        <f t="shared" ref="BV12:BV24" si="23">BW12+BX12+BY12+BZ12+CA12+CB12+CC12+CD12+CE12</f>
        <v>0</v>
      </c>
      <c r="BW12" s="50">
        <v>0</v>
      </c>
      <c r="BX12" s="43">
        <v>0</v>
      </c>
      <c r="BY12" s="43">
        <v>0</v>
      </c>
      <c r="BZ12" s="43">
        <v>0</v>
      </c>
      <c r="CA12" s="43">
        <v>0</v>
      </c>
      <c r="CB12" s="43">
        <v>0</v>
      </c>
      <c r="CC12" s="43">
        <v>0</v>
      </c>
      <c r="CD12" s="43">
        <v>0</v>
      </c>
      <c r="CE12" s="71">
        <v>0</v>
      </c>
      <c r="CF12" s="41">
        <f t="shared" si="17"/>
        <v>12</v>
      </c>
      <c r="CG12" s="50">
        <v>0</v>
      </c>
      <c r="CH12" s="43">
        <v>1</v>
      </c>
      <c r="CI12" s="43">
        <v>0</v>
      </c>
      <c r="CJ12" s="43">
        <v>0</v>
      </c>
      <c r="CK12" s="43">
        <v>0</v>
      </c>
      <c r="CL12" s="71">
        <v>0</v>
      </c>
      <c r="CM12" s="71">
        <v>0</v>
      </c>
      <c r="CN12" s="71">
        <v>0</v>
      </c>
      <c r="CO12" s="71">
        <v>0</v>
      </c>
      <c r="CP12" s="48">
        <v>8</v>
      </c>
      <c r="CQ12" s="50">
        <v>0</v>
      </c>
      <c r="CR12" s="43">
        <v>3</v>
      </c>
      <c r="CS12" s="43">
        <v>4</v>
      </c>
      <c r="CT12" s="43">
        <v>0</v>
      </c>
      <c r="CU12" s="43">
        <v>0</v>
      </c>
      <c r="CV12" s="71">
        <v>0</v>
      </c>
      <c r="CW12" s="71">
        <v>0</v>
      </c>
      <c r="CX12" s="71">
        <v>0</v>
      </c>
      <c r="CY12" s="71">
        <v>1</v>
      </c>
      <c r="CZ12" s="71"/>
      <c r="DA12" s="41"/>
      <c r="DB12" s="50"/>
      <c r="DC12" s="43"/>
      <c r="DD12" s="43"/>
      <c r="DE12" s="43"/>
      <c r="DF12" s="43"/>
      <c r="DG12" s="71"/>
      <c r="DH12" s="41"/>
      <c r="DI12" s="50"/>
      <c r="DJ12" s="43"/>
      <c r="DK12" s="43"/>
      <c r="DL12" s="43"/>
      <c r="DM12" s="43"/>
      <c r="DN12" s="43"/>
    </row>
    <row r="13" s="4" customFormat="1" ht="18.75" spans="1:118">
      <c r="A13" s="38"/>
      <c r="B13" s="39" t="s">
        <v>85</v>
      </c>
      <c r="C13" s="40">
        <f t="shared" si="20"/>
        <v>1034</v>
      </c>
      <c r="D13" s="41">
        <f t="shared" si="21"/>
        <v>148</v>
      </c>
      <c r="E13" s="42">
        <v>88</v>
      </c>
      <c r="F13" s="43">
        <v>29</v>
      </c>
      <c r="G13" s="43">
        <v>14</v>
      </c>
      <c r="H13" s="43">
        <v>6</v>
      </c>
      <c r="I13" s="43">
        <v>3</v>
      </c>
      <c r="J13" s="43">
        <v>5</v>
      </c>
      <c r="K13" s="43">
        <v>3</v>
      </c>
      <c r="L13" s="43">
        <v>0</v>
      </c>
      <c r="M13" s="67">
        <v>0</v>
      </c>
      <c r="N13" s="48">
        <f t="shared" si="9"/>
        <v>180</v>
      </c>
      <c r="O13" s="50">
        <v>69</v>
      </c>
      <c r="P13" s="43">
        <v>41</v>
      </c>
      <c r="Q13" s="43">
        <v>26</v>
      </c>
      <c r="R13" s="43">
        <v>20</v>
      </c>
      <c r="S13" s="43">
        <v>12</v>
      </c>
      <c r="T13" s="71">
        <v>10</v>
      </c>
      <c r="U13" s="71">
        <v>2</v>
      </c>
      <c r="V13" s="71">
        <v>0</v>
      </c>
      <c r="W13" s="71">
        <v>0</v>
      </c>
      <c r="X13" s="41">
        <f t="shared" si="10"/>
        <v>153</v>
      </c>
      <c r="Y13" s="50">
        <v>81</v>
      </c>
      <c r="Z13" s="43">
        <v>18</v>
      </c>
      <c r="AA13" s="43">
        <v>12</v>
      </c>
      <c r="AB13" s="43">
        <v>8</v>
      </c>
      <c r="AC13" s="43">
        <v>10</v>
      </c>
      <c r="AD13" s="71">
        <v>15</v>
      </c>
      <c r="AE13" s="71">
        <v>9</v>
      </c>
      <c r="AF13" s="71">
        <v>0</v>
      </c>
      <c r="AG13" s="71">
        <v>0</v>
      </c>
      <c r="AH13" s="48">
        <f t="shared" si="11"/>
        <v>161</v>
      </c>
      <c r="AI13" s="50">
        <v>74</v>
      </c>
      <c r="AJ13" s="43">
        <v>29</v>
      </c>
      <c r="AK13" s="43">
        <v>22</v>
      </c>
      <c r="AL13" s="43">
        <v>17</v>
      </c>
      <c r="AM13" s="43">
        <v>6</v>
      </c>
      <c r="AN13" s="43">
        <v>7</v>
      </c>
      <c r="AO13" s="43">
        <v>3</v>
      </c>
      <c r="AP13" s="43">
        <v>3</v>
      </c>
      <c r="AQ13" s="71">
        <v>0</v>
      </c>
      <c r="AR13" s="48">
        <f t="shared" si="22"/>
        <v>203</v>
      </c>
      <c r="AS13" s="50">
        <v>81</v>
      </c>
      <c r="AT13" s="43">
        <v>32</v>
      </c>
      <c r="AU13" s="43">
        <v>40</v>
      </c>
      <c r="AV13" s="43">
        <v>28</v>
      </c>
      <c r="AW13" s="43">
        <v>12</v>
      </c>
      <c r="AX13" s="71">
        <v>6</v>
      </c>
      <c r="AY13" s="71">
        <v>4</v>
      </c>
      <c r="AZ13" s="71">
        <v>0</v>
      </c>
      <c r="BA13" s="71">
        <v>0</v>
      </c>
      <c r="BB13" s="61">
        <f t="shared" si="13"/>
        <v>184</v>
      </c>
      <c r="BC13" s="50">
        <v>55</v>
      </c>
      <c r="BD13" s="43">
        <v>31</v>
      </c>
      <c r="BE13" s="43">
        <v>35</v>
      </c>
      <c r="BF13" s="43">
        <v>37</v>
      </c>
      <c r="BG13" s="43">
        <v>16</v>
      </c>
      <c r="BH13" s="71">
        <v>4</v>
      </c>
      <c r="BI13" s="71">
        <v>5</v>
      </c>
      <c r="BJ13" s="71">
        <v>1</v>
      </c>
      <c r="BK13" s="71">
        <v>0</v>
      </c>
      <c r="BL13" s="48"/>
      <c r="BM13" s="50">
        <v>0</v>
      </c>
      <c r="BN13" s="50">
        <v>0</v>
      </c>
      <c r="BO13" s="50">
        <v>0</v>
      </c>
      <c r="BP13" s="50">
        <v>0</v>
      </c>
      <c r="BQ13" s="50">
        <v>0</v>
      </c>
      <c r="BR13" s="50">
        <v>0</v>
      </c>
      <c r="BS13" s="43">
        <v>0</v>
      </c>
      <c r="BT13" s="43">
        <v>0</v>
      </c>
      <c r="BU13" s="71">
        <v>0</v>
      </c>
      <c r="BV13" s="48">
        <f t="shared" si="23"/>
        <v>0</v>
      </c>
      <c r="BW13" s="50">
        <v>0</v>
      </c>
      <c r="BX13" s="43">
        <v>0</v>
      </c>
      <c r="BY13" s="43">
        <v>0</v>
      </c>
      <c r="BZ13" s="43">
        <v>0</v>
      </c>
      <c r="CA13" s="43">
        <v>0</v>
      </c>
      <c r="CB13" s="43">
        <v>0</v>
      </c>
      <c r="CC13" s="43">
        <v>0</v>
      </c>
      <c r="CD13" s="43">
        <v>0</v>
      </c>
      <c r="CE13" s="71">
        <v>0</v>
      </c>
      <c r="CF13" s="41">
        <f t="shared" si="17"/>
        <v>5</v>
      </c>
      <c r="CG13" s="50">
        <v>0</v>
      </c>
      <c r="CH13" s="43">
        <v>1</v>
      </c>
      <c r="CI13" s="43">
        <v>0</v>
      </c>
      <c r="CJ13" s="43">
        <v>4</v>
      </c>
      <c r="CK13" s="43">
        <v>0</v>
      </c>
      <c r="CL13" s="71">
        <v>0</v>
      </c>
      <c r="CM13" s="71">
        <v>0</v>
      </c>
      <c r="CN13" s="71">
        <v>0</v>
      </c>
      <c r="CO13" s="71">
        <v>0</v>
      </c>
      <c r="CP13" s="48">
        <f>CQ13+CR13+CS13+CT13+CU13+CZ13+DA13+DB13+DC13</f>
        <v>0</v>
      </c>
      <c r="CQ13" s="50"/>
      <c r="CR13" s="43"/>
      <c r="CS13" s="43"/>
      <c r="CT13" s="43"/>
      <c r="CU13" s="43"/>
      <c r="CV13" s="71"/>
      <c r="CW13" s="71"/>
      <c r="CX13" s="71"/>
      <c r="CY13" s="71"/>
      <c r="CZ13" s="71"/>
      <c r="DA13" s="41"/>
      <c r="DB13" s="50"/>
      <c r="DC13" s="43"/>
      <c r="DD13" s="43"/>
      <c r="DE13" s="43"/>
      <c r="DF13" s="43"/>
      <c r="DG13" s="71"/>
      <c r="DH13" s="41"/>
      <c r="DI13" s="50"/>
      <c r="DJ13" s="43"/>
      <c r="DK13" s="43"/>
      <c r="DL13" s="43"/>
      <c r="DM13" s="43"/>
      <c r="DN13" s="43"/>
    </row>
    <row r="14" s="4" customFormat="1" ht="18.75" spans="1:118">
      <c r="A14" s="38"/>
      <c r="B14" s="39" t="s">
        <v>86</v>
      </c>
      <c r="C14" s="40">
        <f t="shared" si="20"/>
        <v>1031</v>
      </c>
      <c r="D14" s="41">
        <f t="shared" si="21"/>
        <v>141</v>
      </c>
      <c r="E14" s="42">
        <v>59</v>
      </c>
      <c r="F14" s="43">
        <v>31</v>
      </c>
      <c r="G14" s="43">
        <v>21</v>
      </c>
      <c r="H14" s="43">
        <v>15</v>
      </c>
      <c r="I14" s="43">
        <v>11</v>
      </c>
      <c r="J14" s="43">
        <v>1</v>
      </c>
      <c r="K14" s="43">
        <v>2</v>
      </c>
      <c r="L14" s="43">
        <v>1</v>
      </c>
      <c r="M14" s="67">
        <v>0</v>
      </c>
      <c r="N14" s="48">
        <f t="shared" si="9"/>
        <v>206</v>
      </c>
      <c r="O14" s="50">
        <v>79</v>
      </c>
      <c r="P14" s="43">
        <v>43</v>
      </c>
      <c r="Q14" s="43">
        <v>41</v>
      </c>
      <c r="R14" s="43">
        <v>27</v>
      </c>
      <c r="S14" s="43">
        <v>8</v>
      </c>
      <c r="T14" s="71">
        <v>6</v>
      </c>
      <c r="U14" s="71">
        <v>2</v>
      </c>
      <c r="V14" s="71">
        <v>0</v>
      </c>
      <c r="W14" s="71">
        <v>0</v>
      </c>
      <c r="X14" s="41">
        <f t="shared" si="10"/>
        <v>121</v>
      </c>
      <c r="Y14" s="50">
        <v>64</v>
      </c>
      <c r="Z14" s="43">
        <v>25</v>
      </c>
      <c r="AA14" s="43">
        <v>15</v>
      </c>
      <c r="AB14" s="43">
        <v>7</v>
      </c>
      <c r="AC14" s="43">
        <v>3</v>
      </c>
      <c r="AD14" s="71">
        <v>6</v>
      </c>
      <c r="AE14" s="71">
        <v>1</v>
      </c>
      <c r="AF14" s="71">
        <v>0</v>
      </c>
      <c r="AG14" s="71">
        <v>0</v>
      </c>
      <c r="AH14" s="48">
        <f t="shared" si="11"/>
        <v>140</v>
      </c>
      <c r="AI14" s="50">
        <v>54</v>
      </c>
      <c r="AJ14" s="43">
        <v>23</v>
      </c>
      <c r="AK14" s="43">
        <v>21</v>
      </c>
      <c r="AL14" s="43">
        <v>21</v>
      </c>
      <c r="AM14" s="43">
        <v>7</v>
      </c>
      <c r="AN14" s="43">
        <v>6</v>
      </c>
      <c r="AO14" s="43">
        <v>6</v>
      </c>
      <c r="AP14" s="43">
        <v>1</v>
      </c>
      <c r="AQ14" s="71">
        <v>1</v>
      </c>
      <c r="AR14" s="48">
        <f t="shared" si="22"/>
        <v>208</v>
      </c>
      <c r="AS14" s="50">
        <v>77</v>
      </c>
      <c r="AT14" s="43">
        <v>33</v>
      </c>
      <c r="AU14" s="43">
        <v>38</v>
      </c>
      <c r="AV14" s="43">
        <v>26</v>
      </c>
      <c r="AW14" s="43">
        <v>17</v>
      </c>
      <c r="AX14" s="71">
        <v>10</v>
      </c>
      <c r="AY14" s="71">
        <v>5</v>
      </c>
      <c r="AZ14" s="71">
        <v>2</v>
      </c>
      <c r="BA14" s="71">
        <v>0</v>
      </c>
      <c r="BB14" s="61">
        <f t="shared" si="13"/>
        <v>192</v>
      </c>
      <c r="BC14" s="50">
        <v>122</v>
      </c>
      <c r="BD14" s="43">
        <v>19</v>
      </c>
      <c r="BE14" s="43">
        <v>18</v>
      </c>
      <c r="BF14" s="43">
        <v>16</v>
      </c>
      <c r="BG14" s="43">
        <v>12</v>
      </c>
      <c r="BH14" s="71">
        <v>4</v>
      </c>
      <c r="BI14" s="71">
        <v>1</v>
      </c>
      <c r="BJ14" s="71">
        <v>0</v>
      </c>
      <c r="BK14" s="71">
        <v>0</v>
      </c>
      <c r="BL14" s="48"/>
      <c r="BM14" s="50">
        <v>0</v>
      </c>
      <c r="BN14" s="50">
        <v>0</v>
      </c>
      <c r="BO14" s="50">
        <v>0</v>
      </c>
      <c r="BP14" s="50">
        <v>0</v>
      </c>
      <c r="BQ14" s="50">
        <v>0</v>
      </c>
      <c r="BR14" s="50">
        <v>0</v>
      </c>
      <c r="BS14" s="43">
        <v>0</v>
      </c>
      <c r="BT14" s="43">
        <v>0</v>
      </c>
      <c r="BU14" s="71">
        <v>0</v>
      </c>
      <c r="BV14" s="48">
        <f t="shared" si="23"/>
        <v>0</v>
      </c>
      <c r="BW14" s="50">
        <v>0</v>
      </c>
      <c r="BX14" s="43">
        <v>0</v>
      </c>
      <c r="BY14" s="43">
        <v>0</v>
      </c>
      <c r="BZ14" s="43">
        <v>0</v>
      </c>
      <c r="CA14" s="43">
        <v>0</v>
      </c>
      <c r="CB14" s="43">
        <v>0</v>
      </c>
      <c r="CC14" s="43">
        <v>0</v>
      </c>
      <c r="CD14" s="43">
        <v>0</v>
      </c>
      <c r="CE14" s="71">
        <v>0</v>
      </c>
      <c r="CF14" s="41">
        <f t="shared" si="17"/>
        <v>13</v>
      </c>
      <c r="CG14" s="50">
        <v>0</v>
      </c>
      <c r="CH14" s="43">
        <v>0</v>
      </c>
      <c r="CI14" s="43">
        <v>0</v>
      </c>
      <c r="CJ14" s="43">
        <v>0</v>
      </c>
      <c r="CK14" s="43">
        <v>0</v>
      </c>
      <c r="CL14" s="71">
        <v>0</v>
      </c>
      <c r="CM14" s="71">
        <v>0</v>
      </c>
      <c r="CN14" s="71">
        <v>0</v>
      </c>
      <c r="CO14" s="71">
        <v>0</v>
      </c>
      <c r="CP14" s="48">
        <v>10</v>
      </c>
      <c r="CQ14" s="50">
        <v>0</v>
      </c>
      <c r="CR14" s="43">
        <v>3</v>
      </c>
      <c r="CS14" s="43">
        <v>6</v>
      </c>
      <c r="CT14" s="43">
        <v>0</v>
      </c>
      <c r="CU14" s="43">
        <v>0</v>
      </c>
      <c r="CV14" s="71">
        <v>1</v>
      </c>
      <c r="CW14" s="71">
        <v>0</v>
      </c>
      <c r="CX14" s="71">
        <v>0</v>
      </c>
      <c r="CY14" s="71">
        <v>0</v>
      </c>
      <c r="CZ14" s="71"/>
      <c r="DA14" s="41"/>
      <c r="DB14" s="50"/>
      <c r="DC14" s="43"/>
      <c r="DD14" s="43"/>
      <c r="DE14" s="43"/>
      <c r="DF14" s="43"/>
      <c r="DG14" s="71"/>
      <c r="DH14" s="41"/>
      <c r="DI14" s="50"/>
      <c r="DJ14" s="43"/>
      <c r="DK14" s="43"/>
      <c r="DL14" s="43"/>
      <c r="DM14" s="43"/>
      <c r="DN14" s="43"/>
    </row>
    <row r="15" s="4" customFormat="1" ht="18.75" spans="1:118">
      <c r="A15" s="38"/>
      <c r="B15" s="39" t="s">
        <v>83</v>
      </c>
      <c r="C15" s="40">
        <f t="shared" si="20"/>
        <v>965</v>
      </c>
      <c r="D15" s="41">
        <f t="shared" si="21"/>
        <v>110</v>
      </c>
      <c r="E15" s="42">
        <v>40</v>
      </c>
      <c r="F15" s="43">
        <v>31</v>
      </c>
      <c r="G15" s="43">
        <v>16</v>
      </c>
      <c r="H15" s="43">
        <v>16</v>
      </c>
      <c r="I15" s="43">
        <v>6</v>
      </c>
      <c r="J15" s="43">
        <v>0</v>
      </c>
      <c r="K15" s="43">
        <v>0</v>
      </c>
      <c r="L15" s="43">
        <v>0</v>
      </c>
      <c r="M15" s="67">
        <v>1</v>
      </c>
      <c r="N15" s="48">
        <f t="shared" si="9"/>
        <v>176</v>
      </c>
      <c r="O15" s="50">
        <v>63</v>
      </c>
      <c r="P15" s="43">
        <v>34</v>
      </c>
      <c r="Q15" s="43">
        <v>31</v>
      </c>
      <c r="R15" s="43">
        <v>27</v>
      </c>
      <c r="S15" s="43">
        <v>14</v>
      </c>
      <c r="T15" s="71">
        <v>5</v>
      </c>
      <c r="U15" s="71">
        <v>2</v>
      </c>
      <c r="V15" s="71">
        <v>0</v>
      </c>
      <c r="W15" s="71">
        <v>0</v>
      </c>
      <c r="X15" s="41">
        <f t="shared" si="10"/>
        <v>150</v>
      </c>
      <c r="Y15" s="50">
        <v>34</v>
      </c>
      <c r="Z15" s="43">
        <v>40</v>
      </c>
      <c r="AA15" s="43">
        <v>25</v>
      </c>
      <c r="AB15" s="43">
        <v>31</v>
      </c>
      <c r="AC15" s="43">
        <v>12</v>
      </c>
      <c r="AD15" s="71">
        <v>8</v>
      </c>
      <c r="AE15" s="71">
        <v>0</v>
      </c>
      <c r="AF15" s="71">
        <v>0</v>
      </c>
      <c r="AG15" s="71">
        <v>0</v>
      </c>
      <c r="AH15" s="48">
        <f t="shared" si="11"/>
        <v>120</v>
      </c>
      <c r="AI15" s="50">
        <v>58</v>
      </c>
      <c r="AJ15" s="43">
        <v>17</v>
      </c>
      <c r="AK15" s="43">
        <v>19</v>
      </c>
      <c r="AL15" s="43">
        <v>13</v>
      </c>
      <c r="AM15" s="43">
        <v>8</v>
      </c>
      <c r="AN15" s="43">
        <v>2</v>
      </c>
      <c r="AO15" s="43">
        <v>3</v>
      </c>
      <c r="AP15" s="43">
        <v>0</v>
      </c>
      <c r="AQ15" s="71">
        <v>0</v>
      </c>
      <c r="AR15" s="48">
        <f t="shared" si="22"/>
        <v>233</v>
      </c>
      <c r="AS15" s="50">
        <v>81</v>
      </c>
      <c r="AT15" s="43">
        <v>45</v>
      </c>
      <c r="AU15" s="43">
        <v>40</v>
      </c>
      <c r="AV15" s="43">
        <v>33</v>
      </c>
      <c r="AW15" s="43">
        <v>15</v>
      </c>
      <c r="AX15" s="71">
        <v>9</v>
      </c>
      <c r="AY15" s="71">
        <v>3</v>
      </c>
      <c r="AZ15" s="71">
        <v>7</v>
      </c>
      <c r="BA15" s="71">
        <v>0</v>
      </c>
      <c r="BB15" s="61">
        <f t="shared" si="13"/>
        <v>168</v>
      </c>
      <c r="BC15" s="50">
        <v>99</v>
      </c>
      <c r="BD15" s="43">
        <v>16</v>
      </c>
      <c r="BE15" s="43">
        <v>28</v>
      </c>
      <c r="BF15" s="43">
        <v>13</v>
      </c>
      <c r="BG15" s="43">
        <v>9</v>
      </c>
      <c r="BH15" s="71">
        <v>2</v>
      </c>
      <c r="BI15" s="71">
        <v>1</v>
      </c>
      <c r="BJ15" s="71">
        <v>0</v>
      </c>
      <c r="BK15" s="71">
        <v>0</v>
      </c>
      <c r="BL15" s="48"/>
      <c r="BM15" s="50">
        <v>0</v>
      </c>
      <c r="BN15" s="50">
        <v>0</v>
      </c>
      <c r="BO15" s="50">
        <v>0</v>
      </c>
      <c r="BP15" s="50">
        <v>0</v>
      </c>
      <c r="BQ15" s="50">
        <v>0</v>
      </c>
      <c r="BR15" s="50">
        <v>0</v>
      </c>
      <c r="BS15" s="43">
        <v>0</v>
      </c>
      <c r="BT15" s="43">
        <v>0</v>
      </c>
      <c r="BU15" s="71">
        <v>0</v>
      </c>
      <c r="BV15" s="48">
        <f t="shared" si="23"/>
        <v>0</v>
      </c>
      <c r="BW15" s="50">
        <v>0</v>
      </c>
      <c r="BX15" s="43">
        <v>0</v>
      </c>
      <c r="BY15" s="43">
        <v>0</v>
      </c>
      <c r="BZ15" s="43">
        <v>0</v>
      </c>
      <c r="CA15" s="43">
        <v>0</v>
      </c>
      <c r="CB15" s="43">
        <v>0</v>
      </c>
      <c r="CC15" s="43">
        <v>0</v>
      </c>
      <c r="CD15" s="43">
        <v>0</v>
      </c>
      <c r="CE15" s="71">
        <v>0</v>
      </c>
      <c r="CF15" s="41">
        <f t="shared" si="17"/>
        <v>5</v>
      </c>
      <c r="CG15" s="50">
        <v>0</v>
      </c>
      <c r="CH15" s="43">
        <v>0</v>
      </c>
      <c r="CI15" s="43">
        <v>1</v>
      </c>
      <c r="CJ15" s="43">
        <v>0</v>
      </c>
      <c r="CK15" s="43">
        <v>0</v>
      </c>
      <c r="CL15" s="71">
        <v>0</v>
      </c>
      <c r="CM15" s="71">
        <v>0</v>
      </c>
      <c r="CN15" s="71">
        <v>0</v>
      </c>
      <c r="CO15" s="71">
        <v>0</v>
      </c>
      <c r="CP15" s="48">
        <f>CQ15+CR15+CS15+CT15+CU15+CZ15+DA15+DB15+DC15</f>
        <v>3</v>
      </c>
      <c r="CQ15" s="50">
        <v>0</v>
      </c>
      <c r="CR15" s="43">
        <v>1</v>
      </c>
      <c r="CS15" s="43">
        <v>1</v>
      </c>
      <c r="CT15" s="43">
        <v>1</v>
      </c>
      <c r="CU15" s="43">
        <v>0</v>
      </c>
      <c r="CV15" s="71">
        <v>0</v>
      </c>
      <c r="CW15" s="71">
        <v>0</v>
      </c>
      <c r="CX15" s="71">
        <v>0</v>
      </c>
      <c r="CY15" s="71">
        <v>0</v>
      </c>
      <c r="CZ15" s="71"/>
      <c r="DA15" s="41"/>
      <c r="DB15" s="50"/>
      <c r="DC15" s="43"/>
      <c r="DD15" s="43"/>
      <c r="DE15" s="43"/>
      <c r="DF15" s="43"/>
      <c r="DG15" s="71"/>
      <c r="DH15" s="41"/>
      <c r="DI15" s="50"/>
      <c r="DJ15" s="43"/>
      <c r="DK15" s="43"/>
      <c r="DL15" s="43"/>
      <c r="DM15" s="43"/>
      <c r="DN15" s="43"/>
    </row>
    <row r="16" s="4" customFormat="1" ht="18.75" spans="1:118">
      <c r="A16" s="44"/>
      <c r="B16" s="45" t="s">
        <v>87</v>
      </c>
      <c r="C16" s="46">
        <f t="shared" si="20"/>
        <v>754</v>
      </c>
      <c r="D16" s="41">
        <f t="shared" si="21"/>
        <v>108</v>
      </c>
      <c r="E16" s="42">
        <v>11</v>
      </c>
      <c r="F16" s="43">
        <v>32</v>
      </c>
      <c r="G16" s="43">
        <v>40</v>
      </c>
      <c r="H16" s="43">
        <v>25</v>
      </c>
      <c r="I16" s="43">
        <v>0</v>
      </c>
      <c r="J16" s="43">
        <v>0</v>
      </c>
      <c r="K16" s="43">
        <v>0</v>
      </c>
      <c r="L16" s="43">
        <v>0</v>
      </c>
      <c r="M16" s="67">
        <v>0</v>
      </c>
      <c r="N16" s="48">
        <f t="shared" si="9"/>
        <v>152</v>
      </c>
      <c r="O16" s="50">
        <v>61</v>
      </c>
      <c r="P16" s="43">
        <v>53</v>
      </c>
      <c r="Q16" s="43">
        <v>30</v>
      </c>
      <c r="R16" s="43">
        <v>7</v>
      </c>
      <c r="S16" s="43">
        <v>1</v>
      </c>
      <c r="T16" s="71">
        <v>0</v>
      </c>
      <c r="U16" s="71">
        <v>0</v>
      </c>
      <c r="V16" s="71">
        <v>0</v>
      </c>
      <c r="W16" s="71">
        <v>0</v>
      </c>
      <c r="X16" s="41">
        <f t="shared" si="10"/>
        <v>101</v>
      </c>
      <c r="Y16" s="50">
        <v>35</v>
      </c>
      <c r="Z16" s="43">
        <v>34</v>
      </c>
      <c r="AA16" s="43">
        <v>25</v>
      </c>
      <c r="AB16" s="43">
        <v>4</v>
      </c>
      <c r="AC16" s="43">
        <v>2</v>
      </c>
      <c r="AD16" s="71">
        <v>0</v>
      </c>
      <c r="AE16" s="71">
        <v>1</v>
      </c>
      <c r="AF16" s="71">
        <v>0</v>
      </c>
      <c r="AG16" s="71">
        <v>0</v>
      </c>
      <c r="AH16" s="48">
        <f t="shared" si="11"/>
        <v>92</v>
      </c>
      <c r="AI16" s="50">
        <v>32</v>
      </c>
      <c r="AJ16" s="43">
        <v>22</v>
      </c>
      <c r="AK16" s="43">
        <v>24</v>
      </c>
      <c r="AL16" s="43">
        <v>10</v>
      </c>
      <c r="AM16" s="43">
        <v>3</v>
      </c>
      <c r="AN16" s="43">
        <v>0</v>
      </c>
      <c r="AO16" s="43">
        <v>1</v>
      </c>
      <c r="AP16" s="43">
        <v>0</v>
      </c>
      <c r="AQ16" s="71">
        <v>0</v>
      </c>
      <c r="AR16" s="48">
        <f t="shared" si="22"/>
        <v>130</v>
      </c>
      <c r="AS16" s="50">
        <v>122</v>
      </c>
      <c r="AT16" s="43">
        <v>4</v>
      </c>
      <c r="AU16" s="43">
        <v>3</v>
      </c>
      <c r="AV16" s="43">
        <v>1</v>
      </c>
      <c r="AW16" s="43">
        <v>0</v>
      </c>
      <c r="AX16" s="71">
        <v>0</v>
      </c>
      <c r="AY16" s="71">
        <v>0</v>
      </c>
      <c r="AZ16" s="71">
        <v>0</v>
      </c>
      <c r="BA16" s="71">
        <v>0</v>
      </c>
      <c r="BB16" s="61">
        <f t="shared" si="13"/>
        <v>140</v>
      </c>
      <c r="BC16" s="50">
        <v>100</v>
      </c>
      <c r="BD16" s="43">
        <v>19</v>
      </c>
      <c r="BE16" s="43">
        <v>13</v>
      </c>
      <c r="BF16" s="43">
        <v>5</v>
      </c>
      <c r="BG16" s="43">
        <v>2</v>
      </c>
      <c r="BH16" s="71">
        <v>1</v>
      </c>
      <c r="BI16" s="71">
        <v>0</v>
      </c>
      <c r="BJ16" s="71">
        <v>0</v>
      </c>
      <c r="BK16" s="71">
        <v>0</v>
      </c>
      <c r="BL16" s="48"/>
      <c r="BM16" s="50">
        <v>0</v>
      </c>
      <c r="BN16" s="50">
        <v>0</v>
      </c>
      <c r="BO16" s="50">
        <v>0</v>
      </c>
      <c r="BP16" s="50">
        <v>0</v>
      </c>
      <c r="BQ16" s="50">
        <v>0</v>
      </c>
      <c r="BR16" s="50">
        <v>0</v>
      </c>
      <c r="BS16" s="43">
        <v>0</v>
      </c>
      <c r="BT16" s="43">
        <v>0</v>
      </c>
      <c r="BU16" s="71">
        <v>0</v>
      </c>
      <c r="BV16" s="48">
        <f t="shared" si="23"/>
        <v>0</v>
      </c>
      <c r="BW16" s="50">
        <v>0</v>
      </c>
      <c r="BX16" s="43">
        <v>0</v>
      </c>
      <c r="BY16" s="43">
        <v>0</v>
      </c>
      <c r="BZ16" s="43">
        <v>0</v>
      </c>
      <c r="CA16" s="43">
        <v>0</v>
      </c>
      <c r="CB16" s="43">
        <v>0</v>
      </c>
      <c r="CC16" s="43">
        <v>0</v>
      </c>
      <c r="CD16" s="43">
        <v>0</v>
      </c>
      <c r="CE16" s="71">
        <v>0</v>
      </c>
      <c r="CF16" s="41">
        <f t="shared" si="17"/>
        <v>19</v>
      </c>
      <c r="CG16" s="50">
        <v>0</v>
      </c>
      <c r="CH16" s="43">
        <v>0</v>
      </c>
      <c r="CI16" s="43">
        <v>1</v>
      </c>
      <c r="CJ16" s="43">
        <v>1</v>
      </c>
      <c r="CK16" s="43">
        <v>0</v>
      </c>
      <c r="CL16" s="71">
        <v>0</v>
      </c>
      <c r="CM16" s="71">
        <v>0</v>
      </c>
      <c r="CN16" s="71">
        <v>0</v>
      </c>
      <c r="CO16" s="71">
        <v>0</v>
      </c>
      <c r="CP16" s="48">
        <f>CQ16+CR16+CS16+CT16+CU16+CZ16+DA16+DB16+DC16</f>
        <v>12</v>
      </c>
      <c r="CQ16" s="50">
        <v>0</v>
      </c>
      <c r="CR16" s="43">
        <v>5</v>
      </c>
      <c r="CS16" s="43">
        <v>6</v>
      </c>
      <c r="CT16" s="43">
        <v>1</v>
      </c>
      <c r="CU16" s="43">
        <v>0</v>
      </c>
      <c r="CV16" s="71">
        <v>0</v>
      </c>
      <c r="CW16" s="71">
        <v>0</v>
      </c>
      <c r="CX16" s="71">
        <v>0</v>
      </c>
      <c r="CY16" s="71">
        <v>0</v>
      </c>
      <c r="CZ16" s="71"/>
      <c r="DA16" s="41"/>
      <c r="DB16" s="50"/>
      <c r="DC16" s="43"/>
      <c r="DD16" s="43"/>
      <c r="DE16" s="43"/>
      <c r="DF16" s="43"/>
      <c r="DG16" s="71"/>
      <c r="DH16" s="41"/>
      <c r="DI16" s="50"/>
      <c r="DJ16" s="43"/>
      <c r="DK16" s="43"/>
      <c r="DL16" s="43"/>
      <c r="DM16" s="43"/>
      <c r="DN16" s="43"/>
    </row>
    <row r="17" s="2" customFormat="1" ht="18.75" spans="1:118">
      <c r="A17" s="35" t="s">
        <v>88</v>
      </c>
      <c r="B17" s="36"/>
      <c r="C17" s="47">
        <f t="shared" si="20"/>
        <v>6081</v>
      </c>
      <c r="D17" s="48">
        <f t="shared" si="21"/>
        <v>1280</v>
      </c>
      <c r="E17" s="49">
        <f>E18+E19</f>
        <v>336</v>
      </c>
      <c r="F17" s="49">
        <f t="shared" ref="F17:M17" si="24">F18+F19</f>
        <v>384</v>
      </c>
      <c r="G17" s="49">
        <f t="shared" si="24"/>
        <v>284</v>
      </c>
      <c r="H17" s="49">
        <f t="shared" si="24"/>
        <v>182</v>
      </c>
      <c r="I17" s="49">
        <f t="shared" si="24"/>
        <v>73</v>
      </c>
      <c r="J17" s="49">
        <f t="shared" si="24"/>
        <v>17</v>
      </c>
      <c r="K17" s="49">
        <f t="shared" si="24"/>
        <v>4</v>
      </c>
      <c r="L17" s="49">
        <f t="shared" si="24"/>
        <v>0</v>
      </c>
      <c r="M17" s="49">
        <f t="shared" si="24"/>
        <v>0</v>
      </c>
      <c r="N17" s="48">
        <f>O17+P17+Q17+R17+V17+W17+S17+T17+U17</f>
        <v>1077</v>
      </c>
      <c r="O17" s="68">
        <f>O18+O19</f>
        <v>211</v>
      </c>
      <c r="P17" s="69">
        <f t="shared" ref="P17:W17" si="25">P18+P19</f>
        <v>267</v>
      </c>
      <c r="Q17" s="69">
        <f t="shared" si="25"/>
        <v>323</v>
      </c>
      <c r="R17" s="69">
        <f t="shared" si="25"/>
        <v>169</v>
      </c>
      <c r="S17" s="69">
        <f t="shared" si="25"/>
        <v>79</v>
      </c>
      <c r="T17" s="77">
        <f t="shared" si="25"/>
        <v>15</v>
      </c>
      <c r="U17" s="77">
        <f t="shared" si="25"/>
        <v>7</v>
      </c>
      <c r="V17" s="77">
        <f t="shared" si="25"/>
        <v>5</v>
      </c>
      <c r="W17" s="77">
        <f t="shared" si="25"/>
        <v>1</v>
      </c>
      <c r="X17" s="48">
        <f>Y17+Z17+AA17+AB17+AF17+AG17+AC17+AD17+AE17</f>
        <v>844</v>
      </c>
      <c r="Y17" s="68">
        <f>Y18+Y19</f>
        <v>101</v>
      </c>
      <c r="Z17" s="68">
        <f t="shared" ref="Z17:AG17" si="26">Z18+Z19</f>
        <v>225</v>
      </c>
      <c r="AA17" s="68">
        <f t="shared" si="26"/>
        <v>276</v>
      </c>
      <c r="AB17" s="68">
        <f t="shared" si="26"/>
        <v>164</v>
      </c>
      <c r="AC17" s="68">
        <f t="shared" si="26"/>
        <v>60</v>
      </c>
      <c r="AD17" s="68">
        <f t="shared" si="26"/>
        <v>6</v>
      </c>
      <c r="AE17" s="68">
        <f t="shared" si="26"/>
        <v>10</v>
      </c>
      <c r="AF17" s="68">
        <f t="shared" si="26"/>
        <v>1</v>
      </c>
      <c r="AG17" s="68">
        <f t="shared" si="26"/>
        <v>1</v>
      </c>
      <c r="AH17" s="48">
        <f t="shared" ref="AH17:AH22" si="27">SUM(AI17:AQ17)</f>
        <v>954</v>
      </c>
      <c r="AI17" s="68">
        <f>AI18+AI19</f>
        <v>107</v>
      </c>
      <c r="AJ17" s="68">
        <f t="shared" ref="AJ17:AQ17" si="28">AJ18+AJ19</f>
        <v>233</v>
      </c>
      <c r="AK17" s="68">
        <f t="shared" si="28"/>
        <v>286</v>
      </c>
      <c r="AL17" s="68">
        <f t="shared" si="28"/>
        <v>155</v>
      </c>
      <c r="AM17" s="68">
        <f t="shared" si="28"/>
        <v>124</v>
      </c>
      <c r="AN17" s="68">
        <f t="shared" si="28"/>
        <v>32</v>
      </c>
      <c r="AO17" s="68">
        <f t="shared" si="28"/>
        <v>10</v>
      </c>
      <c r="AP17" s="68">
        <f t="shared" si="28"/>
        <v>7</v>
      </c>
      <c r="AQ17" s="68">
        <f t="shared" si="28"/>
        <v>0</v>
      </c>
      <c r="AR17" s="48">
        <f t="shared" si="22"/>
        <v>1059</v>
      </c>
      <c r="AS17" s="68">
        <f>AS18+AS19</f>
        <v>160</v>
      </c>
      <c r="AT17" s="68">
        <f t="shared" ref="AT17:BA17" si="29">AT18+AT19</f>
        <v>256</v>
      </c>
      <c r="AU17" s="68">
        <f t="shared" si="29"/>
        <v>257</v>
      </c>
      <c r="AV17" s="68">
        <f t="shared" si="29"/>
        <v>196</v>
      </c>
      <c r="AW17" s="68">
        <f t="shared" si="29"/>
        <v>121</v>
      </c>
      <c r="AX17" s="68">
        <f t="shared" si="29"/>
        <v>48</v>
      </c>
      <c r="AY17" s="68">
        <f t="shared" si="29"/>
        <v>16</v>
      </c>
      <c r="AZ17" s="68">
        <f t="shared" si="29"/>
        <v>4</v>
      </c>
      <c r="BA17" s="68">
        <f t="shared" si="29"/>
        <v>1</v>
      </c>
      <c r="BB17" s="61">
        <f t="shared" si="13"/>
        <v>853</v>
      </c>
      <c r="BC17" s="68">
        <f>BC18+BC19</f>
        <v>158</v>
      </c>
      <c r="BD17" s="68">
        <f t="shared" ref="BD17:BK17" si="30">BD18+BD19</f>
        <v>210</v>
      </c>
      <c r="BE17" s="68">
        <f t="shared" si="30"/>
        <v>242</v>
      </c>
      <c r="BF17" s="68">
        <f t="shared" si="30"/>
        <v>117</v>
      </c>
      <c r="BG17" s="68">
        <f t="shared" si="30"/>
        <v>71</v>
      </c>
      <c r="BH17" s="68">
        <f t="shared" si="30"/>
        <v>43</v>
      </c>
      <c r="BI17" s="68">
        <f t="shared" si="30"/>
        <v>12</v>
      </c>
      <c r="BJ17" s="68">
        <f t="shared" si="30"/>
        <v>0</v>
      </c>
      <c r="BK17" s="68">
        <f t="shared" si="30"/>
        <v>0</v>
      </c>
      <c r="BL17" s="48"/>
      <c r="BM17" s="50">
        <v>0</v>
      </c>
      <c r="BN17" s="50">
        <v>0</v>
      </c>
      <c r="BO17" s="50">
        <v>0</v>
      </c>
      <c r="BP17" s="50">
        <v>0</v>
      </c>
      <c r="BQ17" s="50">
        <v>0</v>
      </c>
      <c r="BR17" s="50">
        <v>0</v>
      </c>
      <c r="BS17" s="43">
        <v>0</v>
      </c>
      <c r="BT17" s="43">
        <v>0</v>
      </c>
      <c r="BU17" s="71">
        <v>0</v>
      </c>
      <c r="BV17" s="48">
        <f t="shared" si="23"/>
        <v>0</v>
      </c>
      <c r="BW17" s="50">
        <v>0</v>
      </c>
      <c r="BX17" s="43">
        <v>0</v>
      </c>
      <c r="BY17" s="43">
        <v>0</v>
      </c>
      <c r="BZ17" s="43">
        <v>0</v>
      </c>
      <c r="CA17" s="43">
        <v>0</v>
      </c>
      <c r="CB17" s="43">
        <v>0</v>
      </c>
      <c r="CC17" s="43">
        <v>0</v>
      </c>
      <c r="CD17" s="43">
        <v>0</v>
      </c>
      <c r="CE17" s="71">
        <v>0</v>
      </c>
      <c r="CF17" s="48">
        <f t="shared" si="17"/>
        <v>9</v>
      </c>
      <c r="CG17" s="68">
        <f>CG18+CG19</f>
        <v>0</v>
      </c>
      <c r="CH17" s="68">
        <f t="shared" ref="CH17:CO17" si="31">CH18+CH19</f>
        <v>2</v>
      </c>
      <c r="CI17" s="68">
        <f t="shared" si="31"/>
        <v>1</v>
      </c>
      <c r="CJ17" s="68">
        <f t="shared" si="31"/>
        <v>1</v>
      </c>
      <c r="CK17" s="68">
        <f t="shared" si="31"/>
        <v>0</v>
      </c>
      <c r="CL17" s="68">
        <f t="shared" si="31"/>
        <v>0</v>
      </c>
      <c r="CM17" s="68">
        <f t="shared" si="31"/>
        <v>0</v>
      </c>
      <c r="CN17" s="68">
        <f t="shared" si="31"/>
        <v>0</v>
      </c>
      <c r="CO17" s="68">
        <f t="shared" si="31"/>
        <v>0</v>
      </c>
      <c r="CP17" s="48">
        <f>CQ17+CR17+CS17+CT17+CU17+CZ17+DA17+DB17+DC17</f>
        <v>5</v>
      </c>
      <c r="CQ17" s="68">
        <f>CQ19</f>
        <v>0</v>
      </c>
      <c r="CR17" s="68">
        <f t="shared" ref="CR17:CZ17" si="32">CR19</f>
        <v>0</v>
      </c>
      <c r="CS17" s="68">
        <f t="shared" si="32"/>
        <v>3</v>
      </c>
      <c r="CT17" s="68">
        <f t="shared" si="32"/>
        <v>1</v>
      </c>
      <c r="CU17" s="68">
        <f t="shared" si="32"/>
        <v>1</v>
      </c>
      <c r="CV17" s="68">
        <f t="shared" si="32"/>
        <v>0</v>
      </c>
      <c r="CW17" s="68">
        <f t="shared" si="32"/>
        <v>0</v>
      </c>
      <c r="CX17" s="68">
        <f t="shared" si="32"/>
        <v>0</v>
      </c>
      <c r="CY17" s="68">
        <f t="shared" si="32"/>
        <v>0</v>
      </c>
      <c r="CZ17" s="68">
        <f t="shared" si="32"/>
        <v>0</v>
      </c>
      <c r="DA17" s="48"/>
      <c r="DB17" s="68"/>
      <c r="DC17" s="69"/>
      <c r="DD17" s="69"/>
      <c r="DE17" s="69"/>
      <c r="DF17" s="69"/>
      <c r="DG17" s="77"/>
      <c r="DH17" s="48"/>
      <c r="DI17" s="68"/>
      <c r="DJ17" s="69"/>
      <c r="DK17" s="69"/>
      <c r="DL17" s="69"/>
      <c r="DM17" s="69"/>
      <c r="DN17" s="69"/>
    </row>
    <row r="18" s="4" customFormat="1" ht="18.75" spans="1:118">
      <c r="A18" s="38"/>
      <c r="B18" s="39" t="s">
        <v>89</v>
      </c>
      <c r="C18" s="40">
        <f t="shared" si="20"/>
        <v>3125</v>
      </c>
      <c r="D18" s="41">
        <f t="shared" si="21"/>
        <v>730</v>
      </c>
      <c r="E18" s="42">
        <v>182</v>
      </c>
      <c r="F18" s="43">
        <v>206</v>
      </c>
      <c r="G18" s="43">
        <v>147</v>
      </c>
      <c r="H18" s="43">
        <v>114</v>
      </c>
      <c r="I18" s="43">
        <v>63</v>
      </c>
      <c r="J18" s="43">
        <v>16</v>
      </c>
      <c r="K18" s="43">
        <v>2</v>
      </c>
      <c r="L18" s="43">
        <v>0</v>
      </c>
      <c r="M18" s="67">
        <v>0</v>
      </c>
      <c r="N18" s="41">
        <f>O18+P18+Q18+R18+V18+W18+S18+T18+U18</f>
        <v>549</v>
      </c>
      <c r="O18" s="50">
        <v>154</v>
      </c>
      <c r="P18" s="43">
        <v>120</v>
      </c>
      <c r="Q18" s="43">
        <v>127</v>
      </c>
      <c r="R18" s="43">
        <v>73</v>
      </c>
      <c r="S18" s="43">
        <v>49</v>
      </c>
      <c r="T18" s="71">
        <v>14</v>
      </c>
      <c r="U18" s="71">
        <v>7</v>
      </c>
      <c r="V18" s="71">
        <v>5</v>
      </c>
      <c r="W18" s="71">
        <v>0</v>
      </c>
      <c r="X18" s="41">
        <f>Y18+Z18+AA18+AB18+AF18+AG18+AC18+AD18+AE18</f>
        <v>362</v>
      </c>
      <c r="Y18" s="50">
        <v>64</v>
      </c>
      <c r="Z18" s="43">
        <v>83</v>
      </c>
      <c r="AA18" s="43">
        <v>97</v>
      </c>
      <c r="AB18" s="43">
        <v>71</v>
      </c>
      <c r="AC18" s="43">
        <v>31</v>
      </c>
      <c r="AD18" s="71">
        <v>6</v>
      </c>
      <c r="AE18" s="71">
        <v>8</v>
      </c>
      <c r="AF18" s="71">
        <v>1</v>
      </c>
      <c r="AG18" s="71">
        <v>1</v>
      </c>
      <c r="AH18" s="48">
        <f t="shared" si="27"/>
        <v>488</v>
      </c>
      <c r="AI18" s="50">
        <v>42</v>
      </c>
      <c r="AJ18" s="43">
        <v>111</v>
      </c>
      <c r="AK18" s="43">
        <v>142</v>
      </c>
      <c r="AL18" s="43">
        <v>77</v>
      </c>
      <c r="AM18" s="43">
        <v>77</v>
      </c>
      <c r="AN18" s="43">
        <v>26</v>
      </c>
      <c r="AO18" s="43">
        <v>6</v>
      </c>
      <c r="AP18" s="43">
        <v>7</v>
      </c>
      <c r="AQ18" s="71">
        <v>0</v>
      </c>
      <c r="AR18" s="48">
        <f t="shared" si="22"/>
        <v>573</v>
      </c>
      <c r="AS18" s="50">
        <v>87</v>
      </c>
      <c r="AT18" s="43">
        <v>120</v>
      </c>
      <c r="AU18" s="43">
        <v>138</v>
      </c>
      <c r="AV18" s="43">
        <v>109</v>
      </c>
      <c r="AW18" s="43">
        <v>74</v>
      </c>
      <c r="AX18" s="71">
        <v>30</v>
      </c>
      <c r="AY18" s="71">
        <v>12</v>
      </c>
      <c r="AZ18" s="71">
        <v>3</v>
      </c>
      <c r="BA18" s="71">
        <v>0</v>
      </c>
      <c r="BB18" s="61">
        <f t="shared" si="13"/>
        <v>423</v>
      </c>
      <c r="BC18" s="50">
        <v>95</v>
      </c>
      <c r="BD18" s="43">
        <v>99</v>
      </c>
      <c r="BE18" s="43">
        <v>109</v>
      </c>
      <c r="BF18" s="43">
        <v>55</v>
      </c>
      <c r="BG18" s="43">
        <v>40</v>
      </c>
      <c r="BH18" s="71">
        <v>18</v>
      </c>
      <c r="BI18" s="71">
        <v>7</v>
      </c>
      <c r="BJ18" s="71">
        <v>0</v>
      </c>
      <c r="BK18" s="71">
        <v>0</v>
      </c>
      <c r="BL18" s="48"/>
      <c r="BM18" s="50">
        <v>0</v>
      </c>
      <c r="BN18" s="50">
        <v>0</v>
      </c>
      <c r="BO18" s="50">
        <v>0</v>
      </c>
      <c r="BP18" s="50">
        <v>0</v>
      </c>
      <c r="BQ18" s="50">
        <v>0</v>
      </c>
      <c r="BR18" s="50">
        <v>0</v>
      </c>
      <c r="BS18" s="43">
        <v>0</v>
      </c>
      <c r="BT18" s="43">
        <v>0</v>
      </c>
      <c r="BU18" s="71">
        <v>0</v>
      </c>
      <c r="BV18" s="48">
        <f t="shared" si="23"/>
        <v>0</v>
      </c>
      <c r="BW18" s="50">
        <v>0</v>
      </c>
      <c r="BX18" s="43">
        <v>0</v>
      </c>
      <c r="BY18" s="43">
        <v>0</v>
      </c>
      <c r="BZ18" s="43">
        <v>0</v>
      </c>
      <c r="CA18" s="43">
        <v>0</v>
      </c>
      <c r="CB18" s="43">
        <v>0</v>
      </c>
      <c r="CC18" s="43">
        <v>0</v>
      </c>
      <c r="CD18" s="43">
        <v>0</v>
      </c>
      <c r="CE18" s="71">
        <v>0</v>
      </c>
      <c r="CF18" s="41">
        <f t="shared" si="17"/>
        <v>0</v>
      </c>
      <c r="CG18" s="50">
        <v>0</v>
      </c>
      <c r="CH18" s="43">
        <v>0</v>
      </c>
      <c r="CI18" s="43">
        <v>0</v>
      </c>
      <c r="CJ18" s="43">
        <v>0</v>
      </c>
      <c r="CK18" s="43">
        <v>0</v>
      </c>
      <c r="CL18" s="71">
        <v>0</v>
      </c>
      <c r="CM18" s="71">
        <v>0</v>
      </c>
      <c r="CN18" s="71">
        <v>0</v>
      </c>
      <c r="CO18" s="71">
        <v>0</v>
      </c>
      <c r="CP18" s="48">
        <f>CQ18+CR18+CS18+CT18+CU18+CZ18+DA18+DB18+DC18</f>
        <v>0</v>
      </c>
      <c r="CQ18" s="50"/>
      <c r="CR18" s="43"/>
      <c r="CS18" s="43"/>
      <c r="CT18" s="43"/>
      <c r="CU18" s="43"/>
      <c r="CV18" s="71"/>
      <c r="CW18" s="71"/>
      <c r="CX18" s="71"/>
      <c r="CY18" s="71"/>
      <c r="CZ18" s="71"/>
      <c r="DA18" s="41"/>
      <c r="DB18" s="50"/>
      <c r="DC18" s="43"/>
      <c r="DD18" s="43"/>
      <c r="DE18" s="43"/>
      <c r="DF18" s="43"/>
      <c r="DG18" s="71"/>
      <c r="DH18" s="41"/>
      <c r="DI18" s="50"/>
      <c r="DJ18" s="43"/>
      <c r="DK18" s="43"/>
      <c r="DL18" s="43"/>
      <c r="DM18" s="43"/>
      <c r="DN18" s="43"/>
    </row>
    <row r="19" s="4" customFormat="1" ht="18.75" spans="1:118">
      <c r="A19" s="38"/>
      <c r="B19" s="39" t="s">
        <v>90</v>
      </c>
      <c r="C19" s="46">
        <f t="shared" si="20"/>
        <v>2956</v>
      </c>
      <c r="D19" s="41">
        <f t="shared" si="21"/>
        <v>550</v>
      </c>
      <c r="E19" s="42">
        <v>154</v>
      </c>
      <c r="F19" s="43">
        <v>178</v>
      </c>
      <c r="G19" s="43">
        <v>137</v>
      </c>
      <c r="H19" s="43">
        <v>68</v>
      </c>
      <c r="I19" s="43">
        <v>10</v>
      </c>
      <c r="J19" s="43">
        <v>1</v>
      </c>
      <c r="K19" s="43">
        <v>2</v>
      </c>
      <c r="L19" s="43">
        <v>0</v>
      </c>
      <c r="M19" s="67">
        <v>0</v>
      </c>
      <c r="N19" s="41">
        <f>O19+P19+Q19+R19+V19+W19+S19+T19+U19</f>
        <v>528</v>
      </c>
      <c r="O19" s="50">
        <v>57</v>
      </c>
      <c r="P19" s="43">
        <v>147</v>
      </c>
      <c r="Q19" s="43">
        <v>196</v>
      </c>
      <c r="R19" s="43">
        <v>96</v>
      </c>
      <c r="S19" s="43">
        <v>30</v>
      </c>
      <c r="T19" s="71">
        <v>1</v>
      </c>
      <c r="U19" s="71">
        <v>0</v>
      </c>
      <c r="V19" s="71">
        <v>0</v>
      </c>
      <c r="W19" s="71">
        <v>1</v>
      </c>
      <c r="X19" s="41">
        <f>Y19+Z19+AA19+AB19+AF19+AG19+AC19+AD19+AE19</f>
        <v>482</v>
      </c>
      <c r="Y19" s="50">
        <v>37</v>
      </c>
      <c r="Z19" s="43">
        <v>142</v>
      </c>
      <c r="AA19" s="43">
        <v>179</v>
      </c>
      <c r="AB19" s="43">
        <v>93</v>
      </c>
      <c r="AC19" s="43">
        <v>29</v>
      </c>
      <c r="AD19" s="71">
        <v>0</v>
      </c>
      <c r="AE19" s="71">
        <v>2</v>
      </c>
      <c r="AF19" s="71">
        <v>0</v>
      </c>
      <c r="AG19" s="71">
        <v>0</v>
      </c>
      <c r="AH19" s="48">
        <f t="shared" si="27"/>
        <v>466</v>
      </c>
      <c r="AI19" s="50">
        <v>65</v>
      </c>
      <c r="AJ19" s="43">
        <v>122</v>
      </c>
      <c r="AK19" s="43">
        <v>144</v>
      </c>
      <c r="AL19" s="43">
        <v>78</v>
      </c>
      <c r="AM19" s="43">
        <v>47</v>
      </c>
      <c r="AN19" s="43">
        <v>6</v>
      </c>
      <c r="AO19" s="43">
        <v>4</v>
      </c>
      <c r="AP19" s="43">
        <v>0</v>
      </c>
      <c r="AQ19" s="71">
        <v>0</v>
      </c>
      <c r="AR19" s="48">
        <f t="shared" si="22"/>
        <v>486</v>
      </c>
      <c r="AS19" s="50">
        <v>73</v>
      </c>
      <c r="AT19" s="43">
        <v>136</v>
      </c>
      <c r="AU19" s="43">
        <v>119</v>
      </c>
      <c r="AV19" s="43">
        <v>87</v>
      </c>
      <c r="AW19" s="43">
        <v>47</v>
      </c>
      <c r="AX19" s="71">
        <v>18</v>
      </c>
      <c r="AY19" s="71">
        <v>4</v>
      </c>
      <c r="AZ19" s="71">
        <v>1</v>
      </c>
      <c r="BA19" s="71">
        <v>1</v>
      </c>
      <c r="BB19" s="61">
        <f t="shared" si="13"/>
        <v>430</v>
      </c>
      <c r="BC19" s="50">
        <v>63</v>
      </c>
      <c r="BD19" s="43">
        <v>111</v>
      </c>
      <c r="BE19" s="43">
        <v>133</v>
      </c>
      <c r="BF19" s="43">
        <v>62</v>
      </c>
      <c r="BG19" s="43">
        <v>31</v>
      </c>
      <c r="BH19" s="71">
        <v>25</v>
      </c>
      <c r="BI19" s="71">
        <v>5</v>
      </c>
      <c r="BJ19" s="71">
        <v>0</v>
      </c>
      <c r="BK19" s="71">
        <v>0</v>
      </c>
      <c r="BL19" s="48"/>
      <c r="BM19" s="50">
        <v>0</v>
      </c>
      <c r="BN19" s="50">
        <v>0</v>
      </c>
      <c r="BO19" s="50">
        <v>0</v>
      </c>
      <c r="BP19" s="50">
        <v>0</v>
      </c>
      <c r="BQ19" s="50">
        <v>0</v>
      </c>
      <c r="BR19" s="50">
        <v>0</v>
      </c>
      <c r="BS19" s="43">
        <v>0</v>
      </c>
      <c r="BT19" s="43">
        <v>0</v>
      </c>
      <c r="BU19" s="71">
        <v>0</v>
      </c>
      <c r="BV19" s="48">
        <f t="shared" si="23"/>
        <v>0</v>
      </c>
      <c r="BW19" s="50">
        <v>0</v>
      </c>
      <c r="BX19" s="43">
        <v>0</v>
      </c>
      <c r="BY19" s="43">
        <v>0</v>
      </c>
      <c r="BZ19" s="43">
        <v>0</v>
      </c>
      <c r="CA19" s="43">
        <v>0</v>
      </c>
      <c r="CB19" s="43">
        <v>0</v>
      </c>
      <c r="CC19" s="43">
        <v>0</v>
      </c>
      <c r="CD19" s="43">
        <v>0</v>
      </c>
      <c r="CE19" s="71">
        <v>0</v>
      </c>
      <c r="CF19" s="41">
        <f t="shared" si="17"/>
        <v>9</v>
      </c>
      <c r="CG19" s="50">
        <v>0</v>
      </c>
      <c r="CH19" s="43">
        <v>2</v>
      </c>
      <c r="CI19" s="43">
        <v>1</v>
      </c>
      <c r="CJ19" s="43">
        <v>1</v>
      </c>
      <c r="CK19" s="43">
        <v>0</v>
      </c>
      <c r="CL19" s="71">
        <v>0</v>
      </c>
      <c r="CM19" s="71">
        <v>0</v>
      </c>
      <c r="CN19" s="71">
        <v>0</v>
      </c>
      <c r="CO19" s="71">
        <v>0</v>
      </c>
      <c r="CP19" s="48">
        <f>CQ19+CR19+CS19+CT19+CU19+CZ19+DA19+DB19+DC19</f>
        <v>5</v>
      </c>
      <c r="CQ19" s="50">
        <v>0</v>
      </c>
      <c r="CR19" s="43">
        <v>0</v>
      </c>
      <c r="CS19" s="43">
        <v>3</v>
      </c>
      <c r="CT19" s="43">
        <v>1</v>
      </c>
      <c r="CU19" s="43">
        <v>1</v>
      </c>
      <c r="CV19" s="71">
        <v>0</v>
      </c>
      <c r="CW19" s="71">
        <v>0</v>
      </c>
      <c r="CX19" s="71">
        <v>0</v>
      </c>
      <c r="CY19" s="71">
        <v>0</v>
      </c>
      <c r="CZ19" s="71"/>
      <c r="DA19" s="41"/>
      <c r="DB19" s="50"/>
      <c r="DC19" s="43"/>
      <c r="DD19" s="43"/>
      <c r="DE19" s="43"/>
      <c r="DF19" s="43"/>
      <c r="DG19" s="71"/>
      <c r="DH19" s="41"/>
      <c r="DI19" s="50"/>
      <c r="DJ19" s="43"/>
      <c r="DK19" s="43"/>
      <c r="DL19" s="43"/>
      <c r="DM19" s="43"/>
      <c r="DN19" s="43"/>
    </row>
    <row r="20" s="2" customFormat="1" ht="18.75" spans="1:118">
      <c r="A20" s="35" t="s">
        <v>94</v>
      </c>
      <c r="B20" s="36"/>
      <c r="C20" s="47">
        <f>C21+C22+C23</f>
        <v>2927</v>
      </c>
      <c r="D20" s="48">
        <f>E20+F20+G20+H20+L20+M20+K20+I20+J20</f>
        <v>493</v>
      </c>
      <c r="E20" s="49">
        <f t="shared" ref="E20:M20" si="33">E21+E22</f>
        <v>369</v>
      </c>
      <c r="F20" s="49">
        <f t="shared" si="33"/>
        <v>72</v>
      </c>
      <c r="G20" s="49">
        <f t="shared" si="33"/>
        <v>23</v>
      </c>
      <c r="H20" s="49">
        <f t="shared" si="33"/>
        <v>14</v>
      </c>
      <c r="I20" s="49">
        <f t="shared" si="33"/>
        <v>8</v>
      </c>
      <c r="J20" s="49">
        <f t="shared" si="33"/>
        <v>3</v>
      </c>
      <c r="K20" s="49">
        <f t="shared" si="33"/>
        <v>0</v>
      </c>
      <c r="L20" s="49">
        <f t="shared" si="33"/>
        <v>1</v>
      </c>
      <c r="M20" s="49">
        <f t="shared" si="33"/>
        <v>3</v>
      </c>
      <c r="N20" s="48">
        <f t="shared" ref="N20:N27" si="34">O20+P20+Q20+R20+S20+T20+U20+V20+W20</f>
        <v>517</v>
      </c>
      <c r="O20" s="68">
        <f>O21+O22+O23</f>
        <v>255</v>
      </c>
      <c r="P20" s="68">
        <f t="shared" ref="P20:W20" si="35">P21+P22+P23</f>
        <v>127</v>
      </c>
      <c r="Q20" s="68">
        <f t="shared" si="35"/>
        <v>51</v>
      </c>
      <c r="R20" s="68">
        <f t="shared" si="35"/>
        <v>29</v>
      </c>
      <c r="S20" s="68">
        <f t="shared" si="35"/>
        <v>30</v>
      </c>
      <c r="T20" s="68">
        <f t="shared" si="35"/>
        <v>12</v>
      </c>
      <c r="U20" s="68">
        <f t="shared" si="35"/>
        <v>7</v>
      </c>
      <c r="V20" s="68">
        <f t="shared" si="35"/>
        <v>4</v>
      </c>
      <c r="W20" s="68">
        <f t="shared" si="35"/>
        <v>2</v>
      </c>
      <c r="X20" s="48">
        <f t="shared" ref="X20:X27" si="36">Y20+Z20+AA20+AB20+AC20+AD20+AE20+AF20+AG20</f>
        <v>373</v>
      </c>
      <c r="Y20" s="68">
        <f>Y21+Y22</f>
        <v>178</v>
      </c>
      <c r="Z20" s="68">
        <f t="shared" ref="Z20:AG20" si="37">Z21+Z22</f>
        <v>76</v>
      </c>
      <c r="AA20" s="68">
        <f t="shared" si="37"/>
        <v>40</v>
      </c>
      <c r="AB20" s="68">
        <f t="shared" si="37"/>
        <v>31</v>
      </c>
      <c r="AC20" s="68">
        <f t="shared" si="37"/>
        <v>25</v>
      </c>
      <c r="AD20" s="68">
        <f t="shared" si="37"/>
        <v>10</v>
      </c>
      <c r="AE20" s="68">
        <f t="shared" si="37"/>
        <v>6</v>
      </c>
      <c r="AF20" s="68">
        <f t="shared" si="37"/>
        <v>5</v>
      </c>
      <c r="AG20" s="68">
        <f t="shared" si="37"/>
        <v>2</v>
      </c>
      <c r="AH20" s="48">
        <f t="shared" si="27"/>
        <v>475</v>
      </c>
      <c r="AI20" s="68">
        <f>AI21+AI22+AI23</f>
        <v>219</v>
      </c>
      <c r="AJ20" s="68">
        <f t="shared" ref="AJ20:AQ20" si="38">AJ21+AJ22+AJ23</f>
        <v>93</v>
      </c>
      <c r="AK20" s="68">
        <f t="shared" si="38"/>
        <v>62</v>
      </c>
      <c r="AL20" s="68">
        <f t="shared" si="38"/>
        <v>43</v>
      </c>
      <c r="AM20" s="68">
        <f t="shared" si="38"/>
        <v>19</v>
      </c>
      <c r="AN20" s="68">
        <f t="shared" si="38"/>
        <v>22</v>
      </c>
      <c r="AO20" s="68">
        <f t="shared" si="38"/>
        <v>11</v>
      </c>
      <c r="AP20" s="68">
        <f t="shared" si="38"/>
        <v>3</v>
      </c>
      <c r="AQ20" s="68">
        <f t="shared" si="38"/>
        <v>3</v>
      </c>
      <c r="AR20" s="48">
        <f t="shared" si="22"/>
        <v>567</v>
      </c>
      <c r="AS20" s="68">
        <f>AS21+AS22+AS23</f>
        <v>259</v>
      </c>
      <c r="AT20" s="68">
        <f t="shared" ref="AT20:BA20" si="39">AT21+AT22+AT23</f>
        <v>82</v>
      </c>
      <c r="AU20" s="68">
        <f t="shared" si="39"/>
        <v>87</v>
      </c>
      <c r="AV20" s="68">
        <f t="shared" si="39"/>
        <v>63</v>
      </c>
      <c r="AW20" s="68">
        <f t="shared" si="39"/>
        <v>35</v>
      </c>
      <c r="AX20" s="68">
        <f t="shared" si="39"/>
        <v>14</v>
      </c>
      <c r="AY20" s="68">
        <f t="shared" si="39"/>
        <v>13</v>
      </c>
      <c r="AZ20" s="68">
        <f t="shared" si="39"/>
        <v>6</v>
      </c>
      <c r="BA20" s="68">
        <f t="shared" si="39"/>
        <v>8</v>
      </c>
      <c r="BB20" s="61">
        <f t="shared" si="13"/>
        <v>485</v>
      </c>
      <c r="BC20" s="68">
        <f>BC21+BC22+BC23</f>
        <v>254</v>
      </c>
      <c r="BD20" s="68">
        <f t="shared" ref="BD20:BK20" si="40">BD21+BD22+BD23</f>
        <v>97</v>
      </c>
      <c r="BE20" s="68">
        <f t="shared" si="40"/>
        <v>53</v>
      </c>
      <c r="BF20" s="68">
        <f t="shared" si="40"/>
        <v>44</v>
      </c>
      <c r="BG20" s="68">
        <f t="shared" si="40"/>
        <v>18</v>
      </c>
      <c r="BH20" s="68">
        <f t="shared" si="40"/>
        <v>7</v>
      </c>
      <c r="BI20" s="68">
        <f t="shared" si="40"/>
        <v>4</v>
      </c>
      <c r="BJ20" s="68">
        <f t="shared" si="40"/>
        <v>5</v>
      </c>
      <c r="BK20" s="68">
        <f t="shared" si="40"/>
        <v>3</v>
      </c>
      <c r="BL20" s="48"/>
      <c r="BM20" s="50">
        <v>0</v>
      </c>
      <c r="BN20" s="50">
        <v>0</v>
      </c>
      <c r="BO20" s="50">
        <v>0</v>
      </c>
      <c r="BP20" s="50">
        <v>0</v>
      </c>
      <c r="BQ20" s="50">
        <v>0</v>
      </c>
      <c r="BR20" s="50">
        <v>0</v>
      </c>
      <c r="BS20" s="43">
        <v>0</v>
      </c>
      <c r="BT20" s="43">
        <v>0</v>
      </c>
      <c r="BU20" s="71">
        <v>0</v>
      </c>
      <c r="BV20" s="48">
        <f t="shared" si="23"/>
        <v>0</v>
      </c>
      <c r="BW20" s="50">
        <v>0</v>
      </c>
      <c r="BX20" s="43">
        <v>0</v>
      </c>
      <c r="BY20" s="43">
        <v>0</v>
      </c>
      <c r="BZ20" s="43">
        <v>0</v>
      </c>
      <c r="CA20" s="43">
        <v>0</v>
      </c>
      <c r="CB20" s="43">
        <v>0</v>
      </c>
      <c r="CC20" s="43">
        <v>0</v>
      </c>
      <c r="CD20" s="43">
        <v>0</v>
      </c>
      <c r="CE20" s="71">
        <v>0</v>
      </c>
      <c r="CF20" s="48">
        <f t="shared" si="17"/>
        <v>10</v>
      </c>
      <c r="CG20" s="68">
        <f>CG21+CG22</f>
        <v>1</v>
      </c>
      <c r="CH20" s="68">
        <f t="shared" ref="CH20:CP20" si="41">CH21+CH22</f>
        <v>0</v>
      </c>
      <c r="CI20" s="68">
        <f t="shared" si="41"/>
        <v>0</v>
      </c>
      <c r="CJ20" s="68">
        <f t="shared" si="41"/>
        <v>1</v>
      </c>
      <c r="CK20" s="68">
        <f t="shared" si="41"/>
        <v>1</v>
      </c>
      <c r="CL20" s="68">
        <f t="shared" si="41"/>
        <v>0</v>
      </c>
      <c r="CM20" s="68">
        <f t="shared" si="41"/>
        <v>1</v>
      </c>
      <c r="CN20" s="68">
        <f t="shared" si="41"/>
        <v>0</v>
      </c>
      <c r="CO20" s="68">
        <f t="shared" si="41"/>
        <v>0</v>
      </c>
      <c r="CP20" s="48">
        <f t="shared" si="41"/>
        <v>7</v>
      </c>
      <c r="CQ20" s="68">
        <f>CQ21+CQ22+CQ23</f>
        <v>0</v>
      </c>
      <c r="CR20" s="68">
        <f t="shared" ref="CR20:CZ20" si="42">CR21+CR22+CR23</f>
        <v>0</v>
      </c>
      <c r="CS20" s="68">
        <f t="shared" si="42"/>
        <v>1</v>
      </c>
      <c r="CT20" s="68">
        <f t="shared" si="42"/>
        <v>2</v>
      </c>
      <c r="CU20" s="68">
        <f t="shared" si="42"/>
        <v>1</v>
      </c>
      <c r="CV20" s="68">
        <f t="shared" si="42"/>
        <v>3</v>
      </c>
      <c r="CW20" s="68">
        <f t="shared" si="42"/>
        <v>0</v>
      </c>
      <c r="CX20" s="68">
        <f t="shared" si="42"/>
        <v>0</v>
      </c>
      <c r="CY20" s="68">
        <f t="shared" si="42"/>
        <v>0</v>
      </c>
      <c r="CZ20" s="68">
        <f t="shared" si="42"/>
        <v>0</v>
      </c>
      <c r="DA20" s="48"/>
      <c r="DB20" s="68"/>
      <c r="DC20" s="69"/>
      <c r="DD20" s="69"/>
      <c r="DE20" s="69"/>
      <c r="DF20" s="69"/>
      <c r="DG20" s="77"/>
      <c r="DH20" s="48"/>
      <c r="DI20" s="68"/>
      <c r="DJ20" s="69"/>
      <c r="DK20" s="69"/>
      <c r="DL20" s="69"/>
      <c r="DM20" s="69"/>
      <c r="DN20" s="69"/>
    </row>
    <row r="21" s="4" customFormat="1" ht="18.75" spans="1:118">
      <c r="A21" s="38"/>
      <c r="B21" s="39" t="s">
        <v>95</v>
      </c>
      <c r="C21" s="40">
        <f t="shared" si="20"/>
        <v>1614</v>
      </c>
      <c r="D21" s="48">
        <f>E21+F21+G21+H21+L21+M21+I21+J21+K21</f>
        <v>285</v>
      </c>
      <c r="E21" s="42">
        <v>226</v>
      </c>
      <c r="F21" s="50">
        <v>31</v>
      </c>
      <c r="G21" s="50">
        <v>16</v>
      </c>
      <c r="H21" s="50">
        <v>8</v>
      </c>
      <c r="I21" s="50">
        <v>3</v>
      </c>
      <c r="J21" s="50">
        <v>0</v>
      </c>
      <c r="K21" s="50">
        <v>0</v>
      </c>
      <c r="L21" s="50">
        <v>0</v>
      </c>
      <c r="M21" s="70">
        <v>1</v>
      </c>
      <c r="N21" s="48">
        <f t="shared" si="34"/>
        <v>321</v>
      </c>
      <c r="O21" s="50">
        <v>154</v>
      </c>
      <c r="P21" s="43">
        <v>90</v>
      </c>
      <c r="Q21" s="43">
        <v>43</v>
      </c>
      <c r="R21" s="43">
        <v>11</v>
      </c>
      <c r="S21" s="71">
        <v>13</v>
      </c>
      <c r="T21" s="71">
        <v>3</v>
      </c>
      <c r="U21" s="71">
        <v>4</v>
      </c>
      <c r="V21" s="71">
        <v>2</v>
      </c>
      <c r="W21" s="71">
        <v>1</v>
      </c>
      <c r="X21" s="41">
        <f t="shared" si="36"/>
        <v>227</v>
      </c>
      <c r="Y21" s="50">
        <v>106</v>
      </c>
      <c r="Z21" s="43">
        <v>50</v>
      </c>
      <c r="AA21" s="43">
        <v>30</v>
      </c>
      <c r="AB21" s="43">
        <v>19</v>
      </c>
      <c r="AC21" s="43">
        <v>11</v>
      </c>
      <c r="AD21" s="71">
        <v>2</v>
      </c>
      <c r="AE21" s="71">
        <v>3</v>
      </c>
      <c r="AF21" s="71">
        <v>5</v>
      </c>
      <c r="AG21" s="71">
        <v>1</v>
      </c>
      <c r="AH21" s="48">
        <f t="shared" si="27"/>
        <v>255</v>
      </c>
      <c r="AI21" s="50">
        <v>129</v>
      </c>
      <c r="AJ21" s="50">
        <v>56</v>
      </c>
      <c r="AK21" s="50">
        <v>30</v>
      </c>
      <c r="AL21" s="50">
        <v>17</v>
      </c>
      <c r="AM21" s="50">
        <v>7</v>
      </c>
      <c r="AN21" s="50">
        <v>8</v>
      </c>
      <c r="AO21" s="50">
        <v>5</v>
      </c>
      <c r="AP21" s="50">
        <v>2</v>
      </c>
      <c r="AQ21" s="70">
        <v>1</v>
      </c>
      <c r="AR21" s="48">
        <f t="shared" si="22"/>
        <v>231</v>
      </c>
      <c r="AS21" s="50">
        <v>131</v>
      </c>
      <c r="AT21" s="50">
        <v>41</v>
      </c>
      <c r="AU21" s="50">
        <v>30</v>
      </c>
      <c r="AV21" s="50">
        <v>9</v>
      </c>
      <c r="AW21" s="50">
        <v>11</v>
      </c>
      <c r="AX21" s="70">
        <v>0</v>
      </c>
      <c r="AY21" s="70">
        <v>5</v>
      </c>
      <c r="AZ21" s="70">
        <v>1</v>
      </c>
      <c r="BA21" s="70">
        <v>3</v>
      </c>
      <c r="BB21" s="61">
        <f t="shared" si="13"/>
        <v>287</v>
      </c>
      <c r="BC21" s="50">
        <v>169</v>
      </c>
      <c r="BD21" s="43">
        <v>69</v>
      </c>
      <c r="BE21" s="43">
        <v>20</v>
      </c>
      <c r="BF21" s="43">
        <v>8</v>
      </c>
      <c r="BG21" s="43">
        <v>12</v>
      </c>
      <c r="BH21" s="71">
        <v>2</v>
      </c>
      <c r="BI21" s="71">
        <v>2</v>
      </c>
      <c r="BJ21" s="71">
        <v>3</v>
      </c>
      <c r="BK21" s="71">
        <v>2</v>
      </c>
      <c r="BL21" s="48"/>
      <c r="BM21" s="50">
        <v>0</v>
      </c>
      <c r="BN21" s="50">
        <v>0</v>
      </c>
      <c r="BO21" s="50">
        <v>0</v>
      </c>
      <c r="BP21" s="50">
        <v>0</v>
      </c>
      <c r="BQ21" s="50">
        <v>0</v>
      </c>
      <c r="BR21" s="50">
        <v>0</v>
      </c>
      <c r="BS21" s="43">
        <v>0</v>
      </c>
      <c r="BT21" s="43">
        <v>0</v>
      </c>
      <c r="BU21" s="71">
        <v>0</v>
      </c>
      <c r="BV21" s="48">
        <f t="shared" si="23"/>
        <v>0</v>
      </c>
      <c r="BW21" s="50">
        <v>0</v>
      </c>
      <c r="BX21" s="43">
        <v>0</v>
      </c>
      <c r="BY21" s="43">
        <v>0</v>
      </c>
      <c r="BZ21" s="43">
        <v>0</v>
      </c>
      <c r="CA21" s="43">
        <v>0</v>
      </c>
      <c r="CB21" s="43">
        <v>0</v>
      </c>
      <c r="CC21" s="43">
        <v>0</v>
      </c>
      <c r="CD21" s="43">
        <v>0</v>
      </c>
      <c r="CE21" s="71">
        <v>0</v>
      </c>
      <c r="CF21" s="41">
        <f t="shared" si="17"/>
        <v>5</v>
      </c>
      <c r="CG21" s="50">
        <v>1</v>
      </c>
      <c r="CH21" s="43">
        <v>0</v>
      </c>
      <c r="CI21" s="43">
        <v>0</v>
      </c>
      <c r="CJ21" s="43">
        <v>1</v>
      </c>
      <c r="CK21" s="43">
        <v>0</v>
      </c>
      <c r="CL21" s="71">
        <v>0</v>
      </c>
      <c r="CM21" s="71">
        <v>1</v>
      </c>
      <c r="CN21" s="71">
        <v>0</v>
      </c>
      <c r="CO21" s="71">
        <v>0</v>
      </c>
      <c r="CP21" s="48">
        <v>3</v>
      </c>
      <c r="CQ21" s="50">
        <v>0</v>
      </c>
      <c r="CR21" s="50">
        <v>0</v>
      </c>
      <c r="CS21" s="50">
        <v>0</v>
      </c>
      <c r="CT21" s="50">
        <v>1</v>
      </c>
      <c r="CU21" s="50">
        <v>0</v>
      </c>
      <c r="CV21" s="70">
        <v>2</v>
      </c>
      <c r="CW21" s="70">
        <v>0</v>
      </c>
      <c r="CX21" s="70">
        <v>0</v>
      </c>
      <c r="CY21" s="70">
        <v>0</v>
      </c>
      <c r="CZ21" s="70"/>
      <c r="DA21" s="41"/>
      <c r="DB21" s="50"/>
      <c r="DC21" s="43"/>
      <c r="DD21" s="43"/>
      <c r="DE21" s="43"/>
      <c r="DF21" s="43"/>
      <c r="DG21" s="71"/>
      <c r="DH21" s="41"/>
      <c r="DI21" s="50"/>
      <c r="DJ21" s="43"/>
      <c r="DK21" s="43"/>
      <c r="DL21" s="43"/>
      <c r="DM21" s="43"/>
      <c r="DN21" s="43"/>
    </row>
    <row r="22" s="4" customFormat="1" ht="18.75" spans="1:118">
      <c r="A22" s="38"/>
      <c r="B22" s="39" t="s">
        <v>97</v>
      </c>
      <c r="C22" s="46">
        <f t="shared" ref="C22:C55" si="43">D22+N22+X22+AH22+AR22+BB22+BL22+BV22+CF22+CP22+DA22+DH22</f>
        <v>1282</v>
      </c>
      <c r="D22" s="48">
        <f>E22+F22+G22+H22+L22+M22+I22+J22+K22</f>
        <v>208</v>
      </c>
      <c r="E22" s="42">
        <v>143</v>
      </c>
      <c r="F22" s="50">
        <v>41</v>
      </c>
      <c r="G22" s="50">
        <v>7</v>
      </c>
      <c r="H22" s="50">
        <v>6</v>
      </c>
      <c r="I22" s="50">
        <v>5</v>
      </c>
      <c r="J22" s="50">
        <v>3</v>
      </c>
      <c r="K22" s="50">
        <v>0</v>
      </c>
      <c r="L22" s="50">
        <v>1</v>
      </c>
      <c r="M22" s="70">
        <v>2</v>
      </c>
      <c r="N22" s="48">
        <f t="shared" si="34"/>
        <v>165</v>
      </c>
      <c r="O22" s="50">
        <v>75</v>
      </c>
      <c r="P22" s="43">
        <v>35</v>
      </c>
      <c r="Q22" s="43">
        <v>7</v>
      </c>
      <c r="R22" s="43">
        <v>18</v>
      </c>
      <c r="S22" s="71">
        <v>15</v>
      </c>
      <c r="T22" s="71">
        <v>9</v>
      </c>
      <c r="U22" s="71">
        <v>3</v>
      </c>
      <c r="V22" s="71">
        <v>2</v>
      </c>
      <c r="W22" s="71">
        <v>1</v>
      </c>
      <c r="X22" s="41">
        <f t="shared" si="36"/>
        <v>146</v>
      </c>
      <c r="Y22" s="50">
        <v>72</v>
      </c>
      <c r="Z22" s="43">
        <v>26</v>
      </c>
      <c r="AA22" s="43">
        <v>10</v>
      </c>
      <c r="AB22" s="43">
        <v>12</v>
      </c>
      <c r="AC22" s="43">
        <v>14</v>
      </c>
      <c r="AD22" s="71">
        <v>8</v>
      </c>
      <c r="AE22" s="71">
        <v>3</v>
      </c>
      <c r="AF22" s="71">
        <v>0</v>
      </c>
      <c r="AG22" s="71">
        <v>1</v>
      </c>
      <c r="AH22" s="48">
        <f t="shared" si="27"/>
        <v>220</v>
      </c>
      <c r="AI22" s="50">
        <v>90</v>
      </c>
      <c r="AJ22" s="50">
        <v>37</v>
      </c>
      <c r="AK22" s="50">
        <v>32</v>
      </c>
      <c r="AL22" s="50">
        <v>26</v>
      </c>
      <c r="AM22" s="50">
        <v>12</v>
      </c>
      <c r="AN22" s="50">
        <v>14</v>
      </c>
      <c r="AO22" s="50">
        <v>6</v>
      </c>
      <c r="AP22" s="50">
        <v>1</v>
      </c>
      <c r="AQ22" s="70">
        <v>2</v>
      </c>
      <c r="AR22" s="48">
        <f t="shared" si="22"/>
        <v>336</v>
      </c>
      <c r="AS22" s="50">
        <v>128</v>
      </c>
      <c r="AT22" s="50">
        <v>41</v>
      </c>
      <c r="AU22" s="50">
        <v>57</v>
      </c>
      <c r="AV22" s="50">
        <v>54</v>
      </c>
      <c r="AW22" s="50">
        <v>24</v>
      </c>
      <c r="AX22" s="70">
        <v>14</v>
      </c>
      <c r="AY22" s="70">
        <v>8</v>
      </c>
      <c r="AZ22" s="70">
        <v>5</v>
      </c>
      <c r="BA22" s="70">
        <v>5</v>
      </c>
      <c r="BB22" s="61">
        <f t="shared" si="13"/>
        <v>198</v>
      </c>
      <c r="BC22" s="50">
        <v>85</v>
      </c>
      <c r="BD22" s="43">
        <v>28</v>
      </c>
      <c r="BE22" s="43">
        <v>33</v>
      </c>
      <c r="BF22" s="43">
        <v>36</v>
      </c>
      <c r="BG22" s="43">
        <v>6</v>
      </c>
      <c r="BH22" s="71">
        <v>5</v>
      </c>
      <c r="BI22" s="71">
        <v>2</v>
      </c>
      <c r="BJ22" s="71">
        <v>2</v>
      </c>
      <c r="BK22" s="71">
        <v>1</v>
      </c>
      <c r="BL22" s="48"/>
      <c r="BM22" s="50">
        <v>0</v>
      </c>
      <c r="BN22" s="50">
        <v>0</v>
      </c>
      <c r="BO22" s="50">
        <v>0</v>
      </c>
      <c r="BP22" s="50">
        <v>0</v>
      </c>
      <c r="BQ22" s="50">
        <v>0</v>
      </c>
      <c r="BR22" s="50">
        <v>0</v>
      </c>
      <c r="BS22" s="43">
        <v>0</v>
      </c>
      <c r="BT22" s="43">
        <v>0</v>
      </c>
      <c r="BU22" s="71">
        <v>0</v>
      </c>
      <c r="BV22" s="48">
        <f t="shared" si="23"/>
        <v>0</v>
      </c>
      <c r="BW22" s="50">
        <v>0</v>
      </c>
      <c r="BX22" s="43">
        <v>0</v>
      </c>
      <c r="BY22" s="43">
        <v>0</v>
      </c>
      <c r="BZ22" s="43">
        <v>0</v>
      </c>
      <c r="CA22" s="43">
        <v>0</v>
      </c>
      <c r="CB22" s="43">
        <v>0</v>
      </c>
      <c r="CC22" s="43">
        <v>0</v>
      </c>
      <c r="CD22" s="43">
        <v>0</v>
      </c>
      <c r="CE22" s="71">
        <v>0</v>
      </c>
      <c r="CF22" s="41">
        <f t="shared" si="17"/>
        <v>5</v>
      </c>
      <c r="CG22" s="50">
        <v>0</v>
      </c>
      <c r="CH22" s="43">
        <v>0</v>
      </c>
      <c r="CI22" s="43">
        <v>0</v>
      </c>
      <c r="CJ22" s="43">
        <v>0</v>
      </c>
      <c r="CK22" s="43">
        <v>1</v>
      </c>
      <c r="CL22" s="71">
        <v>0</v>
      </c>
      <c r="CM22" s="71">
        <v>0</v>
      </c>
      <c r="CN22" s="71">
        <v>0</v>
      </c>
      <c r="CO22" s="71">
        <v>0</v>
      </c>
      <c r="CP22" s="48">
        <v>4</v>
      </c>
      <c r="CQ22" s="50">
        <v>0</v>
      </c>
      <c r="CR22" s="50">
        <v>0</v>
      </c>
      <c r="CS22" s="50">
        <v>1</v>
      </c>
      <c r="CT22" s="50">
        <v>1</v>
      </c>
      <c r="CU22" s="50">
        <v>1</v>
      </c>
      <c r="CV22" s="70">
        <v>1</v>
      </c>
      <c r="CW22" s="70">
        <v>0</v>
      </c>
      <c r="CX22" s="70">
        <v>0</v>
      </c>
      <c r="CY22" s="70">
        <v>0</v>
      </c>
      <c r="CZ22" s="70"/>
      <c r="DA22" s="41"/>
      <c r="DB22" s="50"/>
      <c r="DC22" s="43"/>
      <c r="DD22" s="43"/>
      <c r="DE22" s="43"/>
      <c r="DF22" s="43"/>
      <c r="DG22" s="71"/>
      <c r="DH22" s="41"/>
      <c r="DI22" s="50"/>
      <c r="DJ22" s="43"/>
      <c r="DK22" s="43"/>
      <c r="DL22" s="43"/>
      <c r="DM22" s="43"/>
      <c r="DN22" s="43"/>
    </row>
    <row r="23" s="4" customFormat="1" ht="18.75" spans="1:118">
      <c r="A23" s="38"/>
      <c r="B23" s="39" t="s">
        <v>96</v>
      </c>
      <c r="C23" s="46">
        <f t="shared" si="43"/>
        <v>31</v>
      </c>
      <c r="D23" s="48"/>
      <c r="E23" s="42"/>
      <c r="F23" s="50"/>
      <c r="G23" s="50"/>
      <c r="H23" s="50"/>
      <c r="I23" s="50"/>
      <c r="J23" s="50"/>
      <c r="K23" s="50"/>
      <c r="L23" s="50"/>
      <c r="M23" s="70"/>
      <c r="N23" s="48">
        <f t="shared" si="34"/>
        <v>31</v>
      </c>
      <c r="O23" s="50">
        <v>26</v>
      </c>
      <c r="P23" s="43">
        <v>2</v>
      </c>
      <c r="Q23" s="43">
        <v>1</v>
      </c>
      <c r="R23" s="43">
        <v>0</v>
      </c>
      <c r="S23" s="71">
        <v>2</v>
      </c>
      <c r="T23" s="71">
        <v>0</v>
      </c>
      <c r="U23" s="71">
        <v>0</v>
      </c>
      <c r="V23" s="71">
        <v>0</v>
      </c>
      <c r="W23" s="71">
        <v>0</v>
      </c>
      <c r="X23" s="41">
        <f t="shared" si="36"/>
        <v>0</v>
      </c>
      <c r="Y23" s="50">
        <v>0</v>
      </c>
      <c r="Z23" s="43">
        <v>0</v>
      </c>
      <c r="AA23" s="43">
        <v>0</v>
      </c>
      <c r="AB23" s="43">
        <v>0</v>
      </c>
      <c r="AC23" s="43">
        <v>0</v>
      </c>
      <c r="AD23" s="71">
        <v>0</v>
      </c>
      <c r="AE23" s="71">
        <v>0</v>
      </c>
      <c r="AF23" s="71">
        <v>0</v>
      </c>
      <c r="AG23" s="71">
        <v>0</v>
      </c>
      <c r="AH23" s="41"/>
      <c r="AI23" s="50">
        <v>0</v>
      </c>
      <c r="AJ23" s="50">
        <v>0</v>
      </c>
      <c r="AK23" s="50">
        <v>0</v>
      </c>
      <c r="AL23" s="50">
        <v>0</v>
      </c>
      <c r="AM23" s="50">
        <v>0</v>
      </c>
      <c r="AN23" s="50">
        <v>0</v>
      </c>
      <c r="AO23" s="50">
        <v>0</v>
      </c>
      <c r="AP23" s="50">
        <v>0</v>
      </c>
      <c r="AQ23" s="70">
        <v>0</v>
      </c>
      <c r="AR23" s="48">
        <f t="shared" si="22"/>
        <v>0</v>
      </c>
      <c r="AS23" s="50">
        <v>0</v>
      </c>
      <c r="AT23" s="50">
        <v>0</v>
      </c>
      <c r="AU23" s="50">
        <v>0</v>
      </c>
      <c r="AV23" s="50">
        <v>0</v>
      </c>
      <c r="AW23" s="50">
        <v>0</v>
      </c>
      <c r="AX23" s="70">
        <v>0</v>
      </c>
      <c r="AY23" s="70">
        <v>0</v>
      </c>
      <c r="AZ23" s="70">
        <v>0</v>
      </c>
      <c r="BA23" s="70">
        <v>0</v>
      </c>
      <c r="BB23" s="61">
        <f t="shared" si="13"/>
        <v>0</v>
      </c>
      <c r="BC23" s="50">
        <v>0</v>
      </c>
      <c r="BD23" s="43">
        <v>0</v>
      </c>
      <c r="BE23" s="43">
        <v>0</v>
      </c>
      <c r="BF23" s="43">
        <v>0</v>
      </c>
      <c r="BG23" s="43">
        <v>0</v>
      </c>
      <c r="BH23" s="71">
        <v>0</v>
      </c>
      <c r="BI23" s="71">
        <v>0</v>
      </c>
      <c r="BJ23" s="71">
        <v>0</v>
      </c>
      <c r="BK23" s="71">
        <v>0</v>
      </c>
      <c r="BL23" s="48"/>
      <c r="BM23" s="50">
        <v>0</v>
      </c>
      <c r="BN23" s="50">
        <v>0</v>
      </c>
      <c r="BO23" s="50">
        <v>0</v>
      </c>
      <c r="BP23" s="50">
        <v>0</v>
      </c>
      <c r="BQ23" s="50">
        <v>0</v>
      </c>
      <c r="BR23" s="50">
        <v>0</v>
      </c>
      <c r="BS23" s="43">
        <v>0</v>
      </c>
      <c r="BT23" s="43">
        <v>0</v>
      </c>
      <c r="BU23" s="71">
        <v>0</v>
      </c>
      <c r="BV23" s="48">
        <f t="shared" si="23"/>
        <v>0</v>
      </c>
      <c r="BW23" s="50">
        <v>0</v>
      </c>
      <c r="BX23" s="43">
        <v>0</v>
      </c>
      <c r="BY23" s="43">
        <v>0</v>
      </c>
      <c r="BZ23" s="43">
        <v>0</v>
      </c>
      <c r="CA23" s="43">
        <v>0</v>
      </c>
      <c r="CB23" s="43">
        <v>0</v>
      </c>
      <c r="CC23" s="43">
        <v>0</v>
      </c>
      <c r="CD23" s="43">
        <v>0</v>
      </c>
      <c r="CE23" s="71">
        <v>0</v>
      </c>
      <c r="CF23" s="41"/>
      <c r="CG23" s="50">
        <v>0</v>
      </c>
      <c r="CH23" s="43">
        <v>0</v>
      </c>
      <c r="CI23" s="43">
        <v>0</v>
      </c>
      <c r="CJ23" s="43">
        <v>0</v>
      </c>
      <c r="CK23" s="43">
        <v>0</v>
      </c>
      <c r="CL23" s="71">
        <v>0</v>
      </c>
      <c r="CM23" s="71">
        <v>0</v>
      </c>
      <c r="CN23" s="71">
        <v>0</v>
      </c>
      <c r="CO23" s="71">
        <v>0</v>
      </c>
      <c r="CP23" s="48"/>
      <c r="CQ23" s="50"/>
      <c r="CR23" s="50"/>
      <c r="CS23" s="50"/>
      <c r="CT23" s="50"/>
      <c r="CU23" s="50"/>
      <c r="CV23" s="70"/>
      <c r="CW23" s="70"/>
      <c r="CX23" s="70"/>
      <c r="CY23" s="70"/>
      <c r="CZ23" s="70"/>
      <c r="DA23" s="41"/>
      <c r="DB23" s="50"/>
      <c r="DC23" s="43"/>
      <c r="DD23" s="43"/>
      <c r="DE23" s="43"/>
      <c r="DF23" s="43"/>
      <c r="DG23" s="71"/>
      <c r="DH23" s="41"/>
      <c r="DI23" s="50"/>
      <c r="DJ23" s="43"/>
      <c r="DK23" s="43"/>
      <c r="DL23" s="43"/>
      <c r="DM23" s="43"/>
      <c r="DN23" s="43"/>
    </row>
    <row r="24" s="2" customFormat="1" ht="18.75" spans="1:118">
      <c r="A24" s="35" t="s">
        <v>112</v>
      </c>
      <c r="B24" s="36"/>
      <c r="C24" s="47">
        <f t="shared" si="43"/>
        <v>5594</v>
      </c>
      <c r="D24" s="48">
        <f t="shared" ref="D24:D30" si="44">E24+F24+G24+H24+L24+M24+I24+J24+K24</f>
        <v>877</v>
      </c>
      <c r="E24" s="49">
        <f>E25+E26+E27</f>
        <v>468</v>
      </c>
      <c r="F24" s="49">
        <f t="shared" ref="F24:M24" si="45">F25+F26+F27</f>
        <v>224</v>
      </c>
      <c r="G24" s="49">
        <f t="shared" si="45"/>
        <v>113</v>
      </c>
      <c r="H24" s="49">
        <f t="shared" si="45"/>
        <v>40</v>
      </c>
      <c r="I24" s="49">
        <f t="shared" si="45"/>
        <v>18</v>
      </c>
      <c r="J24" s="49">
        <f t="shared" si="45"/>
        <v>11</v>
      </c>
      <c r="K24" s="49">
        <f t="shared" si="45"/>
        <v>2</v>
      </c>
      <c r="L24" s="49">
        <f t="shared" si="45"/>
        <v>0</v>
      </c>
      <c r="M24" s="49">
        <f t="shared" si="45"/>
        <v>1</v>
      </c>
      <c r="N24" s="48">
        <f t="shared" si="34"/>
        <v>1141</v>
      </c>
      <c r="O24" s="69">
        <f>O25+O26+O27</f>
        <v>598</v>
      </c>
      <c r="P24" s="69">
        <f t="shared" ref="P24:W24" si="46">P25+P26+P27</f>
        <v>353</v>
      </c>
      <c r="Q24" s="69">
        <f t="shared" si="46"/>
        <v>132</v>
      </c>
      <c r="R24" s="69">
        <f t="shared" si="46"/>
        <v>40</v>
      </c>
      <c r="S24" s="69">
        <f t="shared" si="46"/>
        <v>12</v>
      </c>
      <c r="T24" s="69">
        <f t="shared" si="46"/>
        <v>4</v>
      </c>
      <c r="U24" s="69">
        <f t="shared" si="46"/>
        <v>2</v>
      </c>
      <c r="V24" s="69">
        <f t="shared" si="46"/>
        <v>0</v>
      </c>
      <c r="W24" s="69">
        <f t="shared" si="46"/>
        <v>0</v>
      </c>
      <c r="X24" s="48">
        <f t="shared" si="36"/>
        <v>635</v>
      </c>
      <c r="Y24" s="68">
        <f>Y25+Y26+Y27</f>
        <v>308</v>
      </c>
      <c r="Z24" s="68">
        <f t="shared" ref="Z24:AG24" si="47">Z25+Z26+Z27</f>
        <v>175</v>
      </c>
      <c r="AA24" s="68">
        <f t="shared" si="47"/>
        <v>94</v>
      </c>
      <c r="AB24" s="68">
        <f t="shared" si="47"/>
        <v>27</v>
      </c>
      <c r="AC24" s="68">
        <f t="shared" si="47"/>
        <v>17</v>
      </c>
      <c r="AD24" s="68">
        <f t="shared" si="47"/>
        <v>11</v>
      </c>
      <c r="AE24" s="68">
        <f t="shared" si="47"/>
        <v>2</v>
      </c>
      <c r="AF24" s="68">
        <f t="shared" si="47"/>
        <v>0</v>
      </c>
      <c r="AG24" s="68">
        <f t="shared" si="47"/>
        <v>1</v>
      </c>
      <c r="AH24" s="48">
        <f t="shared" ref="AH24:AH52" si="48">SUM(AI24:AQ24)</f>
        <v>641</v>
      </c>
      <c r="AI24" s="68">
        <f>AI25+AI26+AI27</f>
        <v>265</v>
      </c>
      <c r="AJ24" s="68">
        <f t="shared" ref="AJ24:AQ24" si="49">AJ25+AJ26+AJ27</f>
        <v>147</v>
      </c>
      <c r="AK24" s="68">
        <f t="shared" si="49"/>
        <v>135</v>
      </c>
      <c r="AL24" s="68">
        <f t="shared" si="49"/>
        <v>44</v>
      </c>
      <c r="AM24" s="68">
        <f t="shared" si="49"/>
        <v>25</v>
      </c>
      <c r="AN24" s="68">
        <f t="shared" si="49"/>
        <v>16</v>
      </c>
      <c r="AO24" s="68">
        <f t="shared" si="49"/>
        <v>4</v>
      </c>
      <c r="AP24" s="68">
        <f t="shared" si="49"/>
        <v>1</v>
      </c>
      <c r="AQ24" s="68">
        <f t="shared" si="49"/>
        <v>4</v>
      </c>
      <c r="AR24" s="48">
        <f t="shared" si="22"/>
        <v>950</v>
      </c>
      <c r="AS24" s="68">
        <f>AS25+AS26+AS27</f>
        <v>406</v>
      </c>
      <c r="AT24" s="68">
        <f t="shared" ref="AT24:BA24" si="50">AT25+AT26+AT27</f>
        <v>289</v>
      </c>
      <c r="AU24" s="68">
        <f t="shared" si="50"/>
        <v>148</v>
      </c>
      <c r="AV24" s="68">
        <f t="shared" si="50"/>
        <v>74</v>
      </c>
      <c r="AW24" s="68">
        <f t="shared" si="50"/>
        <v>25</v>
      </c>
      <c r="AX24" s="68">
        <f t="shared" si="50"/>
        <v>4</v>
      </c>
      <c r="AY24" s="68">
        <f t="shared" si="50"/>
        <v>3</v>
      </c>
      <c r="AZ24" s="68">
        <f t="shared" si="50"/>
        <v>1</v>
      </c>
      <c r="BA24" s="68">
        <f t="shared" si="50"/>
        <v>0</v>
      </c>
      <c r="BB24" s="61">
        <f t="shared" si="13"/>
        <v>1026</v>
      </c>
      <c r="BC24" s="68">
        <f>BC25+BC26+BC27</f>
        <v>509</v>
      </c>
      <c r="BD24" s="69">
        <f t="shared" ref="BD24:BK24" si="51">BD25+BD26+BD27</f>
        <v>275</v>
      </c>
      <c r="BE24" s="69">
        <f t="shared" si="51"/>
        <v>141</v>
      </c>
      <c r="BF24" s="69">
        <f t="shared" si="51"/>
        <v>66</v>
      </c>
      <c r="BG24" s="69">
        <f t="shared" si="51"/>
        <v>26</v>
      </c>
      <c r="BH24" s="77">
        <f t="shared" si="51"/>
        <v>7</v>
      </c>
      <c r="BI24" s="77">
        <f t="shared" si="51"/>
        <v>1</v>
      </c>
      <c r="BJ24" s="77">
        <f t="shared" si="51"/>
        <v>1</v>
      </c>
      <c r="BK24" s="77">
        <f t="shared" si="51"/>
        <v>0</v>
      </c>
      <c r="BL24" s="48"/>
      <c r="BM24" s="50">
        <v>0</v>
      </c>
      <c r="BN24" s="50">
        <v>0</v>
      </c>
      <c r="BO24" s="50">
        <v>0</v>
      </c>
      <c r="BP24" s="50">
        <v>0</v>
      </c>
      <c r="BQ24" s="50">
        <v>0</v>
      </c>
      <c r="BR24" s="50">
        <v>0</v>
      </c>
      <c r="BS24" s="43">
        <v>0</v>
      </c>
      <c r="BT24" s="43">
        <v>0</v>
      </c>
      <c r="BU24" s="71">
        <v>0</v>
      </c>
      <c r="BV24" s="48">
        <f t="shared" si="23"/>
        <v>4</v>
      </c>
      <c r="BW24" s="50">
        <f>BW27</f>
        <v>0</v>
      </c>
      <c r="BX24" s="50">
        <f t="shared" ref="BX24:CE24" si="52">BX27</f>
        <v>1</v>
      </c>
      <c r="BY24" s="50">
        <f t="shared" si="52"/>
        <v>2</v>
      </c>
      <c r="BZ24" s="50">
        <f t="shared" si="52"/>
        <v>0</v>
      </c>
      <c r="CA24" s="50">
        <f t="shared" si="52"/>
        <v>0</v>
      </c>
      <c r="CB24" s="50">
        <f t="shared" si="52"/>
        <v>1</v>
      </c>
      <c r="CC24" s="50">
        <f t="shared" si="52"/>
        <v>0</v>
      </c>
      <c r="CD24" s="50">
        <f t="shared" si="52"/>
        <v>0</v>
      </c>
      <c r="CE24" s="50">
        <f t="shared" si="52"/>
        <v>0</v>
      </c>
      <c r="CF24" s="48">
        <f t="shared" ref="CF24:CF32" si="53">CG24+CH24+CI24+CJ24+CK24+CO24+CP24+CQ24+CR24</f>
        <v>210</v>
      </c>
      <c r="CG24" s="68">
        <f>CG26+CG27</f>
        <v>0</v>
      </c>
      <c r="CH24" s="68">
        <f t="shared" ref="CH24:CO24" si="54">CH26+CH27</f>
        <v>15</v>
      </c>
      <c r="CI24" s="68">
        <f t="shared" si="54"/>
        <v>6</v>
      </c>
      <c r="CJ24" s="68">
        <f t="shared" si="54"/>
        <v>7</v>
      </c>
      <c r="CK24" s="68">
        <f t="shared" si="54"/>
        <v>4</v>
      </c>
      <c r="CL24" s="68">
        <f t="shared" si="54"/>
        <v>1</v>
      </c>
      <c r="CM24" s="68">
        <f t="shared" si="54"/>
        <v>1</v>
      </c>
      <c r="CN24" s="68">
        <f t="shared" si="54"/>
        <v>1</v>
      </c>
      <c r="CO24" s="68">
        <f t="shared" si="54"/>
        <v>0</v>
      </c>
      <c r="CP24" s="48">
        <f t="shared" ref="CP24:CP51" si="55">CQ24+CR24+CS24+CT24+CU24+CZ24+DA24+DB24+DC24</f>
        <v>110</v>
      </c>
      <c r="CQ24" s="68">
        <f>CQ25+CQ26+CQ27</f>
        <v>0</v>
      </c>
      <c r="CR24" s="68">
        <f t="shared" ref="CR24:CZ24" si="56">CR25+CR26+CR27</f>
        <v>68</v>
      </c>
      <c r="CS24" s="68">
        <f t="shared" si="56"/>
        <v>22</v>
      </c>
      <c r="CT24" s="68">
        <f t="shared" si="56"/>
        <v>11</v>
      </c>
      <c r="CU24" s="68">
        <f t="shared" si="56"/>
        <v>9</v>
      </c>
      <c r="CV24" s="68">
        <f t="shared" si="56"/>
        <v>2</v>
      </c>
      <c r="CW24" s="68">
        <f t="shared" si="56"/>
        <v>1</v>
      </c>
      <c r="CX24" s="68">
        <f t="shared" si="56"/>
        <v>0</v>
      </c>
      <c r="CY24" s="68">
        <f t="shared" si="56"/>
        <v>0</v>
      </c>
      <c r="CZ24" s="68">
        <f t="shared" si="56"/>
        <v>0</v>
      </c>
      <c r="DA24" s="48"/>
      <c r="DB24" s="68"/>
      <c r="DC24" s="69"/>
      <c r="DD24" s="69"/>
      <c r="DE24" s="69"/>
      <c r="DF24" s="69"/>
      <c r="DG24" s="77"/>
      <c r="DH24" s="48"/>
      <c r="DI24" s="68"/>
      <c r="DJ24" s="69"/>
      <c r="DK24" s="69"/>
      <c r="DL24" s="69"/>
      <c r="DM24" s="69"/>
      <c r="DN24" s="69"/>
    </row>
    <row r="25" s="4" customFormat="1" ht="18.75" spans="1:118">
      <c r="A25" s="38"/>
      <c r="B25" s="39" t="s">
        <v>113</v>
      </c>
      <c r="C25" s="46">
        <f t="shared" si="43"/>
        <v>1872</v>
      </c>
      <c r="D25" s="48">
        <f t="shared" si="44"/>
        <v>236</v>
      </c>
      <c r="E25" s="42">
        <v>138</v>
      </c>
      <c r="F25" s="43">
        <v>59</v>
      </c>
      <c r="G25" s="43">
        <v>37</v>
      </c>
      <c r="H25" s="43">
        <v>2</v>
      </c>
      <c r="I25" s="43">
        <v>0</v>
      </c>
      <c r="J25" s="43">
        <v>0</v>
      </c>
      <c r="K25" s="43">
        <v>0</v>
      </c>
      <c r="L25" s="43">
        <v>0</v>
      </c>
      <c r="M25" s="67">
        <v>0</v>
      </c>
      <c r="N25" s="48">
        <f t="shared" si="34"/>
        <v>390</v>
      </c>
      <c r="O25" s="50">
        <v>180</v>
      </c>
      <c r="P25" s="43">
        <v>145</v>
      </c>
      <c r="Q25" s="43">
        <v>53</v>
      </c>
      <c r="R25" s="43">
        <v>9</v>
      </c>
      <c r="S25" s="43">
        <v>2</v>
      </c>
      <c r="T25" s="71">
        <v>0</v>
      </c>
      <c r="U25" s="71">
        <v>1</v>
      </c>
      <c r="V25" s="71">
        <v>0</v>
      </c>
      <c r="W25" s="71"/>
      <c r="X25" s="41">
        <f t="shared" si="36"/>
        <v>196</v>
      </c>
      <c r="Y25" s="50">
        <v>97</v>
      </c>
      <c r="Z25" s="43">
        <v>64</v>
      </c>
      <c r="AA25" s="43">
        <v>26</v>
      </c>
      <c r="AB25" s="43">
        <v>3</v>
      </c>
      <c r="AC25" s="43">
        <v>1</v>
      </c>
      <c r="AD25" s="71">
        <v>4</v>
      </c>
      <c r="AE25" s="71">
        <v>0</v>
      </c>
      <c r="AF25" s="71">
        <v>0</v>
      </c>
      <c r="AG25" s="71">
        <v>1</v>
      </c>
      <c r="AH25" s="48">
        <f t="shared" si="48"/>
        <v>200</v>
      </c>
      <c r="AI25" s="50">
        <v>89</v>
      </c>
      <c r="AJ25" s="43">
        <v>56</v>
      </c>
      <c r="AK25" s="43">
        <v>44</v>
      </c>
      <c r="AL25" s="43">
        <v>3</v>
      </c>
      <c r="AM25" s="43">
        <v>6</v>
      </c>
      <c r="AN25" s="43">
        <v>2</v>
      </c>
      <c r="AO25" s="43">
        <v>0</v>
      </c>
      <c r="AP25" s="43">
        <v>0</v>
      </c>
      <c r="AQ25" s="71">
        <v>0</v>
      </c>
      <c r="AR25" s="48">
        <f t="shared" si="22"/>
        <v>362</v>
      </c>
      <c r="AS25" s="50">
        <v>169</v>
      </c>
      <c r="AT25" s="43">
        <v>130</v>
      </c>
      <c r="AU25" s="43">
        <v>50</v>
      </c>
      <c r="AV25" s="43">
        <v>13</v>
      </c>
      <c r="AW25" s="43">
        <v>0</v>
      </c>
      <c r="AX25" s="71">
        <v>0</v>
      </c>
      <c r="AY25" s="71">
        <v>0</v>
      </c>
      <c r="AZ25" s="71">
        <v>0</v>
      </c>
      <c r="BA25" s="71">
        <v>0</v>
      </c>
      <c r="BB25" s="61">
        <f t="shared" si="13"/>
        <v>386</v>
      </c>
      <c r="BC25" s="50">
        <v>233</v>
      </c>
      <c r="BD25" s="43">
        <v>122</v>
      </c>
      <c r="BE25" s="43">
        <v>27</v>
      </c>
      <c r="BF25" s="43">
        <v>3</v>
      </c>
      <c r="BG25" s="43">
        <v>1</v>
      </c>
      <c r="BH25" s="71">
        <v>0</v>
      </c>
      <c r="BI25" s="71">
        <v>0</v>
      </c>
      <c r="BJ25" s="71">
        <v>0</v>
      </c>
      <c r="BK25" s="71">
        <v>0</v>
      </c>
      <c r="BL25" s="48"/>
      <c r="BM25" s="50">
        <v>0</v>
      </c>
      <c r="BN25" s="50">
        <v>0</v>
      </c>
      <c r="BO25" s="50">
        <v>0</v>
      </c>
      <c r="BP25" s="50">
        <v>0</v>
      </c>
      <c r="BQ25" s="50">
        <v>0</v>
      </c>
      <c r="BR25" s="50">
        <v>0</v>
      </c>
      <c r="BS25" s="43">
        <v>0</v>
      </c>
      <c r="BT25" s="43">
        <v>0</v>
      </c>
      <c r="BU25" s="71">
        <v>0</v>
      </c>
      <c r="BV25" s="48">
        <f t="shared" ref="BV25:BV34" si="57">BW25+BX25+BY25+BZ25+CA25+CB25+CC25+CD25+CE25</f>
        <v>0</v>
      </c>
      <c r="BW25" s="50">
        <v>0</v>
      </c>
      <c r="BX25" s="43">
        <v>0</v>
      </c>
      <c r="BY25" s="43">
        <v>0</v>
      </c>
      <c r="BZ25" s="43">
        <v>0</v>
      </c>
      <c r="CA25" s="43">
        <v>0</v>
      </c>
      <c r="CB25" s="43">
        <v>0</v>
      </c>
      <c r="CC25" s="43">
        <v>0</v>
      </c>
      <c r="CD25" s="43">
        <v>0</v>
      </c>
      <c r="CE25" s="71">
        <v>0</v>
      </c>
      <c r="CF25" s="48">
        <f t="shared" si="53"/>
        <v>67</v>
      </c>
      <c r="CG25" s="86">
        <v>0</v>
      </c>
      <c r="CH25" s="86">
        <v>0</v>
      </c>
      <c r="CI25" s="86">
        <v>0</v>
      </c>
      <c r="CJ25" s="86">
        <v>0</v>
      </c>
      <c r="CK25" s="86">
        <v>0</v>
      </c>
      <c r="CL25" s="86">
        <v>0</v>
      </c>
      <c r="CM25" s="86">
        <v>0</v>
      </c>
      <c r="CN25" s="86">
        <v>0</v>
      </c>
      <c r="CO25" s="86">
        <v>0</v>
      </c>
      <c r="CP25" s="48">
        <f t="shared" si="55"/>
        <v>35</v>
      </c>
      <c r="CQ25" s="50">
        <v>0</v>
      </c>
      <c r="CR25" s="43">
        <v>32</v>
      </c>
      <c r="CS25" s="43">
        <v>3</v>
      </c>
      <c r="CT25" s="43">
        <v>0</v>
      </c>
      <c r="CU25" s="43">
        <v>0</v>
      </c>
      <c r="CV25" s="71">
        <v>1</v>
      </c>
      <c r="CW25" s="71">
        <v>0</v>
      </c>
      <c r="CX25" s="71">
        <v>0</v>
      </c>
      <c r="CY25" s="71">
        <v>0</v>
      </c>
      <c r="CZ25" s="71"/>
      <c r="DA25" s="41"/>
      <c r="DB25" s="50"/>
      <c r="DC25" s="43"/>
      <c r="DD25" s="43"/>
      <c r="DE25" s="43"/>
      <c r="DF25" s="43"/>
      <c r="DG25" s="71"/>
      <c r="DH25" s="41"/>
      <c r="DI25" s="50"/>
      <c r="DJ25" s="43"/>
      <c r="DK25" s="43"/>
      <c r="DL25" s="43"/>
      <c r="DM25" s="43"/>
      <c r="DN25" s="43"/>
    </row>
    <row r="26" s="4" customFormat="1" ht="18.75" spans="1:118">
      <c r="A26" s="38"/>
      <c r="B26" s="39" t="s">
        <v>177</v>
      </c>
      <c r="C26" s="46">
        <f t="shared" si="43"/>
        <v>2025</v>
      </c>
      <c r="D26" s="48">
        <f t="shared" si="44"/>
        <v>386</v>
      </c>
      <c r="E26" s="42">
        <v>228</v>
      </c>
      <c r="F26" s="43">
        <v>82</v>
      </c>
      <c r="G26" s="43">
        <v>33</v>
      </c>
      <c r="H26" s="43">
        <v>24</v>
      </c>
      <c r="I26" s="43">
        <v>10</v>
      </c>
      <c r="J26" s="43">
        <v>9</v>
      </c>
      <c r="K26" s="43">
        <v>0</v>
      </c>
      <c r="L26" s="43">
        <v>0</v>
      </c>
      <c r="M26" s="67">
        <v>0</v>
      </c>
      <c r="N26" s="48">
        <f t="shared" si="34"/>
        <v>416</v>
      </c>
      <c r="O26" s="50">
        <v>290</v>
      </c>
      <c r="P26" s="43">
        <v>102</v>
      </c>
      <c r="Q26" s="43">
        <v>17</v>
      </c>
      <c r="R26" s="43">
        <v>7</v>
      </c>
      <c r="S26" s="43">
        <v>0</v>
      </c>
      <c r="T26" s="71">
        <v>0</v>
      </c>
      <c r="U26" s="71">
        <v>0</v>
      </c>
      <c r="V26" s="71">
        <v>0</v>
      </c>
      <c r="W26" s="71">
        <v>0</v>
      </c>
      <c r="X26" s="41">
        <f t="shared" si="36"/>
        <v>277</v>
      </c>
      <c r="Y26" s="50">
        <v>172</v>
      </c>
      <c r="Z26" s="43">
        <v>52</v>
      </c>
      <c r="AA26" s="43">
        <v>32</v>
      </c>
      <c r="AB26" s="43">
        <v>14</v>
      </c>
      <c r="AC26" s="43">
        <v>4</v>
      </c>
      <c r="AD26" s="71">
        <v>1</v>
      </c>
      <c r="AE26" s="71">
        <v>2</v>
      </c>
      <c r="AF26" s="71">
        <v>0</v>
      </c>
      <c r="AG26" s="71">
        <v>0</v>
      </c>
      <c r="AH26" s="48">
        <f t="shared" si="48"/>
        <v>208</v>
      </c>
      <c r="AI26" s="50">
        <v>124</v>
      </c>
      <c r="AJ26" s="43">
        <v>46</v>
      </c>
      <c r="AK26" s="43">
        <v>26</v>
      </c>
      <c r="AL26" s="43">
        <v>4</v>
      </c>
      <c r="AM26" s="43">
        <v>4</v>
      </c>
      <c r="AN26" s="43">
        <v>4</v>
      </c>
      <c r="AO26" s="43">
        <v>0</v>
      </c>
      <c r="AP26" s="43">
        <v>0</v>
      </c>
      <c r="AQ26" s="71">
        <v>0</v>
      </c>
      <c r="AR26" s="48">
        <f t="shared" si="22"/>
        <v>271</v>
      </c>
      <c r="AS26" s="50">
        <v>149</v>
      </c>
      <c r="AT26" s="43">
        <v>76</v>
      </c>
      <c r="AU26" s="43">
        <v>12</v>
      </c>
      <c r="AV26" s="43">
        <v>18</v>
      </c>
      <c r="AW26" s="43">
        <v>10</v>
      </c>
      <c r="AX26" s="71">
        <v>3</v>
      </c>
      <c r="AY26" s="71">
        <v>2</v>
      </c>
      <c r="AZ26" s="71">
        <v>1</v>
      </c>
      <c r="BA26" s="71">
        <v>0</v>
      </c>
      <c r="BB26" s="61">
        <f t="shared" si="13"/>
        <v>337</v>
      </c>
      <c r="BC26" s="50">
        <v>188</v>
      </c>
      <c r="BD26" s="43">
        <v>81</v>
      </c>
      <c r="BE26" s="43">
        <v>33</v>
      </c>
      <c r="BF26" s="43">
        <v>16</v>
      </c>
      <c r="BG26" s="43">
        <v>13</v>
      </c>
      <c r="BH26" s="71">
        <v>5</v>
      </c>
      <c r="BI26" s="71">
        <v>1</v>
      </c>
      <c r="BJ26" s="71">
        <v>0</v>
      </c>
      <c r="BK26" s="71">
        <v>0</v>
      </c>
      <c r="BL26" s="48"/>
      <c r="BM26" s="50">
        <v>0</v>
      </c>
      <c r="BN26" s="50">
        <v>0</v>
      </c>
      <c r="BO26" s="50">
        <v>0</v>
      </c>
      <c r="BP26" s="50">
        <v>0</v>
      </c>
      <c r="BQ26" s="50">
        <v>0</v>
      </c>
      <c r="BR26" s="50">
        <v>0</v>
      </c>
      <c r="BS26" s="43">
        <v>0</v>
      </c>
      <c r="BT26" s="43">
        <v>0</v>
      </c>
      <c r="BU26" s="71">
        <v>0</v>
      </c>
      <c r="BV26" s="48">
        <f t="shared" si="57"/>
        <v>0</v>
      </c>
      <c r="BW26" s="50">
        <v>0</v>
      </c>
      <c r="BX26" s="43">
        <v>0</v>
      </c>
      <c r="BY26" s="43">
        <v>0</v>
      </c>
      <c r="BZ26" s="43">
        <v>0</v>
      </c>
      <c r="CA26" s="43">
        <v>0</v>
      </c>
      <c r="CB26" s="43">
        <v>0</v>
      </c>
      <c r="CC26" s="43">
        <v>0</v>
      </c>
      <c r="CD26" s="43">
        <v>0</v>
      </c>
      <c r="CE26" s="71">
        <v>0</v>
      </c>
      <c r="CF26" s="48">
        <f t="shared" si="53"/>
        <v>84</v>
      </c>
      <c r="CG26">
        <v>0</v>
      </c>
      <c r="CH26">
        <v>5</v>
      </c>
      <c r="CI26">
        <v>3</v>
      </c>
      <c r="CJ26">
        <v>6</v>
      </c>
      <c r="CK26">
        <v>3</v>
      </c>
      <c r="CL26">
        <v>1</v>
      </c>
      <c r="CM26">
        <v>0</v>
      </c>
      <c r="CN26">
        <v>0</v>
      </c>
      <c r="CO26">
        <v>0</v>
      </c>
      <c r="CP26" s="48">
        <f t="shared" si="55"/>
        <v>46</v>
      </c>
      <c r="CQ26" s="50">
        <v>0</v>
      </c>
      <c r="CR26" s="43">
        <v>21</v>
      </c>
      <c r="CS26" s="43">
        <v>12</v>
      </c>
      <c r="CT26" s="43">
        <v>7</v>
      </c>
      <c r="CU26" s="43">
        <v>6</v>
      </c>
      <c r="CV26" s="71">
        <v>1</v>
      </c>
      <c r="CW26" s="71">
        <v>0</v>
      </c>
      <c r="CX26" s="71">
        <v>0</v>
      </c>
      <c r="CY26" s="71">
        <v>0</v>
      </c>
      <c r="CZ26" s="71"/>
      <c r="DA26" s="41"/>
      <c r="DB26" s="50"/>
      <c r="DC26" s="43"/>
      <c r="DD26" s="43"/>
      <c r="DE26" s="43"/>
      <c r="DF26" s="43"/>
      <c r="DG26" s="71"/>
      <c r="DH26" s="41"/>
      <c r="DI26" s="50"/>
      <c r="DJ26" s="43"/>
      <c r="DK26" s="43"/>
      <c r="DL26" s="43"/>
      <c r="DM26" s="43"/>
      <c r="DN26" s="43"/>
    </row>
    <row r="27" s="4" customFormat="1" ht="18.75" spans="1:118">
      <c r="A27" s="38"/>
      <c r="B27" s="39" t="s">
        <v>117</v>
      </c>
      <c r="C27" s="46">
        <f t="shared" si="43"/>
        <v>1697</v>
      </c>
      <c r="D27" s="48">
        <f t="shared" si="44"/>
        <v>255</v>
      </c>
      <c r="E27" s="42">
        <v>102</v>
      </c>
      <c r="F27" s="43">
        <v>83</v>
      </c>
      <c r="G27" s="43">
        <v>43</v>
      </c>
      <c r="H27" s="43">
        <v>14</v>
      </c>
      <c r="I27" s="43">
        <v>8</v>
      </c>
      <c r="J27" s="43">
        <v>2</v>
      </c>
      <c r="K27" s="43">
        <v>2</v>
      </c>
      <c r="L27" s="43">
        <v>0</v>
      </c>
      <c r="M27" s="67">
        <v>1</v>
      </c>
      <c r="N27" s="48">
        <f t="shared" si="34"/>
        <v>335</v>
      </c>
      <c r="O27" s="50">
        <v>128</v>
      </c>
      <c r="P27" s="43">
        <v>106</v>
      </c>
      <c r="Q27" s="43">
        <v>62</v>
      </c>
      <c r="R27" s="43">
        <v>24</v>
      </c>
      <c r="S27" s="43">
        <v>10</v>
      </c>
      <c r="T27" s="71">
        <v>4</v>
      </c>
      <c r="U27" s="71">
        <v>1</v>
      </c>
      <c r="V27" s="71">
        <v>0</v>
      </c>
      <c r="W27" s="71">
        <v>0</v>
      </c>
      <c r="X27" s="41">
        <f t="shared" si="36"/>
        <v>162</v>
      </c>
      <c r="Y27" s="50">
        <v>39</v>
      </c>
      <c r="Z27" s="43">
        <v>59</v>
      </c>
      <c r="AA27" s="43">
        <v>36</v>
      </c>
      <c r="AB27" s="43">
        <v>10</v>
      </c>
      <c r="AC27" s="43">
        <v>12</v>
      </c>
      <c r="AD27" s="71">
        <v>6</v>
      </c>
      <c r="AE27" s="71">
        <v>0</v>
      </c>
      <c r="AF27" s="71">
        <v>0</v>
      </c>
      <c r="AG27" s="71">
        <v>0</v>
      </c>
      <c r="AH27" s="48">
        <f t="shared" si="48"/>
        <v>233</v>
      </c>
      <c r="AI27" s="50">
        <v>52</v>
      </c>
      <c r="AJ27" s="43">
        <v>45</v>
      </c>
      <c r="AK27" s="43">
        <v>65</v>
      </c>
      <c r="AL27" s="43">
        <v>37</v>
      </c>
      <c r="AM27" s="43">
        <v>15</v>
      </c>
      <c r="AN27" s="43">
        <v>10</v>
      </c>
      <c r="AO27" s="43">
        <v>4</v>
      </c>
      <c r="AP27" s="43">
        <v>1</v>
      </c>
      <c r="AQ27" s="71">
        <v>4</v>
      </c>
      <c r="AR27" s="48">
        <f t="shared" si="22"/>
        <v>317</v>
      </c>
      <c r="AS27" s="50">
        <v>88</v>
      </c>
      <c r="AT27" s="43">
        <v>83</v>
      </c>
      <c r="AU27" s="43">
        <v>86</v>
      </c>
      <c r="AV27" s="43">
        <v>43</v>
      </c>
      <c r="AW27" s="43">
        <v>15</v>
      </c>
      <c r="AX27" s="71">
        <v>1</v>
      </c>
      <c r="AY27" s="71">
        <v>1</v>
      </c>
      <c r="AZ27" s="71">
        <v>0</v>
      </c>
      <c r="BA27" s="71">
        <v>0</v>
      </c>
      <c r="BB27" s="61">
        <f t="shared" si="13"/>
        <v>303</v>
      </c>
      <c r="BC27" s="50">
        <v>88</v>
      </c>
      <c r="BD27" s="43">
        <v>72</v>
      </c>
      <c r="BE27" s="43">
        <v>81</v>
      </c>
      <c r="BF27" s="43">
        <v>47</v>
      </c>
      <c r="BG27" s="43">
        <v>12</v>
      </c>
      <c r="BH27" s="71">
        <v>2</v>
      </c>
      <c r="BI27" s="71">
        <v>0</v>
      </c>
      <c r="BJ27" s="71">
        <v>1</v>
      </c>
      <c r="BK27" s="71">
        <v>0</v>
      </c>
      <c r="BL27" s="48"/>
      <c r="BM27" s="50">
        <v>0</v>
      </c>
      <c r="BN27" s="50">
        <v>0</v>
      </c>
      <c r="BO27" s="50">
        <v>0</v>
      </c>
      <c r="BP27" s="50">
        <v>0</v>
      </c>
      <c r="BQ27" s="50">
        <v>0</v>
      </c>
      <c r="BR27" s="50">
        <v>0</v>
      </c>
      <c r="BS27" s="43">
        <v>0</v>
      </c>
      <c r="BT27" s="43">
        <v>0</v>
      </c>
      <c r="BU27" s="71">
        <v>0</v>
      </c>
      <c r="BV27" s="48">
        <f t="shared" si="57"/>
        <v>4</v>
      </c>
      <c r="BW27" s="50"/>
      <c r="BX27" s="43">
        <v>1</v>
      </c>
      <c r="BY27" s="43">
        <v>2</v>
      </c>
      <c r="BZ27" s="43">
        <v>0</v>
      </c>
      <c r="CA27" s="43">
        <v>0</v>
      </c>
      <c r="CB27" s="43">
        <v>1</v>
      </c>
      <c r="CC27" s="43">
        <v>0</v>
      </c>
      <c r="CD27" s="43"/>
      <c r="CE27" s="71"/>
      <c r="CF27" s="41">
        <f t="shared" si="53"/>
        <v>59</v>
      </c>
      <c r="CG27">
        <v>0</v>
      </c>
      <c r="CH27">
        <v>10</v>
      </c>
      <c r="CI27">
        <v>3</v>
      </c>
      <c r="CJ27">
        <v>1</v>
      </c>
      <c r="CK27">
        <v>1</v>
      </c>
      <c r="CL27">
        <v>0</v>
      </c>
      <c r="CM27">
        <v>1</v>
      </c>
      <c r="CN27">
        <v>1</v>
      </c>
      <c r="CO27">
        <v>0</v>
      </c>
      <c r="CP27" s="48">
        <f t="shared" si="55"/>
        <v>29</v>
      </c>
      <c r="CQ27" s="50">
        <v>0</v>
      </c>
      <c r="CR27" s="43">
        <v>15</v>
      </c>
      <c r="CS27" s="43">
        <v>7</v>
      </c>
      <c r="CT27" s="43">
        <v>4</v>
      </c>
      <c r="CU27" s="43">
        <v>3</v>
      </c>
      <c r="CV27" s="71">
        <v>0</v>
      </c>
      <c r="CW27" s="71">
        <v>1</v>
      </c>
      <c r="CX27" s="71">
        <v>0</v>
      </c>
      <c r="CY27" s="71">
        <v>0</v>
      </c>
      <c r="CZ27" s="71"/>
      <c r="DA27" s="41"/>
      <c r="DB27" s="50"/>
      <c r="DC27" s="43"/>
      <c r="DD27" s="43"/>
      <c r="DE27" s="43"/>
      <c r="DF27" s="43"/>
      <c r="DG27" s="71"/>
      <c r="DH27" s="41"/>
      <c r="DI27" s="50"/>
      <c r="DJ27" s="43"/>
      <c r="DK27" s="43"/>
      <c r="DL27" s="43"/>
      <c r="DM27" s="43"/>
      <c r="DN27" s="43"/>
    </row>
    <row r="28" s="2" customFormat="1" ht="18.75" spans="1:118">
      <c r="A28" s="35" t="s">
        <v>91</v>
      </c>
      <c r="B28" s="36"/>
      <c r="C28" s="47">
        <f t="shared" si="43"/>
        <v>3012</v>
      </c>
      <c r="D28" s="48">
        <f t="shared" si="44"/>
        <v>500</v>
      </c>
      <c r="E28" s="49">
        <f>E29+E30</f>
        <v>230</v>
      </c>
      <c r="F28" s="49">
        <f t="shared" ref="F28:M28" si="58">F29+F30</f>
        <v>121</v>
      </c>
      <c r="G28" s="49">
        <f t="shared" si="58"/>
        <v>81</v>
      </c>
      <c r="H28" s="49">
        <f t="shared" si="58"/>
        <v>47</v>
      </c>
      <c r="I28" s="49">
        <f t="shared" si="58"/>
        <v>12</v>
      </c>
      <c r="J28" s="49">
        <f t="shared" si="58"/>
        <v>6</v>
      </c>
      <c r="K28" s="49">
        <f t="shared" si="58"/>
        <v>2</v>
      </c>
      <c r="L28" s="49">
        <f t="shared" si="58"/>
        <v>1</v>
      </c>
      <c r="M28" s="49">
        <f t="shared" si="58"/>
        <v>0</v>
      </c>
      <c r="N28" s="48">
        <f t="shared" ref="N28:N34" si="59">O28+P28+Q28+R28+V28+W28+S28+T28+U28</f>
        <v>520</v>
      </c>
      <c r="O28" s="68">
        <f>O29+O30</f>
        <v>180</v>
      </c>
      <c r="P28" s="69">
        <f t="shared" ref="P28:W28" si="60">P29+P30</f>
        <v>112</v>
      </c>
      <c r="Q28" s="69">
        <f t="shared" si="60"/>
        <v>135</v>
      </c>
      <c r="R28" s="69">
        <f t="shared" si="60"/>
        <v>59</v>
      </c>
      <c r="S28" s="69">
        <f t="shared" si="60"/>
        <v>27</v>
      </c>
      <c r="T28" s="69">
        <f t="shared" si="60"/>
        <v>7</v>
      </c>
      <c r="U28" s="69">
        <f t="shared" si="60"/>
        <v>0</v>
      </c>
      <c r="V28" s="69">
        <f t="shared" si="60"/>
        <v>0</v>
      </c>
      <c r="W28" s="69">
        <f t="shared" si="60"/>
        <v>0</v>
      </c>
      <c r="X28" s="69">
        <f t="shared" ref="X28:X34" si="61">Y28+Z28+AA28+AB28+AF28+AG28+AC28+AD28+AE28</f>
        <v>386</v>
      </c>
      <c r="Y28" s="69">
        <f>Y29+Y30</f>
        <v>100</v>
      </c>
      <c r="Z28" s="69">
        <f t="shared" ref="Z28:AG28" si="62">Z29+Z30</f>
        <v>90</v>
      </c>
      <c r="AA28" s="69">
        <f t="shared" si="62"/>
        <v>106</v>
      </c>
      <c r="AB28" s="69">
        <f t="shared" si="62"/>
        <v>57</v>
      </c>
      <c r="AC28" s="69">
        <f t="shared" si="62"/>
        <v>24</v>
      </c>
      <c r="AD28" s="69">
        <f t="shared" si="62"/>
        <v>9</v>
      </c>
      <c r="AE28" s="69">
        <f t="shared" si="62"/>
        <v>0</v>
      </c>
      <c r="AF28" s="69">
        <f t="shared" si="62"/>
        <v>0</v>
      </c>
      <c r="AG28" s="69">
        <f t="shared" si="62"/>
        <v>0</v>
      </c>
      <c r="AH28" s="48">
        <f t="shared" si="48"/>
        <v>413</v>
      </c>
      <c r="AI28" s="68">
        <f>AI29+AI30</f>
        <v>95</v>
      </c>
      <c r="AJ28" s="68">
        <f t="shared" ref="AJ28:AQ28" si="63">AJ29+AJ30</f>
        <v>129</v>
      </c>
      <c r="AK28" s="68">
        <f t="shared" si="63"/>
        <v>123</v>
      </c>
      <c r="AL28" s="68">
        <f t="shared" si="63"/>
        <v>48</v>
      </c>
      <c r="AM28" s="68">
        <f t="shared" si="63"/>
        <v>17</v>
      </c>
      <c r="AN28" s="68">
        <f t="shared" si="63"/>
        <v>1</v>
      </c>
      <c r="AO28" s="68">
        <f t="shared" si="63"/>
        <v>0</v>
      </c>
      <c r="AP28" s="68">
        <f t="shared" si="63"/>
        <v>0</v>
      </c>
      <c r="AQ28" s="68">
        <f t="shared" si="63"/>
        <v>0</v>
      </c>
      <c r="AR28" s="48">
        <f t="shared" si="22"/>
        <v>559</v>
      </c>
      <c r="AS28" s="68">
        <f>AS29+AS30</f>
        <v>154</v>
      </c>
      <c r="AT28" s="68">
        <f t="shared" ref="AT28:BA28" si="64">AT29+AT30</f>
        <v>156</v>
      </c>
      <c r="AU28" s="68">
        <f t="shared" si="64"/>
        <v>138</v>
      </c>
      <c r="AV28" s="68">
        <f t="shared" si="64"/>
        <v>77</v>
      </c>
      <c r="AW28" s="68">
        <f t="shared" si="64"/>
        <v>22</v>
      </c>
      <c r="AX28" s="68">
        <f t="shared" si="64"/>
        <v>6</v>
      </c>
      <c r="AY28" s="68">
        <f t="shared" si="64"/>
        <v>4</v>
      </c>
      <c r="AZ28" s="68">
        <f t="shared" si="64"/>
        <v>2</v>
      </c>
      <c r="BA28" s="68">
        <f t="shared" si="64"/>
        <v>0</v>
      </c>
      <c r="BB28" s="61">
        <f t="shared" si="13"/>
        <v>569</v>
      </c>
      <c r="BC28" s="68">
        <f>BC29+BC30</f>
        <v>203</v>
      </c>
      <c r="BD28" s="69">
        <f t="shared" ref="BD28:BK28" si="65">BD29+BD30</f>
        <v>138</v>
      </c>
      <c r="BE28" s="69">
        <f t="shared" si="65"/>
        <v>116</v>
      </c>
      <c r="BF28" s="69">
        <f t="shared" si="65"/>
        <v>68</v>
      </c>
      <c r="BG28" s="69">
        <f t="shared" si="65"/>
        <v>30</v>
      </c>
      <c r="BH28" s="77">
        <f t="shared" si="65"/>
        <v>13</v>
      </c>
      <c r="BI28" s="77">
        <f t="shared" si="65"/>
        <v>1</v>
      </c>
      <c r="BJ28" s="77">
        <f t="shared" si="65"/>
        <v>0</v>
      </c>
      <c r="BK28" s="77">
        <f t="shared" si="65"/>
        <v>0</v>
      </c>
      <c r="BL28" s="48"/>
      <c r="BM28" s="50">
        <v>0</v>
      </c>
      <c r="BN28" s="50">
        <v>0</v>
      </c>
      <c r="BO28" s="50">
        <v>0</v>
      </c>
      <c r="BP28" s="50">
        <v>0</v>
      </c>
      <c r="BQ28" s="50">
        <v>0</v>
      </c>
      <c r="BR28" s="50">
        <v>0</v>
      </c>
      <c r="BS28" s="43">
        <v>0</v>
      </c>
      <c r="BT28" s="43">
        <v>0</v>
      </c>
      <c r="BU28" s="71">
        <v>0</v>
      </c>
      <c r="BV28" s="48">
        <f t="shared" si="57"/>
        <v>0</v>
      </c>
      <c r="BW28" s="50">
        <v>0</v>
      </c>
      <c r="BX28" s="43">
        <v>0</v>
      </c>
      <c r="BY28" s="43">
        <v>0</v>
      </c>
      <c r="BZ28" s="43">
        <v>0</v>
      </c>
      <c r="CA28" s="43">
        <v>0</v>
      </c>
      <c r="CB28" s="43">
        <v>0</v>
      </c>
      <c r="CC28" s="43">
        <v>0</v>
      </c>
      <c r="CD28" s="43">
        <v>0</v>
      </c>
      <c r="CE28" s="71">
        <v>0</v>
      </c>
      <c r="CF28" s="48">
        <f t="shared" si="53"/>
        <v>40</v>
      </c>
      <c r="CG28" s="68">
        <f>CG29</f>
        <v>0</v>
      </c>
      <c r="CH28" s="68">
        <f t="shared" ref="CH28:CO28" si="66">CH29</f>
        <v>2</v>
      </c>
      <c r="CI28" s="68">
        <f t="shared" si="66"/>
        <v>0</v>
      </c>
      <c r="CJ28" s="68">
        <f t="shared" si="66"/>
        <v>0</v>
      </c>
      <c r="CK28" s="68">
        <f t="shared" si="66"/>
        <v>0</v>
      </c>
      <c r="CL28" s="68">
        <f t="shared" si="66"/>
        <v>0</v>
      </c>
      <c r="CM28" s="68">
        <f t="shared" si="66"/>
        <v>0</v>
      </c>
      <c r="CN28" s="68">
        <f t="shared" si="66"/>
        <v>0</v>
      </c>
      <c r="CO28" s="68">
        <f t="shared" si="66"/>
        <v>0</v>
      </c>
      <c r="CP28" s="48">
        <f t="shared" si="55"/>
        <v>25</v>
      </c>
      <c r="CQ28" s="68">
        <f>CQ29+CQ30</f>
        <v>0</v>
      </c>
      <c r="CR28" s="68">
        <f t="shared" ref="CR28:CZ28" si="67">CR29+CR30</f>
        <v>13</v>
      </c>
      <c r="CS28" s="68">
        <f t="shared" si="67"/>
        <v>10</v>
      </c>
      <c r="CT28" s="68">
        <f t="shared" si="67"/>
        <v>1</v>
      </c>
      <c r="CU28" s="68">
        <f t="shared" si="67"/>
        <v>1</v>
      </c>
      <c r="CV28" s="68">
        <f t="shared" si="67"/>
        <v>0</v>
      </c>
      <c r="CW28" s="68">
        <f t="shared" si="67"/>
        <v>0</v>
      </c>
      <c r="CX28" s="68">
        <f t="shared" si="67"/>
        <v>0</v>
      </c>
      <c r="CY28" s="68">
        <f t="shared" si="67"/>
        <v>0</v>
      </c>
      <c r="CZ28" s="68">
        <f t="shared" si="67"/>
        <v>0</v>
      </c>
      <c r="DA28" s="48"/>
      <c r="DB28" s="68"/>
      <c r="DC28" s="69"/>
      <c r="DD28" s="69"/>
      <c r="DE28" s="69"/>
      <c r="DF28" s="69"/>
      <c r="DG28" s="77"/>
      <c r="DH28" s="48"/>
      <c r="DI28" s="68"/>
      <c r="DJ28" s="69"/>
      <c r="DK28" s="69"/>
      <c r="DL28" s="69"/>
      <c r="DM28" s="69"/>
      <c r="DN28" s="69"/>
    </row>
    <row r="29" s="4" customFormat="1" ht="18.75" spans="1:118">
      <c r="A29" s="38"/>
      <c r="B29" s="39" t="s">
        <v>92</v>
      </c>
      <c r="C29" s="46">
        <f t="shared" si="43"/>
        <v>1924</v>
      </c>
      <c r="D29" s="41">
        <f t="shared" si="44"/>
        <v>343</v>
      </c>
      <c r="E29" s="42">
        <v>177</v>
      </c>
      <c r="F29" s="43">
        <v>97</v>
      </c>
      <c r="G29" s="43">
        <v>46</v>
      </c>
      <c r="H29" s="43">
        <v>13</v>
      </c>
      <c r="I29" s="43">
        <v>2</v>
      </c>
      <c r="J29" s="43">
        <v>5</v>
      </c>
      <c r="K29" s="43">
        <v>2</v>
      </c>
      <c r="L29" s="43">
        <v>1</v>
      </c>
      <c r="M29" s="67">
        <v>0</v>
      </c>
      <c r="N29" s="48">
        <f t="shared" si="59"/>
        <v>332</v>
      </c>
      <c r="O29" s="50">
        <v>137</v>
      </c>
      <c r="P29" s="43">
        <v>74</v>
      </c>
      <c r="Q29" s="43">
        <v>70</v>
      </c>
      <c r="R29" s="43">
        <v>26</v>
      </c>
      <c r="S29" s="43">
        <v>18</v>
      </c>
      <c r="T29" s="71">
        <v>7</v>
      </c>
      <c r="U29" s="71">
        <v>0</v>
      </c>
      <c r="V29" s="71">
        <v>0</v>
      </c>
      <c r="W29" s="71">
        <v>0</v>
      </c>
      <c r="X29" s="41">
        <f t="shared" si="61"/>
        <v>188</v>
      </c>
      <c r="Y29" s="50">
        <v>63</v>
      </c>
      <c r="Z29" s="43">
        <v>45</v>
      </c>
      <c r="AA29" s="43">
        <v>34</v>
      </c>
      <c r="AB29" s="43">
        <v>22</v>
      </c>
      <c r="AC29" s="43">
        <v>16</v>
      </c>
      <c r="AD29" s="71">
        <v>8</v>
      </c>
      <c r="AE29" s="71">
        <v>0</v>
      </c>
      <c r="AF29" s="71">
        <v>0</v>
      </c>
      <c r="AG29" s="71">
        <v>0</v>
      </c>
      <c r="AH29" s="48">
        <f t="shared" si="48"/>
        <v>264</v>
      </c>
      <c r="AI29" s="50">
        <v>68</v>
      </c>
      <c r="AJ29" s="43">
        <v>70</v>
      </c>
      <c r="AK29" s="43">
        <v>71</v>
      </c>
      <c r="AL29" s="43">
        <v>40</v>
      </c>
      <c r="AM29" s="43">
        <v>14</v>
      </c>
      <c r="AN29" s="43">
        <v>1</v>
      </c>
      <c r="AO29" s="43">
        <v>0</v>
      </c>
      <c r="AP29" s="43">
        <v>0</v>
      </c>
      <c r="AQ29" s="71">
        <v>0</v>
      </c>
      <c r="AR29" s="48">
        <f t="shared" si="22"/>
        <v>387</v>
      </c>
      <c r="AS29" s="50">
        <v>131</v>
      </c>
      <c r="AT29" s="43">
        <v>102</v>
      </c>
      <c r="AU29" s="43">
        <v>75</v>
      </c>
      <c r="AV29" s="43">
        <v>46</v>
      </c>
      <c r="AW29" s="43">
        <v>21</v>
      </c>
      <c r="AX29" s="71">
        <v>6</v>
      </c>
      <c r="AY29" s="71">
        <v>4</v>
      </c>
      <c r="AZ29" s="71">
        <v>2</v>
      </c>
      <c r="BA29" s="71">
        <v>0</v>
      </c>
      <c r="BB29" s="61">
        <f t="shared" si="13"/>
        <v>402</v>
      </c>
      <c r="BC29" s="50">
        <v>162</v>
      </c>
      <c r="BD29" s="43">
        <v>82</v>
      </c>
      <c r="BE29" s="43">
        <v>70</v>
      </c>
      <c r="BF29" s="43">
        <v>47</v>
      </c>
      <c r="BG29" s="43">
        <v>28</v>
      </c>
      <c r="BH29" s="71">
        <v>12</v>
      </c>
      <c r="BI29" s="71">
        <v>1</v>
      </c>
      <c r="BJ29" s="71">
        <v>0</v>
      </c>
      <c r="BK29" s="71">
        <v>0</v>
      </c>
      <c r="BL29" s="48"/>
      <c r="BM29" s="50">
        <v>0</v>
      </c>
      <c r="BN29" s="50">
        <v>0</v>
      </c>
      <c r="BO29" s="50">
        <v>0</v>
      </c>
      <c r="BP29" s="50">
        <v>0</v>
      </c>
      <c r="BQ29" s="50">
        <v>0</v>
      </c>
      <c r="BR29" s="50">
        <v>0</v>
      </c>
      <c r="BS29" s="43">
        <v>0</v>
      </c>
      <c r="BT29" s="43">
        <v>0</v>
      </c>
      <c r="BU29" s="71">
        <v>0</v>
      </c>
      <c r="BV29" s="48">
        <f t="shared" si="57"/>
        <v>0</v>
      </c>
      <c r="BW29" s="50">
        <v>0</v>
      </c>
      <c r="BX29" s="43">
        <v>0</v>
      </c>
      <c r="BY29" s="43">
        <v>0</v>
      </c>
      <c r="BZ29" s="43">
        <v>0</v>
      </c>
      <c r="CA29" s="43">
        <v>0</v>
      </c>
      <c r="CB29" s="43">
        <v>0</v>
      </c>
      <c r="CC29" s="43">
        <v>0</v>
      </c>
      <c r="CD29" s="43">
        <v>0</v>
      </c>
      <c r="CE29" s="71">
        <v>0</v>
      </c>
      <c r="CF29" s="41">
        <f t="shared" si="53"/>
        <v>5</v>
      </c>
      <c r="CG29" s="50">
        <v>0</v>
      </c>
      <c r="CH29" s="43">
        <v>2</v>
      </c>
      <c r="CI29" s="43">
        <v>0</v>
      </c>
      <c r="CJ29" s="43">
        <v>0</v>
      </c>
      <c r="CK29" s="43">
        <v>0</v>
      </c>
      <c r="CL29" s="71">
        <v>0</v>
      </c>
      <c r="CM29" s="71">
        <v>0</v>
      </c>
      <c r="CN29" s="71">
        <v>0</v>
      </c>
      <c r="CO29" s="71">
        <v>0</v>
      </c>
      <c r="CP29" s="48">
        <f t="shared" si="55"/>
        <v>3</v>
      </c>
      <c r="CQ29" s="50">
        <v>0</v>
      </c>
      <c r="CR29" s="43">
        <v>0</v>
      </c>
      <c r="CS29" s="43">
        <v>1</v>
      </c>
      <c r="CT29" s="43">
        <v>1</v>
      </c>
      <c r="CU29" s="43">
        <v>1</v>
      </c>
      <c r="CV29" s="71">
        <v>0</v>
      </c>
      <c r="CW29" s="71">
        <v>0</v>
      </c>
      <c r="CX29" s="71">
        <v>0</v>
      </c>
      <c r="CY29" s="71">
        <v>0</v>
      </c>
      <c r="CZ29" s="71"/>
      <c r="DA29" s="41"/>
      <c r="DB29" s="50"/>
      <c r="DC29" s="43"/>
      <c r="DD29" s="43"/>
      <c r="DE29" s="43"/>
      <c r="DF29" s="43"/>
      <c r="DG29" s="71"/>
      <c r="DH29" s="41"/>
      <c r="DI29" s="50"/>
      <c r="DJ29" s="43"/>
      <c r="DK29" s="43"/>
      <c r="DL29" s="43"/>
      <c r="DM29" s="43"/>
      <c r="DN29" s="43"/>
    </row>
    <row r="30" s="4" customFormat="1" ht="18.75" spans="1:118">
      <c r="A30" s="38"/>
      <c r="B30" s="39" t="s">
        <v>93</v>
      </c>
      <c r="C30" s="46">
        <f t="shared" si="43"/>
        <v>1088</v>
      </c>
      <c r="D30" s="41">
        <f t="shared" si="44"/>
        <v>157</v>
      </c>
      <c r="E30" s="42">
        <v>53</v>
      </c>
      <c r="F30" s="50">
        <v>24</v>
      </c>
      <c r="G30" s="50">
        <v>35</v>
      </c>
      <c r="H30" s="50">
        <v>34</v>
      </c>
      <c r="I30" s="50">
        <v>10</v>
      </c>
      <c r="J30" s="50">
        <v>1</v>
      </c>
      <c r="K30" s="50">
        <v>0</v>
      </c>
      <c r="L30" s="50">
        <v>0</v>
      </c>
      <c r="M30" s="70">
        <v>0</v>
      </c>
      <c r="N30" s="48">
        <f t="shared" si="59"/>
        <v>188</v>
      </c>
      <c r="O30" s="50">
        <v>43</v>
      </c>
      <c r="P30" s="43">
        <v>38</v>
      </c>
      <c r="Q30" s="43">
        <v>65</v>
      </c>
      <c r="R30" s="43">
        <v>33</v>
      </c>
      <c r="S30" s="43">
        <v>9</v>
      </c>
      <c r="T30" s="71">
        <v>0</v>
      </c>
      <c r="U30" s="71">
        <v>0</v>
      </c>
      <c r="V30" s="71">
        <v>0</v>
      </c>
      <c r="W30" s="71">
        <v>0</v>
      </c>
      <c r="X30" s="78">
        <f t="shared" si="61"/>
        <v>198</v>
      </c>
      <c r="Y30" s="50">
        <v>37</v>
      </c>
      <c r="Z30" s="71">
        <v>45</v>
      </c>
      <c r="AA30" s="43">
        <v>72</v>
      </c>
      <c r="AB30" s="43">
        <v>35</v>
      </c>
      <c r="AC30" s="43">
        <v>8</v>
      </c>
      <c r="AD30" s="71">
        <v>1</v>
      </c>
      <c r="AE30" s="71">
        <v>0</v>
      </c>
      <c r="AF30" s="71">
        <v>0</v>
      </c>
      <c r="AG30" s="71">
        <v>0</v>
      </c>
      <c r="AH30" s="48">
        <f t="shared" si="48"/>
        <v>149</v>
      </c>
      <c r="AI30" s="50">
        <v>27</v>
      </c>
      <c r="AJ30" s="43">
        <v>59</v>
      </c>
      <c r="AK30" s="43">
        <v>52</v>
      </c>
      <c r="AL30" s="43">
        <v>8</v>
      </c>
      <c r="AM30" s="43">
        <v>3</v>
      </c>
      <c r="AN30" s="43">
        <v>0</v>
      </c>
      <c r="AO30" s="43">
        <v>0</v>
      </c>
      <c r="AP30" s="43">
        <v>0</v>
      </c>
      <c r="AQ30" s="71">
        <v>0</v>
      </c>
      <c r="AR30" s="48">
        <f t="shared" si="22"/>
        <v>172</v>
      </c>
      <c r="AS30" s="50">
        <v>23</v>
      </c>
      <c r="AT30" s="43">
        <v>54</v>
      </c>
      <c r="AU30" s="43">
        <v>63</v>
      </c>
      <c r="AV30" s="43">
        <v>31</v>
      </c>
      <c r="AW30" s="43">
        <v>1</v>
      </c>
      <c r="AX30" s="71">
        <v>0</v>
      </c>
      <c r="AY30" s="71">
        <v>0</v>
      </c>
      <c r="AZ30" s="71">
        <v>0</v>
      </c>
      <c r="BA30" s="71">
        <v>0</v>
      </c>
      <c r="BB30" s="61">
        <f t="shared" si="13"/>
        <v>167</v>
      </c>
      <c r="BC30" s="50">
        <v>41</v>
      </c>
      <c r="BD30" s="43">
        <v>56</v>
      </c>
      <c r="BE30" s="43">
        <v>46</v>
      </c>
      <c r="BF30" s="43">
        <v>21</v>
      </c>
      <c r="BG30" s="43">
        <v>2</v>
      </c>
      <c r="BH30" s="71">
        <v>1</v>
      </c>
      <c r="BI30" s="71">
        <v>0</v>
      </c>
      <c r="BJ30" s="71">
        <v>0</v>
      </c>
      <c r="BK30" s="71">
        <v>0</v>
      </c>
      <c r="BL30" s="48"/>
      <c r="BM30" s="50">
        <v>0</v>
      </c>
      <c r="BN30" s="50">
        <v>0</v>
      </c>
      <c r="BO30" s="50">
        <v>0</v>
      </c>
      <c r="BP30" s="50">
        <v>0</v>
      </c>
      <c r="BQ30" s="50">
        <v>0</v>
      </c>
      <c r="BR30" s="50">
        <v>0</v>
      </c>
      <c r="BS30" s="43">
        <v>0</v>
      </c>
      <c r="BT30" s="43">
        <v>0</v>
      </c>
      <c r="BU30" s="71">
        <v>0</v>
      </c>
      <c r="BV30" s="48">
        <f t="shared" si="57"/>
        <v>0</v>
      </c>
      <c r="BW30" s="50">
        <v>0</v>
      </c>
      <c r="BX30" s="43">
        <v>0</v>
      </c>
      <c r="BY30" s="43">
        <v>0</v>
      </c>
      <c r="BZ30" s="43">
        <v>0</v>
      </c>
      <c r="CA30" s="43">
        <v>0</v>
      </c>
      <c r="CB30" s="43">
        <v>0</v>
      </c>
      <c r="CC30" s="43">
        <v>0</v>
      </c>
      <c r="CD30" s="43">
        <v>0</v>
      </c>
      <c r="CE30" s="71">
        <v>0</v>
      </c>
      <c r="CF30" s="41">
        <f t="shared" si="53"/>
        <v>35</v>
      </c>
      <c r="CG30" s="50">
        <v>0</v>
      </c>
      <c r="CH30" s="43">
        <v>0</v>
      </c>
      <c r="CI30" s="43">
        <v>0</v>
      </c>
      <c r="CJ30" s="43">
        <v>0</v>
      </c>
      <c r="CK30" s="43">
        <v>0</v>
      </c>
      <c r="CL30" s="71">
        <v>0</v>
      </c>
      <c r="CM30" s="71">
        <v>0</v>
      </c>
      <c r="CN30" s="71">
        <v>0</v>
      </c>
      <c r="CO30" s="71">
        <v>0</v>
      </c>
      <c r="CP30" s="48">
        <f t="shared" si="55"/>
        <v>22</v>
      </c>
      <c r="CQ30" s="50">
        <v>0</v>
      </c>
      <c r="CR30" s="43">
        <v>13</v>
      </c>
      <c r="CS30" s="43">
        <v>9</v>
      </c>
      <c r="CT30" s="43">
        <v>0</v>
      </c>
      <c r="CU30" s="43">
        <v>0</v>
      </c>
      <c r="CV30" s="71">
        <v>0</v>
      </c>
      <c r="CW30" s="71">
        <v>0</v>
      </c>
      <c r="CX30" s="71">
        <v>0</v>
      </c>
      <c r="CY30" s="71">
        <v>0</v>
      </c>
      <c r="CZ30" s="71"/>
      <c r="DA30" s="41"/>
      <c r="DB30" s="50"/>
      <c r="DC30" s="43"/>
      <c r="DD30" s="43"/>
      <c r="DE30" s="43"/>
      <c r="DF30" s="43"/>
      <c r="DG30" s="71"/>
      <c r="DH30" s="41"/>
      <c r="DI30" s="50"/>
      <c r="DJ30" s="43"/>
      <c r="DK30" s="43"/>
      <c r="DL30" s="43"/>
      <c r="DM30" s="43"/>
      <c r="DN30" s="43"/>
    </row>
    <row r="31" s="2" customFormat="1" ht="18.75" spans="1:118">
      <c r="A31" s="35" t="s">
        <v>130</v>
      </c>
      <c r="B31" s="36"/>
      <c r="C31" s="47">
        <f t="shared" si="43"/>
        <v>5374</v>
      </c>
      <c r="D31" s="48">
        <f>E31+F31+G31+H31+L31+M31+J31+K31+I31</f>
        <v>1079</v>
      </c>
      <c r="E31" s="49">
        <f>E32+E33+E34</f>
        <v>404</v>
      </c>
      <c r="F31" s="49">
        <f t="shared" ref="F31:M31" si="68">F32+F33+F34</f>
        <v>268</v>
      </c>
      <c r="G31" s="49">
        <f t="shared" si="68"/>
        <v>186</v>
      </c>
      <c r="H31" s="49">
        <f t="shared" si="68"/>
        <v>150</v>
      </c>
      <c r="I31" s="49">
        <f t="shared" si="68"/>
        <v>48</v>
      </c>
      <c r="J31" s="49">
        <f t="shared" si="68"/>
        <v>17</v>
      </c>
      <c r="K31" s="49">
        <f t="shared" si="68"/>
        <v>5</v>
      </c>
      <c r="L31" s="49">
        <f t="shared" si="68"/>
        <v>0</v>
      </c>
      <c r="M31" s="49">
        <f t="shared" si="68"/>
        <v>1</v>
      </c>
      <c r="N31" s="48">
        <f t="shared" si="59"/>
        <v>1230</v>
      </c>
      <c r="O31" s="68">
        <f>O32+O33+O34</f>
        <v>308</v>
      </c>
      <c r="P31" s="68">
        <f t="shared" ref="P31:W31" si="69">P32+P33+P34</f>
        <v>391</v>
      </c>
      <c r="Q31" s="68">
        <f t="shared" si="69"/>
        <v>262</v>
      </c>
      <c r="R31" s="68">
        <f t="shared" si="69"/>
        <v>193</v>
      </c>
      <c r="S31" s="68">
        <f t="shared" si="69"/>
        <v>48</v>
      </c>
      <c r="T31" s="68">
        <f t="shared" si="69"/>
        <v>21</v>
      </c>
      <c r="U31" s="68">
        <f t="shared" si="69"/>
        <v>6</v>
      </c>
      <c r="V31" s="68">
        <f t="shared" si="69"/>
        <v>1</v>
      </c>
      <c r="W31" s="68">
        <f t="shared" si="69"/>
        <v>0</v>
      </c>
      <c r="X31" s="69">
        <f t="shared" si="61"/>
        <v>532</v>
      </c>
      <c r="Y31" s="69">
        <f>Y32+Y33+Y34</f>
        <v>106</v>
      </c>
      <c r="Z31" s="69">
        <f t="shared" ref="Z31:AG31" si="70">Z32+Z33+Z34</f>
        <v>179</v>
      </c>
      <c r="AA31" s="69">
        <f t="shared" si="70"/>
        <v>117</v>
      </c>
      <c r="AB31" s="69">
        <f t="shared" si="70"/>
        <v>85</v>
      </c>
      <c r="AC31" s="69">
        <f t="shared" si="70"/>
        <v>24</v>
      </c>
      <c r="AD31" s="69">
        <f t="shared" si="70"/>
        <v>13</v>
      </c>
      <c r="AE31" s="69">
        <f t="shared" si="70"/>
        <v>5</v>
      </c>
      <c r="AF31" s="69">
        <f t="shared" si="70"/>
        <v>3</v>
      </c>
      <c r="AG31" s="69">
        <f t="shared" si="70"/>
        <v>0</v>
      </c>
      <c r="AH31" s="48">
        <f t="shared" si="48"/>
        <v>676</v>
      </c>
      <c r="AI31" s="68">
        <f>AI32+AI33+AI34</f>
        <v>185</v>
      </c>
      <c r="AJ31" s="68">
        <f t="shared" ref="AJ31:AQ31" si="71">AJ32+AJ33+AJ34</f>
        <v>198</v>
      </c>
      <c r="AK31" s="68">
        <f t="shared" si="71"/>
        <v>133</v>
      </c>
      <c r="AL31" s="68">
        <f t="shared" si="71"/>
        <v>89</v>
      </c>
      <c r="AM31" s="68">
        <f t="shared" si="71"/>
        <v>45</v>
      </c>
      <c r="AN31" s="68">
        <f t="shared" si="71"/>
        <v>19</v>
      </c>
      <c r="AO31" s="68">
        <f t="shared" si="71"/>
        <v>5</v>
      </c>
      <c r="AP31" s="68">
        <f t="shared" si="71"/>
        <v>1</v>
      </c>
      <c r="AQ31" s="68">
        <f t="shared" si="71"/>
        <v>1</v>
      </c>
      <c r="AR31" s="48">
        <f t="shared" si="22"/>
        <v>802</v>
      </c>
      <c r="AS31" s="68">
        <f>AS32+AS33+AS34</f>
        <v>313</v>
      </c>
      <c r="AT31" s="68">
        <f t="shared" ref="AT31:BA31" si="72">AT32+AT33+AT34</f>
        <v>273</v>
      </c>
      <c r="AU31" s="68">
        <f t="shared" si="72"/>
        <v>109</v>
      </c>
      <c r="AV31" s="68">
        <f t="shared" si="72"/>
        <v>58</v>
      </c>
      <c r="AW31" s="68">
        <f t="shared" si="72"/>
        <v>30</v>
      </c>
      <c r="AX31" s="68">
        <f t="shared" si="72"/>
        <v>14</v>
      </c>
      <c r="AY31" s="68">
        <f t="shared" si="72"/>
        <v>4</v>
      </c>
      <c r="AZ31" s="68">
        <f t="shared" si="72"/>
        <v>1</v>
      </c>
      <c r="BA31" s="68">
        <f t="shared" si="72"/>
        <v>0</v>
      </c>
      <c r="BB31" s="61">
        <f t="shared" si="13"/>
        <v>603</v>
      </c>
      <c r="BC31" s="68">
        <f>BC32+BC33+BC34</f>
        <v>265</v>
      </c>
      <c r="BD31" s="69">
        <f t="shared" ref="BD31:BK31" si="73">BD32+BD33+BD34</f>
        <v>215</v>
      </c>
      <c r="BE31" s="69">
        <f t="shared" si="73"/>
        <v>76</v>
      </c>
      <c r="BF31" s="69">
        <f t="shared" si="73"/>
        <v>30</v>
      </c>
      <c r="BG31" s="69">
        <f t="shared" si="73"/>
        <v>9</v>
      </c>
      <c r="BH31" s="77">
        <f t="shared" si="73"/>
        <v>4</v>
      </c>
      <c r="BI31" s="77">
        <f t="shared" si="73"/>
        <v>4</v>
      </c>
      <c r="BJ31" s="77">
        <f t="shared" si="73"/>
        <v>0</v>
      </c>
      <c r="BK31" s="77">
        <f t="shared" si="73"/>
        <v>0</v>
      </c>
      <c r="BL31" s="48"/>
      <c r="BM31" s="50">
        <v>0</v>
      </c>
      <c r="BN31" s="50">
        <v>0</v>
      </c>
      <c r="BO31" s="50">
        <v>0</v>
      </c>
      <c r="BP31" s="50">
        <v>0</v>
      </c>
      <c r="BQ31" s="50">
        <v>0</v>
      </c>
      <c r="BR31" s="50">
        <v>0</v>
      </c>
      <c r="BS31" s="43">
        <v>0</v>
      </c>
      <c r="BT31" s="43">
        <v>0</v>
      </c>
      <c r="BU31" s="71">
        <v>0</v>
      </c>
      <c r="BV31" s="48">
        <f t="shared" si="57"/>
        <v>0</v>
      </c>
      <c r="BW31" s="50">
        <v>0</v>
      </c>
      <c r="BX31" s="43">
        <v>0</v>
      </c>
      <c r="BY31" s="43">
        <v>0</v>
      </c>
      <c r="BZ31" s="43">
        <v>0</v>
      </c>
      <c r="CA31" s="43">
        <v>0</v>
      </c>
      <c r="CB31" s="43">
        <v>0</v>
      </c>
      <c r="CC31" s="43">
        <v>0</v>
      </c>
      <c r="CD31" s="43">
        <v>0</v>
      </c>
      <c r="CE31" s="71">
        <v>0</v>
      </c>
      <c r="CF31" s="48">
        <f t="shared" si="53"/>
        <v>275</v>
      </c>
      <c r="CG31" s="68">
        <f>CG34</f>
        <v>0</v>
      </c>
      <c r="CH31" s="68">
        <f t="shared" ref="CH31:CO31" si="74">CH34</f>
        <v>2</v>
      </c>
      <c r="CI31" s="68">
        <f t="shared" si="74"/>
        <v>0</v>
      </c>
      <c r="CJ31" s="68">
        <f t="shared" si="74"/>
        <v>1</v>
      </c>
      <c r="CK31" s="68">
        <f t="shared" si="74"/>
        <v>0</v>
      </c>
      <c r="CL31" s="68">
        <f t="shared" si="74"/>
        <v>0</v>
      </c>
      <c r="CM31" s="68">
        <f t="shared" si="74"/>
        <v>0</v>
      </c>
      <c r="CN31" s="68">
        <f t="shared" si="74"/>
        <v>0</v>
      </c>
      <c r="CO31" s="68">
        <f t="shared" si="74"/>
        <v>0</v>
      </c>
      <c r="CP31" s="48">
        <f t="shared" si="55"/>
        <v>177</v>
      </c>
      <c r="CQ31" s="68">
        <f>CQ32+CQ33+CQ34</f>
        <v>0</v>
      </c>
      <c r="CR31" s="68">
        <f t="shared" ref="CR31:CZ31" si="75">CR32+CR33+CR34</f>
        <v>95</v>
      </c>
      <c r="CS31" s="68">
        <f t="shared" si="75"/>
        <v>37</v>
      </c>
      <c r="CT31" s="68">
        <f t="shared" si="75"/>
        <v>29</v>
      </c>
      <c r="CU31" s="68">
        <f t="shared" si="75"/>
        <v>16</v>
      </c>
      <c r="CV31" s="68">
        <f t="shared" si="75"/>
        <v>8</v>
      </c>
      <c r="CW31" s="68">
        <f t="shared" si="75"/>
        <v>3</v>
      </c>
      <c r="CX31" s="68">
        <f t="shared" si="75"/>
        <v>0</v>
      </c>
      <c r="CY31" s="68">
        <f t="shared" si="75"/>
        <v>1</v>
      </c>
      <c r="CZ31" s="68">
        <f t="shared" si="75"/>
        <v>0</v>
      </c>
      <c r="DA31" s="48"/>
      <c r="DB31" s="68"/>
      <c r="DC31" s="69"/>
      <c r="DD31" s="69"/>
      <c r="DE31" s="69"/>
      <c r="DF31" s="69"/>
      <c r="DG31" s="77"/>
      <c r="DH31" s="48"/>
      <c r="DI31" s="68"/>
      <c r="DJ31" s="69"/>
      <c r="DK31" s="69"/>
      <c r="DL31" s="69"/>
      <c r="DM31" s="69"/>
      <c r="DN31" s="69"/>
    </row>
    <row r="32" s="4" customFormat="1" ht="18.75" spans="1:118">
      <c r="A32" s="51"/>
      <c r="B32" s="39" t="s">
        <v>212</v>
      </c>
      <c r="C32" s="40">
        <f t="shared" si="43"/>
        <v>2253</v>
      </c>
      <c r="D32" s="48">
        <f>E32+F32+G32+H32+L32+M32+J32+K32+I32</f>
        <v>497</v>
      </c>
      <c r="E32" s="42">
        <v>214</v>
      </c>
      <c r="F32" s="50">
        <v>118</v>
      </c>
      <c r="G32" s="50">
        <v>74</v>
      </c>
      <c r="H32" s="50">
        <v>56</v>
      </c>
      <c r="I32" s="50">
        <v>30</v>
      </c>
      <c r="J32" s="50">
        <v>3</v>
      </c>
      <c r="K32" s="50">
        <v>2</v>
      </c>
      <c r="L32" s="50">
        <v>0</v>
      </c>
      <c r="M32" s="70">
        <v>0</v>
      </c>
      <c r="N32" s="48">
        <f t="shared" si="59"/>
        <v>500</v>
      </c>
      <c r="O32" s="50">
        <v>167</v>
      </c>
      <c r="P32" s="43">
        <v>145</v>
      </c>
      <c r="Q32" s="43">
        <v>93</v>
      </c>
      <c r="R32" s="43">
        <v>59</v>
      </c>
      <c r="S32" s="43">
        <v>25</v>
      </c>
      <c r="T32" s="71">
        <v>9</v>
      </c>
      <c r="U32" s="71">
        <v>2</v>
      </c>
      <c r="V32" s="71">
        <v>0</v>
      </c>
      <c r="W32" s="71">
        <v>0</v>
      </c>
      <c r="X32" s="41">
        <f t="shared" si="61"/>
        <v>276</v>
      </c>
      <c r="Y32" s="50">
        <v>68</v>
      </c>
      <c r="Z32" s="43">
        <v>102</v>
      </c>
      <c r="AA32" s="43">
        <v>58</v>
      </c>
      <c r="AB32" s="43">
        <v>34</v>
      </c>
      <c r="AC32" s="43">
        <v>9</v>
      </c>
      <c r="AD32" s="71">
        <v>4</v>
      </c>
      <c r="AE32" s="71">
        <v>1</v>
      </c>
      <c r="AF32" s="71">
        <v>0</v>
      </c>
      <c r="AG32" s="71">
        <v>0</v>
      </c>
      <c r="AH32" s="48">
        <f t="shared" si="48"/>
        <v>335</v>
      </c>
      <c r="AI32" s="50">
        <v>65</v>
      </c>
      <c r="AJ32" s="43">
        <v>97</v>
      </c>
      <c r="AK32" s="43">
        <v>80</v>
      </c>
      <c r="AL32" s="43">
        <v>51</v>
      </c>
      <c r="AM32" s="43">
        <v>24</v>
      </c>
      <c r="AN32" s="43">
        <v>14</v>
      </c>
      <c r="AO32" s="43">
        <v>3</v>
      </c>
      <c r="AP32" s="43">
        <v>1</v>
      </c>
      <c r="AQ32" s="71">
        <v>0</v>
      </c>
      <c r="AR32" s="48">
        <f t="shared" si="22"/>
        <v>351</v>
      </c>
      <c r="AS32" s="50">
        <v>84</v>
      </c>
      <c r="AT32" s="43">
        <v>129</v>
      </c>
      <c r="AU32" s="43">
        <v>64</v>
      </c>
      <c r="AV32" s="43">
        <v>46</v>
      </c>
      <c r="AW32" s="43">
        <v>19</v>
      </c>
      <c r="AX32" s="71">
        <v>8</v>
      </c>
      <c r="AY32" s="71">
        <v>0</v>
      </c>
      <c r="AZ32" s="71">
        <v>1</v>
      </c>
      <c r="BA32" s="71">
        <v>0</v>
      </c>
      <c r="BB32" s="61">
        <f t="shared" si="13"/>
        <v>183</v>
      </c>
      <c r="BC32" s="50">
        <v>87</v>
      </c>
      <c r="BD32" s="43">
        <v>58</v>
      </c>
      <c r="BE32" s="43">
        <v>22</v>
      </c>
      <c r="BF32" s="43">
        <v>10</v>
      </c>
      <c r="BG32" s="43">
        <v>3</v>
      </c>
      <c r="BH32" s="71">
        <v>1</v>
      </c>
      <c r="BI32" s="71">
        <v>2</v>
      </c>
      <c r="BJ32" s="71">
        <v>0</v>
      </c>
      <c r="BK32" s="71">
        <v>0</v>
      </c>
      <c r="BL32" s="48"/>
      <c r="BM32" s="50">
        <v>0</v>
      </c>
      <c r="BN32" s="50">
        <v>0</v>
      </c>
      <c r="BO32" s="50">
        <v>0</v>
      </c>
      <c r="BP32" s="50">
        <v>0</v>
      </c>
      <c r="BQ32" s="50">
        <v>0</v>
      </c>
      <c r="BR32" s="50">
        <v>0</v>
      </c>
      <c r="BS32" s="43">
        <v>0</v>
      </c>
      <c r="BT32" s="43">
        <v>0</v>
      </c>
      <c r="BU32" s="71">
        <v>0</v>
      </c>
      <c r="BV32" s="48">
        <f t="shared" si="57"/>
        <v>0</v>
      </c>
      <c r="BW32" s="50">
        <v>0</v>
      </c>
      <c r="BX32" s="43">
        <v>0</v>
      </c>
      <c r="BY32" s="43">
        <v>0</v>
      </c>
      <c r="BZ32" s="43">
        <v>0</v>
      </c>
      <c r="CA32" s="43">
        <v>0</v>
      </c>
      <c r="CB32" s="43">
        <v>0</v>
      </c>
      <c r="CC32" s="43">
        <v>0</v>
      </c>
      <c r="CD32" s="43">
        <v>0</v>
      </c>
      <c r="CE32" s="71">
        <v>0</v>
      </c>
      <c r="CF32" s="41">
        <f t="shared" si="53"/>
        <v>65</v>
      </c>
      <c r="CG32" s="50">
        <v>0</v>
      </c>
      <c r="CH32" s="43">
        <v>0</v>
      </c>
      <c r="CI32" s="43">
        <v>0</v>
      </c>
      <c r="CJ32" s="43">
        <v>0</v>
      </c>
      <c r="CK32" s="43">
        <v>0</v>
      </c>
      <c r="CL32" s="71">
        <v>0</v>
      </c>
      <c r="CM32" s="71">
        <v>0</v>
      </c>
      <c r="CN32" s="71">
        <v>0</v>
      </c>
      <c r="CO32" s="71">
        <v>0</v>
      </c>
      <c r="CP32" s="48">
        <f t="shared" si="55"/>
        <v>46</v>
      </c>
      <c r="CQ32" s="50">
        <v>0</v>
      </c>
      <c r="CR32" s="43">
        <v>19</v>
      </c>
      <c r="CS32" s="43">
        <v>11</v>
      </c>
      <c r="CT32" s="43">
        <v>11</v>
      </c>
      <c r="CU32" s="43">
        <v>5</v>
      </c>
      <c r="CV32" s="71">
        <v>0</v>
      </c>
      <c r="CW32" s="71">
        <v>1</v>
      </c>
      <c r="CX32" s="71">
        <v>0</v>
      </c>
      <c r="CY32" s="71">
        <v>0</v>
      </c>
      <c r="CZ32" s="71"/>
      <c r="DA32" s="41"/>
      <c r="DB32" s="50"/>
      <c r="DC32" s="43"/>
      <c r="DD32" s="43"/>
      <c r="DE32" s="43"/>
      <c r="DF32" s="43"/>
      <c r="DG32" s="71"/>
      <c r="DH32" s="41"/>
      <c r="DI32" s="50"/>
      <c r="DJ32" s="43"/>
      <c r="DK32" s="43"/>
      <c r="DL32" s="43"/>
      <c r="DM32" s="43"/>
      <c r="DN32" s="43"/>
    </row>
    <row r="33" s="4" customFormat="1" ht="18.75" spans="1:118">
      <c r="A33" s="51"/>
      <c r="B33" s="39" t="s">
        <v>133</v>
      </c>
      <c r="C33" s="40">
        <f t="shared" si="43"/>
        <v>1731</v>
      </c>
      <c r="D33" s="48">
        <f>E33+F33+G33+H33+L33+M33+J33+K33+I33</f>
        <v>350</v>
      </c>
      <c r="E33" s="42">
        <v>67</v>
      </c>
      <c r="F33" s="50">
        <v>81</v>
      </c>
      <c r="G33" s="50">
        <v>89</v>
      </c>
      <c r="H33" s="50">
        <v>81</v>
      </c>
      <c r="I33" s="50">
        <v>14</v>
      </c>
      <c r="J33" s="50">
        <v>14</v>
      </c>
      <c r="K33" s="50">
        <v>3</v>
      </c>
      <c r="L33" s="50">
        <v>0</v>
      </c>
      <c r="M33" s="70">
        <v>1</v>
      </c>
      <c r="N33" s="48">
        <f t="shared" si="59"/>
        <v>381</v>
      </c>
      <c r="O33" s="50">
        <v>34</v>
      </c>
      <c r="P33" s="43">
        <v>129</v>
      </c>
      <c r="Q33" s="43">
        <v>99</v>
      </c>
      <c r="R33" s="43">
        <v>93</v>
      </c>
      <c r="S33" s="43">
        <v>12</v>
      </c>
      <c r="T33" s="71">
        <v>11</v>
      </c>
      <c r="U33" s="71">
        <v>3</v>
      </c>
      <c r="V33" s="71">
        <v>0</v>
      </c>
      <c r="W33" s="71">
        <v>0</v>
      </c>
      <c r="X33" s="41">
        <f t="shared" si="61"/>
        <v>192</v>
      </c>
      <c r="Y33" s="50">
        <v>19</v>
      </c>
      <c r="Z33" s="43">
        <v>63</v>
      </c>
      <c r="AA33" s="43">
        <v>47</v>
      </c>
      <c r="AB33" s="43">
        <v>42</v>
      </c>
      <c r="AC33" s="43">
        <v>9</v>
      </c>
      <c r="AD33" s="71">
        <v>6</v>
      </c>
      <c r="AE33" s="71">
        <v>4</v>
      </c>
      <c r="AF33" s="71">
        <v>2</v>
      </c>
      <c r="AG33" s="71">
        <v>0</v>
      </c>
      <c r="AH33" s="48">
        <f t="shared" si="48"/>
        <v>242</v>
      </c>
      <c r="AI33" s="50">
        <v>90</v>
      </c>
      <c r="AJ33" s="43">
        <v>73</v>
      </c>
      <c r="AK33" s="43">
        <v>36</v>
      </c>
      <c r="AL33" s="43">
        <v>24</v>
      </c>
      <c r="AM33" s="43">
        <v>12</v>
      </c>
      <c r="AN33" s="43">
        <v>5</v>
      </c>
      <c r="AO33" s="43">
        <v>2</v>
      </c>
      <c r="AP33" s="43">
        <v>0</v>
      </c>
      <c r="AQ33" s="71">
        <v>0</v>
      </c>
      <c r="AR33" s="48">
        <f t="shared" si="22"/>
        <v>281</v>
      </c>
      <c r="AS33" s="50">
        <v>164</v>
      </c>
      <c r="AT33" s="43">
        <v>82</v>
      </c>
      <c r="AU33" s="43">
        <v>20</v>
      </c>
      <c r="AV33" s="43">
        <v>5</v>
      </c>
      <c r="AW33" s="43">
        <v>3</v>
      </c>
      <c r="AX33" s="71">
        <v>3</v>
      </c>
      <c r="AY33" s="71">
        <v>4</v>
      </c>
      <c r="AZ33" s="71">
        <v>0</v>
      </c>
      <c r="BA33" s="71">
        <v>0</v>
      </c>
      <c r="BB33" s="61">
        <f t="shared" si="13"/>
        <v>192</v>
      </c>
      <c r="BC33" s="50">
        <v>84</v>
      </c>
      <c r="BD33" s="43">
        <v>65</v>
      </c>
      <c r="BE33" s="43">
        <v>26</v>
      </c>
      <c r="BF33" s="43">
        <v>10</v>
      </c>
      <c r="BG33" s="43">
        <v>2</v>
      </c>
      <c r="BH33" s="71">
        <v>3</v>
      </c>
      <c r="BI33" s="71">
        <v>2</v>
      </c>
      <c r="BJ33" s="71">
        <v>0</v>
      </c>
      <c r="BK33" s="71">
        <v>0</v>
      </c>
      <c r="BL33" s="48"/>
      <c r="BM33" s="50">
        <v>0</v>
      </c>
      <c r="BN33" s="50">
        <v>0</v>
      </c>
      <c r="BO33" s="50">
        <v>0</v>
      </c>
      <c r="BP33" s="50">
        <v>0</v>
      </c>
      <c r="BQ33" s="50">
        <v>0</v>
      </c>
      <c r="BR33" s="50">
        <v>0</v>
      </c>
      <c r="BS33" s="43">
        <v>0</v>
      </c>
      <c r="BT33" s="43">
        <v>0</v>
      </c>
      <c r="BU33" s="71">
        <v>0</v>
      </c>
      <c r="BV33" s="48">
        <f t="shared" si="57"/>
        <v>0</v>
      </c>
      <c r="BW33" s="50">
        <v>0</v>
      </c>
      <c r="BX33" s="43">
        <v>0</v>
      </c>
      <c r="BY33" s="43">
        <v>0</v>
      </c>
      <c r="BZ33" s="43">
        <v>0</v>
      </c>
      <c r="CA33" s="43">
        <v>0</v>
      </c>
      <c r="CB33" s="43">
        <v>0</v>
      </c>
      <c r="CC33" s="43">
        <v>0</v>
      </c>
      <c r="CD33" s="43">
        <v>0</v>
      </c>
      <c r="CE33" s="71">
        <v>0</v>
      </c>
      <c r="CF33" s="41"/>
      <c r="CG33" s="50">
        <v>0</v>
      </c>
      <c r="CH33" s="43">
        <v>0</v>
      </c>
      <c r="CI33" s="43">
        <v>0</v>
      </c>
      <c r="CJ33" s="43">
        <v>0</v>
      </c>
      <c r="CK33" s="43">
        <v>0</v>
      </c>
      <c r="CL33" s="71">
        <v>0</v>
      </c>
      <c r="CM33" s="71">
        <v>0</v>
      </c>
      <c r="CN33" s="71">
        <v>0</v>
      </c>
      <c r="CO33" s="71">
        <v>0</v>
      </c>
      <c r="CP33" s="48">
        <f t="shared" si="55"/>
        <v>93</v>
      </c>
      <c r="CQ33" s="50">
        <v>0</v>
      </c>
      <c r="CR33" s="43">
        <v>56</v>
      </c>
      <c r="CS33" s="43">
        <v>18</v>
      </c>
      <c r="CT33" s="43">
        <v>13</v>
      </c>
      <c r="CU33" s="43">
        <v>6</v>
      </c>
      <c r="CV33" s="71">
        <v>5</v>
      </c>
      <c r="CW33" s="71">
        <v>1</v>
      </c>
      <c r="CX33" s="71">
        <v>0</v>
      </c>
      <c r="CY33" s="71">
        <v>0</v>
      </c>
      <c r="CZ33" s="71"/>
      <c r="DA33" s="41"/>
      <c r="DB33" s="50"/>
      <c r="DC33" s="43"/>
      <c r="DD33" s="43"/>
      <c r="DE33" s="43"/>
      <c r="DF33" s="43"/>
      <c r="DG33" s="71"/>
      <c r="DH33" s="41"/>
      <c r="DI33" s="50"/>
      <c r="DJ33" s="43"/>
      <c r="DK33" s="43"/>
      <c r="DL33" s="43"/>
      <c r="DM33" s="43"/>
      <c r="DN33" s="43"/>
    </row>
    <row r="34" s="4" customFormat="1" ht="18.75" spans="1:118">
      <c r="A34" s="38"/>
      <c r="B34" s="39" t="s">
        <v>213</v>
      </c>
      <c r="C34" s="46">
        <f t="shared" si="43"/>
        <v>1241</v>
      </c>
      <c r="D34" s="48">
        <f>E34+F34+G34+H34+L34+M34+J34+K34+I34</f>
        <v>232</v>
      </c>
      <c r="E34" s="42">
        <v>123</v>
      </c>
      <c r="F34" s="50">
        <v>69</v>
      </c>
      <c r="G34" s="50">
        <v>23</v>
      </c>
      <c r="H34" s="50">
        <v>13</v>
      </c>
      <c r="I34" s="50">
        <v>4</v>
      </c>
      <c r="J34" s="50">
        <v>0</v>
      </c>
      <c r="K34" s="50">
        <v>0</v>
      </c>
      <c r="L34" s="50">
        <v>0</v>
      </c>
      <c r="M34" s="70">
        <v>0</v>
      </c>
      <c r="N34" s="48">
        <f t="shared" si="59"/>
        <v>349</v>
      </c>
      <c r="O34" s="50">
        <v>107</v>
      </c>
      <c r="P34" s="43">
        <v>117</v>
      </c>
      <c r="Q34" s="43">
        <v>70</v>
      </c>
      <c r="R34" s="43">
        <v>41</v>
      </c>
      <c r="S34" s="43">
        <v>11</v>
      </c>
      <c r="T34" s="71">
        <v>1</v>
      </c>
      <c r="U34" s="71">
        <v>1</v>
      </c>
      <c r="V34" s="71">
        <v>1</v>
      </c>
      <c r="W34" s="71">
        <v>0</v>
      </c>
      <c r="X34" s="41">
        <f t="shared" si="61"/>
        <v>64</v>
      </c>
      <c r="Y34" s="50">
        <v>19</v>
      </c>
      <c r="Z34" s="43">
        <v>14</v>
      </c>
      <c r="AA34" s="43">
        <v>12</v>
      </c>
      <c r="AB34" s="43">
        <v>9</v>
      </c>
      <c r="AC34" s="43">
        <v>6</v>
      </c>
      <c r="AD34" s="71">
        <v>3</v>
      </c>
      <c r="AE34" s="71">
        <v>0</v>
      </c>
      <c r="AF34" s="71">
        <v>1</v>
      </c>
      <c r="AG34" s="71">
        <v>0</v>
      </c>
      <c r="AH34" s="48">
        <f t="shared" si="48"/>
        <v>99</v>
      </c>
      <c r="AI34" s="50">
        <v>30</v>
      </c>
      <c r="AJ34" s="43">
        <v>28</v>
      </c>
      <c r="AK34" s="43">
        <v>17</v>
      </c>
      <c r="AL34" s="43">
        <v>14</v>
      </c>
      <c r="AM34" s="43">
        <v>9</v>
      </c>
      <c r="AN34" s="43">
        <v>0</v>
      </c>
      <c r="AO34" s="43">
        <v>0</v>
      </c>
      <c r="AP34" s="43">
        <v>0</v>
      </c>
      <c r="AQ34" s="71">
        <v>1</v>
      </c>
      <c r="AR34" s="48">
        <f t="shared" si="22"/>
        <v>170</v>
      </c>
      <c r="AS34" s="50">
        <v>65</v>
      </c>
      <c r="AT34" s="43">
        <v>62</v>
      </c>
      <c r="AU34" s="43">
        <v>25</v>
      </c>
      <c r="AV34" s="43">
        <v>7</v>
      </c>
      <c r="AW34" s="43">
        <v>8</v>
      </c>
      <c r="AX34" s="71">
        <v>3</v>
      </c>
      <c r="AY34" s="71">
        <v>0</v>
      </c>
      <c r="AZ34" s="71">
        <v>0</v>
      </c>
      <c r="BA34" s="71">
        <v>0</v>
      </c>
      <c r="BB34" s="61">
        <f t="shared" si="13"/>
        <v>228</v>
      </c>
      <c r="BC34" s="50">
        <v>94</v>
      </c>
      <c r="BD34" s="43">
        <v>92</v>
      </c>
      <c r="BE34" s="43">
        <v>28</v>
      </c>
      <c r="BF34" s="43">
        <v>10</v>
      </c>
      <c r="BG34" s="43">
        <v>4</v>
      </c>
      <c r="BH34" s="71">
        <v>0</v>
      </c>
      <c r="BI34" s="71">
        <v>0</v>
      </c>
      <c r="BJ34" s="71">
        <v>0</v>
      </c>
      <c r="BK34" s="71">
        <v>0</v>
      </c>
      <c r="BL34" s="48"/>
      <c r="BM34" s="50">
        <v>0</v>
      </c>
      <c r="BN34" s="50">
        <v>0</v>
      </c>
      <c r="BO34" s="50">
        <v>0</v>
      </c>
      <c r="BP34" s="50">
        <v>0</v>
      </c>
      <c r="BQ34" s="50">
        <v>0</v>
      </c>
      <c r="BR34" s="50">
        <v>0</v>
      </c>
      <c r="BS34" s="43">
        <v>0</v>
      </c>
      <c r="BT34" s="43">
        <v>0</v>
      </c>
      <c r="BU34" s="71">
        <v>0</v>
      </c>
      <c r="BV34" s="48">
        <f t="shared" si="57"/>
        <v>0</v>
      </c>
      <c r="BW34" s="50">
        <v>0</v>
      </c>
      <c r="BX34" s="43">
        <v>0</v>
      </c>
      <c r="BY34" s="43">
        <v>0</v>
      </c>
      <c r="BZ34" s="43">
        <v>0</v>
      </c>
      <c r="CA34" s="43">
        <v>0</v>
      </c>
      <c r="CB34" s="43">
        <v>0</v>
      </c>
      <c r="CC34" s="43">
        <v>0</v>
      </c>
      <c r="CD34" s="43">
        <v>0</v>
      </c>
      <c r="CE34" s="71">
        <v>0</v>
      </c>
      <c r="CF34" s="41">
        <f t="shared" ref="CF34:CF52" si="76">CG34+CH34+CI34+CJ34+CK34+CO34+CP34+CQ34+CR34</f>
        <v>61</v>
      </c>
      <c r="CG34" s="50">
        <v>0</v>
      </c>
      <c r="CH34" s="43">
        <v>2</v>
      </c>
      <c r="CI34" s="43">
        <v>0</v>
      </c>
      <c r="CJ34" s="43">
        <v>1</v>
      </c>
      <c r="CK34" s="43">
        <v>0</v>
      </c>
      <c r="CL34" s="71">
        <v>0</v>
      </c>
      <c r="CM34" s="71">
        <v>0</v>
      </c>
      <c r="CN34" s="71">
        <v>0</v>
      </c>
      <c r="CO34" s="71">
        <v>0</v>
      </c>
      <c r="CP34" s="48">
        <f t="shared" si="55"/>
        <v>38</v>
      </c>
      <c r="CQ34" s="50">
        <v>0</v>
      </c>
      <c r="CR34" s="43">
        <v>20</v>
      </c>
      <c r="CS34" s="43">
        <v>8</v>
      </c>
      <c r="CT34" s="43">
        <v>5</v>
      </c>
      <c r="CU34" s="43">
        <v>5</v>
      </c>
      <c r="CV34" s="71">
        <v>3</v>
      </c>
      <c r="CW34" s="71">
        <v>1</v>
      </c>
      <c r="CX34" s="71">
        <v>0</v>
      </c>
      <c r="CY34" s="71">
        <v>1</v>
      </c>
      <c r="CZ34" s="71"/>
      <c r="DA34" s="41"/>
      <c r="DB34" s="50"/>
      <c r="DC34" s="43"/>
      <c r="DD34" s="43"/>
      <c r="DE34" s="43"/>
      <c r="DF34" s="43"/>
      <c r="DG34" s="71"/>
      <c r="DH34" s="41"/>
      <c r="DI34" s="50"/>
      <c r="DJ34" s="43"/>
      <c r="DK34" s="43"/>
      <c r="DL34" s="43"/>
      <c r="DM34" s="43"/>
      <c r="DN34" s="43"/>
    </row>
    <row r="35" s="2" customFormat="1" ht="18.75" spans="1:118">
      <c r="A35" s="35" t="s">
        <v>118</v>
      </c>
      <c r="B35" s="36"/>
      <c r="C35" s="47">
        <f t="shared" si="43"/>
        <v>5209</v>
      </c>
      <c r="D35" s="48">
        <f t="shared" ref="D35:D43" si="77">E35+F35+G35+H35+L35+M35+I35+J35+K35</f>
        <v>782</v>
      </c>
      <c r="E35" s="49">
        <f>E36+E37</f>
        <v>369</v>
      </c>
      <c r="F35" s="49">
        <f t="shared" ref="F35:M35" si="78">F36+F37</f>
        <v>254</v>
      </c>
      <c r="G35" s="49">
        <f t="shared" si="78"/>
        <v>97</v>
      </c>
      <c r="H35" s="49">
        <f t="shared" si="78"/>
        <v>32</v>
      </c>
      <c r="I35" s="49">
        <f t="shared" si="78"/>
        <v>16</v>
      </c>
      <c r="J35" s="49">
        <f t="shared" si="78"/>
        <v>10</v>
      </c>
      <c r="K35" s="49">
        <f t="shared" si="78"/>
        <v>3</v>
      </c>
      <c r="L35" s="49">
        <f t="shared" si="78"/>
        <v>1</v>
      </c>
      <c r="M35" s="49">
        <f t="shared" si="78"/>
        <v>0</v>
      </c>
      <c r="N35" s="48">
        <f t="shared" ref="N35:N40" si="79">O35+P35+Q35+R35+S35+T35+U35+V35+W35</f>
        <v>702</v>
      </c>
      <c r="O35" s="68">
        <f>O36+O37</f>
        <v>384</v>
      </c>
      <c r="P35" s="68">
        <f t="shared" ref="P35:W35" si="80">P36+P37</f>
        <v>204</v>
      </c>
      <c r="Q35" s="68">
        <f t="shared" si="80"/>
        <v>81</v>
      </c>
      <c r="R35" s="68">
        <f t="shared" si="80"/>
        <v>25</v>
      </c>
      <c r="S35" s="68">
        <f t="shared" si="80"/>
        <v>5</v>
      </c>
      <c r="T35" s="68">
        <f t="shared" si="80"/>
        <v>3</v>
      </c>
      <c r="U35" s="68">
        <f t="shared" si="80"/>
        <v>0</v>
      </c>
      <c r="V35" s="68">
        <f t="shared" si="80"/>
        <v>0</v>
      </c>
      <c r="W35" s="68">
        <f t="shared" si="80"/>
        <v>0</v>
      </c>
      <c r="X35" s="48">
        <f t="shared" ref="X35:X40" si="81">Y35+Z35+AA35+AB35+AC35+AD35+AE35+AF35+AG35</f>
        <v>541</v>
      </c>
      <c r="Y35" s="68">
        <f>Y36+Y37</f>
        <v>240</v>
      </c>
      <c r="Z35" s="68">
        <f t="shared" ref="Z35:AG35" si="82">Z36+Z37</f>
        <v>143</v>
      </c>
      <c r="AA35" s="68">
        <f t="shared" si="82"/>
        <v>94</v>
      </c>
      <c r="AB35" s="68">
        <f t="shared" si="82"/>
        <v>40</v>
      </c>
      <c r="AC35" s="68">
        <f t="shared" si="82"/>
        <v>15</v>
      </c>
      <c r="AD35" s="68">
        <f t="shared" si="82"/>
        <v>9</v>
      </c>
      <c r="AE35" s="68">
        <f t="shared" si="82"/>
        <v>0</v>
      </c>
      <c r="AF35" s="68">
        <f t="shared" si="82"/>
        <v>0</v>
      </c>
      <c r="AG35" s="68">
        <f t="shared" si="82"/>
        <v>0</v>
      </c>
      <c r="AH35" s="48">
        <f t="shared" si="48"/>
        <v>834</v>
      </c>
      <c r="AI35" s="68">
        <f>AI36+AI37</f>
        <v>297</v>
      </c>
      <c r="AJ35" s="68">
        <f t="shared" ref="AJ35:AQ35" si="83">AJ36+AJ37</f>
        <v>297</v>
      </c>
      <c r="AK35" s="68">
        <f t="shared" si="83"/>
        <v>140</v>
      </c>
      <c r="AL35" s="68">
        <f t="shared" si="83"/>
        <v>55</v>
      </c>
      <c r="AM35" s="68">
        <f t="shared" si="83"/>
        <v>38</v>
      </c>
      <c r="AN35" s="68">
        <f t="shared" si="83"/>
        <v>6</v>
      </c>
      <c r="AO35" s="68">
        <f t="shared" si="83"/>
        <v>1</v>
      </c>
      <c r="AP35" s="68">
        <f t="shared" si="83"/>
        <v>0</v>
      </c>
      <c r="AQ35" s="68">
        <f t="shared" si="83"/>
        <v>0</v>
      </c>
      <c r="AR35" s="48">
        <f t="shared" si="22"/>
        <v>1050</v>
      </c>
      <c r="AS35" s="68">
        <f>AS36+AS37</f>
        <v>357</v>
      </c>
      <c r="AT35" s="68">
        <f t="shared" ref="AT35:BA35" si="84">AT36+AT37</f>
        <v>367</v>
      </c>
      <c r="AU35" s="68">
        <f t="shared" si="84"/>
        <v>184</v>
      </c>
      <c r="AV35" s="68">
        <f t="shared" si="84"/>
        <v>86</v>
      </c>
      <c r="AW35" s="68">
        <f t="shared" si="84"/>
        <v>40</v>
      </c>
      <c r="AX35" s="68">
        <f t="shared" si="84"/>
        <v>10</v>
      </c>
      <c r="AY35" s="68">
        <f t="shared" si="84"/>
        <v>5</v>
      </c>
      <c r="AZ35" s="68">
        <f t="shared" si="84"/>
        <v>0</v>
      </c>
      <c r="BA35" s="68">
        <f t="shared" si="84"/>
        <v>1</v>
      </c>
      <c r="BB35" s="61">
        <f t="shared" si="13"/>
        <v>975</v>
      </c>
      <c r="BC35" s="68">
        <f>BC36+BC37</f>
        <v>431</v>
      </c>
      <c r="BD35" s="69">
        <f t="shared" ref="BD35:BK35" si="85">BD36+BD37</f>
        <v>319</v>
      </c>
      <c r="BE35" s="69">
        <f t="shared" si="85"/>
        <v>152</v>
      </c>
      <c r="BF35" s="69">
        <f t="shared" si="85"/>
        <v>44</v>
      </c>
      <c r="BG35" s="69">
        <f t="shared" si="85"/>
        <v>23</v>
      </c>
      <c r="BH35" s="77">
        <f t="shared" si="85"/>
        <v>5</v>
      </c>
      <c r="BI35" s="77">
        <f t="shared" si="85"/>
        <v>0</v>
      </c>
      <c r="BJ35" s="77">
        <f t="shared" si="85"/>
        <v>1</v>
      </c>
      <c r="BK35" s="77">
        <f t="shared" si="85"/>
        <v>0</v>
      </c>
      <c r="BL35" s="48"/>
      <c r="BM35" s="68">
        <f>BM36+BM37</f>
        <v>0</v>
      </c>
      <c r="BN35" s="68">
        <f t="shared" ref="BN35:BU35" si="86">BN36+BN37</f>
        <v>3</v>
      </c>
      <c r="BO35" s="68">
        <f t="shared" si="86"/>
        <v>7</v>
      </c>
      <c r="BP35" s="68">
        <f t="shared" si="86"/>
        <v>2</v>
      </c>
      <c r="BQ35" s="68">
        <f t="shared" si="86"/>
        <v>1</v>
      </c>
      <c r="BR35" s="68">
        <f t="shared" si="86"/>
        <v>0</v>
      </c>
      <c r="BS35" s="68">
        <f t="shared" si="86"/>
        <v>0</v>
      </c>
      <c r="BT35" s="68">
        <f t="shared" si="86"/>
        <v>0</v>
      </c>
      <c r="BU35" s="68">
        <f t="shared" si="86"/>
        <v>0</v>
      </c>
      <c r="BV35" s="48">
        <f t="shared" ref="BV35:BV50" si="87">BW35+BX35+BY35+BZ35+CA35+CB35+CC35+CD35+CE35</f>
        <v>12</v>
      </c>
      <c r="BW35" s="68">
        <f>BW36+BW37</f>
        <v>0</v>
      </c>
      <c r="BX35" s="68">
        <f t="shared" ref="BX35:CE35" si="88">BX36+BX37</f>
        <v>0</v>
      </c>
      <c r="BY35" s="68">
        <f t="shared" si="88"/>
        <v>5</v>
      </c>
      <c r="BZ35" s="68">
        <f t="shared" si="88"/>
        <v>7</v>
      </c>
      <c r="CA35" s="68">
        <f t="shared" si="88"/>
        <v>0</v>
      </c>
      <c r="CB35" s="68">
        <f t="shared" si="88"/>
        <v>0</v>
      </c>
      <c r="CC35" s="68">
        <f t="shared" si="88"/>
        <v>0</v>
      </c>
      <c r="CD35" s="68">
        <f t="shared" si="88"/>
        <v>0</v>
      </c>
      <c r="CE35" s="68">
        <f t="shared" si="88"/>
        <v>0</v>
      </c>
      <c r="CF35" s="48">
        <f t="shared" si="76"/>
        <v>200</v>
      </c>
      <c r="CG35" s="68">
        <v>0</v>
      </c>
      <c r="CH35" s="68">
        <v>0</v>
      </c>
      <c r="CI35" s="68">
        <v>0</v>
      </c>
      <c r="CJ35" s="68">
        <v>0</v>
      </c>
      <c r="CK35" s="68">
        <v>0</v>
      </c>
      <c r="CL35" s="68">
        <v>0</v>
      </c>
      <c r="CM35" s="68">
        <v>0</v>
      </c>
      <c r="CN35" s="68">
        <v>0</v>
      </c>
      <c r="CO35" s="68">
        <v>0</v>
      </c>
      <c r="CP35" s="48">
        <f t="shared" si="55"/>
        <v>113</v>
      </c>
      <c r="CQ35" s="68">
        <f>CQ36+CQ37</f>
        <v>0</v>
      </c>
      <c r="CR35" s="68">
        <f t="shared" ref="CR35:CZ35" si="89">CR36+CR37</f>
        <v>87</v>
      </c>
      <c r="CS35" s="68">
        <f t="shared" si="89"/>
        <v>20</v>
      </c>
      <c r="CT35" s="68">
        <f t="shared" si="89"/>
        <v>6</v>
      </c>
      <c r="CU35" s="68">
        <f t="shared" si="89"/>
        <v>0</v>
      </c>
      <c r="CV35" s="68">
        <f t="shared" si="89"/>
        <v>2</v>
      </c>
      <c r="CW35" s="68">
        <f t="shared" si="89"/>
        <v>0</v>
      </c>
      <c r="CX35" s="68">
        <f t="shared" si="89"/>
        <v>0</v>
      </c>
      <c r="CY35" s="68">
        <f t="shared" si="89"/>
        <v>0</v>
      </c>
      <c r="CZ35" s="68">
        <f t="shared" si="89"/>
        <v>0</v>
      </c>
      <c r="DA35" s="48"/>
      <c r="DB35" s="68"/>
      <c r="DC35" s="69"/>
      <c r="DD35" s="69"/>
      <c r="DE35" s="69"/>
      <c r="DF35" s="69"/>
      <c r="DG35" s="77"/>
      <c r="DH35" s="48"/>
      <c r="DI35" s="68"/>
      <c r="DJ35" s="69"/>
      <c r="DK35" s="69"/>
      <c r="DL35" s="69"/>
      <c r="DM35" s="69"/>
      <c r="DN35" s="69"/>
    </row>
    <row r="36" s="4" customFormat="1" ht="18.75" spans="1:118">
      <c r="A36" s="38"/>
      <c r="B36" s="39" t="s">
        <v>214</v>
      </c>
      <c r="C36" s="46">
        <f t="shared" si="43"/>
        <v>2799</v>
      </c>
      <c r="D36" s="48">
        <f t="shared" si="77"/>
        <v>412</v>
      </c>
      <c r="E36" s="42">
        <v>189</v>
      </c>
      <c r="F36" s="43">
        <v>148</v>
      </c>
      <c r="G36" s="43">
        <v>61</v>
      </c>
      <c r="H36" s="43">
        <v>7</v>
      </c>
      <c r="I36" s="43">
        <v>2</v>
      </c>
      <c r="J36" s="43">
        <v>4</v>
      </c>
      <c r="K36" s="43">
        <v>1</v>
      </c>
      <c r="L36" s="43">
        <v>0</v>
      </c>
      <c r="M36" s="67">
        <v>0</v>
      </c>
      <c r="N36" s="48">
        <f t="shared" si="79"/>
        <v>389</v>
      </c>
      <c r="O36" s="50">
        <v>213</v>
      </c>
      <c r="P36" s="43">
        <v>113</v>
      </c>
      <c r="Q36" s="43">
        <v>45</v>
      </c>
      <c r="R36" s="43">
        <v>14</v>
      </c>
      <c r="S36" s="43">
        <v>1</v>
      </c>
      <c r="T36" s="71">
        <v>3</v>
      </c>
      <c r="U36" s="71">
        <v>0</v>
      </c>
      <c r="V36" s="71">
        <v>0</v>
      </c>
      <c r="W36" s="71">
        <v>0</v>
      </c>
      <c r="X36" s="41">
        <f t="shared" si="81"/>
        <v>310</v>
      </c>
      <c r="Y36" s="50">
        <v>142</v>
      </c>
      <c r="Z36" s="43">
        <v>81</v>
      </c>
      <c r="AA36" s="43">
        <v>53</v>
      </c>
      <c r="AB36" s="43">
        <v>23</v>
      </c>
      <c r="AC36" s="43">
        <v>8</v>
      </c>
      <c r="AD36" s="71">
        <v>3</v>
      </c>
      <c r="AE36" s="71">
        <v>0</v>
      </c>
      <c r="AF36" s="71">
        <v>0</v>
      </c>
      <c r="AG36" s="71">
        <v>0</v>
      </c>
      <c r="AH36" s="48">
        <f t="shared" si="48"/>
        <v>472</v>
      </c>
      <c r="AI36" s="50">
        <v>166</v>
      </c>
      <c r="AJ36" s="43">
        <v>177</v>
      </c>
      <c r="AK36" s="43">
        <v>85</v>
      </c>
      <c r="AL36" s="43">
        <v>21</v>
      </c>
      <c r="AM36" s="43">
        <v>19</v>
      </c>
      <c r="AN36" s="43">
        <v>3</v>
      </c>
      <c r="AO36" s="43">
        <v>1</v>
      </c>
      <c r="AP36" s="43">
        <v>0</v>
      </c>
      <c r="AQ36" s="71">
        <v>0</v>
      </c>
      <c r="AR36" s="48">
        <f t="shared" si="22"/>
        <v>500</v>
      </c>
      <c r="AS36" s="50">
        <v>132</v>
      </c>
      <c r="AT36" s="43">
        <v>190</v>
      </c>
      <c r="AU36" s="43">
        <v>109</v>
      </c>
      <c r="AV36" s="43">
        <v>43</v>
      </c>
      <c r="AW36" s="43">
        <v>22</v>
      </c>
      <c r="AX36" s="71">
        <v>3</v>
      </c>
      <c r="AY36" s="71">
        <v>1</v>
      </c>
      <c r="AZ36" s="71">
        <v>0</v>
      </c>
      <c r="BA36" s="71">
        <v>0</v>
      </c>
      <c r="BB36" s="61">
        <f t="shared" si="13"/>
        <v>572</v>
      </c>
      <c r="BC36" s="50">
        <v>222</v>
      </c>
      <c r="BD36" s="43">
        <v>203</v>
      </c>
      <c r="BE36" s="43">
        <v>109</v>
      </c>
      <c r="BF36" s="43">
        <v>24</v>
      </c>
      <c r="BG36" s="43">
        <v>12</v>
      </c>
      <c r="BH36" s="71">
        <v>2</v>
      </c>
      <c r="BI36" s="71">
        <v>0</v>
      </c>
      <c r="BJ36" s="71">
        <v>0</v>
      </c>
      <c r="BK36" s="71">
        <v>0</v>
      </c>
      <c r="BL36" s="48"/>
      <c r="BM36" s="50">
        <v>0</v>
      </c>
      <c r="BN36" s="50">
        <v>0</v>
      </c>
      <c r="BO36" s="50">
        <v>0</v>
      </c>
      <c r="BP36" s="50">
        <v>0</v>
      </c>
      <c r="BQ36" s="50">
        <v>0</v>
      </c>
      <c r="BR36" s="50">
        <v>0</v>
      </c>
      <c r="BS36" s="43">
        <v>0</v>
      </c>
      <c r="BT36" s="43">
        <v>0</v>
      </c>
      <c r="BU36" s="71">
        <v>0</v>
      </c>
      <c r="BV36" s="48">
        <f t="shared" si="87"/>
        <v>11</v>
      </c>
      <c r="BW36" s="50">
        <v>0</v>
      </c>
      <c r="BX36" s="43">
        <v>0</v>
      </c>
      <c r="BY36" s="43">
        <v>4</v>
      </c>
      <c r="BZ36" s="43">
        <v>7</v>
      </c>
      <c r="CA36" s="50">
        <v>0</v>
      </c>
      <c r="CB36" s="43">
        <v>0</v>
      </c>
      <c r="CC36" s="43"/>
      <c r="CD36" s="43"/>
      <c r="CE36" s="71">
        <v>0</v>
      </c>
      <c r="CF36" s="41">
        <f t="shared" si="76"/>
        <v>86</v>
      </c>
      <c r="CG36" s="50">
        <v>0</v>
      </c>
      <c r="CH36" s="43">
        <v>0</v>
      </c>
      <c r="CI36" s="43">
        <v>0</v>
      </c>
      <c r="CJ36" s="43">
        <v>0</v>
      </c>
      <c r="CK36" s="43">
        <v>0</v>
      </c>
      <c r="CL36" s="71">
        <v>0</v>
      </c>
      <c r="CM36" s="71">
        <v>0</v>
      </c>
      <c r="CN36" s="71">
        <v>0</v>
      </c>
      <c r="CO36" s="71">
        <v>0</v>
      </c>
      <c r="CP36" s="48">
        <f t="shared" si="55"/>
        <v>47</v>
      </c>
      <c r="CQ36" s="50">
        <v>0</v>
      </c>
      <c r="CR36" s="43">
        <v>39</v>
      </c>
      <c r="CS36" s="43">
        <v>7</v>
      </c>
      <c r="CT36" s="43">
        <v>1</v>
      </c>
      <c r="CU36" s="43">
        <v>0</v>
      </c>
      <c r="CV36" s="71">
        <v>0</v>
      </c>
      <c r="CW36" s="71">
        <v>0</v>
      </c>
      <c r="CX36" s="71">
        <v>0</v>
      </c>
      <c r="CY36" s="71">
        <v>0</v>
      </c>
      <c r="CZ36" s="71"/>
      <c r="DA36" s="41"/>
      <c r="DB36" s="50"/>
      <c r="DC36" s="43"/>
      <c r="DD36" s="43"/>
      <c r="DE36" s="43"/>
      <c r="DF36" s="43"/>
      <c r="DG36" s="71"/>
      <c r="DH36" s="41"/>
      <c r="DI36" s="50"/>
      <c r="DJ36" s="43"/>
      <c r="DK36" s="43"/>
      <c r="DL36" s="43"/>
      <c r="DM36" s="43"/>
      <c r="DN36" s="43"/>
    </row>
    <row r="37" s="4" customFormat="1" ht="18.75" spans="1:118">
      <c r="A37" s="38"/>
      <c r="B37" s="39" t="s">
        <v>119</v>
      </c>
      <c r="C37" s="46">
        <f t="shared" si="43"/>
        <v>2410</v>
      </c>
      <c r="D37" s="48">
        <f t="shared" si="77"/>
        <v>370</v>
      </c>
      <c r="E37" s="42">
        <v>180</v>
      </c>
      <c r="F37" s="43">
        <v>106</v>
      </c>
      <c r="G37" s="43">
        <v>36</v>
      </c>
      <c r="H37" s="43">
        <v>25</v>
      </c>
      <c r="I37" s="43">
        <v>14</v>
      </c>
      <c r="J37" s="43">
        <v>6</v>
      </c>
      <c r="K37" s="43">
        <v>2</v>
      </c>
      <c r="L37" s="43">
        <v>1</v>
      </c>
      <c r="M37" s="67">
        <v>0</v>
      </c>
      <c r="N37" s="48">
        <f t="shared" si="79"/>
        <v>313</v>
      </c>
      <c r="O37" s="50">
        <v>171</v>
      </c>
      <c r="P37" s="43">
        <v>91</v>
      </c>
      <c r="Q37" s="43">
        <v>36</v>
      </c>
      <c r="R37" s="43">
        <v>11</v>
      </c>
      <c r="S37" s="43">
        <v>4</v>
      </c>
      <c r="T37" s="71">
        <v>0</v>
      </c>
      <c r="U37" s="71">
        <v>0</v>
      </c>
      <c r="V37" s="71">
        <v>0</v>
      </c>
      <c r="W37" s="71">
        <v>0</v>
      </c>
      <c r="X37" s="41">
        <f t="shared" si="81"/>
        <v>231</v>
      </c>
      <c r="Y37" s="50">
        <v>98</v>
      </c>
      <c r="Z37" s="43">
        <v>62</v>
      </c>
      <c r="AA37" s="43">
        <v>41</v>
      </c>
      <c r="AB37" s="43">
        <v>17</v>
      </c>
      <c r="AC37" s="43">
        <v>7</v>
      </c>
      <c r="AD37" s="71">
        <v>6</v>
      </c>
      <c r="AE37" s="71">
        <v>0</v>
      </c>
      <c r="AF37" s="71">
        <v>0</v>
      </c>
      <c r="AG37" s="71">
        <v>0</v>
      </c>
      <c r="AH37" s="48">
        <f t="shared" si="48"/>
        <v>362</v>
      </c>
      <c r="AI37" s="50">
        <v>131</v>
      </c>
      <c r="AJ37" s="43">
        <v>120</v>
      </c>
      <c r="AK37" s="43">
        <v>55</v>
      </c>
      <c r="AL37" s="43">
        <v>34</v>
      </c>
      <c r="AM37" s="43">
        <v>19</v>
      </c>
      <c r="AN37" s="43">
        <v>3</v>
      </c>
      <c r="AO37" s="43">
        <v>0</v>
      </c>
      <c r="AP37" s="43">
        <v>0</v>
      </c>
      <c r="AQ37" s="71">
        <v>0</v>
      </c>
      <c r="AR37" s="48">
        <f t="shared" si="22"/>
        <v>550</v>
      </c>
      <c r="AS37" s="50">
        <v>225</v>
      </c>
      <c r="AT37" s="43">
        <v>177</v>
      </c>
      <c r="AU37" s="43">
        <v>75</v>
      </c>
      <c r="AV37" s="43">
        <v>43</v>
      </c>
      <c r="AW37" s="43">
        <v>18</v>
      </c>
      <c r="AX37" s="71">
        <v>7</v>
      </c>
      <c r="AY37" s="71">
        <v>4</v>
      </c>
      <c r="AZ37" s="71">
        <v>0</v>
      </c>
      <c r="BA37" s="71">
        <v>1</v>
      </c>
      <c r="BB37" s="61">
        <f t="shared" si="13"/>
        <v>403</v>
      </c>
      <c r="BC37" s="50">
        <v>209</v>
      </c>
      <c r="BD37" s="43">
        <v>116</v>
      </c>
      <c r="BE37" s="43">
        <v>43</v>
      </c>
      <c r="BF37" s="43">
        <v>20</v>
      </c>
      <c r="BG37" s="43">
        <v>11</v>
      </c>
      <c r="BH37" s="71">
        <v>3</v>
      </c>
      <c r="BI37" s="71">
        <v>0</v>
      </c>
      <c r="BJ37" s="71">
        <v>1</v>
      </c>
      <c r="BK37" s="71">
        <v>0</v>
      </c>
      <c r="BL37" s="48"/>
      <c r="BM37" s="50">
        <v>0</v>
      </c>
      <c r="BN37" s="43">
        <v>3</v>
      </c>
      <c r="BO37" s="43">
        <v>7</v>
      </c>
      <c r="BP37" s="43">
        <v>2</v>
      </c>
      <c r="BQ37" s="43">
        <v>1</v>
      </c>
      <c r="BR37" s="43">
        <v>0</v>
      </c>
      <c r="BS37" s="43">
        <v>0</v>
      </c>
      <c r="BT37" s="43">
        <v>0</v>
      </c>
      <c r="BU37" s="71">
        <v>0</v>
      </c>
      <c r="BV37" s="48">
        <f t="shared" si="87"/>
        <v>1</v>
      </c>
      <c r="BW37" s="50">
        <v>0</v>
      </c>
      <c r="BX37" s="43">
        <v>0</v>
      </c>
      <c r="BY37" s="85">
        <v>1</v>
      </c>
      <c r="BZ37" s="50">
        <v>0</v>
      </c>
      <c r="CA37" s="43">
        <v>0</v>
      </c>
      <c r="CB37" s="50">
        <v>0</v>
      </c>
      <c r="CC37" s="43">
        <v>0</v>
      </c>
      <c r="CD37" s="50">
        <v>0</v>
      </c>
      <c r="CE37" s="43">
        <v>0</v>
      </c>
      <c r="CF37" s="41">
        <f t="shared" si="76"/>
        <v>114</v>
      </c>
      <c r="CG37" s="50">
        <v>0</v>
      </c>
      <c r="CH37" s="43">
        <v>0</v>
      </c>
      <c r="CI37" s="43">
        <v>0</v>
      </c>
      <c r="CJ37" s="43">
        <v>0</v>
      </c>
      <c r="CK37" s="43">
        <v>0</v>
      </c>
      <c r="CL37" s="71">
        <v>0</v>
      </c>
      <c r="CM37" s="71">
        <v>0</v>
      </c>
      <c r="CN37" s="71">
        <v>0</v>
      </c>
      <c r="CO37" s="71">
        <v>0</v>
      </c>
      <c r="CP37" s="48">
        <f t="shared" si="55"/>
        <v>66</v>
      </c>
      <c r="CQ37" s="50">
        <v>0</v>
      </c>
      <c r="CR37" s="43">
        <v>48</v>
      </c>
      <c r="CS37" s="43">
        <v>13</v>
      </c>
      <c r="CT37" s="43">
        <v>5</v>
      </c>
      <c r="CU37" s="43">
        <v>0</v>
      </c>
      <c r="CV37" s="71">
        <v>2</v>
      </c>
      <c r="CW37" s="71">
        <v>0</v>
      </c>
      <c r="CX37" s="71">
        <v>0</v>
      </c>
      <c r="CY37" s="71">
        <v>0</v>
      </c>
      <c r="CZ37" s="71"/>
      <c r="DA37" s="41"/>
      <c r="DB37" s="50"/>
      <c r="DC37" s="43"/>
      <c r="DD37" s="43"/>
      <c r="DE37" s="43"/>
      <c r="DF37" s="43"/>
      <c r="DG37" s="71"/>
      <c r="DH37" s="41"/>
      <c r="DI37" s="50"/>
      <c r="DJ37" s="43"/>
      <c r="DK37" s="43"/>
      <c r="DL37" s="43"/>
      <c r="DM37" s="43"/>
      <c r="DN37" s="43"/>
    </row>
    <row r="38" s="2" customFormat="1" ht="18.75" spans="1:118">
      <c r="A38" s="35" t="s">
        <v>126</v>
      </c>
      <c r="B38" s="36"/>
      <c r="C38" s="47">
        <f t="shared" si="43"/>
        <v>3081</v>
      </c>
      <c r="D38" s="48">
        <f t="shared" si="77"/>
        <v>620</v>
      </c>
      <c r="E38" s="49">
        <f>E39+E40</f>
        <v>263</v>
      </c>
      <c r="F38" s="49">
        <f t="shared" ref="F38:M38" si="90">F39+F40</f>
        <v>144</v>
      </c>
      <c r="G38" s="49">
        <f t="shared" si="90"/>
        <v>90</v>
      </c>
      <c r="H38" s="49">
        <f t="shared" si="90"/>
        <v>57</v>
      </c>
      <c r="I38" s="49">
        <f t="shared" si="90"/>
        <v>31</v>
      </c>
      <c r="J38" s="49">
        <f t="shared" si="90"/>
        <v>24</v>
      </c>
      <c r="K38" s="49">
        <f t="shared" si="90"/>
        <v>8</v>
      </c>
      <c r="L38" s="49">
        <f t="shared" si="90"/>
        <v>0</v>
      </c>
      <c r="M38" s="49">
        <f t="shared" si="90"/>
        <v>3</v>
      </c>
      <c r="N38" s="48">
        <f t="shared" si="79"/>
        <v>616</v>
      </c>
      <c r="O38" s="68">
        <f>O39+O40</f>
        <v>274</v>
      </c>
      <c r="P38" s="68">
        <f t="shared" ref="P38:W38" si="91">P39+P40</f>
        <v>100</v>
      </c>
      <c r="Q38" s="68">
        <f t="shared" si="91"/>
        <v>114</v>
      </c>
      <c r="R38" s="68">
        <f t="shared" si="91"/>
        <v>63</v>
      </c>
      <c r="S38" s="68">
        <f t="shared" si="91"/>
        <v>44</v>
      </c>
      <c r="T38" s="68">
        <f t="shared" si="91"/>
        <v>16</v>
      </c>
      <c r="U38" s="68">
        <f t="shared" si="91"/>
        <v>3</v>
      </c>
      <c r="V38" s="68">
        <f t="shared" si="91"/>
        <v>1</v>
      </c>
      <c r="W38" s="68">
        <f t="shared" si="91"/>
        <v>1</v>
      </c>
      <c r="X38" s="69">
        <f t="shared" si="81"/>
        <v>402</v>
      </c>
      <c r="Y38" s="69">
        <f>Y39+Y40</f>
        <v>195</v>
      </c>
      <c r="Z38" s="69">
        <f t="shared" ref="Z38:AG38" si="92">Z39+Z40</f>
        <v>72</v>
      </c>
      <c r="AA38" s="69">
        <f t="shared" si="92"/>
        <v>47</v>
      </c>
      <c r="AB38" s="69">
        <f t="shared" si="92"/>
        <v>40</v>
      </c>
      <c r="AC38" s="69">
        <f t="shared" si="92"/>
        <v>24</v>
      </c>
      <c r="AD38" s="69">
        <f t="shared" si="92"/>
        <v>15</v>
      </c>
      <c r="AE38" s="69">
        <f t="shared" si="92"/>
        <v>7</v>
      </c>
      <c r="AF38" s="69">
        <f t="shared" si="92"/>
        <v>0</v>
      </c>
      <c r="AG38" s="69">
        <f t="shared" si="92"/>
        <v>2</v>
      </c>
      <c r="AH38" s="48">
        <f t="shared" si="48"/>
        <v>560</v>
      </c>
      <c r="AI38" s="68">
        <f>AI39+AI40</f>
        <v>133</v>
      </c>
      <c r="AJ38" s="68">
        <f t="shared" ref="AJ38:AQ38" si="93">AJ39+AJ40</f>
        <v>94</v>
      </c>
      <c r="AK38" s="68">
        <f t="shared" si="93"/>
        <v>101</v>
      </c>
      <c r="AL38" s="68">
        <f t="shared" si="93"/>
        <v>83</v>
      </c>
      <c r="AM38" s="68">
        <f t="shared" si="93"/>
        <v>77</v>
      </c>
      <c r="AN38" s="68">
        <f t="shared" si="93"/>
        <v>44</v>
      </c>
      <c r="AO38" s="68">
        <f t="shared" si="93"/>
        <v>21</v>
      </c>
      <c r="AP38" s="68">
        <f t="shared" si="93"/>
        <v>4</v>
      </c>
      <c r="AQ38" s="68">
        <f t="shared" si="93"/>
        <v>3</v>
      </c>
      <c r="AR38" s="48">
        <f t="shared" si="22"/>
        <v>369</v>
      </c>
      <c r="AS38" s="68">
        <f>AS39+AS40</f>
        <v>134</v>
      </c>
      <c r="AT38" s="68">
        <f t="shared" ref="AT38:BA38" si="94">AT39+AT40</f>
        <v>34</v>
      </c>
      <c r="AU38" s="68">
        <f t="shared" si="94"/>
        <v>53</v>
      </c>
      <c r="AV38" s="68">
        <f t="shared" si="94"/>
        <v>58</v>
      </c>
      <c r="AW38" s="68">
        <f t="shared" si="94"/>
        <v>49</v>
      </c>
      <c r="AX38" s="68">
        <f t="shared" si="94"/>
        <v>28</v>
      </c>
      <c r="AY38" s="68">
        <f t="shared" si="94"/>
        <v>6</v>
      </c>
      <c r="AZ38" s="68">
        <f t="shared" si="94"/>
        <v>4</v>
      </c>
      <c r="BA38" s="68">
        <f t="shared" si="94"/>
        <v>3</v>
      </c>
      <c r="BB38" s="61">
        <f t="shared" si="13"/>
        <v>223</v>
      </c>
      <c r="BC38" s="68">
        <f>BC39+BC40</f>
        <v>123</v>
      </c>
      <c r="BD38" s="69">
        <f t="shared" ref="BD38:BK38" si="95">BD39+BD40</f>
        <v>42</v>
      </c>
      <c r="BE38" s="69">
        <f t="shared" si="95"/>
        <v>31</v>
      </c>
      <c r="BF38" s="69">
        <f t="shared" si="95"/>
        <v>12</v>
      </c>
      <c r="BG38" s="69">
        <f t="shared" si="95"/>
        <v>6</v>
      </c>
      <c r="BH38" s="77">
        <f t="shared" si="95"/>
        <v>5</v>
      </c>
      <c r="BI38" s="77">
        <f t="shared" si="95"/>
        <v>1</v>
      </c>
      <c r="BJ38" s="77">
        <f t="shared" si="95"/>
        <v>1</v>
      </c>
      <c r="BK38" s="77">
        <f t="shared" si="95"/>
        <v>2</v>
      </c>
      <c r="BL38" s="48"/>
      <c r="BM38" s="68">
        <f>BM39</f>
        <v>0</v>
      </c>
      <c r="BN38" s="68">
        <f t="shared" ref="BN38:BU38" si="96">BN39</f>
        <v>0</v>
      </c>
      <c r="BO38" s="68">
        <f t="shared" si="96"/>
        <v>1</v>
      </c>
      <c r="BP38" s="68">
        <f t="shared" si="96"/>
        <v>1</v>
      </c>
      <c r="BQ38" s="68">
        <f t="shared" si="96"/>
        <v>0</v>
      </c>
      <c r="BR38" s="68">
        <f t="shared" si="96"/>
        <v>0</v>
      </c>
      <c r="BS38" s="68">
        <f t="shared" si="96"/>
        <v>0</v>
      </c>
      <c r="BT38" s="68">
        <f t="shared" si="96"/>
        <v>0</v>
      </c>
      <c r="BU38" s="68">
        <f t="shared" si="96"/>
        <v>0</v>
      </c>
      <c r="BV38" s="48">
        <f t="shared" si="87"/>
        <v>10</v>
      </c>
      <c r="BW38" s="68">
        <f>BW39</f>
        <v>0</v>
      </c>
      <c r="BX38" s="68">
        <f t="shared" ref="BX38:CE38" si="97">BX39</f>
        <v>3</v>
      </c>
      <c r="BY38" s="68">
        <f t="shared" si="97"/>
        <v>5</v>
      </c>
      <c r="BZ38" s="68">
        <f t="shared" si="97"/>
        <v>2</v>
      </c>
      <c r="CA38" s="68">
        <f t="shared" si="97"/>
        <v>0</v>
      </c>
      <c r="CB38" s="68">
        <f t="shared" si="97"/>
        <v>0</v>
      </c>
      <c r="CC38" s="68">
        <f t="shared" si="97"/>
        <v>0</v>
      </c>
      <c r="CD38" s="68">
        <f t="shared" si="97"/>
        <v>0</v>
      </c>
      <c r="CE38" s="68">
        <f t="shared" si="97"/>
        <v>0</v>
      </c>
      <c r="CF38" s="48">
        <f t="shared" si="76"/>
        <v>168</v>
      </c>
      <c r="CG38" s="68">
        <f>CG39</f>
        <v>0</v>
      </c>
      <c r="CH38" s="68">
        <f t="shared" ref="CH38:CO38" si="98">CH39</f>
        <v>0</v>
      </c>
      <c r="CI38" s="68">
        <f t="shared" si="98"/>
        <v>1</v>
      </c>
      <c r="CJ38" s="68">
        <f t="shared" si="98"/>
        <v>0</v>
      </c>
      <c r="CK38" s="68">
        <f t="shared" si="98"/>
        <v>0</v>
      </c>
      <c r="CL38" s="68">
        <f t="shared" si="98"/>
        <v>1</v>
      </c>
      <c r="CM38" s="68">
        <f t="shared" si="98"/>
        <v>0</v>
      </c>
      <c r="CN38" s="68">
        <f t="shared" si="98"/>
        <v>0</v>
      </c>
      <c r="CO38" s="68">
        <f t="shared" si="98"/>
        <v>0</v>
      </c>
      <c r="CP38" s="48">
        <f t="shared" si="55"/>
        <v>113</v>
      </c>
      <c r="CQ38" s="68">
        <f>CQ39+CQ40</f>
        <v>0</v>
      </c>
      <c r="CR38" s="68">
        <f t="shared" ref="CR38:CZ38" si="99">CR39+CR40</f>
        <v>54</v>
      </c>
      <c r="CS38" s="68">
        <f t="shared" si="99"/>
        <v>30</v>
      </c>
      <c r="CT38" s="68">
        <f t="shared" si="99"/>
        <v>21</v>
      </c>
      <c r="CU38" s="68">
        <f t="shared" si="99"/>
        <v>8</v>
      </c>
      <c r="CV38" s="68">
        <f t="shared" si="99"/>
        <v>9</v>
      </c>
      <c r="CW38" s="68">
        <f t="shared" si="99"/>
        <v>4</v>
      </c>
      <c r="CX38" s="68">
        <f t="shared" si="99"/>
        <v>1</v>
      </c>
      <c r="CY38" s="68">
        <f t="shared" si="99"/>
        <v>3</v>
      </c>
      <c r="CZ38" s="68">
        <f t="shared" si="99"/>
        <v>0</v>
      </c>
      <c r="DA38" s="48"/>
      <c r="DB38" s="68"/>
      <c r="DC38" s="69"/>
      <c r="DD38" s="69"/>
      <c r="DE38" s="69"/>
      <c r="DF38" s="69"/>
      <c r="DG38" s="77"/>
      <c r="DH38" s="48"/>
      <c r="DI38" s="68"/>
      <c r="DJ38" s="69"/>
      <c r="DK38" s="69"/>
      <c r="DL38" s="69"/>
      <c r="DM38" s="69"/>
      <c r="DN38" s="69"/>
    </row>
    <row r="39" s="4" customFormat="1" ht="18.75" spans="1:118">
      <c r="A39" s="38"/>
      <c r="B39" s="39" t="s">
        <v>215</v>
      </c>
      <c r="C39" s="40">
        <f t="shared" si="43"/>
        <v>1438</v>
      </c>
      <c r="D39" s="48">
        <f t="shared" si="77"/>
        <v>373</v>
      </c>
      <c r="E39" s="42">
        <v>154</v>
      </c>
      <c r="F39" s="43">
        <v>92</v>
      </c>
      <c r="G39" s="43">
        <v>48</v>
      </c>
      <c r="H39" s="43">
        <v>35</v>
      </c>
      <c r="I39" s="43">
        <v>20</v>
      </c>
      <c r="J39" s="43">
        <v>18</v>
      </c>
      <c r="K39" s="43">
        <v>5</v>
      </c>
      <c r="L39" s="43">
        <v>0</v>
      </c>
      <c r="M39" s="71">
        <v>1</v>
      </c>
      <c r="N39" s="48">
        <f t="shared" si="79"/>
        <v>214</v>
      </c>
      <c r="O39" s="50">
        <v>85</v>
      </c>
      <c r="P39" s="43">
        <v>56</v>
      </c>
      <c r="Q39" s="43">
        <v>34</v>
      </c>
      <c r="R39" s="43">
        <v>16</v>
      </c>
      <c r="S39" s="43">
        <v>14</v>
      </c>
      <c r="T39" s="71">
        <v>6</v>
      </c>
      <c r="U39" s="71">
        <v>1</v>
      </c>
      <c r="V39" s="71">
        <v>1</v>
      </c>
      <c r="W39" s="71">
        <v>1</v>
      </c>
      <c r="X39" s="41">
        <f t="shared" si="81"/>
        <v>183</v>
      </c>
      <c r="Y39" s="50">
        <v>116</v>
      </c>
      <c r="Z39" s="43">
        <v>29</v>
      </c>
      <c r="AA39" s="43">
        <v>9</v>
      </c>
      <c r="AB39" s="43">
        <v>11</v>
      </c>
      <c r="AC39" s="43">
        <v>8</v>
      </c>
      <c r="AD39" s="71">
        <v>6</v>
      </c>
      <c r="AE39" s="71">
        <v>2</v>
      </c>
      <c r="AF39" s="71">
        <v>0</v>
      </c>
      <c r="AG39" s="71">
        <v>2</v>
      </c>
      <c r="AH39" s="48">
        <f t="shared" si="48"/>
        <v>226</v>
      </c>
      <c r="AI39" s="50">
        <v>51</v>
      </c>
      <c r="AJ39" s="50">
        <v>35</v>
      </c>
      <c r="AK39" s="50">
        <v>34</v>
      </c>
      <c r="AL39" s="50">
        <v>37</v>
      </c>
      <c r="AM39" s="50">
        <v>32</v>
      </c>
      <c r="AN39" s="50">
        <v>26</v>
      </c>
      <c r="AO39" s="50">
        <v>6</v>
      </c>
      <c r="AP39" s="50">
        <v>2</v>
      </c>
      <c r="AQ39" s="70">
        <v>3</v>
      </c>
      <c r="AR39" s="48">
        <f t="shared" si="22"/>
        <v>215</v>
      </c>
      <c r="AS39" s="50">
        <v>29</v>
      </c>
      <c r="AT39" s="43">
        <v>17</v>
      </c>
      <c r="AU39" s="43">
        <v>39</v>
      </c>
      <c r="AV39" s="43">
        <v>46</v>
      </c>
      <c r="AW39" s="43">
        <v>44</v>
      </c>
      <c r="AX39" s="71">
        <v>28</v>
      </c>
      <c r="AY39" s="71">
        <v>6</v>
      </c>
      <c r="AZ39" s="71">
        <v>4</v>
      </c>
      <c r="BA39" s="71">
        <v>2</v>
      </c>
      <c r="BB39" s="61">
        <f t="shared" si="13"/>
        <v>140</v>
      </c>
      <c r="BC39" s="50">
        <v>67</v>
      </c>
      <c r="BD39" s="43">
        <v>32</v>
      </c>
      <c r="BE39" s="43">
        <v>22</v>
      </c>
      <c r="BF39" s="43">
        <v>8</v>
      </c>
      <c r="BG39" s="43">
        <v>4</v>
      </c>
      <c r="BH39" s="71">
        <v>3</v>
      </c>
      <c r="BI39" s="71">
        <v>1</v>
      </c>
      <c r="BJ39" s="71">
        <v>1</v>
      </c>
      <c r="BK39" s="71">
        <v>2</v>
      </c>
      <c r="BL39" s="48"/>
      <c r="BM39" s="50">
        <v>0</v>
      </c>
      <c r="BN39" s="43">
        <v>0</v>
      </c>
      <c r="BO39" s="43">
        <v>1</v>
      </c>
      <c r="BP39" s="43">
        <v>1</v>
      </c>
      <c r="BQ39" s="43">
        <v>0</v>
      </c>
      <c r="BR39" s="43">
        <v>0</v>
      </c>
      <c r="BS39" s="43">
        <v>0</v>
      </c>
      <c r="BT39" s="43">
        <v>0</v>
      </c>
      <c r="BU39" s="71">
        <v>0</v>
      </c>
      <c r="BV39" s="48">
        <f t="shared" si="87"/>
        <v>10</v>
      </c>
      <c r="BW39" s="50"/>
      <c r="BX39" s="43">
        <v>3</v>
      </c>
      <c r="BY39" s="43">
        <v>5</v>
      </c>
      <c r="BZ39" s="43">
        <v>2</v>
      </c>
      <c r="CA39" s="43">
        <v>0</v>
      </c>
      <c r="CB39" s="43">
        <v>0</v>
      </c>
      <c r="CC39" s="43">
        <v>0</v>
      </c>
      <c r="CD39" s="43">
        <v>0</v>
      </c>
      <c r="CE39" s="71">
        <v>0</v>
      </c>
      <c r="CF39" s="41">
        <f t="shared" si="76"/>
        <v>46</v>
      </c>
      <c r="CG39" s="50">
        <v>0</v>
      </c>
      <c r="CH39" s="43">
        <v>0</v>
      </c>
      <c r="CI39" s="43">
        <v>1</v>
      </c>
      <c r="CJ39" s="43">
        <v>0</v>
      </c>
      <c r="CK39" s="43">
        <v>0</v>
      </c>
      <c r="CL39" s="71">
        <v>1</v>
      </c>
      <c r="CM39" s="71">
        <v>0</v>
      </c>
      <c r="CN39" s="71">
        <v>0</v>
      </c>
      <c r="CO39" s="71">
        <v>0</v>
      </c>
      <c r="CP39" s="48">
        <f t="shared" si="55"/>
        <v>31</v>
      </c>
      <c r="CQ39" s="50">
        <v>0</v>
      </c>
      <c r="CR39" s="43">
        <v>14</v>
      </c>
      <c r="CS39" s="43">
        <v>8</v>
      </c>
      <c r="CT39" s="43">
        <v>5</v>
      </c>
      <c r="CU39" s="43">
        <v>4</v>
      </c>
      <c r="CV39" s="71">
        <v>3</v>
      </c>
      <c r="CW39" s="71">
        <v>1</v>
      </c>
      <c r="CX39" s="71">
        <v>0</v>
      </c>
      <c r="CY39" s="71">
        <v>0</v>
      </c>
      <c r="CZ39" s="71"/>
      <c r="DA39" s="41"/>
      <c r="DB39" s="50"/>
      <c r="DC39" s="43"/>
      <c r="DD39" s="43"/>
      <c r="DE39" s="43"/>
      <c r="DF39" s="43"/>
      <c r="DG39" s="71"/>
      <c r="DH39" s="41"/>
      <c r="DI39" s="50"/>
      <c r="DJ39" s="43"/>
      <c r="DK39" s="43"/>
      <c r="DL39" s="43"/>
      <c r="DM39" s="43"/>
      <c r="DN39" s="43"/>
    </row>
    <row r="40" s="4" customFormat="1" ht="18.75" spans="1:118">
      <c r="A40" s="38"/>
      <c r="B40" s="39" t="s">
        <v>180</v>
      </c>
      <c r="C40" s="46">
        <f t="shared" si="43"/>
        <v>1643</v>
      </c>
      <c r="D40" s="48">
        <f t="shared" si="77"/>
        <v>247</v>
      </c>
      <c r="E40" s="42">
        <v>109</v>
      </c>
      <c r="F40" s="43">
        <v>52</v>
      </c>
      <c r="G40" s="43">
        <v>42</v>
      </c>
      <c r="H40" s="43">
        <v>22</v>
      </c>
      <c r="I40" s="43">
        <v>11</v>
      </c>
      <c r="J40" s="43">
        <v>6</v>
      </c>
      <c r="K40" s="43">
        <v>3</v>
      </c>
      <c r="L40" s="43">
        <v>0</v>
      </c>
      <c r="M40" s="71">
        <v>2</v>
      </c>
      <c r="N40" s="48">
        <f t="shared" si="79"/>
        <v>402</v>
      </c>
      <c r="O40" s="50">
        <v>189</v>
      </c>
      <c r="P40" s="43">
        <v>44</v>
      </c>
      <c r="Q40" s="43">
        <v>80</v>
      </c>
      <c r="R40" s="43">
        <v>47</v>
      </c>
      <c r="S40" s="43">
        <v>30</v>
      </c>
      <c r="T40" s="71">
        <v>10</v>
      </c>
      <c r="U40" s="71">
        <v>2</v>
      </c>
      <c r="V40" s="71">
        <v>0</v>
      </c>
      <c r="W40" s="71">
        <v>0</v>
      </c>
      <c r="X40" s="41">
        <f t="shared" si="81"/>
        <v>219</v>
      </c>
      <c r="Y40" s="50">
        <v>79</v>
      </c>
      <c r="Z40" s="43">
        <v>43</v>
      </c>
      <c r="AA40" s="43">
        <v>38</v>
      </c>
      <c r="AB40" s="43">
        <v>29</v>
      </c>
      <c r="AC40" s="43">
        <v>16</v>
      </c>
      <c r="AD40" s="71">
        <v>9</v>
      </c>
      <c r="AE40" s="71">
        <v>5</v>
      </c>
      <c r="AF40" s="71">
        <v>0</v>
      </c>
      <c r="AG40" s="71">
        <v>0</v>
      </c>
      <c r="AH40" s="48">
        <f t="shared" si="48"/>
        <v>334</v>
      </c>
      <c r="AI40" s="50">
        <v>82</v>
      </c>
      <c r="AJ40" s="50">
        <v>59</v>
      </c>
      <c r="AK40" s="50">
        <v>67</v>
      </c>
      <c r="AL40" s="50">
        <v>46</v>
      </c>
      <c r="AM40" s="50">
        <v>45</v>
      </c>
      <c r="AN40" s="50">
        <v>18</v>
      </c>
      <c r="AO40" s="50">
        <v>15</v>
      </c>
      <c r="AP40" s="50">
        <v>2</v>
      </c>
      <c r="AQ40" s="70">
        <v>0</v>
      </c>
      <c r="AR40" s="48">
        <f t="shared" si="22"/>
        <v>154</v>
      </c>
      <c r="AS40" s="50">
        <v>105</v>
      </c>
      <c r="AT40" s="43">
        <v>17</v>
      </c>
      <c r="AU40" s="43">
        <v>14</v>
      </c>
      <c r="AV40" s="43">
        <v>12</v>
      </c>
      <c r="AW40" s="43">
        <v>5</v>
      </c>
      <c r="AX40" s="71">
        <v>0</v>
      </c>
      <c r="AY40" s="71">
        <v>0</v>
      </c>
      <c r="AZ40" s="71">
        <v>0</v>
      </c>
      <c r="BA40" s="71">
        <v>1</v>
      </c>
      <c r="BB40" s="61">
        <f t="shared" si="13"/>
        <v>83</v>
      </c>
      <c r="BC40" s="50">
        <v>56</v>
      </c>
      <c r="BD40" s="43">
        <v>10</v>
      </c>
      <c r="BE40" s="43">
        <v>9</v>
      </c>
      <c r="BF40" s="43">
        <v>4</v>
      </c>
      <c r="BG40" s="43">
        <v>2</v>
      </c>
      <c r="BH40" s="71">
        <v>2</v>
      </c>
      <c r="BI40" s="71">
        <v>0</v>
      </c>
      <c r="BJ40" s="71">
        <v>0</v>
      </c>
      <c r="BK40" s="71">
        <v>0</v>
      </c>
      <c r="BL40" s="48"/>
      <c r="BM40" s="50">
        <v>0</v>
      </c>
      <c r="BN40" s="50">
        <v>0</v>
      </c>
      <c r="BO40" s="50">
        <v>0</v>
      </c>
      <c r="BP40" s="50">
        <v>0</v>
      </c>
      <c r="BQ40" s="50">
        <v>0</v>
      </c>
      <c r="BR40" s="50">
        <v>0</v>
      </c>
      <c r="BS40" s="43">
        <v>0</v>
      </c>
      <c r="BT40" s="43">
        <v>0</v>
      </c>
      <c r="BU40" s="71">
        <v>0</v>
      </c>
      <c r="BV40" s="48">
        <f t="shared" si="87"/>
        <v>0</v>
      </c>
      <c r="BW40" s="50">
        <v>0</v>
      </c>
      <c r="BX40" s="43">
        <v>0</v>
      </c>
      <c r="BY40" s="43">
        <v>0</v>
      </c>
      <c r="BZ40" s="43">
        <v>0</v>
      </c>
      <c r="CA40" s="43">
        <v>0</v>
      </c>
      <c r="CB40" s="43">
        <v>0</v>
      </c>
      <c r="CC40" s="43">
        <v>0</v>
      </c>
      <c r="CD40" s="43">
        <v>0</v>
      </c>
      <c r="CE40" s="71">
        <v>0</v>
      </c>
      <c r="CF40" s="41">
        <f t="shared" si="76"/>
        <v>122</v>
      </c>
      <c r="CG40" s="50">
        <v>0</v>
      </c>
      <c r="CH40" s="43">
        <v>0</v>
      </c>
      <c r="CI40" s="43">
        <v>0</v>
      </c>
      <c r="CJ40" s="43">
        <v>0</v>
      </c>
      <c r="CK40" s="43">
        <v>0</v>
      </c>
      <c r="CL40" s="71">
        <v>0</v>
      </c>
      <c r="CM40" s="71">
        <v>0</v>
      </c>
      <c r="CN40" s="71">
        <v>0</v>
      </c>
      <c r="CO40" s="71">
        <v>0</v>
      </c>
      <c r="CP40" s="48">
        <f t="shared" si="55"/>
        <v>82</v>
      </c>
      <c r="CQ40" s="50">
        <v>0</v>
      </c>
      <c r="CR40" s="43">
        <v>40</v>
      </c>
      <c r="CS40" s="43">
        <v>22</v>
      </c>
      <c r="CT40" s="43">
        <v>16</v>
      </c>
      <c r="CU40" s="43">
        <v>4</v>
      </c>
      <c r="CV40" s="71">
        <v>6</v>
      </c>
      <c r="CW40" s="71">
        <v>3</v>
      </c>
      <c r="CX40" s="71">
        <v>1</v>
      </c>
      <c r="CY40" s="71">
        <v>3</v>
      </c>
      <c r="CZ40" s="71"/>
      <c r="DA40" s="41"/>
      <c r="DB40" s="50"/>
      <c r="DC40" s="43"/>
      <c r="DD40" s="43"/>
      <c r="DE40" s="43"/>
      <c r="DF40" s="43"/>
      <c r="DG40" s="71"/>
      <c r="DH40" s="41"/>
      <c r="DI40" s="50"/>
      <c r="DJ40" s="43"/>
      <c r="DK40" s="43"/>
      <c r="DL40" s="43"/>
      <c r="DM40" s="43"/>
      <c r="DN40" s="43"/>
    </row>
    <row r="41" s="2" customFormat="1" ht="18.75" spans="1:118">
      <c r="A41" s="35" t="s">
        <v>98</v>
      </c>
      <c r="B41" s="36"/>
      <c r="C41" s="47">
        <f t="shared" si="43"/>
        <v>4289</v>
      </c>
      <c r="D41" s="48">
        <f t="shared" si="77"/>
        <v>733</v>
      </c>
      <c r="E41" s="49">
        <f>E42+E43</f>
        <v>340</v>
      </c>
      <c r="F41" s="49">
        <f t="shared" ref="F41:M41" si="100">F42+F43</f>
        <v>146</v>
      </c>
      <c r="G41" s="49">
        <f t="shared" si="100"/>
        <v>73</v>
      </c>
      <c r="H41" s="49">
        <f t="shared" si="100"/>
        <v>74</v>
      </c>
      <c r="I41" s="49">
        <f t="shared" si="100"/>
        <v>71</v>
      </c>
      <c r="J41" s="49">
        <f t="shared" si="100"/>
        <v>22</v>
      </c>
      <c r="K41" s="49">
        <f t="shared" si="100"/>
        <v>5</v>
      </c>
      <c r="L41" s="49">
        <f t="shared" si="100"/>
        <v>2</v>
      </c>
      <c r="M41" s="49">
        <f t="shared" si="100"/>
        <v>0</v>
      </c>
      <c r="N41" s="48">
        <f>O41+P41+Q41+R41+V41+W41+S41+T41+U41</f>
        <v>797</v>
      </c>
      <c r="O41" s="68">
        <f>O42+O43</f>
        <v>394</v>
      </c>
      <c r="P41" s="69">
        <f t="shared" ref="P41:W41" si="101">P42+P43</f>
        <v>189</v>
      </c>
      <c r="Q41" s="69">
        <f t="shared" si="101"/>
        <v>80</v>
      </c>
      <c r="R41" s="69">
        <f t="shared" si="101"/>
        <v>78</v>
      </c>
      <c r="S41" s="69">
        <f t="shared" si="101"/>
        <v>35</v>
      </c>
      <c r="T41" s="77">
        <f t="shared" si="101"/>
        <v>17</v>
      </c>
      <c r="U41" s="77">
        <f t="shared" si="101"/>
        <v>4</v>
      </c>
      <c r="V41" s="77">
        <f t="shared" si="101"/>
        <v>0</v>
      </c>
      <c r="W41" s="77">
        <f t="shared" si="101"/>
        <v>0</v>
      </c>
      <c r="X41" s="48">
        <f>Y41+Z41+AA41+AB41+AF41+AG41+AC41+AD41+AE41</f>
        <v>683</v>
      </c>
      <c r="Y41" s="68">
        <f>Y42+Y43</f>
        <v>282</v>
      </c>
      <c r="Z41" s="68">
        <f t="shared" ref="Z41:AG41" si="102">Z42+Z43</f>
        <v>171</v>
      </c>
      <c r="AA41" s="68">
        <f t="shared" si="102"/>
        <v>97</v>
      </c>
      <c r="AB41" s="68">
        <f t="shared" si="102"/>
        <v>65</v>
      </c>
      <c r="AC41" s="68">
        <f t="shared" si="102"/>
        <v>40</v>
      </c>
      <c r="AD41" s="68">
        <f t="shared" si="102"/>
        <v>23</v>
      </c>
      <c r="AE41" s="68">
        <f t="shared" si="102"/>
        <v>3</v>
      </c>
      <c r="AF41" s="68">
        <f t="shared" si="102"/>
        <v>2</v>
      </c>
      <c r="AG41" s="68">
        <f t="shared" si="102"/>
        <v>0</v>
      </c>
      <c r="AH41" s="48">
        <f t="shared" si="48"/>
        <v>611</v>
      </c>
      <c r="AI41" s="68">
        <f>AI42+AI43</f>
        <v>296</v>
      </c>
      <c r="AJ41" s="68">
        <f t="shared" ref="AJ41:AQ41" si="103">AJ42+AJ43</f>
        <v>66</v>
      </c>
      <c r="AK41" s="68">
        <f t="shared" si="103"/>
        <v>82</v>
      </c>
      <c r="AL41" s="68">
        <f t="shared" si="103"/>
        <v>64</v>
      </c>
      <c r="AM41" s="68">
        <f t="shared" si="103"/>
        <v>58</v>
      </c>
      <c r="AN41" s="68">
        <f t="shared" si="103"/>
        <v>38</v>
      </c>
      <c r="AO41" s="68">
        <f t="shared" si="103"/>
        <v>7</v>
      </c>
      <c r="AP41" s="68">
        <f t="shared" si="103"/>
        <v>0</v>
      </c>
      <c r="AQ41" s="68">
        <f t="shared" si="103"/>
        <v>0</v>
      </c>
      <c r="AR41" s="48">
        <f t="shared" si="22"/>
        <v>802</v>
      </c>
      <c r="AS41" s="68">
        <f>AS42+AS43</f>
        <v>441</v>
      </c>
      <c r="AT41" s="68">
        <f t="shared" ref="AT41:BA41" si="104">AT42+AT43</f>
        <v>139</v>
      </c>
      <c r="AU41" s="68">
        <f t="shared" si="104"/>
        <v>140</v>
      </c>
      <c r="AV41" s="68">
        <f t="shared" si="104"/>
        <v>36</v>
      </c>
      <c r="AW41" s="68">
        <f t="shared" si="104"/>
        <v>25</v>
      </c>
      <c r="AX41" s="68">
        <f t="shared" si="104"/>
        <v>10</v>
      </c>
      <c r="AY41" s="68">
        <f t="shared" si="104"/>
        <v>10</v>
      </c>
      <c r="AZ41" s="68">
        <f t="shared" si="104"/>
        <v>1</v>
      </c>
      <c r="BA41" s="68">
        <f t="shared" si="104"/>
        <v>0</v>
      </c>
      <c r="BB41" s="61">
        <f t="shared" si="13"/>
        <v>655</v>
      </c>
      <c r="BC41" s="68">
        <f>BC42+BC43</f>
        <v>439</v>
      </c>
      <c r="BD41" s="69">
        <f t="shared" ref="BD41:BK41" si="105">BD42+BD43</f>
        <v>106</v>
      </c>
      <c r="BE41" s="69">
        <f t="shared" si="105"/>
        <v>77</v>
      </c>
      <c r="BF41" s="69">
        <f t="shared" si="105"/>
        <v>24</v>
      </c>
      <c r="BG41" s="69">
        <f t="shared" si="105"/>
        <v>6</v>
      </c>
      <c r="BH41" s="77">
        <f t="shared" si="105"/>
        <v>2</v>
      </c>
      <c r="BI41" s="77">
        <f t="shared" si="105"/>
        <v>1</v>
      </c>
      <c r="BJ41" s="77">
        <f t="shared" si="105"/>
        <v>0</v>
      </c>
      <c r="BK41" s="77">
        <f t="shared" si="105"/>
        <v>0</v>
      </c>
      <c r="BL41" s="48"/>
      <c r="BM41" s="50">
        <v>0</v>
      </c>
      <c r="BN41" s="50">
        <v>0</v>
      </c>
      <c r="BO41" s="50">
        <v>0</v>
      </c>
      <c r="BP41" s="50">
        <v>0</v>
      </c>
      <c r="BQ41" s="50">
        <v>0</v>
      </c>
      <c r="BR41" s="50">
        <v>0</v>
      </c>
      <c r="BS41" s="43">
        <v>0</v>
      </c>
      <c r="BT41" s="43">
        <v>0</v>
      </c>
      <c r="BU41" s="71">
        <v>0</v>
      </c>
      <c r="BV41" s="48">
        <f t="shared" si="87"/>
        <v>0</v>
      </c>
      <c r="BW41" s="50">
        <v>0</v>
      </c>
      <c r="BX41" s="43">
        <v>0</v>
      </c>
      <c r="BY41" s="43">
        <v>0</v>
      </c>
      <c r="BZ41" s="43">
        <v>0</v>
      </c>
      <c r="CA41" s="43">
        <v>0</v>
      </c>
      <c r="CB41" s="43">
        <v>0</v>
      </c>
      <c r="CC41" s="43">
        <v>0</v>
      </c>
      <c r="CD41" s="43">
        <v>0</v>
      </c>
      <c r="CE41" s="71">
        <v>0</v>
      </c>
      <c r="CF41" s="48">
        <f t="shared" si="76"/>
        <v>8</v>
      </c>
      <c r="CG41" s="68">
        <f>CG42</f>
        <v>4</v>
      </c>
      <c r="CH41" s="68">
        <f t="shared" ref="CH41:CO41" si="106">CH42</f>
        <v>3</v>
      </c>
      <c r="CI41" s="68">
        <f t="shared" si="106"/>
        <v>1</v>
      </c>
      <c r="CJ41" s="68">
        <f t="shared" si="106"/>
        <v>0</v>
      </c>
      <c r="CK41" s="68">
        <f t="shared" si="106"/>
        <v>0</v>
      </c>
      <c r="CL41" s="68">
        <f t="shared" si="106"/>
        <v>0</v>
      </c>
      <c r="CM41" s="68">
        <f t="shared" si="106"/>
        <v>0</v>
      </c>
      <c r="CN41" s="68">
        <f t="shared" si="106"/>
        <v>0</v>
      </c>
      <c r="CO41" s="68">
        <f t="shared" si="106"/>
        <v>0</v>
      </c>
      <c r="CP41" s="48">
        <f t="shared" si="55"/>
        <v>0</v>
      </c>
      <c r="CQ41" s="68"/>
      <c r="CR41" s="69"/>
      <c r="CS41" s="69"/>
      <c r="CT41" s="69"/>
      <c r="CU41" s="69"/>
      <c r="CV41" s="77"/>
      <c r="CW41" s="77"/>
      <c r="CX41" s="77"/>
      <c r="CY41" s="77"/>
      <c r="CZ41" s="77"/>
      <c r="DA41" s="48"/>
      <c r="DB41" s="68"/>
      <c r="DC41" s="69"/>
      <c r="DD41" s="69"/>
      <c r="DE41" s="69"/>
      <c r="DF41" s="69"/>
      <c r="DG41" s="77"/>
      <c r="DH41" s="48"/>
      <c r="DI41" s="68"/>
      <c r="DJ41" s="69"/>
      <c r="DK41" s="69"/>
      <c r="DL41" s="69"/>
      <c r="DM41" s="69"/>
      <c r="DN41" s="69"/>
    </row>
    <row r="42" s="4" customFormat="1" ht="18.75" spans="1:118">
      <c r="A42" s="38"/>
      <c r="B42" s="39" t="s">
        <v>99</v>
      </c>
      <c r="C42" s="40">
        <f t="shared" si="43"/>
        <v>2341</v>
      </c>
      <c r="D42" s="41">
        <f t="shared" si="77"/>
        <v>442</v>
      </c>
      <c r="E42" s="42">
        <v>315</v>
      </c>
      <c r="F42" s="43">
        <v>120</v>
      </c>
      <c r="G42" s="43">
        <v>6</v>
      </c>
      <c r="H42" s="43">
        <v>1</v>
      </c>
      <c r="I42" s="43">
        <v>0</v>
      </c>
      <c r="J42" s="43">
        <v>0</v>
      </c>
      <c r="K42" s="43">
        <v>0</v>
      </c>
      <c r="L42" s="43">
        <v>0</v>
      </c>
      <c r="M42" s="67">
        <v>0</v>
      </c>
      <c r="N42" s="72">
        <f>O42+P42+Q42+R42+V42+W42+S42+T42+U42</f>
        <v>486</v>
      </c>
      <c r="O42" s="50">
        <v>332</v>
      </c>
      <c r="P42" s="43">
        <v>127</v>
      </c>
      <c r="Q42" s="43">
        <v>17</v>
      </c>
      <c r="R42" s="43">
        <v>10</v>
      </c>
      <c r="S42" s="43">
        <v>0</v>
      </c>
      <c r="T42" s="71">
        <v>0</v>
      </c>
      <c r="U42" s="71">
        <v>0</v>
      </c>
      <c r="V42" s="71">
        <v>0</v>
      </c>
      <c r="W42" s="71">
        <v>0</v>
      </c>
      <c r="X42" s="48">
        <f>Y42+Z42+AA42+AB42+AF42+AG42+AC42+AD42+AE42</f>
        <v>346</v>
      </c>
      <c r="Y42" s="50">
        <v>249</v>
      </c>
      <c r="Z42" s="43">
        <v>86</v>
      </c>
      <c r="AA42" s="43">
        <v>10</v>
      </c>
      <c r="AB42" s="43">
        <v>1</v>
      </c>
      <c r="AC42" s="43">
        <v>0</v>
      </c>
      <c r="AD42" s="71">
        <v>0</v>
      </c>
      <c r="AE42" s="71">
        <v>0</v>
      </c>
      <c r="AF42" s="71">
        <v>0</v>
      </c>
      <c r="AG42" s="71">
        <v>0</v>
      </c>
      <c r="AH42" s="48">
        <f t="shared" si="48"/>
        <v>296</v>
      </c>
      <c r="AI42" s="50">
        <v>246</v>
      </c>
      <c r="AJ42" s="43">
        <v>34</v>
      </c>
      <c r="AK42" s="43">
        <v>15</v>
      </c>
      <c r="AL42" s="43">
        <v>1</v>
      </c>
      <c r="AM42" s="43">
        <v>0</v>
      </c>
      <c r="AN42" s="43">
        <v>0</v>
      </c>
      <c r="AO42" s="43">
        <v>0</v>
      </c>
      <c r="AP42" s="43">
        <v>0</v>
      </c>
      <c r="AQ42" s="71">
        <v>0</v>
      </c>
      <c r="AR42" s="48">
        <f t="shared" si="22"/>
        <v>450</v>
      </c>
      <c r="AS42" s="50">
        <v>323</v>
      </c>
      <c r="AT42" s="43">
        <v>86</v>
      </c>
      <c r="AU42" s="43">
        <v>35</v>
      </c>
      <c r="AV42" s="43">
        <v>3</v>
      </c>
      <c r="AW42" s="43">
        <v>3</v>
      </c>
      <c r="AX42" s="71">
        <v>0</v>
      </c>
      <c r="AY42" s="71">
        <v>0</v>
      </c>
      <c r="AZ42" s="71">
        <v>0</v>
      </c>
      <c r="BA42" s="71">
        <v>0</v>
      </c>
      <c r="BB42" s="61">
        <f t="shared" si="13"/>
        <v>313</v>
      </c>
      <c r="BC42" s="50">
        <v>271</v>
      </c>
      <c r="BD42" s="43">
        <v>31</v>
      </c>
      <c r="BE42" s="43">
        <v>11</v>
      </c>
      <c r="BF42" s="43">
        <v>0</v>
      </c>
      <c r="BG42" s="43">
        <v>0</v>
      </c>
      <c r="BH42" s="71">
        <v>0</v>
      </c>
      <c r="BI42" s="71">
        <v>0</v>
      </c>
      <c r="BJ42" s="71">
        <v>0</v>
      </c>
      <c r="BK42" s="71">
        <v>0</v>
      </c>
      <c r="BL42" s="48"/>
      <c r="BM42" s="50">
        <v>0</v>
      </c>
      <c r="BN42" s="50">
        <v>0</v>
      </c>
      <c r="BO42" s="50">
        <v>0</v>
      </c>
      <c r="BP42" s="50">
        <v>0</v>
      </c>
      <c r="BQ42" s="50">
        <v>0</v>
      </c>
      <c r="BR42" s="50">
        <v>0</v>
      </c>
      <c r="BS42" s="43">
        <v>0</v>
      </c>
      <c r="BT42" s="43">
        <v>0</v>
      </c>
      <c r="BU42" s="71">
        <v>0</v>
      </c>
      <c r="BV42" s="48">
        <f t="shared" si="87"/>
        <v>0</v>
      </c>
      <c r="BW42" s="50">
        <v>0</v>
      </c>
      <c r="BX42" s="43">
        <v>0</v>
      </c>
      <c r="BY42" s="43">
        <v>0</v>
      </c>
      <c r="BZ42" s="43">
        <v>0</v>
      </c>
      <c r="CA42" s="43">
        <v>0</v>
      </c>
      <c r="CB42" s="43">
        <v>0</v>
      </c>
      <c r="CC42" s="43">
        <v>0</v>
      </c>
      <c r="CD42" s="43">
        <v>0</v>
      </c>
      <c r="CE42" s="71">
        <v>0</v>
      </c>
      <c r="CF42" s="48">
        <f t="shared" si="76"/>
        <v>8</v>
      </c>
      <c r="CG42" s="50">
        <v>4</v>
      </c>
      <c r="CH42" s="43">
        <v>3</v>
      </c>
      <c r="CI42" s="43">
        <v>1</v>
      </c>
      <c r="CJ42" s="43">
        <v>0</v>
      </c>
      <c r="CK42" s="43">
        <v>0</v>
      </c>
      <c r="CL42" s="71">
        <v>0</v>
      </c>
      <c r="CM42" s="71">
        <v>0</v>
      </c>
      <c r="CN42" s="71">
        <v>0</v>
      </c>
      <c r="CO42" s="71">
        <v>0</v>
      </c>
      <c r="CP42" s="48">
        <f t="shared" si="55"/>
        <v>0</v>
      </c>
      <c r="CQ42" s="50"/>
      <c r="CR42" s="43"/>
      <c r="CS42" s="43"/>
      <c r="CT42" s="43"/>
      <c r="CU42" s="43"/>
      <c r="CV42" s="71"/>
      <c r="CW42" s="71"/>
      <c r="CX42" s="71"/>
      <c r="CY42" s="71"/>
      <c r="CZ42" s="71"/>
      <c r="DA42" s="48"/>
      <c r="DB42" s="50"/>
      <c r="DC42" s="43"/>
      <c r="DD42" s="43"/>
      <c r="DE42" s="43"/>
      <c r="DF42" s="43"/>
      <c r="DG42" s="71"/>
      <c r="DH42" s="48"/>
      <c r="DI42" s="50"/>
      <c r="DJ42" s="43"/>
      <c r="DK42" s="43"/>
      <c r="DL42" s="43"/>
      <c r="DM42" s="43"/>
      <c r="DN42" s="43"/>
    </row>
    <row r="43" s="4" customFormat="1" ht="18.75" spans="1:118">
      <c r="A43" s="38"/>
      <c r="B43" s="39" t="s">
        <v>101</v>
      </c>
      <c r="C43" s="46">
        <f t="shared" si="43"/>
        <v>1948</v>
      </c>
      <c r="D43" s="41">
        <f t="shared" si="77"/>
        <v>291</v>
      </c>
      <c r="E43" s="52">
        <v>25</v>
      </c>
      <c r="F43" s="53">
        <v>26</v>
      </c>
      <c r="G43" s="53">
        <v>67</v>
      </c>
      <c r="H43" s="53">
        <v>73</v>
      </c>
      <c r="I43" s="53">
        <v>71</v>
      </c>
      <c r="J43" s="53">
        <v>22</v>
      </c>
      <c r="K43" s="53">
        <v>5</v>
      </c>
      <c r="L43" s="53">
        <v>2</v>
      </c>
      <c r="M43" s="67">
        <v>0</v>
      </c>
      <c r="N43" s="72">
        <f>O43+P43+Q43+R43+V43+W43+S43+T43+U43</f>
        <v>311</v>
      </c>
      <c r="O43" s="50">
        <v>62</v>
      </c>
      <c r="P43" s="43">
        <v>62</v>
      </c>
      <c r="Q43" s="43">
        <v>63</v>
      </c>
      <c r="R43" s="43">
        <v>68</v>
      </c>
      <c r="S43" s="43">
        <v>35</v>
      </c>
      <c r="T43" s="71">
        <v>17</v>
      </c>
      <c r="U43" s="71">
        <v>4</v>
      </c>
      <c r="V43" s="71">
        <v>0</v>
      </c>
      <c r="W43" s="71">
        <v>0</v>
      </c>
      <c r="X43" s="48">
        <f>Y43+Z43+AA43+AB43+AF43+AG43+AC43+AD43+AE43</f>
        <v>337</v>
      </c>
      <c r="Y43" s="50">
        <v>33</v>
      </c>
      <c r="Z43" s="43">
        <v>85</v>
      </c>
      <c r="AA43" s="43">
        <v>87</v>
      </c>
      <c r="AB43" s="43">
        <v>64</v>
      </c>
      <c r="AC43" s="43">
        <v>40</v>
      </c>
      <c r="AD43" s="71">
        <v>23</v>
      </c>
      <c r="AE43" s="71">
        <v>3</v>
      </c>
      <c r="AF43" s="71">
        <v>2</v>
      </c>
      <c r="AG43" s="71">
        <v>0</v>
      </c>
      <c r="AH43" s="48">
        <f t="shared" si="48"/>
        <v>315</v>
      </c>
      <c r="AI43" s="50">
        <v>50</v>
      </c>
      <c r="AJ43" s="43">
        <v>32</v>
      </c>
      <c r="AK43" s="43">
        <v>67</v>
      </c>
      <c r="AL43" s="43">
        <v>63</v>
      </c>
      <c r="AM43" s="43">
        <v>58</v>
      </c>
      <c r="AN43" s="43">
        <v>38</v>
      </c>
      <c r="AO43" s="43">
        <v>7</v>
      </c>
      <c r="AP43" s="43">
        <v>0</v>
      </c>
      <c r="AQ43" s="71">
        <v>0</v>
      </c>
      <c r="AR43" s="48">
        <f t="shared" si="22"/>
        <v>352</v>
      </c>
      <c r="AS43" s="50">
        <v>118</v>
      </c>
      <c r="AT43" s="43">
        <v>53</v>
      </c>
      <c r="AU43" s="43">
        <v>105</v>
      </c>
      <c r="AV43" s="43">
        <v>33</v>
      </c>
      <c r="AW43" s="43">
        <v>22</v>
      </c>
      <c r="AX43" s="71">
        <v>10</v>
      </c>
      <c r="AY43" s="71">
        <v>10</v>
      </c>
      <c r="AZ43" s="71">
        <v>1</v>
      </c>
      <c r="BA43" s="71">
        <v>0</v>
      </c>
      <c r="BB43" s="61">
        <f t="shared" si="13"/>
        <v>342</v>
      </c>
      <c r="BC43" s="50">
        <v>168</v>
      </c>
      <c r="BD43" s="43">
        <v>75</v>
      </c>
      <c r="BE43" s="43">
        <v>66</v>
      </c>
      <c r="BF43" s="43">
        <v>24</v>
      </c>
      <c r="BG43" s="43">
        <v>6</v>
      </c>
      <c r="BH43" s="71">
        <v>2</v>
      </c>
      <c r="BI43" s="71">
        <v>1</v>
      </c>
      <c r="BJ43" s="71">
        <v>0</v>
      </c>
      <c r="BK43" s="71">
        <v>0</v>
      </c>
      <c r="BL43" s="48"/>
      <c r="BM43" s="50">
        <v>0</v>
      </c>
      <c r="BN43" s="50">
        <v>0</v>
      </c>
      <c r="BO43" s="50">
        <v>0</v>
      </c>
      <c r="BP43" s="50">
        <v>0</v>
      </c>
      <c r="BQ43" s="50">
        <v>0</v>
      </c>
      <c r="BR43" s="50">
        <v>0</v>
      </c>
      <c r="BS43" s="43">
        <v>0</v>
      </c>
      <c r="BT43" s="43">
        <v>0</v>
      </c>
      <c r="BU43" s="71">
        <v>0</v>
      </c>
      <c r="BV43" s="48">
        <f t="shared" si="87"/>
        <v>0</v>
      </c>
      <c r="BW43" s="50">
        <v>0</v>
      </c>
      <c r="BX43" s="43">
        <v>0</v>
      </c>
      <c r="BY43" s="43">
        <v>0</v>
      </c>
      <c r="BZ43" s="43">
        <v>0</v>
      </c>
      <c r="CA43" s="43">
        <v>0</v>
      </c>
      <c r="CB43" s="43">
        <v>0</v>
      </c>
      <c r="CC43" s="43">
        <v>0</v>
      </c>
      <c r="CD43" s="43">
        <v>0</v>
      </c>
      <c r="CE43" s="71">
        <v>0</v>
      </c>
      <c r="CF43" s="48">
        <f t="shared" si="76"/>
        <v>0</v>
      </c>
      <c r="CG43" s="50">
        <v>0</v>
      </c>
      <c r="CH43" s="43">
        <v>0</v>
      </c>
      <c r="CI43" s="43">
        <v>0</v>
      </c>
      <c r="CJ43" s="43">
        <v>0</v>
      </c>
      <c r="CK43" s="43">
        <v>0</v>
      </c>
      <c r="CL43" s="71">
        <v>0</v>
      </c>
      <c r="CM43" s="71">
        <v>0</v>
      </c>
      <c r="CN43" s="71">
        <v>0</v>
      </c>
      <c r="CO43" s="71">
        <v>0</v>
      </c>
      <c r="CP43" s="48">
        <f t="shared" si="55"/>
        <v>0</v>
      </c>
      <c r="CQ43" s="50"/>
      <c r="CR43" s="43"/>
      <c r="CS43" s="43"/>
      <c r="CT43" s="43"/>
      <c r="CU43" s="43"/>
      <c r="CV43" s="71"/>
      <c r="CW43" s="71"/>
      <c r="CX43" s="71"/>
      <c r="CY43" s="71"/>
      <c r="CZ43" s="71"/>
      <c r="DA43" s="48"/>
      <c r="DB43" s="50"/>
      <c r="DC43" s="43"/>
      <c r="DD43" s="43"/>
      <c r="DE43" s="43"/>
      <c r="DF43" s="43"/>
      <c r="DG43" s="71"/>
      <c r="DH43" s="48"/>
      <c r="DI43" s="50"/>
      <c r="DJ43" s="43"/>
      <c r="DK43" s="43"/>
      <c r="DL43" s="43"/>
      <c r="DM43" s="43"/>
      <c r="DN43" s="43"/>
    </row>
    <row r="44" s="2" customFormat="1" ht="18.75" spans="1:118">
      <c r="A44" s="35" t="s">
        <v>121</v>
      </c>
      <c r="B44" s="36"/>
      <c r="C44" s="40">
        <f t="shared" si="43"/>
        <v>6929</v>
      </c>
      <c r="D44" s="48">
        <f>E44+F44+G44+H44+L44+M44+I44+J44</f>
        <v>1207</v>
      </c>
      <c r="E44" s="49">
        <f>E45+E46+E47+E48</f>
        <v>401</v>
      </c>
      <c r="F44" s="49">
        <f t="shared" ref="F44:M44" si="107">F45+F46+F47+F48</f>
        <v>267</v>
      </c>
      <c r="G44" s="49">
        <f t="shared" si="107"/>
        <v>253</v>
      </c>
      <c r="H44" s="49">
        <f t="shared" si="107"/>
        <v>175</v>
      </c>
      <c r="I44" s="49">
        <f t="shared" si="107"/>
        <v>90</v>
      </c>
      <c r="J44" s="49">
        <f t="shared" si="107"/>
        <v>21</v>
      </c>
      <c r="K44" s="49">
        <f t="shared" si="107"/>
        <v>0</v>
      </c>
      <c r="L44" s="49">
        <f t="shared" si="107"/>
        <v>0</v>
      </c>
      <c r="M44" s="49">
        <f t="shared" si="107"/>
        <v>0</v>
      </c>
      <c r="N44" s="48">
        <f>O44+P44+Q44+R44+S44+T44+U44+V44+W44</f>
        <v>1230</v>
      </c>
      <c r="O44" s="73">
        <f>O45+O46+O47+O48</f>
        <v>339</v>
      </c>
      <c r="P44" s="73">
        <f t="shared" ref="P44:W44" si="108">P45+P46+P47+P48</f>
        <v>265</v>
      </c>
      <c r="Q44" s="73">
        <f t="shared" si="108"/>
        <v>267</v>
      </c>
      <c r="R44" s="73">
        <f t="shared" si="108"/>
        <v>212</v>
      </c>
      <c r="S44" s="73">
        <f t="shared" si="108"/>
        <v>106</v>
      </c>
      <c r="T44" s="73">
        <f t="shared" si="108"/>
        <v>34</v>
      </c>
      <c r="U44" s="73">
        <f t="shared" si="108"/>
        <v>6</v>
      </c>
      <c r="V44" s="73">
        <f t="shared" si="108"/>
        <v>0</v>
      </c>
      <c r="W44" s="73">
        <f t="shared" si="108"/>
        <v>1</v>
      </c>
      <c r="X44" s="48">
        <f>Y44+Z44+AA44+AB44+AC44+AD44+AE44+AF44+AG44</f>
        <v>883</v>
      </c>
      <c r="Y44" s="68">
        <f>Y45+Y46+Y47+Y48</f>
        <v>156</v>
      </c>
      <c r="Z44" s="68">
        <f t="shared" ref="Z44:AG44" si="109">Z45+Z46+Z47+Z48</f>
        <v>234</v>
      </c>
      <c r="AA44" s="68">
        <f t="shared" si="109"/>
        <v>219</v>
      </c>
      <c r="AB44" s="68">
        <f t="shared" si="109"/>
        <v>180</v>
      </c>
      <c r="AC44" s="68">
        <f t="shared" si="109"/>
        <v>63</v>
      </c>
      <c r="AD44" s="68">
        <f t="shared" si="109"/>
        <v>20</v>
      </c>
      <c r="AE44" s="68">
        <f t="shared" si="109"/>
        <v>6</v>
      </c>
      <c r="AF44" s="68">
        <f t="shared" si="109"/>
        <v>4</v>
      </c>
      <c r="AG44" s="68">
        <f t="shared" si="109"/>
        <v>1</v>
      </c>
      <c r="AH44" s="48">
        <f t="shared" si="48"/>
        <v>1009</v>
      </c>
      <c r="AI44" s="68">
        <f>AI45+AI46+AI47+AI48</f>
        <v>196</v>
      </c>
      <c r="AJ44" s="68">
        <f t="shared" ref="AJ44:AQ44" si="110">AJ45+AJ46+AJ47+AJ48</f>
        <v>230</v>
      </c>
      <c r="AK44" s="68">
        <f t="shared" si="110"/>
        <v>278</v>
      </c>
      <c r="AL44" s="68">
        <f t="shared" si="110"/>
        <v>176</v>
      </c>
      <c r="AM44" s="68">
        <f t="shared" si="110"/>
        <v>103</v>
      </c>
      <c r="AN44" s="68">
        <f t="shared" si="110"/>
        <v>19</v>
      </c>
      <c r="AO44" s="68">
        <f t="shared" si="110"/>
        <v>2</v>
      </c>
      <c r="AP44" s="68">
        <f t="shared" si="110"/>
        <v>5</v>
      </c>
      <c r="AQ44" s="68">
        <f t="shared" si="110"/>
        <v>0</v>
      </c>
      <c r="AR44" s="48">
        <f t="shared" si="22"/>
        <v>1131</v>
      </c>
      <c r="AS44" s="68">
        <f>AS45+AS46+AS47+AS48</f>
        <v>257</v>
      </c>
      <c r="AT44" s="68">
        <f t="shared" ref="AT44:BA44" si="111">AT45+AT46+AT47+AT48</f>
        <v>231</v>
      </c>
      <c r="AU44" s="68">
        <f t="shared" si="111"/>
        <v>310</v>
      </c>
      <c r="AV44" s="68">
        <f t="shared" si="111"/>
        <v>180</v>
      </c>
      <c r="AW44" s="68">
        <f t="shared" si="111"/>
        <v>123</v>
      </c>
      <c r="AX44" s="68">
        <f t="shared" si="111"/>
        <v>25</v>
      </c>
      <c r="AY44" s="68">
        <f t="shared" si="111"/>
        <v>3</v>
      </c>
      <c r="AZ44" s="68">
        <f t="shared" si="111"/>
        <v>1</v>
      </c>
      <c r="BA44" s="68">
        <f t="shared" si="111"/>
        <v>1</v>
      </c>
      <c r="BB44" s="61">
        <f t="shared" si="13"/>
        <v>1121</v>
      </c>
      <c r="BC44" s="68">
        <f>BC45+BC46+BC47+BC48</f>
        <v>216</v>
      </c>
      <c r="BD44" s="69">
        <f t="shared" ref="BD44:BK44" si="112">BD45+BD46+BD47+BD48</f>
        <v>269</v>
      </c>
      <c r="BE44" s="69">
        <f t="shared" si="112"/>
        <v>306</v>
      </c>
      <c r="BF44" s="69">
        <f t="shared" si="112"/>
        <v>181</v>
      </c>
      <c r="BG44" s="69">
        <f t="shared" si="112"/>
        <v>121</v>
      </c>
      <c r="BH44" s="77">
        <f t="shared" si="112"/>
        <v>22</v>
      </c>
      <c r="BI44" s="77">
        <f t="shared" si="112"/>
        <v>5</v>
      </c>
      <c r="BJ44" s="77">
        <f t="shared" si="112"/>
        <v>1</v>
      </c>
      <c r="BK44" s="77">
        <f t="shared" si="112"/>
        <v>0</v>
      </c>
      <c r="BL44" s="48"/>
      <c r="BM44" s="50">
        <v>0</v>
      </c>
      <c r="BN44" s="50">
        <v>0</v>
      </c>
      <c r="BO44" s="50">
        <v>0</v>
      </c>
      <c r="BP44" s="50">
        <v>0</v>
      </c>
      <c r="BQ44" s="50">
        <v>0</v>
      </c>
      <c r="BR44" s="50">
        <v>0</v>
      </c>
      <c r="BS44" s="43">
        <v>0</v>
      </c>
      <c r="BT44" s="43">
        <v>0</v>
      </c>
      <c r="BU44" s="71">
        <v>0</v>
      </c>
      <c r="BV44" s="48">
        <f t="shared" si="87"/>
        <v>14</v>
      </c>
      <c r="BW44" s="68">
        <f>BW46</f>
        <v>2</v>
      </c>
      <c r="BX44" s="68">
        <f t="shared" ref="BX44:CE44" si="113">BX46</f>
        <v>0</v>
      </c>
      <c r="BY44" s="68">
        <f t="shared" si="113"/>
        <v>7</v>
      </c>
      <c r="BZ44" s="68">
        <f t="shared" si="113"/>
        <v>0</v>
      </c>
      <c r="CA44" s="68">
        <f t="shared" si="113"/>
        <v>1</v>
      </c>
      <c r="CB44" s="68">
        <f t="shared" si="113"/>
        <v>1</v>
      </c>
      <c r="CC44" s="68">
        <f t="shared" si="113"/>
        <v>3</v>
      </c>
      <c r="CD44" s="68">
        <f t="shared" si="113"/>
        <v>0</v>
      </c>
      <c r="CE44" s="68">
        <f t="shared" si="113"/>
        <v>0</v>
      </c>
      <c r="CF44" s="48">
        <f t="shared" si="76"/>
        <v>202</v>
      </c>
      <c r="CG44" s="68">
        <f>CG47</f>
        <v>0</v>
      </c>
      <c r="CH44" s="68">
        <f t="shared" ref="CH44:CO44" si="114">CH47</f>
        <v>3</v>
      </c>
      <c r="CI44" s="68">
        <f t="shared" si="114"/>
        <v>0</v>
      </c>
      <c r="CJ44" s="68">
        <f t="shared" si="114"/>
        <v>0</v>
      </c>
      <c r="CK44" s="68">
        <f t="shared" si="114"/>
        <v>0</v>
      </c>
      <c r="CL44" s="68">
        <f t="shared" si="114"/>
        <v>0</v>
      </c>
      <c r="CM44" s="68">
        <f t="shared" si="114"/>
        <v>0</v>
      </c>
      <c r="CN44" s="68">
        <f t="shared" si="114"/>
        <v>0</v>
      </c>
      <c r="CO44" s="68">
        <f t="shared" si="114"/>
        <v>0</v>
      </c>
      <c r="CP44" s="48">
        <f t="shared" si="55"/>
        <v>132</v>
      </c>
      <c r="CQ44" s="68">
        <f>CQ45+CQ46+CQ47+CQ48</f>
        <v>0</v>
      </c>
      <c r="CR44" s="68">
        <f t="shared" ref="CR44:CZ44" si="115">CR45+CR46+CR47+CR48</f>
        <v>67</v>
      </c>
      <c r="CS44" s="68">
        <f t="shared" si="115"/>
        <v>31</v>
      </c>
      <c r="CT44" s="68">
        <f t="shared" si="115"/>
        <v>12</v>
      </c>
      <c r="CU44" s="68">
        <f t="shared" si="115"/>
        <v>22</v>
      </c>
      <c r="CV44" s="68">
        <f t="shared" si="115"/>
        <v>6</v>
      </c>
      <c r="CW44" s="68">
        <f t="shared" si="115"/>
        <v>1</v>
      </c>
      <c r="CX44" s="68">
        <f t="shared" si="115"/>
        <v>1</v>
      </c>
      <c r="CY44" s="68">
        <f t="shared" si="115"/>
        <v>0</v>
      </c>
      <c r="CZ44" s="68">
        <f t="shared" si="115"/>
        <v>0</v>
      </c>
      <c r="DA44" s="48"/>
      <c r="DB44" s="68"/>
      <c r="DC44" s="69"/>
      <c r="DD44" s="69"/>
      <c r="DE44" s="69"/>
      <c r="DF44" s="69"/>
      <c r="DG44" s="77"/>
      <c r="DH44" s="48"/>
      <c r="DI44" s="68"/>
      <c r="DJ44" s="69"/>
      <c r="DK44" s="69"/>
      <c r="DL44" s="69"/>
      <c r="DM44" s="69"/>
      <c r="DN44" s="69"/>
    </row>
    <row r="45" s="4" customFormat="1" ht="18.75" spans="1:118">
      <c r="A45" s="38"/>
      <c r="B45" s="39" t="s">
        <v>216</v>
      </c>
      <c r="C45" s="46">
        <f t="shared" si="43"/>
        <v>1477</v>
      </c>
      <c r="D45" s="37">
        <f>E45+F45+G45+H45+L45+M45+I45+J45</f>
        <v>241</v>
      </c>
      <c r="E45" s="42">
        <v>15</v>
      </c>
      <c r="F45" s="43">
        <v>51</v>
      </c>
      <c r="G45" s="43">
        <v>72</v>
      </c>
      <c r="H45" s="43">
        <v>79</v>
      </c>
      <c r="I45" s="43">
        <v>20</v>
      </c>
      <c r="J45" s="43">
        <v>4</v>
      </c>
      <c r="K45" s="43">
        <v>0</v>
      </c>
      <c r="L45" s="43">
        <v>0</v>
      </c>
      <c r="M45" s="67">
        <v>0</v>
      </c>
      <c r="N45" s="48">
        <f t="shared" ref="N45:N52" si="116">O45+P45+Q45+R45+S45+T45+U45+V45+W45</f>
        <v>329</v>
      </c>
      <c r="O45" s="50">
        <v>12</v>
      </c>
      <c r="P45" s="43">
        <v>58</v>
      </c>
      <c r="Q45" s="43">
        <v>99</v>
      </c>
      <c r="R45" s="79">
        <v>95</v>
      </c>
      <c r="S45" s="79">
        <v>36</v>
      </c>
      <c r="T45" s="80">
        <v>24</v>
      </c>
      <c r="U45" s="80">
        <v>5</v>
      </c>
      <c r="V45" s="80">
        <v>0</v>
      </c>
      <c r="W45" s="71">
        <v>0</v>
      </c>
      <c r="X45" s="41">
        <f t="shared" ref="X45:X52" si="117">Y45+Z45+AA45+AB45+AC45+AD45+AE45+AF45+AG45</f>
        <v>214</v>
      </c>
      <c r="Y45" s="50">
        <v>7</v>
      </c>
      <c r="Z45" s="43">
        <v>36</v>
      </c>
      <c r="AA45" s="43">
        <v>66</v>
      </c>
      <c r="AB45" s="43">
        <v>81</v>
      </c>
      <c r="AC45" s="43">
        <v>11</v>
      </c>
      <c r="AD45" s="71">
        <v>8</v>
      </c>
      <c r="AE45" s="71">
        <v>3</v>
      </c>
      <c r="AF45" s="71">
        <v>2</v>
      </c>
      <c r="AG45" s="71">
        <v>0</v>
      </c>
      <c r="AH45" s="48">
        <f t="shared" si="48"/>
        <v>228</v>
      </c>
      <c r="AI45" s="50">
        <v>14</v>
      </c>
      <c r="AJ45" s="43">
        <v>25</v>
      </c>
      <c r="AK45" s="43">
        <v>84</v>
      </c>
      <c r="AL45" s="43">
        <v>83</v>
      </c>
      <c r="AM45" s="43">
        <v>18</v>
      </c>
      <c r="AN45" s="43">
        <v>4</v>
      </c>
      <c r="AO45" s="43">
        <v>0</v>
      </c>
      <c r="AP45" s="43">
        <v>0</v>
      </c>
      <c r="AQ45" s="71">
        <v>0</v>
      </c>
      <c r="AR45" s="48">
        <f t="shared" si="22"/>
        <v>247</v>
      </c>
      <c r="AS45" s="50">
        <v>39</v>
      </c>
      <c r="AT45" s="43">
        <v>33</v>
      </c>
      <c r="AU45" s="43">
        <v>65</v>
      </c>
      <c r="AV45" s="43">
        <v>76</v>
      </c>
      <c r="AW45" s="43">
        <v>26</v>
      </c>
      <c r="AX45" s="71">
        <v>7</v>
      </c>
      <c r="AY45" s="71">
        <v>0</v>
      </c>
      <c r="AZ45" s="71">
        <v>0</v>
      </c>
      <c r="BA45" s="71">
        <v>1</v>
      </c>
      <c r="BB45" s="61">
        <f t="shared" si="13"/>
        <v>176</v>
      </c>
      <c r="BC45" s="50">
        <v>5</v>
      </c>
      <c r="BD45" s="43">
        <v>24</v>
      </c>
      <c r="BE45" s="43">
        <v>65</v>
      </c>
      <c r="BF45" s="43">
        <v>59</v>
      </c>
      <c r="BG45" s="43">
        <v>19</v>
      </c>
      <c r="BH45" s="71">
        <v>4</v>
      </c>
      <c r="BI45" s="71">
        <v>0</v>
      </c>
      <c r="BJ45" s="71">
        <v>0</v>
      </c>
      <c r="BK45" s="71">
        <v>0</v>
      </c>
      <c r="BL45" s="48"/>
      <c r="BM45" s="50">
        <v>0</v>
      </c>
      <c r="BN45" s="50">
        <v>0</v>
      </c>
      <c r="BO45" s="50">
        <v>0</v>
      </c>
      <c r="BP45" s="50">
        <v>0</v>
      </c>
      <c r="BQ45" s="50">
        <v>0</v>
      </c>
      <c r="BR45" s="50">
        <v>0</v>
      </c>
      <c r="BS45" s="43">
        <v>0</v>
      </c>
      <c r="BT45" s="43">
        <v>0</v>
      </c>
      <c r="BU45" s="71">
        <v>0</v>
      </c>
      <c r="BV45" s="48">
        <f t="shared" si="87"/>
        <v>0</v>
      </c>
      <c r="BW45" s="50">
        <v>0</v>
      </c>
      <c r="BX45" s="43">
        <v>0</v>
      </c>
      <c r="BY45" s="43">
        <v>0</v>
      </c>
      <c r="BZ45" s="43">
        <v>0</v>
      </c>
      <c r="CA45" s="43">
        <v>0</v>
      </c>
      <c r="CB45" s="43">
        <v>0</v>
      </c>
      <c r="CC45" s="43">
        <v>0</v>
      </c>
      <c r="CD45" s="43">
        <v>0</v>
      </c>
      <c r="CE45" s="71">
        <v>0</v>
      </c>
      <c r="CF45" s="41">
        <f t="shared" si="76"/>
        <v>22</v>
      </c>
      <c r="CG45" s="50">
        <v>0</v>
      </c>
      <c r="CH45" s="43">
        <v>0</v>
      </c>
      <c r="CI45" s="43">
        <v>0</v>
      </c>
      <c r="CJ45" s="43">
        <v>0</v>
      </c>
      <c r="CK45" s="43">
        <v>0</v>
      </c>
      <c r="CL45" s="71">
        <v>0</v>
      </c>
      <c r="CM45" s="71">
        <v>0</v>
      </c>
      <c r="CN45" s="71">
        <v>0</v>
      </c>
      <c r="CO45" s="71">
        <v>0</v>
      </c>
      <c r="CP45" s="48">
        <f t="shared" si="55"/>
        <v>20</v>
      </c>
      <c r="CQ45" s="50">
        <v>0</v>
      </c>
      <c r="CR45" s="43">
        <v>2</v>
      </c>
      <c r="CS45" s="43">
        <v>9</v>
      </c>
      <c r="CT45" s="43">
        <v>4</v>
      </c>
      <c r="CU45" s="43">
        <v>5</v>
      </c>
      <c r="CV45" s="71">
        <v>3</v>
      </c>
      <c r="CW45" s="71">
        <v>0</v>
      </c>
      <c r="CX45" s="71">
        <v>1</v>
      </c>
      <c r="CY45" s="71">
        <v>0</v>
      </c>
      <c r="CZ45" s="71"/>
      <c r="DA45" s="41"/>
      <c r="DB45" s="50"/>
      <c r="DC45" s="43"/>
      <c r="DD45" s="43"/>
      <c r="DE45" s="43"/>
      <c r="DF45" s="43"/>
      <c r="DG45" s="71"/>
      <c r="DH45" s="41"/>
      <c r="DI45" s="50"/>
      <c r="DJ45" s="43"/>
      <c r="DK45" s="43"/>
      <c r="DL45" s="43"/>
      <c r="DM45" s="43"/>
      <c r="DN45" s="43"/>
    </row>
    <row r="46" s="4" customFormat="1" ht="18.75" spans="1:118">
      <c r="A46" s="54"/>
      <c r="B46" s="39" t="s">
        <v>122</v>
      </c>
      <c r="C46" s="40">
        <f t="shared" si="43"/>
        <v>1946</v>
      </c>
      <c r="D46" s="37">
        <f>E46+F46+G46+H46+L46+M46+I46+J46</f>
        <v>353</v>
      </c>
      <c r="E46" s="42">
        <v>151</v>
      </c>
      <c r="F46" s="43">
        <v>70</v>
      </c>
      <c r="G46" s="43">
        <v>83</v>
      </c>
      <c r="H46" s="43">
        <v>37</v>
      </c>
      <c r="I46" s="43">
        <v>8</v>
      </c>
      <c r="J46" s="43">
        <v>4</v>
      </c>
      <c r="K46" s="43">
        <v>0</v>
      </c>
      <c r="L46" s="43">
        <v>0</v>
      </c>
      <c r="M46" s="67">
        <v>0</v>
      </c>
      <c r="N46" s="48">
        <f t="shared" si="116"/>
        <v>275</v>
      </c>
      <c r="O46" s="50">
        <v>93</v>
      </c>
      <c r="P46" s="43">
        <v>77</v>
      </c>
      <c r="Q46" s="43">
        <v>56</v>
      </c>
      <c r="R46" s="79">
        <v>35</v>
      </c>
      <c r="S46" s="79">
        <v>12</v>
      </c>
      <c r="T46" s="80">
        <v>1</v>
      </c>
      <c r="U46" s="80">
        <v>1</v>
      </c>
      <c r="V46" s="80">
        <v>0</v>
      </c>
      <c r="W46" s="71">
        <v>0</v>
      </c>
      <c r="X46" s="41">
        <f t="shared" si="117"/>
        <v>306</v>
      </c>
      <c r="Y46" s="50">
        <v>54</v>
      </c>
      <c r="Z46" s="43">
        <v>99</v>
      </c>
      <c r="AA46" s="43">
        <v>80</v>
      </c>
      <c r="AB46" s="55">
        <v>61</v>
      </c>
      <c r="AC46" s="55">
        <v>7</v>
      </c>
      <c r="AD46" s="81">
        <v>4</v>
      </c>
      <c r="AE46" s="81">
        <v>1</v>
      </c>
      <c r="AF46" s="81">
        <v>0</v>
      </c>
      <c r="AG46" s="71">
        <v>0</v>
      </c>
      <c r="AH46" s="48">
        <f t="shared" si="48"/>
        <v>264</v>
      </c>
      <c r="AI46" s="50">
        <v>104</v>
      </c>
      <c r="AJ46" s="43">
        <v>86</v>
      </c>
      <c r="AK46" s="43">
        <v>55</v>
      </c>
      <c r="AL46" s="55">
        <v>14</v>
      </c>
      <c r="AM46" s="55">
        <v>3</v>
      </c>
      <c r="AN46" s="55">
        <v>2</v>
      </c>
      <c r="AO46" s="55">
        <v>0</v>
      </c>
      <c r="AP46" s="55">
        <v>0</v>
      </c>
      <c r="AQ46" s="71">
        <v>0</v>
      </c>
      <c r="AR46" s="48">
        <f t="shared" si="22"/>
        <v>286</v>
      </c>
      <c r="AS46" s="50">
        <v>106</v>
      </c>
      <c r="AT46" s="43">
        <v>68</v>
      </c>
      <c r="AU46" s="43">
        <v>73</v>
      </c>
      <c r="AV46" s="55">
        <v>27</v>
      </c>
      <c r="AW46" s="55">
        <v>8</v>
      </c>
      <c r="AX46" s="81">
        <v>3</v>
      </c>
      <c r="AY46" s="81">
        <v>1</v>
      </c>
      <c r="AZ46" s="81">
        <v>0</v>
      </c>
      <c r="BA46" s="71">
        <v>0</v>
      </c>
      <c r="BB46" s="61">
        <f t="shared" si="13"/>
        <v>292</v>
      </c>
      <c r="BC46" s="50">
        <v>115</v>
      </c>
      <c r="BD46" s="43">
        <v>56</v>
      </c>
      <c r="BE46" s="43">
        <v>73</v>
      </c>
      <c r="BF46" s="55">
        <v>36</v>
      </c>
      <c r="BG46" s="55">
        <v>6</v>
      </c>
      <c r="BH46" s="81">
        <v>3</v>
      </c>
      <c r="BI46" s="81">
        <v>3</v>
      </c>
      <c r="BJ46" s="81">
        <v>0</v>
      </c>
      <c r="BK46" s="71">
        <v>0</v>
      </c>
      <c r="BL46" s="48"/>
      <c r="BM46" s="50">
        <v>0</v>
      </c>
      <c r="BN46" s="50">
        <v>0</v>
      </c>
      <c r="BO46" s="50">
        <v>0</v>
      </c>
      <c r="BP46" s="50">
        <v>0</v>
      </c>
      <c r="BQ46" s="50">
        <v>0</v>
      </c>
      <c r="BR46" s="50">
        <v>0</v>
      </c>
      <c r="BS46" s="43">
        <v>0</v>
      </c>
      <c r="BT46" s="43">
        <v>0</v>
      </c>
      <c r="BU46" s="71">
        <v>0</v>
      </c>
      <c r="BV46" s="48">
        <f t="shared" si="87"/>
        <v>14</v>
      </c>
      <c r="BW46" s="50">
        <v>2</v>
      </c>
      <c r="BX46" s="43">
        <v>0</v>
      </c>
      <c r="BY46" s="43">
        <v>7</v>
      </c>
      <c r="BZ46" s="55">
        <v>0</v>
      </c>
      <c r="CA46" s="55">
        <v>1</v>
      </c>
      <c r="CB46" s="55">
        <v>1</v>
      </c>
      <c r="CC46" s="55">
        <v>3</v>
      </c>
      <c r="CD46" s="55">
        <v>0</v>
      </c>
      <c r="CE46" s="71">
        <v>0</v>
      </c>
      <c r="CF46" s="48">
        <f t="shared" si="76"/>
        <v>103</v>
      </c>
      <c r="CG46" s="50">
        <v>0</v>
      </c>
      <c r="CH46" s="43">
        <v>0</v>
      </c>
      <c r="CI46" s="43">
        <v>0</v>
      </c>
      <c r="CJ46" s="43">
        <v>0</v>
      </c>
      <c r="CK46" s="43">
        <v>0</v>
      </c>
      <c r="CL46" s="71">
        <v>0</v>
      </c>
      <c r="CM46" s="71">
        <v>0</v>
      </c>
      <c r="CN46" s="71">
        <v>0</v>
      </c>
      <c r="CO46" s="71">
        <v>0</v>
      </c>
      <c r="CP46" s="48">
        <f t="shared" si="55"/>
        <v>53</v>
      </c>
      <c r="CQ46" s="50">
        <v>0</v>
      </c>
      <c r="CR46" s="43">
        <v>50</v>
      </c>
      <c r="CS46" s="43">
        <v>1</v>
      </c>
      <c r="CT46" s="55">
        <v>0</v>
      </c>
      <c r="CU46" s="55">
        <v>2</v>
      </c>
      <c r="CV46" s="81">
        <v>0</v>
      </c>
      <c r="CW46" s="81">
        <v>0</v>
      </c>
      <c r="CX46" s="81">
        <v>0</v>
      </c>
      <c r="CY46" s="81">
        <v>0</v>
      </c>
      <c r="CZ46" s="71"/>
      <c r="DA46" s="41"/>
      <c r="DB46" s="50"/>
      <c r="DC46" s="43"/>
      <c r="DD46" s="43"/>
      <c r="DE46" s="55"/>
      <c r="DF46" s="55"/>
      <c r="DG46" s="71"/>
      <c r="DH46" s="41"/>
      <c r="DI46" s="50"/>
      <c r="DJ46" s="43"/>
      <c r="DK46" s="43"/>
      <c r="DL46" s="55"/>
      <c r="DM46" s="55"/>
      <c r="DN46" s="43"/>
    </row>
    <row r="47" s="4" customFormat="1" ht="18.75" spans="1:118">
      <c r="A47" s="54"/>
      <c r="B47" s="39" t="s">
        <v>123</v>
      </c>
      <c r="C47" s="40">
        <f t="shared" si="43"/>
        <v>2032</v>
      </c>
      <c r="D47" s="37">
        <f>E47+F47+G47+H47+L47+M47+I47+J47</f>
        <v>382</v>
      </c>
      <c r="E47" s="42">
        <v>168</v>
      </c>
      <c r="F47" s="43">
        <v>88</v>
      </c>
      <c r="G47" s="43">
        <v>49</v>
      </c>
      <c r="H47" s="55">
        <v>25</v>
      </c>
      <c r="I47" s="55">
        <v>50</v>
      </c>
      <c r="J47" s="55">
        <v>2</v>
      </c>
      <c r="K47" s="55">
        <v>0</v>
      </c>
      <c r="L47" s="55">
        <v>0</v>
      </c>
      <c r="M47" s="67">
        <v>0</v>
      </c>
      <c r="N47" s="48">
        <f t="shared" si="116"/>
        <v>349</v>
      </c>
      <c r="O47" s="50">
        <v>173</v>
      </c>
      <c r="P47" s="43">
        <v>83</v>
      </c>
      <c r="Q47" s="43">
        <v>39</v>
      </c>
      <c r="R47" s="79">
        <v>21</v>
      </c>
      <c r="S47" s="79">
        <v>30</v>
      </c>
      <c r="T47" s="80">
        <v>2</v>
      </c>
      <c r="U47" s="80">
        <v>0</v>
      </c>
      <c r="V47" s="80">
        <v>0</v>
      </c>
      <c r="W47" s="71">
        <v>1</v>
      </c>
      <c r="X47" s="41">
        <f t="shared" si="117"/>
        <v>203</v>
      </c>
      <c r="Y47" s="50">
        <v>64</v>
      </c>
      <c r="Z47" s="43">
        <v>46</v>
      </c>
      <c r="AA47" s="43">
        <v>37</v>
      </c>
      <c r="AB47" s="55">
        <v>19</v>
      </c>
      <c r="AC47" s="55">
        <v>31</v>
      </c>
      <c r="AD47" s="81">
        <v>2</v>
      </c>
      <c r="AE47" s="81">
        <v>1</v>
      </c>
      <c r="AF47" s="81">
        <v>2</v>
      </c>
      <c r="AG47" s="71">
        <v>1</v>
      </c>
      <c r="AH47" s="48">
        <f t="shared" si="48"/>
        <v>300</v>
      </c>
      <c r="AI47" s="50">
        <v>52</v>
      </c>
      <c r="AJ47" s="43">
        <v>57</v>
      </c>
      <c r="AK47" s="43">
        <v>78</v>
      </c>
      <c r="AL47" s="55">
        <v>45</v>
      </c>
      <c r="AM47" s="55">
        <v>58</v>
      </c>
      <c r="AN47" s="55">
        <v>9</v>
      </c>
      <c r="AO47" s="55">
        <v>1</v>
      </c>
      <c r="AP47" s="55">
        <v>0</v>
      </c>
      <c r="AQ47" s="71">
        <v>0</v>
      </c>
      <c r="AR47" s="48">
        <f t="shared" si="22"/>
        <v>312</v>
      </c>
      <c r="AS47" s="50">
        <v>54</v>
      </c>
      <c r="AT47" s="43">
        <v>76</v>
      </c>
      <c r="AU47" s="43">
        <v>70</v>
      </c>
      <c r="AV47" s="55">
        <v>43</v>
      </c>
      <c r="AW47" s="55">
        <v>63</v>
      </c>
      <c r="AX47" s="81">
        <v>6</v>
      </c>
      <c r="AY47" s="81">
        <v>0</v>
      </c>
      <c r="AZ47" s="81">
        <v>0</v>
      </c>
      <c r="BA47" s="71">
        <v>0</v>
      </c>
      <c r="BB47" s="61">
        <f t="shared" si="13"/>
        <v>418</v>
      </c>
      <c r="BC47" s="50">
        <v>55</v>
      </c>
      <c r="BD47" s="43">
        <v>135</v>
      </c>
      <c r="BE47" s="43">
        <v>92</v>
      </c>
      <c r="BF47" s="55">
        <v>54</v>
      </c>
      <c r="BG47" s="55">
        <v>73</v>
      </c>
      <c r="BH47" s="81">
        <v>7</v>
      </c>
      <c r="BI47" s="81">
        <v>1</v>
      </c>
      <c r="BJ47" s="81">
        <v>1</v>
      </c>
      <c r="BK47" s="71">
        <v>0</v>
      </c>
      <c r="BL47" s="48"/>
      <c r="BM47" s="50">
        <v>0</v>
      </c>
      <c r="BN47" s="50">
        <v>0</v>
      </c>
      <c r="BO47" s="50">
        <v>0</v>
      </c>
      <c r="BP47" s="50">
        <v>0</v>
      </c>
      <c r="BQ47" s="50">
        <v>0</v>
      </c>
      <c r="BR47" s="50">
        <v>0</v>
      </c>
      <c r="BS47" s="43">
        <v>0</v>
      </c>
      <c r="BT47" s="43">
        <v>0</v>
      </c>
      <c r="BU47" s="71">
        <v>0</v>
      </c>
      <c r="BV47" s="48">
        <f t="shared" si="87"/>
        <v>0</v>
      </c>
      <c r="BW47" s="50">
        <v>0</v>
      </c>
      <c r="BX47" s="43">
        <v>0</v>
      </c>
      <c r="BY47" s="43">
        <v>0</v>
      </c>
      <c r="BZ47" s="43">
        <v>0</v>
      </c>
      <c r="CA47" s="43">
        <v>0</v>
      </c>
      <c r="CB47" s="43">
        <v>0</v>
      </c>
      <c r="CC47" s="43">
        <v>0</v>
      </c>
      <c r="CD47" s="43">
        <v>0</v>
      </c>
      <c r="CE47" s="71">
        <v>0</v>
      </c>
      <c r="CF47" s="41">
        <f t="shared" si="76"/>
        <v>42</v>
      </c>
      <c r="CG47">
        <v>0</v>
      </c>
      <c r="CH47">
        <v>3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 s="48">
        <f t="shared" si="55"/>
        <v>26</v>
      </c>
      <c r="CQ47" s="50">
        <v>0</v>
      </c>
      <c r="CR47" s="43">
        <v>13</v>
      </c>
      <c r="CS47" s="43">
        <v>12</v>
      </c>
      <c r="CT47" s="55">
        <v>0</v>
      </c>
      <c r="CU47" s="55">
        <v>1</v>
      </c>
      <c r="CV47" s="81">
        <v>1</v>
      </c>
      <c r="CW47" s="81">
        <v>1</v>
      </c>
      <c r="CX47" s="81">
        <v>0</v>
      </c>
      <c r="CY47" s="81">
        <v>0</v>
      </c>
      <c r="CZ47" s="71"/>
      <c r="DA47" s="41"/>
      <c r="DB47" s="50"/>
      <c r="DC47" s="43"/>
      <c r="DD47" s="43"/>
      <c r="DE47" s="55"/>
      <c r="DF47" s="55"/>
      <c r="DG47" s="71"/>
      <c r="DH47" s="41"/>
      <c r="DI47" s="50"/>
      <c r="DJ47" s="43"/>
      <c r="DK47" s="43"/>
      <c r="DL47" s="55"/>
      <c r="DM47" s="55"/>
      <c r="DN47" s="43"/>
    </row>
    <row r="48" s="4" customFormat="1" ht="18.75" spans="1:118">
      <c r="A48" s="38"/>
      <c r="B48" s="39" t="s">
        <v>125</v>
      </c>
      <c r="C48" s="46">
        <f t="shared" si="43"/>
        <v>1474</v>
      </c>
      <c r="D48" s="37">
        <f>E48+F48+G48+H48+L48+M48+I48+J48</f>
        <v>231</v>
      </c>
      <c r="E48" s="42">
        <v>67</v>
      </c>
      <c r="F48" s="43">
        <v>58</v>
      </c>
      <c r="G48" s="43">
        <v>49</v>
      </c>
      <c r="H48" s="43">
        <v>34</v>
      </c>
      <c r="I48" s="43">
        <v>12</v>
      </c>
      <c r="J48" s="43">
        <v>11</v>
      </c>
      <c r="K48" s="43">
        <v>0</v>
      </c>
      <c r="L48" s="43">
        <v>0</v>
      </c>
      <c r="M48" s="67">
        <v>0</v>
      </c>
      <c r="N48" s="48">
        <f t="shared" si="116"/>
        <v>277</v>
      </c>
      <c r="O48" s="50">
        <v>61</v>
      </c>
      <c r="P48" s="43">
        <v>47</v>
      </c>
      <c r="Q48" s="43">
        <v>73</v>
      </c>
      <c r="R48" s="79">
        <v>61</v>
      </c>
      <c r="S48" s="79">
        <v>28</v>
      </c>
      <c r="T48" s="80">
        <v>7</v>
      </c>
      <c r="U48" s="80">
        <v>0</v>
      </c>
      <c r="V48" s="80">
        <v>0</v>
      </c>
      <c r="W48" s="71">
        <v>0</v>
      </c>
      <c r="X48" s="41">
        <f t="shared" si="117"/>
        <v>160</v>
      </c>
      <c r="Y48" s="50">
        <v>31</v>
      </c>
      <c r="Z48" s="43">
        <v>53</v>
      </c>
      <c r="AA48" s="43">
        <v>36</v>
      </c>
      <c r="AB48" s="43">
        <v>19</v>
      </c>
      <c r="AC48" s="43">
        <v>14</v>
      </c>
      <c r="AD48" s="71">
        <v>6</v>
      </c>
      <c r="AE48" s="71">
        <v>1</v>
      </c>
      <c r="AF48" s="71">
        <v>0</v>
      </c>
      <c r="AG48" s="71">
        <v>0</v>
      </c>
      <c r="AH48" s="48">
        <f t="shared" si="48"/>
        <v>217</v>
      </c>
      <c r="AI48" s="50">
        <v>26</v>
      </c>
      <c r="AJ48" s="43">
        <v>62</v>
      </c>
      <c r="AK48" s="43">
        <v>61</v>
      </c>
      <c r="AL48" s="43">
        <v>34</v>
      </c>
      <c r="AM48" s="43">
        <v>24</v>
      </c>
      <c r="AN48" s="43">
        <v>4</v>
      </c>
      <c r="AO48" s="43">
        <v>1</v>
      </c>
      <c r="AP48" s="43">
        <v>5</v>
      </c>
      <c r="AQ48" s="71">
        <v>0</v>
      </c>
      <c r="AR48" s="48">
        <f t="shared" si="22"/>
        <v>286</v>
      </c>
      <c r="AS48" s="50">
        <v>58</v>
      </c>
      <c r="AT48" s="43">
        <v>54</v>
      </c>
      <c r="AU48" s="43">
        <v>102</v>
      </c>
      <c r="AV48" s="43">
        <v>34</v>
      </c>
      <c r="AW48" s="43">
        <v>26</v>
      </c>
      <c r="AX48" s="71">
        <v>9</v>
      </c>
      <c r="AY48" s="71">
        <v>2</v>
      </c>
      <c r="AZ48" s="71">
        <v>1</v>
      </c>
      <c r="BA48" s="71">
        <v>0</v>
      </c>
      <c r="BB48" s="61">
        <f t="shared" si="13"/>
        <v>235</v>
      </c>
      <c r="BC48" s="50">
        <v>41</v>
      </c>
      <c r="BD48" s="43">
        <v>54</v>
      </c>
      <c r="BE48" s="43">
        <v>76</v>
      </c>
      <c r="BF48" s="43">
        <v>32</v>
      </c>
      <c r="BG48" s="43">
        <v>23</v>
      </c>
      <c r="BH48" s="71">
        <v>8</v>
      </c>
      <c r="BI48" s="71">
        <v>1</v>
      </c>
      <c r="BJ48" s="71">
        <v>0</v>
      </c>
      <c r="BK48" s="71">
        <v>0</v>
      </c>
      <c r="BL48" s="48"/>
      <c r="BM48" s="50">
        <v>0</v>
      </c>
      <c r="BN48" s="50">
        <v>0</v>
      </c>
      <c r="BO48" s="50">
        <v>0</v>
      </c>
      <c r="BP48" s="50">
        <v>0</v>
      </c>
      <c r="BQ48" s="50">
        <v>0</v>
      </c>
      <c r="BR48" s="50">
        <v>0</v>
      </c>
      <c r="BS48" s="43">
        <v>0</v>
      </c>
      <c r="BT48" s="43">
        <v>0</v>
      </c>
      <c r="BU48" s="71">
        <v>0</v>
      </c>
      <c r="BV48" s="48">
        <f t="shared" si="87"/>
        <v>0</v>
      </c>
      <c r="BW48" s="50">
        <v>0</v>
      </c>
      <c r="BX48" s="43">
        <v>0</v>
      </c>
      <c r="BY48" s="43">
        <v>0</v>
      </c>
      <c r="BZ48" s="43">
        <v>0</v>
      </c>
      <c r="CA48" s="43">
        <v>0</v>
      </c>
      <c r="CB48" s="43">
        <v>0</v>
      </c>
      <c r="CC48" s="43">
        <v>0</v>
      </c>
      <c r="CD48" s="43">
        <v>0</v>
      </c>
      <c r="CE48" s="71">
        <v>0</v>
      </c>
      <c r="CF48" s="41">
        <f t="shared" si="76"/>
        <v>35</v>
      </c>
      <c r="CG48" s="50">
        <v>0</v>
      </c>
      <c r="CH48" s="43">
        <v>0</v>
      </c>
      <c r="CI48" s="43">
        <v>0</v>
      </c>
      <c r="CJ48" s="43">
        <v>0</v>
      </c>
      <c r="CK48" s="43">
        <v>0</v>
      </c>
      <c r="CL48" s="71">
        <v>0</v>
      </c>
      <c r="CM48" s="71">
        <v>0</v>
      </c>
      <c r="CN48" s="71">
        <v>0</v>
      </c>
      <c r="CO48" s="71">
        <v>0</v>
      </c>
      <c r="CP48" s="48">
        <f t="shared" si="55"/>
        <v>33</v>
      </c>
      <c r="CQ48" s="50">
        <v>0</v>
      </c>
      <c r="CR48" s="43">
        <v>2</v>
      </c>
      <c r="CS48" s="43">
        <v>9</v>
      </c>
      <c r="CT48" s="43">
        <v>8</v>
      </c>
      <c r="CU48" s="43">
        <v>14</v>
      </c>
      <c r="CV48" s="71">
        <v>2</v>
      </c>
      <c r="CW48" s="71">
        <v>0</v>
      </c>
      <c r="CX48" s="71">
        <v>0</v>
      </c>
      <c r="CY48" s="71">
        <v>0</v>
      </c>
      <c r="CZ48" s="71"/>
      <c r="DA48" s="41"/>
      <c r="DB48" s="50"/>
      <c r="DC48" s="43"/>
      <c r="DD48" s="43"/>
      <c r="DE48" s="43"/>
      <c r="DF48" s="43"/>
      <c r="DG48" s="71"/>
      <c r="DH48" s="41"/>
      <c r="DI48" s="50"/>
      <c r="DJ48" s="43"/>
      <c r="DK48" s="43"/>
      <c r="DL48" s="43"/>
      <c r="DM48" s="43"/>
      <c r="DN48" s="43"/>
    </row>
    <row r="49" s="2" customFormat="1" ht="18.75" spans="1:118">
      <c r="A49" s="35" t="s">
        <v>136</v>
      </c>
      <c r="B49" s="36"/>
      <c r="C49" s="47">
        <f t="shared" si="43"/>
        <v>2644</v>
      </c>
      <c r="D49" s="48">
        <f>E49+F49+G49+H49+L49+M49+I49+J49+K49</f>
        <v>261</v>
      </c>
      <c r="E49" s="49">
        <f>E50+E51</f>
        <v>93</v>
      </c>
      <c r="F49" s="49">
        <f t="shared" ref="F49:M49" si="118">F50+F51</f>
        <v>91</v>
      </c>
      <c r="G49" s="49">
        <f t="shared" si="118"/>
        <v>51</v>
      </c>
      <c r="H49" s="49">
        <f t="shared" si="118"/>
        <v>20</v>
      </c>
      <c r="I49" s="49">
        <f t="shared" si="118"/>
        <v>6</v>
      </c>
      <c r="J49" s="49">
        <f t="shared" si="118"/>
        <v>0</v>
      </c>
      <c r="K49" s="49">
        <f t="shared" si="118"/>
        <v>0</v>
      </c>
      <c r="L49" s="49">
        <f t="shared" si="118"/>
        <v>0</v>
      </c>
      <c r="M49" s="49">
        <f t="shared" si="118"/>
        <v>0</v>
      </c>
      <c r="N49" s="48">
        <f t="shared" si="116"/>
        <v>268</v>
      </c>
      <c r="O49" s="68">
        <f>O50+O51</f>
        <v>96</v>
      </c>
      <c r="P49" s="68">
        <f t="shared" ref="P49:W49" si="119">P50+P51</f>
        <v>69</v>
      </c>
      <c r="Q49" s="68">
        <f t="shared" si="119"/>
        <v>55</v>
      </c>
      <c r="R49" s="68">
        <f t="shared" si="119"/>
        <v>29</v>
      </c>
      <c r="S49" s="68">
        <f t="shared" si="119"/>
        <v>12</v>
      </c>
      <c r="T49" s="68">
        <f t="shared" si="119"/>
        <v>5</v>
      </c>
      <c r="U49" s="68">
        <f t="shared" si="119"/>
        <v>1</v>
      </c>
      <c r="V49" s="68">
        <f t="shared" si="119"/>
        <v>1</v>
      </c>
      <c r="W49" s="68">
        <f t="shared" si="119"/>
        <v>0</v>
      </c>
      <c r="X49" s="48">
        <f t="shared" si="117"/>
        <v>429</v>
      </c>
      <c r="Y49" s="68">
        <f>Y50+Y51</f>
        <v>114</v>
      </c>
      <c r="Z49" s="68">
        <f t="shared" ref="Z49:AG49" si="120">Z50+Z51</f>
        <v>136</v>
      </c>
      <c r="AA49" s="68">
        <f t="shared" si="120"/>
        <v>89</v>
      </c>
      <c r="AB49" s="68">
        <f t="shared" si="120"/>
        <v>53</v>
      </c>
      <c r="AC49" s="68">
        <f t="shared" si="120"/>
        <v>27</v>
      </c>
      <c r="AD49" s="68">
        <f t="shared" si="120"/>
        <v>10</v>
      </c>
      <c r="AE49" s="68">
        <f t="shared" si="120"/>
        <v>0</v>
      </c>
      <c r="AF49" s="68">
        <f t="shared" si="120"/>
        <v>0</v>
      </c>
      <c r="AG49" s="68">
        <f t="shared" si="120"/>
        <v>0</v>
      </c>
      <c r="AH49" s="48">
        <f t="shared" si="48"/>
        <v>380</v>
      </c>
      <c r="AI49" s="68">
        <f>AI50+AI51</f>
        <v>80</v>
      </c>
      <c r="AJ49" s="68">
        <f t="shared" ref="AJ49:AQ49" si="121">AJ50+AJ51</f>
        <v>128</v>
      </c>
      <c r="AK49" s="68">
        <f t="shared" si="121"/>
        <v>99</v>
      </c>
      <c r="AL49" s="68">
        <f t="shared" si="121"/>
        <v>45</v>
      </c>
      <c r="AM49" s="68">
        <f t="shared" si="121"/>
        <v>21</v>
      </c>
      <c r="AN49" s="68">
        <f t="shared" si="121"/>
        <v>3</v>
      </c>
      <c r="AO49" s="68">
        <f t="shared" si="121"/>
        <v>3</v>
      </c>
      <c r="AP49" s="68">
        <f t="shared" si="121"/>
        <v>1</v>
      </c>
      <c r="AQ49" s="68">
        <f t="shared" si="121"/>
        <v>0</v>
      </c>
      <c r="AR49" s="48">
        <f t="shared" si="22"/>
        <v>485</v>
      </c>
      <c r="AS49" s="68">
        <f>AS50+AS51</f>
        <v>143</v>
      </c>
      <c r="AT49" s="68">
        <f t="shared" ref="AT49:BA49" si="122">AT50+AT51</f>
        <v>156</v>
      </c>
      <c r="AU49" s="68">
        <f t="shared" si="122"/>
        <v>100</v>
      </c>
      <c r="AV49" s="68">
        <f t="shared" si="122"/>
        <v>41</v>
      </c>
      <c r="AW49" s="68">
        <f t="shared" si="122"/>
        <v>36</v>
      </c>
      <c r="AX49" s="68">
        <f t="shared" si="122"/>
        <v>3</v>
      </c>
      <c r="AY49" s="68">
        <f t="shared" si="122"/>
        <v>5</v>
      </c>
      <c r="AZ49" s="68">
        <f t="shared" si="122"/>
        <v>0</v>
      </c>
      <c r="BA49" s="68">
        <f t="shared" si="122"/>
        <v>1</v>
      </c>
      <c r="BB49" s="61">
        <f t="shared" si="13"/>
        <v>479</v>
      </c>
      <c r="BC49" s="68">
        <f>BC50+BC51</f>
        <v>112</v>
      </c>
      <c r="BD49" s="69">
        <f t="shared" ref="BD49:BK49" si="123">BD50+BD51</f>
        <v>173</v>
      </c>
      <c r="BE49" s="69">
        <f t="shared" si="123"/>
        <v>99</v>
      </c>
      <c r="BF49" s="69">
        <f t="shared" si="123"/>
        <v>46</v>
      </c>
      <c r="BG49" s="69">
        <f t="shared" si="123"/>
        <v>38</v>
      </c>
      <c r="BH49" s="77">
        <f t="shared" si="123"/>
        <v>9</v>
      </c>
      <c r="BI49" s="77">
        <f t="shared" si="123"/>
        <v>2</v>
      </c>
      <c r="BJ49" s="77">
        <f t="shared" si="123"/>
        <v>0</v>
      </c>
      <c r="BK49" s="77">
        <f t="shared" si="123"/>
        <v>0</v>
      </c>
      <c r="BL49" s="48"/>
      <c r="BM49" s="50">
        <v>0</v>
      </c>
      <c r="BN49" s="50">
        <v>0</v>
      </c>
      <c r="BO49" s="50">
        <v>0</v>
      </c>
      <c r="BP49" s="50">
        <v>0</v>
      </c>
      <c r="BQ49" s="50">
        <v>0</v>
      </c>
      <c r="BR49" s="50">
        <v>0</v>
      </c>
      <c r="BS49" s="43">
        <v>0</v>
      </c>
      <c r="BT49" s="43">
        <v>0</v>
      </c>
      <c r="BU49" s="71">
        <v>0</v>
      </c>
      <c r="BV49" s="48">
        <f t="shared" si="87"/>
        <v>2</v>
      </c>
      <c r="BW49" s="68">
        <f>BW50</f>
        <v>2</v>
      </c>
      <c r="BX49" s="68">
        <f t="shared" ref="BX49:CE49" si="124">BX50</f>
        <v>0</v>
      </c>
      <c r="BY49" s="68">
        <f t="shared" si="124"/>
        <v>0</v>
      </c>
      <c r="BZ49" s="68">
        <f t="shared" si="124"/>
        <v>0</v>
      </c>
      <c r="CA49" s="68">
        <f t="shared" si="124"/>
        <v>0</v>
      </c>
      <c r="CB49" s="68">
        <f t="shared" si="124"/>
        <v>0</v>
      </c>
      <c r="CC49" s="68">
        <f t="shared" si="124"/>
        <v>0</v>
      </c>
      <c r="CD49" s="68">
        <f t="shared" si="124"/>
        <v>0</v>
      </c>
      <c r="CE49" s="68">
        <f t="shared" si="124"/>
        <v>0</v>
      </c>
      <c r="CF49" s="48">
        <f t="shared" si="76"/>
        <v>201</v>
      </c>
      <c r="CG49" s="68">
        <v>0</v>
      </c>
      <c r="CH49" s="68">
        <v>0</v>
      </c>
      <c r="CI49" s="68">
        <v>0</v>
      </c>
      <c r="CJ49" s="68">
        <v>0</v>
      </c>
      <c r="CK49" s="68">
        <v>0</v>
      </c>
      <c r="CL49" s="68">
        <v>0</v>
      </c>
      <c r="CM49" s="68">
        <v>0</v>
      </c>
      <c r="CN49" s="68">
        <v>0</v>
      </c>
      <c r="CO49" s="68">
        <v>0</v>
      </c>
      <c r="CP49" s="48">
        <f t="shared" si="55"/>
        <v>139</v>
      </c>
      <c r="CQ49" s="68">
        <f>CQ50+CQ51</f>
        <v>0</v>
      </c>
      <c r="CR49" s="68">
        <f t="shared" ref="CR49:CZ49" si="125">CR50+CR51</f>
        <v>62</v>
      </c>
      <c r="CS49" s="68">
        <f t="shared" si="125"/>
        <v>53</v>
      </c>
      <c r="CT49" s="68">
        <f t="shared" si="125"/>
        <v>16</v>
      </c>
      <c r="CU49" s="68">
        <f t="shared" si="125"/>
        <v>8</v>
      </c>
      <c r="CV49" s="68">
        <f t="shared" si="125"/>
        <v>3</v>
      </c>
      <c r="CW49" s="68">
        <f t="shared" si="125"/>
        <v>4</v>
      </c>
      <c r="CX49" s="68">
        <f t="shared" si="125"/>
        <v>0</v>
      </c>
      <c r="CY49" s="68">
        <f t="shared" si="125"/>
        <v>0</v>
      </c>
      <c r="CZ49" s="68">
        <f t="shared" si="125"/>
        <v>0</v>
      </c>
      <c r="DA49" s="48"/>
      <c r="DB49" s="68"/>
      <c r="DC49" s="69"/>
      <c r="DD49" s="69"/>
      <c r="DE49" s="69"/>
      <c r="DF49" s="69"/>
      <c r="DG49" s="77"/>
      <c r="DH49" s="48"/>
      <c r="DI49" s="68"/>
      <c r="DJ49" s="69"/>
      <c r="DK49" s="69"/>
      <c r="DL49" s="69"/>
      <c r="DM49" s="69"/>
      <c r="DN49" s="69"/>
    </row>
    <row r="50" s="4" customFormat="1" ht="18.75" spans="1:118">
      <c r="A50" s="38"/>
      <c r="B50" s="39" t="s">
        <v>138</v>
      </c>
      <c r="C50" s="46">
        <f t="shared" si="43"/>
        <v>1126</v>
      </c>
      <c r="D50" s="48">
        <f>E50+F50+G50+H50+L50+M50+I50+J50+K50</f>
        <v>101</v>
      </c>
      <c r="E50" s="42">
        <v>49</v>
      </c>
      <c r="F50" s="43">
        <v>30</v>
      </c>
      <c r="G50" s="43">
        <v>16</v>
      </c>
      <c r="H50" s="43">
        <v>5</v>
      </c>
      <c r="I50" s="43">
        <v>1</v>
      </c>
      <c r="J50" s="43">
        <v>0</v>
      </c>
      <c r="K50" s="43">
        <v>0</v>
      </c>
      <c r="L50" s="43">
        <v>0</v>
      </c>
      <c r="M50" s="67">
        <v>0</v>
      </c>
      <c r="N50" s="48">
        <f t="shared" si="116"/>
        <v>122</v>
      </c>
      <c r="O50" s="50">
        <v>31</v>
      </c>
      <c r="P50" s="43">
        <v>23</v>
      </c>
      <c r="Q50" s="43">
        <v>28</v>
      </c>
      <c r="R50" s="43">
        <v>22</v>
      </c>
      <c r="S50" s="43">
        <v>12</v>
      </c>
      <c r="T50" s="71">
        <v>5</v>
      </c>
      <c r="U50" s="71">
        <v>1</v>
      </c>
      <c r="V50" s="71">
        <v>0</v>
      </c>
      <c r="W50" s="71">
        <v>0</v>
      </c>
      <c r="X50" s="41">
        <f t="shared" si="117"/>
        <v>176</v>
      </c>
      <c r="Y50" s="50">
        <v>24</v>
      </c>
      <c r="Z50" s="43">
        <v>58</v>
      </c>
      <c r="AA50" s="43">
        <v>41</v>
      </c>
      <c r="AB50" s="43">
        <v>34</v>
      </c>
      <c r="AC50" s="43">
        <v>11</v>
      </c>
      <c r="AD50" s="71">
        <v>8</v>
      </c>
      <c r="AE50" s="71">
        <v>0</v>
      </c>
      <c r="AF50" s="71">
        <v>0</v>
      </c>
      <c r="AG50" s="71">
        <v>0</v>
      </c>
      <c r="AH50" s="48">
        <f t="shared" si="48"/>
        <v>155</v>
      </c>
      <c r="AI50" s="50">
        <v>26</v>
      </c>
      <c r="AJ50" s="43">
        <v>45</v>
      </c>
      <c r="AK50" s="43">
        <v>35</v>
      </c>
      <c r="AL50" s="43">
        <v>27</v>
      </c>
      <c r="AM50" s="43">
        <v>15</v>
      </c>
      <c r="AN50" s="43">
        <v>3</v>
      </c>
      <c r="AO50" s="43">
        <v>3</v>
      </c>
      <c r="AP50" s="43">
        <v>1</v>
      </c>
      <c r="AQ50" s="71">
        <v>0</v>
      </c>
      <c r="AR50" s="48">
        <f t="shared" si="22"/>
        <v>225</v>
      </c>
      <c r="AS50" s="50">
        <v>57</v>
      </c>
      <c r="AT50" s="43">
        <v>64</v>
      </c>
      <c r="AU50" s="43">
        <v>40</v>
      </c>
      <c r="AV50" s="43">
        <v>26</v>
      </c>
      <c r="AW50" s="43">
        <v>30</v>
      </c>
      <c r="AX50" s="71">
        <v>3</v>
      </c>
      <c r="AY50" s="71">
        <v>5</v>
      </c>
      <c r="AZ50" s="71">
        <v>0</v>
      </c>
      <c r="BA50" s="71">
        <v>0</v>
      </c>
      <c r="BB50" s="61">
        <f t="shared" si="13"/>
        <v>203</v>
      </c>
      <c r="BC50" s="50">
        <v>38</v>
      </c>
      <c r="BD50" s="43">
        <v>54</v>
      </c>
      <c r="BE50" s="43">
        <v>42</v>
      </c>
      <c r="BF50" s="43">
        <v>28</v>
      </c>
      <c r="BG50" s="43">
        <v>31</v>
      </c>
      <c r="BH50" s="71">
        <v>8</v>
      </c>
      <c r="BI50" s="71">
        <v>2</v>
      </c>
      <c r="BJ50" s="71">
        <v>0</v>
      </c>
      <c r="BK50" s="71">
        <v>0</v>
      </c>
      <c r="BL50" s="48"/>
      <c r="BM50" s="50">
        <v>0</v>
      </c>
      <c r="BN50" s="50">
        <v>0</v>
      </c>
      <c r="BO50" s="50">
        <v>0</v>
      </c>
      <c r="BP50" s="50">
        <v>0</v>
      </c>
      <c r="BQ50" s="50">
        <v>0</v>
      </c>
      <c r="BR50" s="50">
        <v>0</v>
      </c>
      <c r="BS50" s="43">
        <v>0</v>
      </c>
      <c r="BT50" s="43">
        <v>0</v>
      </c>
      <c r="BU50" s="71">
        <v>0</v>
      </c>
      <c r="BV50" s="48">
        <f t="shared" si="87"/>
        <v>2</v>
      </c>
      <c r="BW50" s="50">
        <v>2</v>
      </c>
      <c r="BX50" s="43">
        <v>0</v>
      </c>
      <c r="BY50" s="43">
        <v>0</v>
      </c>
      <c r="BZ50" s="43">
        <v>0</v>
      </c>
      <c r="CA50" s="43">
        <v>0</v>
      </c>
      <c r="CB50" s="43">
        <v>0</v>
      </c>
      <c r="CC50" s="43">
        <v>0</v>
      </c>
      <c r="CD50" s="43">
        <v>0</v>
      </c>
      <c r="CE50" s="71">
        <v>0</v>
      </c>
      <c r="CF50" s="41">
        <f t="shared" si="76"/>
        <v>82</v>
      </c>
      <c r="CG50" s="50">
        <v>0</v>
      </c>
      <c r="CH50" s="43">
        <v>0</v>
      </c>
      <c r="CI50" s="43">
        <v>0</v>
      </c>
      <c r="CJ50" s="43">
        <v>0</v>
      </c>
      <c r="CK50" s="43">
        <v>0</v>
      </c>
      <c r="CL50" s="71">
        <v>0</v>
      </c>
      <c r="CM50" s="71">
        <v>0</v>
      </c>
      <c r="CN50" s="71">
        <v>0</v>
      </c>
      <c r="CO50" s="71">
        <v>0</v>
      </c>
      <c r="CP50" s="48">
        <f t="shared" si="55"/>
        <v>60</v>
      </c>
      <c r="CQ50" s="50">
        <v>0</v>
      </c>
      <c r="CR50" s="43">
        <v>22</v>
      </c>
      <c r="CS50" s="43">
        <v>23</v>
      </c>
      <c r="CT50" s="43">
        <v>8</v>
      </c>
      <c r="CU50" s="43">
        <v>7</v>
      </c>
      <c r="CV50" s="71">
        <v>3</v>
      </c>
      <c r="CW50" s="71">
        <v>4</v>
      </c>
      <c r="CX50" s="71">
        <v>0</v>
      </c>
      <c r="CY50" s="71">
        <v>0</v>
      </c>
      <c r="CZ50" s="71"/>
      <c r="DA50" s="41"/>
      <c r="DB50" s="50"/>
      <c r="DC50" s="43"/>
      <c r="DD50" s="43"/>
      <c r="DE50" s="43"/>
      <c r="DF50" s="43"/>
      <c r="DG50" s="71"/>
      <c r="DH50" s="41"/>
      <c r="DI50" s="50"/>
      <c r="DJ50" s="43"/>
      <c r="DK50" s="43"/>
      <c r="DL50" s="43"/>
      <c r="DM50" s="43"/>
      <c r="DN50" s="43"/>
    </row>
    <row r="51" s="4" customFormat="1" ht="18.75" spans="1:118">
      <c r="A51" s="38"/>
      <c r="B51" s="39" t="s">
        <v>137</v>
      </c>
      <c r="C51" s="46">
        <f t="shared" si="43"/>
        <v>1518</v>
      </c>
      <c r="D51" s="48">
        <f>E51+F51+G51+H51+L51+M51+I51+J51+K51</f>
        <v>160</v>
      </c>
      <c r="E51" s="42">
        <v>44</v>
      </c>
      <c r="F51" s="43">
        <v>61</v>
      </c>
      <c r="G51" s="43">
        <v>35</v>
      </c>
      <c r="H51" s="43">
        <v>15</v>
      </c>
      <c r="I51" s="43">
        <v>5</v>
      </c>
      <c r="J51" s="43">
        <v>0</v>
      </c>
      <c r="K51" s="43">
        <v>0</v>
      </c>
      <c r="L51" s="43">
        <v>0</v>
      </c>
      <c r="M51" s="67">
        <v>0</v>
      </c>
      <c r="N51" s="48">
        <f t="shared" si="116"/>
        <v>146</v>
      </c>
      <c r="O51" s="50">
        <v>65</v>
      </c>
      <c r="P51" s="43">
        <v>46</v>
      </c>
      <c r="Q51" s="43">
        <v>27</v>
      </c>
      <c r="R51" s="43">
        <v>7</v>
      </c>
      <c r="S51" s="43">
        <v>0</v>
      </c>
      <c r="T51" s="71">
        <v>0</v>
      </c>
      <c r="U51" s="71">
        <v>0</v>
      </c>
      <c r="V51" s="71">
        <v>1</v>
      </c>
      <c r="W51" s="71">
        <v>0</v>
      </c>
      <c r="X51" s="41">
        <f t="shared" si="117"/>
        <v>253</v>
      </c>
      <c r="Y51" s="50">
        <v>90</v>
      </c>
      <c r="Z51" s="43">
        <v>78</v>
      </c>
      <c r="AA51" s="43">
        <v>48</v>
      </c>
      <c r="AB51" s="43">
        <v>19</v>
      </c>
      <c r="AC51" s="43">
        <v>16</v>
      </c>
      <c r="AD51" s="71">
        <v>2</v>
      </c>
      <c r="AE51" s="71">
        <v>0</v>
      </c>
      <c r="AF51" s="71">
        <v>0</v>
      </c>
      <c r="AG51" s="71">
        <v>0</v>
      </c>
      <c r="AH51" s="48">
        <f t="shared" si="48"/>
        <v>225</v>
      </c>
      <c r="AI51" s="50">
        <v>54</v>
      </c>
      <c r="AJ51" s="43">
        <v>83</v>
      </c>
      <c r="AK51" s="43">
        <v>64</v>
      </c>
      <c r="AL51" s="43">
        <v>18</v>
      </c>
      <c r="AM51" s="43">
        <v>6</v>
      </c>
      <c r="AN51" s="43">
        <v>0</v>
      </c>
      <c r="AO51" s="43">
        <v>0</v>
      </c>
      <c r="AP51" s="43">
        <v>0</v>
      </c>
      <c r="AQ51" s="71">
        <v>0</v>
      </c>
      <c r="AR51" s="48">
        <f t="shared" si="22"/>
        <v>260</v>
      </c>
      <c r="AS51" s="50">
        <v>86</v>
      </c>
      <c r="AT51" s="43">
        <v>92</v>
      </c>
      <c r="AU51" s="43">
        <v>60</v>
      </c>
      <c r="AV51" s="43">
        <v>15</v>
      </c>
      <c r="AW51" s="43">
        <v>6</v>
      </c>
      <c r="AX51" s="71">
        <v>0</v>
      </c>
      <c r="AY51" s="71">
        <v>0</v>
      </c>
      <c r="AZ51" s="71">
        <v>0</v>
      </c>
      <c r="BA51" s="71">
        <v>1</v>
      </c>
      <c r="BB51" s="61">
        <f t="shared" si="13"/>
        <v>276</v>
      </c>
      <c r="BC51" s="50">
        <v>74</v>
      </c>
      <c r="BD51" s="43">
        <v>119</v>
      </c>
      <c r="BE51" s="43">
        <v>57</v>
      </c>
      <c r="BF51" s="43">
        <v>18</v>
      </c>
      <c r="BG51" s="43">
        <v>7</v>
      </c>
      <c r="BH51" s="71">
        <v>1</v>
      </c>
      <c r="BI51" s="71">
        <v>0</v>
      </c>
      <c r="BJ51" s="71">
        <v>0</v>
      </c>
      <c r="BK51" s="71">
        <v>0</v>
      </c>
      <c r="BL51" s="48"/>
      <c r="BM51" s="50">
        <v>0</v>
      </c>
      <c r="BN51" s="50">
        <v>0</v>
      </c>
      <c r="BO51" s="50">
        <v>0</v>
      </c>
      <c r="BP51" s="50">
        <v>0</v>
      </c>
      <c r="BQ51" s="50">
        <v>0</v>
      </c>
      <c r="BR51" s="50">
        <v>0</v>
      </c>
      <c r="BS51" s="43">
        <v>0</v>
      </c>
      <c r="BT51" s="43">
        <v>0</v>
      </c>
      <c r="BU51" s="71">
        <v>0</v>
      </c>
      <c r="BV51" s="48">
        <f t="shared" ref="BV51:BV62" si="126">BW51+BX51+BY51+BZ51+CA51+CB51+CC51+CD51+CE51</f>
        <v>0</v>
      </c>
      <c r="BW51" s="50">
        <v>0</v>
      </c>
      <c r="BX51" s="43">
        <v>0</v>
      </c>
      <c r="BY51" s="43">
        <v>0</v>
      </c>
      <c r="BZ51" s="43">
        <v>0</v>
      </c>
      <c r="CA51" s="43">
        <v>0</v>
      </c>
      <c r="CB51" s="43">
        <v>0</v>
      </c>
      <c r="CC51" s="43">
        <v>0</v>
      </c>
      <c r="CD51" s="43">
        <v>0</v>
      </c>
      <c r="CE51" s="71">
        <v>0</v>
      </c>
      <c r="CF51" s="41">
        <f t="shared" si="76"/>
        <v>119</v>
      </c>
      <c r="CG51" s="50">
        <v>0</v>
      </c>
      <c r="CH51" s="43">
        <v>0</v>
      </c>
      <c r="CI51" s="43">
        <v>0</v>
      </c>
      <c r="CJ51" s="43">
        <v>0</v>
      </c>
      <c r="CK51" s="43">
        <v>0</v>
      </c>
      <c r="CL51" s="71">
        <v>0</v>
      </c>
      <c r="CM51" s="71">
        <v>0</v>
      </c>
      <c r="CN51" s="71">
        <v>0</v>
      </c>
      <c r="CO51" s="71">
        <v>0</v>
      </c>
      <c r="CP51" s="48">
        <f t="shared" si="55"/>
        <v>79</v>
      </c>
      <c r="CQ51" s="50">
        <v>0</v>
      </c>
      <c r="CR51" s="43">
        <v>40</v>
      </c>
      <c r="CS51" s="43">
        <v>30</v>
      </c>
      <c r="CT51" s="43">
        <v>8</v>
      </c>
      <c r="CU51" s="43">
        <v>1</v>
      </c>
      <c r="CV51" s="71">
        <v>0</v>
      </c>
      <c r="CW51" s="71">
        <v>0</v>
      </c>
      <c r="CX51" s="71">
        <v>0</v>
      </c>
      <c r="CY51" s="71">
        <v>0</v>
      </c>
      <c r="CZ51" s="71"/>
      <c r="DA51" s="41"/>
      <c r="DB51" s="50"/>
      <c r="DC51" s="43"/>
      <c r="DD51" s="43"/>
      <c r="DE51" s="43"/>
      <c r="DF51" s="43"/>
      <c r="DG51" s="71"/>
      <c r="DH51" s="41"/>
      <c r="DI51" s="50"/>
      <c r="DJ51" s="43"/>
      <c r="DK51" s="43"/>
      <c r="DL51" s="43"/>
      <c r="DM51" s="43"/>
      <c r="DN51" s="43"/>
    </row>
    <row r="52" s="2" customFormat="1" ht="18.75" spans="1:118">
      <c r="A52" s="35" t="s">
        <v>102</v>
      </c>
      <c r="B52" s="36"/>
      <c r="C52" s="47">
        <f t="shared" si="43"/>
        <v>9778</v>
      </c>
      <c r="D52" s="56">
        <f t="shared" ref="D52:D59" si="127">E52+F52+G52+H52+I52+J52+K52+L52+M52</f>
        <v>1517</v>
      </c>
      <c r="E52" s="49">
        <f>E53+E54+E55+E57+E58+E59</f>
        <v>257</v>
      </c>
      <c r="F52" s="49">
        <f t="shared" ref="F52:M52" si="128">F53+F54+F55+F57+F58+F59</f>
        <v>246</v>
      </c>
      <c r="G52" s="49">
        <f t="shared" si="128"/>
        <v>354</v>
      </c>
      <c r="H52" s="49">
        <f t="shared" si="128"/>
        <v>323</v>
      </c>
      <c r="I52" s="49">
        <f t="shared" si="128"/>
        <v>223</v>
      </c>
      <c r="J52" s="49">
        <f t="shared" si="128"/>
        <v>78</v>
      </c>
      <c r="K52" s="49">
        <f t="shared" si="128"/>
        <v>34</v>
      </c>
      <c r="L52" s="49">
        <f t="shared" si="128"/>
        <v>0</v>
      </c>
      <c r="M52" s="49">
        <f t="shared" si="128"/>
        <v>2</v>
      </c>
      <c r="N52" s="74">
        <f t="shared" si="116"/>
        <v>1786</v>
      </c>
      <c r="O52" s="69">
        <f>O53+O54+O55+O56+O57+O58+O59</f>
        <v>199</v>
      </c>
      <c r="P52" s="69">
        <f t="shared" ref="P52:W52" si="129">P53+P54+P55+P56+P57+P58+P59</f>
        <v>290</v>
      </c>
      <c r="Q52" s="69">
        <f t="shared" si="129"/>
        <v>526</v>
      </c>
      <c r="R52" s="69">
        <f t="shared" si="129"/>
        <v>410</v>
      </c>
      <c r="S52" s="69">
        <f t="shared" si="129"/>
        <v>212</v>
      </c>
      <c r="T52" s="69">
        <f t="shared" si="129"/>
        <v>96</v>
      </c>
      <c r="U52" s="69">
        <f t="shared" si="129"/>
        <v>45</v>
      </c>
      <c r="V52" s="69">
        <f t="shared" si="129"/>
        <v>7</v>
      </c>
      <c r="W52" s="69">
        <f t="shared" si="129"/>
        <v>1</v>
      </c>
      <c r="X52" s="48">
        <f t="shared" si="117"/>
        <v>1436</v>
      </c>
      <c r="Y52" s="68">
        <f>Y53+Y54+Y55+Y56+Y57+Y58+Y59</f>
        <v>179</v>
      </c>
      <c r="Z52" s="68">
        <f t="shared" ref="Z52:AG52" si="130">Z53+Z54+Z55+Z56+Z57+Z58+Z59</f>
        <v>281</v>
      </c>
      <c r="AA52" s="68">
        <f t="shared" si="130"/>
        <v>415</v>
      </c>
      <c r="AB52" s="68">
        <f t="shared" si="130"/>
        <v>270</v>
      </c>
      <c r="AC52" s="68">
        <f t="shared" si="130"/>
        <v>214</v>
      </c>
      <c r="AD52" s="68">
        <f t="shared" si="130"/>
        <v>56</v>
      </c>
      <c r="AE52" s="68">
        <f t="shared" si="130"/>
        <v>17</v>
      </c>
      <c r="AF52" s="68">
        <f t="shared" si="130"/>
        <v>4</v>
      </c>
      <c r="AG52" s="68">
        <f t="shared" si="130"/>
        <v>0</v>
      </c>
      <c r="AH52" s="48">
        <f t="shared" si="48"/>
        <v>1758</v>
      </c>
      <c r="AI52" s="68">
        <f>AI53+AI54+AI55+AI56+AI57+AI58+AI59</f>
        <v>220</v>
      </c>
      <c r="AJ52" s="68">
        <f t="shared" ref="AJ52:AQ52" si="131">AJ53+AJ54+AJ55+AJ56+AJ57+AJ58+AJ59</f>
        <v>386</v>
      </c>
      <c r="AK52" s="68">
        <f t="shared" si="131"/>
        <v>487</v>
      </c>
      <c r="AL52" s="68">
        <f t="shared" si="131"/>
        <v>345</v>
      </c>
      <c r="AM52" s="68">
        <f t="shared" si="131"/>
        <v>222</v>
      </c>
      <c r="AN52" s="68">
        <f t="shared" si="131"/>
        <v>70</v>
      </c>
      <c r="AO52" s="68">
        <f t="shared" si="131"/>
        <v>25</v>
      </c>
      <c r="AP52" s="68">
        <f t="shared" si="131"/>
        <v>2</v>
      </c>
      <c r="AQ52" s="68">
        <f t="shared" si="131"/>
        <v>1</v>
      </c>
      <c r="AR52" s="48">
        <f t="shared" si="22"/>
        <v>1740</v>
      </c>
      <c r="AS52" s="68">
        <f>AS53+AS54+AS55+AS56+AS57+AS58+AS59</f>
        <v>249</v>
      </c>
      <c r="AT52" s="68">
        <f t="shared" ref="AT52:BA52" si="132">AT53+AT54+AT55+AT56+AT57+AT58+AT59</f>
        <v>383</v>
      </c>
      <c r="AU52" s="68">
        <f t="shared" si="132"/>
        <v>539</v>
      </c>
      <c r="AV52" s="68">
        <f t="shared" si="132"/>
        <v>336</v>
      </c>
      <c r="AW52" s="68">
        <f t="shared" si="132"/>
        <v>160</v>
      </c>
      <c r="AX52" s="68">
        <f t="shared" si="132"/>
        <v>57</v>
      </c>
      <c r="AY52" s="68">
        <f t="shared" si="132"/>
        <v>14</v>
      </c>
      <c r="AZ52" s="68">
        <f t="shared" si="132"/>
        <v>1</v>
      </c>
      <c r="BA52" s="68">
        <f t="shared" si="132"/>
        <v>1</v>
      </c>
      <c r="BB52" s="61">
        <f t="shared" si="13"/>
        <v>1505</v>
      </c>
      <c r="BC52" s="68">
        <f>BC53+BC54+BC55+BC56+BC57+BC58+BC59</f>
        <v>259</v>
      </c>
      <c r="BD52" s="69">
        <f t="shared" ref="BD52:BK52" si="133">BD53+BD54+BD55+BD56+BD57+BD58+BD59</f>
        <v>323</v>
      </c>
      <c r="BE52" s="69">
        <f t="shared" si="133"/>
        <v>448</v>
      </c>
      <c r="BF52" s="69">
        <f t="shared" si="133"/>
        <v>261</v>
      </c>
      <c r="BG52" s="69">
        <f t="shared" si="133"/>
        <v>142</v>
      </c>
      <c r="BH52" s="77">
        <f t="shared" si="133"/>
        <v>46</v>
      </c>
      <c r="BI52" s="77">
        <f t="shared" si="133"/>
        <v>26</v>
      </c>
      <c r="BJ52" s="77">
        <f t="shared" si="133"/>
        <v>0</v>
      </c>
      <c r="BK52" s="77">
        <f t="shared" si="133"/>
        <v>0</v>
      </c>
      <c r="BL52" s="48"/>
      <c r="BM52" s="50">
        <v>0</v>
      </c>
      <c r="BN52" s="50">
        <v>0</v>
      </c>
      <c r="BO52" s="50">
        <v>0</v>
      </c>
      <c r="BP52" s="50">
        <v>0</v>
      </c>
      <c r="BQ52" s="50">
        <v>0</v>
      </c>
      <c r="BR52" s="50">
        <v>0</v>
      </c>
      <c r="BS52" s="43">
        <v>0</v>
      </c>
      <c r="BT52" s="43">
        <v>0</v>
      </c>
      <c r="BU52" s="71">
        <v>0</v>
      </c>
      <c r="BV52" s="48">
        <f t="shared" si="126"/>
        <v>1</v>
      </c>
      <c r="BW52" s="68">
        <v>0</v>
      </c>
      <c r="BX52" s="68">
        <v>0</v>
      </c>
      <c r="BY52" s="68">
        <f>BY58</f>
        <v>1</v>
      </c>
      <c r="BZ52" s="68">
        <v>0</v>
      </c>
      <c r="CA52" s="68">
        <v>0</v>
      </c>
      <c r="CB52" s="68">
        <v>0</v>
      </c>
      <c r="CC52" s="68">
        <v>0</v>
      </c>
      <c r="CD52" s="68">
        <v>0</v>
      </c>
      <c r="CE52" s="68">
        <v>0</v>
      </c>
      <c r="CF52" s="48">
        <f t="shared" si="76"/>
        <v>23</v>
      </c>
      <c r="CG52" s="68">
        <f>CG53</f>
        <v>0</v>
      </c>
      <c r="CH52" s="68">
        <f t="shared" ref="CH52:CO52" si="134">CH53</f>
        <v>1</v>
      </c>
      <c r="CI52" s="68">
        <f t="shared" si="134"/>
        <v>3</v>
      </c>
      <c r="CJ52" s="68">
        <f t="shared" si="134"/>
        <v>1</v>
      </c>
      <c r="CK52" s="68">
        <f t="shared" si="134"/>
        <v>0</v>
      </c>
      <c r="CL52" s="68">
        <f t="shared" si="134"/>
        <v>0</v>
      </c>
      <c r="CM52" s="68">
        <f t="shared" si="134"/>
        <v>0</v>
      </c>
      <c r="CN52" s="68">
        <f t="shared" si="134"/>
        <v>0</v>
      </c>
      <c r="CO52" s="68">
        <f t="shared" si="134"/>
        <v>0</v>
      </c>
      <c r="CP52" s="48">
        <v>12</v>
      </c>
      <c r="CQ52" s="68">
        <f>CQ53+CQ54+CQ55+CQ56+CQ57+CQ58+CQ59</f>
        <v>0</v>
      </c>
      <c r="CR52" s="68">
        <f t="shared" ref="CR52:CZ52" si="135">CR53+CR54+CR55+CR56+CR57+CR58+CR59</f>
        <v>6</v>
      </c>
      <c r="CS52" s="68">
        <f t="shared" si="135"/>
        <v>1</v>
      </c>
      <c r="CT52" s="68">
        <f t="shared" si="135"/>
        <v>2</v>
      </c>
      <c r="CU52" s="68">
        <f t="shared" si="135"/>
        <v>2</v>
      </c>
      <c r="CV52" s="68">
        <f t="shared" si="135"/>
        <v>1</v>
      </c>
      <c r="CW52" s="68">
        <f t="shared" si="135"/>
        <v>0</v>
      </c>
      <c r="CX52" s="68">
        <f t="shared" si="135"/>
        <v>0</v>
      </c>
      <c r="CY52" s="68">
        <f t="shared" si="135"/>
        <v>0</v>
      </c>
      <c r="CZ52" s="68">
        <f t="shared" si="135"/>
        <v>0</v>
      </c>
      <c r="DA52" s="48"/>
      <c r="DB52" s="68"/>
      <c r="DC52" s="69"/>
      <c r="DD52" s="69"/>
      <c r="DE52" s="69"/>
      <c r="DF52" s="69"/>
      <c r="DG52" s="77"/>
      <c r="DH52" s="48"/>
      <c r="DI52" s="68"/>
      <c r="DJ52" s="69"/>
      <c r="DK52" s="69"/>
      <c r="DL52" s="69"/>
      <c r="DM52" s="69"/>
      <c r="DN52" s="69"/>
    </row>
    <row r="53" s="4" customFormat="1" ht="18.75" spans="1:118">
      <c r="A53" s="38"/>
      <c r="B53" s="39" t="s">
        <v>103</v>
      </c>
      <c r="C53" s="40">
        <f t="shared" si="43"/>
        <v>2297</v>
      </c>
      <c r="D53" s="41">
        <f t="shared" si="127"/>
        <v>405</v>
      </c>
      <c r="E53" s="42">
        <v>96</v>
      </c>
      <c r="F53" s="43">
        <v>66</v>
      </c>
      <c r="G53" s="43">
        <v>86</v>
      </c>
      <c r="H53" s="55">
        <v>87</v>
      </c>
      <c r="I53" s="55">
        <v>46</v>
      </c>
      <c r="J53" s="55">
        <v>15</v>
      </c>
      <c r="K53" s="55">
        <v>7</v>
      </c>
      <c r="L53" s="55">
        <v>0</v>
      </c>
      <c r="M53" s="67">
        <v>2</v>
      </c>
      <c r="N53" s="74">
        <f t="shared" ref="N53:N62" si="136">O53+P53+Q53+R53+S53+T53+U53+V53+W53</f>
        <v>471</v>
      </c>
      <c r="O53" s="50">
        <v>105</v>
      </c>
      <c r="P53" s="43">
        <v>59</v>
      </c>
      <c r="Q53" s="43">
        <v>95</v>
      </c>
      <c r="R53" s="43">
        <v>109</v>
      </c>
      <c r="S53" s="43">
        <v>61</v>
      </c>
      <c r="T53" s="71">
        <v>31</v>
      </c>
      <c r="U53" s="71">
        <v>9</v>
      </c>
      <c r="V53" s="71">
        <v>2</v>
      </c>
      <c r="W53" s="71">
        <v>0</v>
      </c>
      <c r="X53" s="41">
        <f t="shared" ref="X53:X62" si="137">Y53+Z53+AA53+AB53+AC53+AD53+AE53+AF53+AG53</f>
        <v>367</v>
      </c>
      <c r="Y53" s="50">
        <v>52</v>
      </c>
      <c r="Z53" s="43">
        <v>69</v>
      </c>
      <c r="AA53" s="43">
        <v>116</v>
      </c>
      <c r="AB53" s="43">
        <v>67</v>
      </c>
      <c r="AC53" s="43">
        <v>45</v>
      </c>
      <c r="AD53" s="71">
        <v>14</v>
      </c>
      <c r="AE53" s="71">
        <v>1</v>
      </c>
      <c r="AF53" s="71">
        <v>3</v>
      </c>
      <c r="AG53" s="71">
        <v>0</v>
      </c>
      <c r="AH53" s="48">
        <f t="shared" ref="AH53:AH62" si="138">SUM(AI53:AQ53)</f>
        <v>412</v>
      </c>
      <c r="AI53" s="50">
        <v>61</v>
      </c>
      <c r="AJ53" s="43">
        <v>84</v>
      </c>
      <c r="AK53" s="43">
        <v>97</v>
      </c>
      <c r="AL53" s="43">
        <v>105</v>
      </c>
      <c r="AM53" s="43">
        <v>46</v>
      </c>
      <c r="AN53" s="43">
        <v>18</v>
      </c>
      <c r="AO53" s="43">
        <v>1</v>
      </c>
      <c r="AP53" s="43">
        <v>0</v>
      </c>
      <c r="AQ53" s="71">
        <v>0</v>
      </c>
      <c r="AR53" s="48">
        <f t="shared" si="22"/>
        <v>386</v>
      </c>
      <c r="AS53" s="50">
        <v>68</v>
      </c>
      <c r="AT53" s="43">
        <v>52</v>
      </c>
      <c r="AU53" s="43">
        <v>115</v>
      </c>
      <c r="AV53" s="43">
        <v>96</v>
      </c>
      <c r="AW53" s="43">
        <v>42</v>
      </c>
      <c r="AX53" s="71">
        <v>12</v>
      </c>
      <c r="AY53" s="71">
        <v>1</v>
      </c>
      <c r="AZ53" s="71">
        <v>0</v>
      </c>
      <c r="BA53" s="71">
        <v>0</v>
      </c>
      <c r="BB53" s="61">
        <f t="shared" si="13"/>
        <v>242</v>
      </c>
      <c r="BC53" s="50">
        <v>37</v>
      </c>
      <c r="BD53" s="43">
        <v>50</v>
      </c>
      <c r="BE53" s="43">
        <v>81</v>
      </c>
      <c r="BF53" s="43">
        <v>40</v>
      </c>
      <c r="BG53" s="43">
        <v>29</v>
      </c>
      <c r="BH53" s="71">
        <v>5</v>
      </c>
      <c r="BI53" s="71">
        <v>0</v>
      </c>
      <c r="BJ53" s="71">
        <v>0</v>
      </c>
      <c r="BK53" s="71">
        <v>0</v>
      </c>
      <c r="BL53" s="48"/>
      <c r="BM53" s="50">
        <v>0</v>
      </c>
      <c r="BN53" s="50">
        <v>0</v>
      </c>
      <c r="BO53" s="50">
        <v>0</v>
      </c>
      <c r="BP53" s="50">
        <v>0</v>
      </c>
      <c r="BQ53" s="50">
        <v>0</v>
      </c>
      <c r="BR53" s="50">
        <v>0</v>
      </c>
      <c r="BS53" s="43">
        <v>0</v>
      </c>
      <c r="BT53" s="43">
        <v>0</v>
      </c>
      <c r="BU53" s="71">
        <v>0</v>
      </c>
      <c r="BV53" s="48">
        <f t="shared" si="126"/>
        <v>0</v>
      </c>
      <c r="BW53" s="50">
        <v>0</v>
      </c>
      <c r="BX53" s="43">
        <v>0</v>
      </c>
      <c r="BY53" s="43">
        <v>0</v>
      </c>
      <c r="BZ53" s="43">
        <v>0</v>
      </c>
      <c r="CA53" s="43">
        <v>0</v>
      </c>
      <c r="CB53" s="43">
        <v>0</v>
      </c>
      <c r="CC53" s="43">
        <v>0</v>
      </c>
      <c r="CD53" s="43">
        <v>0</v>
      </c>
      <c r="CE53" s="71">
        <v>0</v>
      </c>
      <c r="CF53" s="41">
        <f t="shared" ref="CF53:CF62" si="139">CG53+CH53+CI53+CJ53+CK53+CO53+CP53+CQ53+CR53</f>
        <v>10</v>
      </c>
      <c r="CG53" s="50">
        <v>0</v>
      </c>
      <c r="CH53" s="43">
        <v>1</v>
      </c>
      <c r="CI53" s="43">
        <v>3</v>
      </c>
      <c r="CJ53" s="43">
        <v>1</v>
      </c>
      <c r="CK53" s="43">
        <v>0</v>
      </c>
      <c r="CL53" s="71">
        <v>0</v>
      </c>
      <c r="CM53" s="71">
        <v>0</v>
      </c>
      <c r="CN53" s="71">
        <v>0</v>
      </c>
      <c r="CO53" s="71">
        <v>0</v>
      </c>
      <c r="CP53" s="48">
        <f t="shared" ref="CP53:CP62" si="140">CQ53+CR53+CS53+CT53+CU53+CZ53+DA53+DB53+DC53</f>
        <v>4</v>
      </c>
      <c r="CQ53" s="50">
        <v>0</v>
      </c>
      <c r="CR53" s="43">
        <v>1</v>
      </c>
      <c r="CS53" s="43">
        <v>0</v>
      </c>
      <c r="CT53" s="43">
        <v>2</v>
      </c>
      <c r="CU53" s="43">
        <v>1</v>
      </c>
      <c r="CV53" s="71">
        <v>0</v>
      </c>
      <c r="CW53" s="71">
        <v>0</v>
      </c>
      <c r="CX53" s="71">
        <v>0</v>
      </c>
      <c r="CY53" s="71">
        <v>0</v>
      </c>
      <c r="CZ53" s="71"/>
      <c r="DA53" s="41"/>
      <c r="DB53" s="50"/>
      <c r="DC53" s="43"/>
      <c r="DD53" s="43"/>
      <c r="DE53" s="43"/>
      <c r="DF53" s="43"/>
      <c r="DG53" s="71"/>
      <c r="DH53" s="41"/>
      <c r="DI53" s="50"/>
      <c r="DJ53" s="43"/>
      <c r="DK53" s="43"/>
      <c r="DL53" s="43"/>
      <c r="DM53" s="43"/>
      <c r="DN53" s="43"/>
    </row>
    <row r="54" s="4" customFormat="1" ht="18.75" spans="1:118">
      <c r="A54" s="38"/>
      <c r="B54" s="39" t="s">
        <v>109</v>
      </c>
      <c r="C54" s="40">
        <f t="shared" si="43"/>
        <v>1587</v>
      </c>
      <c r="D54" s="41">
        <f t="shared" si="127"/>
        <v>289</v>
      </c>
      <c r="E54" s="42">
        <v>40</v>
      </c>
      <c r="F54" s="43">
        <v>45</v>
      </c>
      <c r="G54" s="43">
        <v>62</v>
      </c>
      <c r="H54" s="55">
        <v>55</v>
      </c>
      <c r="I54" s="55">
        <v>71</v>
      </c>
      <c r="J54" s="55">
        <v>14</v>
      </c>
      <c r="K54" s="55">
        <v>2</v>
      </c>
      <c r="L54" s="55">
        <v>0</v>
      </c>
      <c r="M54" s="67">
        <v>0</v>
      </c>
      <c r="N54" s="74">
        <f t="shared" si="136"/>
        <v>219</v>
      </c>
      <c r="O54" s="50">
        <v>24</v>
      </c>
      <c r="P54" s="43">
        <v>40</v>
      </c>
      <c r="Q54" s="43">
        <v>55</v>
      </c>
      <c r="R54" s="43">
        <v>44</v>
      </c>
      <c r="S54" s="43">
        <v>50</v>
      </c>
      <c r="T54" s="71">
        <v>6</v>
      </c>
      <c r="U54" s="71">
        <v>0</v>
      </c>
      <c r="V54" s="71">
        <v>0</v>
      </c>
      <c r="W54" s="71">
        <v>0</v>
      </c>
      <c r="X54" s="41">
        <f t="shared" si="137"/>
        <v>241</v>
      </c>
      <c r="Y54" s="50">
        <v>15</v>
      </c>
      <c r="Z54" s="43">
        <v>50</v>
      </c>
      <c r="AA54" s="43">
        <v>61</v>
      </c>
      <c r="AB54" s="43">
        <v>53</v>
      </c>
      <c r="AC54" s="43">
        <v>54</v>
      </c>
      <c r="AD54" s="71">
        <v>7</v>
      </c>
      <c r="AE54" s="71">
        <v>1</v>
      </c>
      <c r="AF54" s="71">
        <v>0</v>
      </c>
      <c r="AG54" s="71">
        <v>0</v>
      </c>
      <c r="AH54" s="48">
        <f t="shared" si="138"/>
        <v>269</v>
      </c>
      <c r="AI54" s="50">
        <v>14</v>
      </c>
      <c r="AJ54" s="43">
        <v>60</v>
      </c>
      <c r="AK54" s="43">
        <v>60</v>
      </c>
      <c r="AL54" s="43">
        <v>67</v>
      </c>
      <c r="AM54" s="43">
        <v>62</v>
      </c>
      <c r="AN54" s="43">
        <v>3</v>
      </c>
      <c r="AO54" s="43">
        <v>2</v>
      </c>
      <c r="AP54" s="43">
        <v>0</v>
      </c>
      <c r="AQ54" s="71">
        <v>1</v>
      </c>
      <c r="AR54" s="48">
        <f t="shared" si="22"/>
        <v>316</v>
      </c>
      <c r="AS54" s="50">
        <v>35</v>
      </c>
      <c r="AT54" s="43">
        <v>96</v>
      </c>
      <c r="AU54" s="43">
        <v>84</v>
      </c>
      <c r="AV54" s="43">
        <v>52</v>
      </c>
      <c r="AW54" s="43">
        <v>41</v>
      </c>
      <c r="AX54" s="71">
        <v>7</v>
      </c>
      <c r="AY54" s="71">
        <v>0</v>
      </c>
      <c r="AZ54" s="71">
        <v>1</v>
      </c>
      <c r="BA54" s="71">
        <v>0</v>
      </c>
      <c r="BB54" s="61">
        <f t="shared" si="13"/>
        <v>253</v>
      </c>
      <c r="BC54" s="50">
        <v>52</v>
      </c>
      <c r="BD54" s="43">
        <v>70</v>
      </c>
      <c r="BE54" s="43">
        <v>64</v>
      </c>
      <c r="BF54" s="43">
        <v>38</v>
      </c>
      <c r="BG54" s="43">
        <v>26</v>
      </c>
      <c r="BH54" s="71">
        <v>2</v>
      </c>
      <c r="BI54" s="71">
        <v>1</v>
      </c>
      <c r="BJ54" s="71">
        <v>0</v>
      </c>
      <c r="BK54" s="71">
        <v>0</v>
      </c>
      <c r="BL54" s="48"/>
      <c r="BM54" s="50">
        <v>0</v>
      </c>
      <c r="BN54" s="50">
        <v>0</v>
      </c>
      <c r="BO54" s="50">
        <v>0</v>
      </c>
      <c r="BP54" s="50">
        <v>0</v>
      </c>
      <c r="BQ54" s="50">
        <v>0</v>
      </c>
      <c r="BR54" s="50">
        <v>0</v>
      </c>
      <c r="BS54" s="43">
        <v>0</v>
      </c>
      <c r="BT54" s="43">
        <v>0</v>
      </c>
      <c r="BU54" s="71">
        <v>0</v>
      </c>
      <c r="BV54" s="48">
        <f t="shared" si="126"/>
        <v>0</v>
      </c>
      <c r="BW54" s="50">
        <v>0</v>
      </c>
      <c r="BX54" s="43">
        <v>0</v>
      </c>
      <c r="BY54" s="43">
        <v>0</v>
      </c>
      <c r="BZ54" s="43">
        <v>0</v>
      </c>
      <c r="CA54" s="43">
        <v>0</v>
      </c>
      <c r="CB54" s="43">
        <v>0</v>
      </c>
      <c r="CC54" s="43">
        <v>0</v>
      </c>
      <c r="CD54" s="43">
        <v>0</v>
      </c>
      <c r="CE54" s="71">
        <v>0</v>
      </c>
      <c r="CF54" s="41">
        <f t="shared" si="139"/>
        <v>0</v>
      </c>
      <c r="CG54" s="50">
        <v>0</v>
      </c>
      <c r="CH54" s="43">
        <v>0</v>
      </c>
      <c r="CI54" s="43">
        <v>0</v>
      </c>
      <c r="CJ54" s="43">
        <v>0</v>
      </c>
      <c r="CK54" s="43">
        <v>0</v>
      </c>
      <c r="CL54" s="71">
        <v>0</v>
      </c>
      <c r="CM54" s="71">
        <v>0</v>
      </c>
      <c r="CN54" s="71">
        <v>0</v>
      </c>
      <c r="CO54" s="71">
        <v>0</v>
      </c>
      <c r="CP54" s="48">
        <f t="shared" si="140"/>
        <v>0</v>
      </c>
      <c r="CQ54" s="50"/>
      <c r="CR54" s="43"/>
      <c r="CS54" s="43"/>
      <c r="CT54" s="43"/>
      <c r="CU54" s="43"/>
      <c r="CV54" s="71"/>
      <c r="CW54" s="71"/>
      <c r="CX54" s="71"/>
      <c r="CY54" s="71"/>
      <c r="CZ54" s="71"/>
      <c r="DA54" s="41"/>
      <c r="DB54" s="50"/>
      <c r="DC54" s="43"/>
      <c r="DD54" s="43"/>
      <c r="DE54" s="43"/>
      <c r="DF54" s="43"/>
      <c r="DG54" s="71"/>
      <c r="DH54" s="41"/>
      <c r="DI54" s="50"/>
      <c r="DJ54" s="43"/>
      <c r="DK54" s="43"/>
      <c r="DL54" s="43"/>
      <c r="DM54" s="43"/>
      <c r="DN54" s="43"/>
    </row>
    <row r="55" s="4" customFormat="1" ht="18.75" spans="1:118">
      <c r="A55" s="38"/>
      <c r="B55" s="39" t="s">
        <v>110</v>
      </c>
      <c r="C55" s="40">
        <f t="shared" si="43"/>
        <v>1653</v>
      </c>
      <c r="D55" s="41">
        <f t="shared" si="127"/>
        <v>296</v>
      </c>
      <c r="E55" s="42">
        <v>19</v>
      </c>
      <c r="F55" s="43">
        <v>39</v>
      </c>
      <c r="G55" s="43">
        <v>86</v>
      </c>
      <c r="H55" s="55">
        <v>87</v>
      </c>
      <c r="I55" s="55">
        <v>48</v>
      </c>
      <c r="J55" s="55">
        <v>14</v>
      </c>
      <c r="K55" s="55">
        <v>3</v>
      </c>
      <c r="L55" s="55">
        <v>0</v>
      </c>
      <c r="M55" s="67">
        <v>0</v>
      </c>
      <c r="N55" s="74">
        <f t="shared" si="136"/>
        <v>327</v>
      </c>
      <c r="O55" s="50">
        <v>26</v>
      </c>
      <c r="P55" s="43">
        <v>65</v>
      </c>
      <c r="Q55" s="43">
        <v>113</v>
      </c>
      <c r="R55" s="43">
        <v>83</v>
      </c>
      <c r="S55" s="43">
        <v>27</v>
      </c>
      <c r="T55" s="71">
        <v>8</v>
      </c>
      <c r="U55" s="71">
        <v>4</v>
      </c>
      <c r="V55" s="71">
        <v>0</v>
      </c>
      <c r="W55" s="71">
        <v>1</v>
      </c>
      <c r="X55" s="41">
        <f t="shared" si="137"/>
        <v>202</v>
      </c>
      <c r="Y55" s="50">
        <v>12</v>
      </c>
      <c r="Z55" s="43">
        <v>30</v>
      </c>
      <c r="AA55" s="43">
        <v>58</v>
      </c>
      <c r="AB55" s="43">
        <v>59</v>
      </c>
      <c r="AC55" s="43">
        <v>30</v>
      </c>
      <c r="AD55" s="71">
        <v>9</v>
      </c>
      <c r="AE55" s="71">
        <v>4</v>
      </c>
      <c r="AF55" s="71">
        <v>0</v>
      </c>
      <c r="AG55" s="71">
        <v>0</v>
      </c>
      <c r="AH55" s="48">
        <f t="shared" si="138"/>
        <v>278</v>
      </c>
      <c r="AI55" s="50">
        <v>12</v>
      </c>
      <c r="AJ55" s="43">
        <v>62</v>
      </c>
      <c r="AK55" s="43">
        <v>86</v>
      </c>
      <c r="AL55" s="43">
        <v>66</v>
      </c>
      <c r="AM55" s="43">
        <v>42</v>
      </c>
      <c r="AN55" s="43">
        <v>8</v>
      </c>
      <c r="AO55" s="43">
        <v>2</v>
      </c>
      <c r="AP55" s="43">
        <v>0</v>
      </c>
      <c r="AQ55" s="71">
        <v>0</v>
      </c>
      <c r="AR55" s="48">
        <f t="shared" si="22"/>
        <v>329</v>
      </c>
      <c r="AS55" s="50">
        <v>32</v>
      </c>
      <c r="AT55" s="43">
        <v>52</v>
      </c>
      <c r="AU55" s="43">
        <v>115</v>
      </c>
      <c r="AV55" s="43">
        <v>78</v>
      </c>
      <c r="AW55" s="43">
        <v>40</v>
      </c>
      <c r="AX55" s="71">
        <v>10</v>
      </c>
      <c r="AY55" s="71">
        <v>2</v>
      </c>
      <c r="AZ55" s="71">
        <v>0</v>
      </c>
      <c r="BA55" s="71">
        <v>0</v>
      </c>
      <c r="BB55" s="61">
        <f t="shared" si="13"/>
        <v>221</v>
      </c>
      <c r="BC55" s="50">
        <v>40</v>
      </c>
      <c r="BD55" s="43">
        <v>52</v>
      </c>
      <c r="BE55" s="43">
        <v>73</v>
      </c>
      <c r="BF55" s="43">
        <v>42</v>
      </c>
      <c r="BG55" s="43">
        <v>13</v>
      </c>
      <c r="BH55" s="71">
        <v>1</v>
      </c>
      <c r="BI55" s="71">
        <v>0</v>
      </c>
      <c r="BJ55" s="71">
        <v>0</v>
      </c>
      <c r="BK55" s="71">
        <v>0</v>
      </c>
      <c r="BL55" s="48"/>
      <c r="BM55" s="50">
        <v>0</v>
      </c>
      <c r="BN55" s="50">
        <v>0</v>
      </c>
      <c r="BO55" s="50">
        <v>0</v>
      </c>
      <c r="BP55" s="50">
        <v>0</v>
      </c>
      <c r="BQ55" s="50">
        <v>0</v>
      </c>
      <c r="BR55" s="50">
        <v>0</v>
      </c>
      <c r="BS55" s="43">
        <v>0</v>
      </c>
      <c r="BT55" s="43">
        <v>0</v>
      </c>
      <c r="BU55" s="71">
        <v>0</v>
      </c>
      <c r="BV55" s="48">
        <f t="shared" si="126"/>
        <v>0</v>
      </c>
      <c r="BW55" s="50">
        <v>0</v>
      </c>
      <c r="BX55" s="43">
        <v>0</v>
      </c>
      <c r="BY55" s="43">
        <v>0</v>
      </c>
      <c r="BZ55" s="43">
        <v>0</v>
      </c>
      <c r="CA55" s="43">
        <v>0</v>
      </c>
      <c r="CB55" s="43">
        <v>0</v>
      </c>
      <c r="CC55" s="43">
        <v>0</v>
      </c>
      <c r="CD55" s="43">
        <v>0</v>
      </c>
      <c r="CE55" s="71">
        <v>0</v>
      </c>
      <c r="CF55" s="41">
        <f t="shared" si="139"/>
        <v>0</v>
      </c>
      <c r="CG55" s="50">
        <v>0</v>
      </c>
      <c r="CH55" s="43">
        <v>0</v>
      </c>
      <c r="CI55" s="43">
        <v>0</v>
      </c>
      <c r="CJ55" s="43">
        <v>0</v>
      </c>
      <c r="CK55" s="43">
        <v>0</v>
      </c>
      <c r="CL55" s="71">
        <v>0</v>
      </c>
      <c r="CM55" s="71">
        <v>0</v>
      </c>
      <c r="CN55" s="71">
        <v>0</v>
      </c>
      <c r="CO55" s="71">
        <v>0</v>
      </c>
      <c r="CP55" s="48">
        <f t="shared" si="140"/>
        <v>0</v>
      </c>
      <c r="CQ55" s="50"/>
      <c r="CR55" s="43"/>
      <c r="CS55" s="43"/>
      <c r="CT55" s="43"/>
      <c r="CU55" s="43"/>
      <c r="CV55" s="71"/>
      <c r="CW55" s="71"/>
      <c r="CX55" s="71"/>
      <c r="CY55" s="71"/>
      <c r="CZ55" s="71"/>
      <c r="DA55" s="41"/>
      <c r="DB55" s="50"/>
      <c r="DC55" s="43"/>
      <c r="DD55" s="43"/>
      <c r="DE55" s="43"/>
      <c r="DF55" s="43"/>
      <c r="DG55" s="71"/>
      <c r="DH55" s="41"/>
      <c r="DI55" s="50"/>
      <c r="DJ55" s="43"/>
      <c r="DK55" s="43"/>
      <c r="DL55" s="43"/>
      <c r="DM55" s="43"/>
      <c r="DN55" s="43"/>
    </row>
    <row r="56" s="4" customFormat="1" ht="18.75" spans="1:118">
      <c r="A56" s="38"/>
      <c r="B56" s="39" t="s">
        <v>108</v>
      </c>
      <c r="C56" s="40"/>
      <c r="D56" s="41">
        <f t="shared" si="127"/>
        <v>0</v>
      </c>
      <c r="E56" s="42">
        <v>0</v>
      </c>
      <c r="F56" s="43">
        <v>0</v>
      </c>
      <c r="G56" s="43">
        <v>0</v>
      </c>
      <c r="H56" s="55">
        <v>0</v>
      </c>
      <c r="I56" s="55">
        <v>0</v>
      </c>
      <c r="J56" s="55">
        <v>0</v>
      </c>
      <c r="K56" s="55">
        <v>0</v>
      </c>
      <c r="L56" s="55">
        <v>0</v>
      </c>
      <c r="M56" s="67">
        <v>0</v>
      </c>
      <c r="N56" s="74">
        <f t="shared" si="136"/>
        <v>105</v>
      </c>
      <c r="O56" s="50">
        <v>2</v>
      </c>
      <c r="P56" s="43">
        <v>5</v>
      </c>
      <c r="Q56" s="43">
        <v>23</v>
      </c>
      <c r="R56" s="43">
        <v>38</v>
      </c>
      <c r="S56" s="43">
        <v>14</v>
      </c>
      <c r="T56" s="71">
        <v>15</v>
      </c>
      <c r="U56" s="71">
        <v>7</v>
      </c>
      <c r="V56" s="71">
        <v>1</v>
      </c>
      <c r="W56" s="71">
        <v>0</v>
      </c>
      <c r="X56" s="41">
        <f t="shared" si="137"/>
        <v>150</v>
      </c>
      <c r="Y56" s="50">
        <v>0</v>
      </c>
      <c r="Z56" s="43">
        <v>18</v>
      </c>
      <c r="AA56" s="43">
        <v>47</v>
      </c>
      <c r="AB56" s="43">
        <v>37</v>
      </c>
      <c r="AC56" s="43">
        <v>48</v>
      </c>
      <c r="AD56" s="71"/>
      <c r="AE56" s="71"/>
      <c r="AF56" s="71"/>
      <c r="AG56" s="71"/>
      <c r="AH56" s="48">
        <f t="shared" si="138"/>
        <v>105</v>
      </c>
      <c r="AI56" s="50">
        <v>9</v>
      </c>
      <c r="AJ56" s="43">
        <v>10</v>
      </c>
      <c r="AK56" s="43">
        <v>23</v>
      </c>
      <c r="AL56" s="43">
        <v>30</v>
      </c>
      <c r="AM56" s="43">
        <v>19</v>
      </c>
      <c r="AN56" s="43">
        <v>13</v>
      </c>
      <c r="AO56" s="43">
        <v>1</v>
      </c>
      <c r="AP56" s="43">
        <v>0</v>
      </c>
      <c r="AQ56" s="71">
        <v>0</v>
      </c>
      <c r="AR56" s="48">
        <f t="shared" si="22"/>
        <v>88</v>
      </c>
      <c r="AS56" s="50">
        <v>25</v>
      </c>
      <c r="AT56" s="43">
        <v>29</v>
      </c>
      <c r="AU56" s="43">
        <v>14</v>
      </c>
      <c r="AV56" s="43">
        <v>18</v>
      </c>
      <c r="AW56" s="43">
        <v>2</v>
      </c>
      <c r="AX56" s="71">
        <v>0</v>
      </c>
      <c r="AY56" s="71">
        <v>0</v>
      </c>
      <c r="AZ56" s="71">
        <v>0</v>
      </c>
      <c r="BA56" s="71">
        <v>0</v>
      </c>
      <c r="BB56" s="61">
        <f t="shared" si="13"/>
        <v>144</v>
      </c>
      <c r="BC56" s="50">
        <v>9</v>
      </c>
      <c r="BD56" s="43">
        <v>11</v>
      </c>
      <c r="BE56" s="43">
        <v>21</v>
      </c>
      <c r="BF56" s="43">
        <v>49</v>
      </c>
      <c r="BG56" s="43">
        <v>36</v>
      </c>
      <c r="BH56" s="71">
        <v>13</v>
      </c>
      <c r="BI56" s="71">
        <v>5</v>
      </c>
      <c r="BJ56" s="71">
        <v>0</v>
      </c>
      <c r="BK56" s="71">
        <v>0</v>
      </c>
      <c r="BL56" s="48"/>
      <c r="BM56" s="50">
        <v>0</v>
      </c>
      <c r="BN56" s="50">
        <v>0</v>
      </c>
      <c r="BO56" s="50">
        <v>0</v>
      </c>
      <c r="BP56" s="50">
        <v>0</v>
      </c>
      <c r="BQ56" s="50">
        <v>0</v>
      </c>
      <c r="BR56" s="50">
        <v>0</v>
      </c>
      <c r="BS56" s="43">
        <v>0</v>
      </c>
      <c r="BT56" s="43">
        <v>0</v>
      </c>
      <c r="BU56" s="71">
        <v>0</v>
      </c>
      <c r="BV56" s="48">
        <f t="shared" si="126"/>
        <v>0</v>
      </c>
      <c r="BW56" s="50">
        <v>0</v>
      </c>
      <c r="BX56" s="43">
        <v>0</v>
      </c>
      <c r="BY56" s="43">
        <v>0</v>
      </c>
      <c r="BZ56" s="43">
        <v>0</v>
      </c>
      <c r="CA56" s="43">
        <v>0</v>
      </c>
      <c r="CB56" s="43">
        <v>0</v>
      </c>
      <c r="CC56" s="43">
        <v>0</v>
      </c>
      <c r="CD56" s="43">
        <v>0</v>
      </c>
      <c r="CE56" s="71">
        <v>0</v>
      </c>
      <c r="CF56" s="41"/>
      <c r="CG56" s="50">
        <v>0</v>
      </c>
      <c r="CH56" s="43">
        <v>0</v>
      </c>
      <c r="CI56" s="43">
        <v>0</v>
      </c>
      <c r="CJ56" s="43">
        <v>0</v>
      </c>
      <c r="CK56" s="43">
        <v>0</v>
      </c>
      <c r="CL56" s="71">
        <v>0</v>
      </c>
      <c r="CM56" s="71">
        <v>0</v>
      </c>
      <c r="CN56" s="71">
        <v>0</v>
      </c>
      <c r="CO56" s="71">
        <v>0</v>
      </c>
      <c r="CP56" s="48">
        <v>3</v>
      </c>
      <c r="CQ56" s="50">
        <v>0</v>
      </c>
      <c r="CR56" s="43">
        <v>0</v>
      </c>
      <c r="CS56" s="43">
        <v>1</v>
      </c>
      <c r="CT56" s="43">
        <v>0</v>
      </c>
      <c r="CU56" s="43">
        <v>1</v>
      </c>
      <c r="CV56" s="71">
        <v>1</v>
      </c>
      <c r="CW56" s="71">
        <v>0</v>
      </c>
      <c r="CX56" s="71">
        <v>0</v>
      </c>
      <c r="CY56" s="71">
        <v>0</v>
      </c>
      <c r="CZ56" s="71"/>
      <c r="DA56" s="41"/>
      <c r="DB56" s="50"/>
      <c r="DC56" s="43"/>
      <c r="DD56" s="43"/>
      <c r="DE56" s="43"/>
      <c r="DF56" s="43"/>
      <c r="DG56" s="71"/>
      <c r="DH56" s="41"/>
      <c r="DI56" s="50"/>
      <c r="DJ56" s="43"/>
      <c r="DK56" s="43"/>
      <c r="DL56" s="43"/>
      <c r="DM56" s="43"/>
      <c r="DN56" s="43"/>
    </row>
    <row r="57" s="4" customFormat="1" ht="18.75" spans="1:118">
      <c r="A57" s="38"/>
      <c r="B57" s="39" t="s">
        <v>106</v>
      </c>
      <c r="C57" s="40">
        <f>D57+N57+X57+AH57+AR57+BB57+BL57+BV57+CF57+CP57+DA57+DH57</f>
        <v>606</v>
      </c>
      <c r="D57" s="41">
        <f t="shared" si="127"/>
        <v>174</v>
      </c>
      <c r="E57" s="42">
        <v>45</v>
      </c>
      <c r="F57" s="43">
        <v>42</v>
      </c>
      <c r="G57" s="43">
        <v>47</v>
      </c>
      <c r="H57" s="55">
        <v>22</v>
      </c>
      <c r="I57" s="55">
        <v>14</v>
      </c>
      <c r="J57" s="55">
        <v>4</v>
      </c>
      <c r="K57" s="55">
        <v>0</v>
      </c>
      <c r="L57" s="55">
        <v>0</v>
      </c>
      <c r="M57" s="67">
        <v>0</v>
      </c>
      <c r="N57" s="74">
        <f t="shared" si="136"/>
        <v>116</v>
      </c>
      <c r="O57" s="50">
        <v>22</v>
      </c>
      <c r="P57" s="43">
        <v>31</v>
      </c>
      <c r="Q57" s="43">
        <v>29</v>
      </c>
      <c r="R57" s="43">
        <v>24</v>
      </c>
      <c r="S57" s="43">
        <v>8</v>
      </c>
      <c r="T57" s="71">
        <v>2</v>
      </c>
      <c r="U57" s="71">
        <v>0</v>
      </c>
      <c r="V57" s="71">
        <v>0</v>
      </c>
      <c r="W57" s="71">
        <v>0</v>
      </c>
      <c r="X57" s="41">
        <f t="shared" si="137"/>
        <v>58</v>
      </c>
      <c r="Y57" s="50">
        <v>12</v>
      </c>
      <c r="Z57" s="43">
        <v>15</v>
      </c>
      <c r="AA57" s="43">
        <v>22</v>
      </c>
      <c r="AB57" s="43">
        <v>7</v>
      </c>
      <c r="AC57" s="43">
        <v>1</v>
      </c>
      <c r="AD57" s="71">
        <v>1</v>
      </c>
      <c r="AE57" s="71">
        <v>0</v>
      </c>
      <c r="AF57" s="71">
        <v>0</v>
      </c>
      <c r="AG57" s="71">
        <v>0</v>
      </c>
      <c r="AH57" s="48">
        <f t="shared" si="138"/>
        <v>92</v>
      </c>
      <c r="AI57" s="50">
        <v>26</v>
      </c>
      <c r="AJ57" s="43">
        <v>21</v>
      </c>
      <c r="AK57" s="43">
        <v>32</v>
      </c>
      <c r="AL57" s="43">
        <v>11</v>
      </c>
      <c r="AM57" s="43">
        <v>1</v>
      </c>
      <c r="AN57" s="43">
        <v>1</v>
      </c>
      <c r="AO57" s="43">
        <v>0</v>
      </c>
      <c r="AP57" s="43">
        <v>0</v>
      </c>
      <c r="AQ57" s="71">
        <v>0</v>
      </c>
      <c r="AR57" s="48">
        <f t="shared" si="22"/>
        <v>77</v>
      </c>
      <c r="AS57" s="50">
        <v>24</v>
      </c>
      <c r="AT57" s="43">
        <v>20</v>
      </c>
      <c r="AU57" s="43">
        <v>21</v>
      </c>
      <c r="AV57" s="43">
        <v>10</v>
      </c>
      <c r="AW57" s="43">
        <v>2</v>
      </c>
      <c r="AX57" s="71">
        <v>0</v>
      </c>
      <c r="AY57" s="71">
        <v>0</v>
      </c>
      <c r="AZ57" s="71">
        <v>0</v>
      </c>
      <c r="BA57" s="71">
        <v>0</v>
      </c>
      <c r="BB57" s="61">
        <f t="shared" si="13"/>
        <v>89</v>
      </c>
      <c r="BC57" s="50">
        <v>23</v>
      </c>
      <c r="BD57" s="43">
        <v>20</v>
      </c>
      <c r="BE57" s="43">
        <v>33</v>
      </c>
      <c r="BF57" s="43">
        <v>11</v>
      </c>
      <c r="BG57" s="43">
        <v>2</v>
      </c>
      <c r="BH57" s="71">
        <v>0</v>
      </c>
      <c r="BI57" s="71">
        <v>0</v>
      </c>
      <c r="BJ57" s="71">
        <v>0</v>
      </c>
      <c r="BK57" s="71">
        <v>0</v>
      </c>
      <c r="BL57" s="48"/>
      <c r="BM57" s="50">
        <v>0</v>
      </c>
      <c r="BN57" s="50">
        <v>0</v>
      </c>
      <c r="BO57" s="50">
        <v>0</v>
      </c>
      <c r="BP57" s="50">
        <v>0</v>
      </c>
      <c r="BQ57" s="50">
        <v>0</v>
      </c>
      <c r="BR57" s="50">
        <v>0</v>
      </c>
      <c r="BS57" s="43">
        <v>0</v>
      </c>
      <c r="BT57" s="43">
        <v>0</v>
      </c>
      <c r="BU57" s="71">
        <v>0</v>
      </c>
      <c r="BV57" s="48">
        <f t="shared" si="126"/>
        <v>0</v>
      </c>
      <c r="BW57" s="50">
        <v>0</v>
      </c>
      <c r="BX57" s="43">
        <v>0</v>
      </c>
      <c r="BY57" s="43">
        <v>0</v>
      </c>
      <c r="BZ57" s="43">
        <v>0</v>
      </c>
      <c r="CA57" s="43">
        <v>0</v>
      </c>
      <c r="CB57" s="43">
        <v>0</v>
      </c>
      <c r="CC57" s="43">
        <v>0</v>
      </c>
      <c r="CD57" s="43">
        <v>0</v>
      </c>
      <c r="CE57" s="71">
        <v>0</v>
      </c>
      <c r="CF57" s="41">
        <f t="shared" si="139"/>
        <v>0</v>
      </c>
      <c r="CG57" s="50">
        <v>0</v>
      </c>
      <c r="CH57" s="43">
        <v>0</v>
      </c>
      <c r="CI57" s="43">
        <v>0</v>
      </c>
      <c r="CJ57" s="43">
        <v>0</v>
      </c>
      <c r="CK57" s="43">
        <v>0</v>
      </c>
      <c r="CL57" s="71">
        <v>0</v>
      </c>
      <c r="CM57" s="71">
        <v>0</v>
      </c>
      <c r="CN57" s="71">
        <v>0</v>
      </c>
      <c r="CO57" s="71">
        <v>0</v>
      </c>
      <c r="CP57" s="48">
        <f t="shared" si="140"/>
        <v>0</v>
      </c>
      <c r="CQ57" s="50"/>
      <c r="CR57" s="43"/>
      <c r="CS57" s="43"/>
      <c r="CT57" s="43"/>
      <c r="CU57" s="43"/>
      <c r="CV57" s="71"/>
      <c r="CW57" s="71"/>
      <c r="CX57" s="71"/>
      <c r="CY57" s="71"/>
      <c r="CZ57" s="71"/>
      <c r="DA57" s="41"/>
      <c r="DB57" s="50"/>
      <c r="DC57" s="43"/>
      <c r="DD57" s="43"/>
      <c r="DE57" s="43"/>
      <c r="DF57" s="43"/>
      <c r="DG57" s="71"/>
      <c r="DH57" s="41"/>
      <c r="DI57" s="50"/>
      <c r="DJ57" s="43"/>
      <c r="DK57" s="43"/>
      <c r="DL57" s="43"/>
      <c r="DM57" s="43"/>
      <c r="DN57" s="43"/>
    </row>
    <row r="58" s="4" customFormat="1" ht="18.75" spans="1:118">
      <c r="A58" s="38"/>
      <c r="B58" s="39" t="s">
        <v>217</v>
      </c>
      <c r="C58" s="40"/>
      <c r="D58" s="41">
        <f t="shared" si="127"/>
        <v>73</v>
      </c>
      <c r="E58" s="42">
        <v>50</v>
      </c>
      <c r="F58" s="43">
        <v>5</v>
      </c>
      <c r="G58" s="43">
        <v>10</v>
      </c>
      <c r="H58" s="55">
        <v>2</v>
      </c>
      <c r="I58" s="55">
        <v>5</v>
      </c>
      <c r="J58" s="55">
        <v>0</v>
      </c>
      <c r="K58" s="55">
        <v>1</v>
      </c>
      <c r="L58" s="55">
        <v>0</v>
      </c>
      <c r="M58" s="67">
        <v>0</v>
      </c>
      <c r="N58" s="74">
        <f t="shared" si="136"/>
        <v>65</v>
      </c>
      <c r="O58" s="50">
        <v>18</v>
      </c>
      <c r="P58" s="43">
        <v>9</v>
      </c>
      <c r="Q58" s="43">
        <v>14</v>
      </c>
      <c r="R58" s="43">
        <v>12</v>
      </c>
      <c r="S58" s="43">
        <v>7</v>
      </c>
      <c r="T58" s="71">
        <v>5</v>
      </c>
      <c r="U58" s="71">
        <v>0</v>
      </c>
      <c r="V58" s="71">
        <v>0</v>
      </c>
      <c r="W58" s="71">
        <v>0</v>
      </c>
      <c r="X58" s="41">
        <f t="shared" si="137"/>
        <v>88</v>
      </c>
      <c r="Y58" s="50">
        <v>30</v>
      </c>
      <c r="Z58" s="43">
        <v>20</v>
      </c>
      <c r="AA58" s="43">
        <v>19</v>
      </c>
      <c r="AB58" s="43">
        <v>7</v>
      </c>
      <c r="AC58" s="43">
        <v>8</v>
      </c>
      <c r="AD58" s="71">
        <v>3</v>
      </c>
      <c r="AE58" s="71">
        <v>1</v>
      </c>
      <c r="AF58" s="71">
        <v>0</v>
      </c>
      <c r="AG58" s="71">
        <v>0</v>
      </c>
      <c r="AH58" s="48">
        <f t="shared" si="138"/>
        <v>122</v>
      </c>
      <c r="AI58" s="50">
        <v>39</v>
      </c>
      <c r="AJ58" s="43">
        <v>18</v>
      </c>
      <c r="AK58" s="43">
        <v>34</v>
      </c>
      <c r="AL58" s="43">
        <v>14</v>
      </c>
      <c r="AM58" s="43">
        <v>14</v>
      </c>
      <c r="AN58" s="43">
        <v>2</v>
      </c>
      <c r="AO58" s="43">
        <v>1</v>
      </c>
      <c r="AP58" s="43">
        <v>0</v>
      </c>
      <c r="AQ58" s="71">
        <v>0</v>
      </c>
      <c r="AR58" s="48">
        <f t="shared" si="22"/>
        <v>59</v>
      </c>
      <c r="AS58" s="50">
        <v>8</v>
      </c>
      <c r="AT58" s="43">
        <v>8</v>
      </c>
      <c r="AU58" s="43">
        <v>14</v>
      </c>
      <c r="AV58" s="43">
        <v>13</v>
      </c>
      <c r="AW58" s="43">
        <v>3</v>
      </c>
      <c r="AX58" s="71">
        <v>12</v>
      </c>
      <c r="AY58" s="71">
        <v>0</v>
      </c>
      <c r="AZ58" s="71">
        <v>0</v>
      </c>
      <c r="BA58" s="71">
        <v>1</v>
      </c>
      <c r="BB58" s="61">
        <f t="shared" si="13"/>
        <v>84</v>
      </c>
      <c r="BC58" s="50">
        <v>38</v>
      </c>
      <c r="BD58" s="43">
        <v>15</v>
      </c>
      <c r="BE58" s="43">
        <v>20</v>
      </c>
      <c r="BF58" s="43">
        <v>4</v>
      </c>
      <c r="BG58" s="43">
        <v>7</v>
      </c>
      <c r="BH58" s="71">
        <v>0</v>
      </c>
      <c r="BI58" s="71">
        <v>0</v>
      </c>
      <c r="BJ58" s="71">
        <v>0</v>
      </c>
      <c r="BK58" s="71">
        <v>0</v>
      </c>
      <c r="BL58" s="48"/>
      <c r="BM58" s="50">
        <v>0</v>
      </c>
      <c r="BN58" s="50">
        <v>0</v>
      </c>
      <c r="BO58" s="50">
        <v>0</v>
      </c>
      <c r="BP58" s="50">
        <v>0</v>
      </c>
      <c r="BQ58" s="50">
        <v>0</v>
      </c>
      <c r="BR58" s="50">
        <v>0</v>
      </c>
      <c r="BS58" s="43">
        <v>0</v>
      </c>
      <c r="BT58" s="43">
        <v>0</v>
      </c>
      <c r="BU58" s="71">
        <v>0</v>
      </c>
      <c r="BV58" s="48">
        <f t="shared" si="126"/>
        <v>1</v>
      </c>
      <c r="BW58" s="50">
        <v>0</v>
      </c>
      <c r="BX58" s="43">
        <v>0</v>
      </c>
      <c r="BY58" s="43">
        <v>1</v>
      </c>
      <c r="BZ58" s="43">
        <v>0</v>
      </c>
      <c r="CA58" s="43">
        <v>0</v>
      </c>
      <c r="CB58" s="43">
        <v>0</v>
      </c>
      <c r="CC58" s="43">
        <v>0</v>
      </c>
      <c r="CD58" s="43">
        <v>0</v>
      </c>
      <c r="CE58" s="71">
        <v>0</v>
      </c>
      <c r="CF58" s="41">
        <f t="shared" si="139"/>
        <v>0</v>
      </c>
      <c r="CG58" s="50">
        <v>0</v>
      </c>
      <c r="CH58" s="43">
        <v>0</v>
      </c>
      <c r="CI58" s="43">
        <v>0</v>
      </c>
      <c r="CJ58" s="43">
        <v>0</v>
      </c>
      <c r="CK58" s="43">
        <v>0</v>
      </c>
      <c r="CL58" s="71">
        <v>0</v>
      </c>
      <c r="CM58" s="71">
        <v>0</v>
      </c>
      <c r="CN58" s="71">
        <v>0</v>
      </c>
      <c r="CO58" s="71">
        <v>0</v>
      </c>
      <c r="CP58" s="48">
        <f t="shared" si="140"/>
        <v>0</v>
      </c>
      <c r="CQ58" s="50"/>
      <c r="CR58" s="43"/>
      <c r="CS58" s="43"/>
      <c r="CT58" s="43"/>
      <c r="CU58" s="43"/>
      <c r="CV58" s="71"/>
      <c r="CW58" s="71"/>
      <c r="CX58" s="71"/>
      <c r="CY58" s="71"/>
      <c r="CZ58" s="71"/>
      <c r="DA58" s="41"/>
      <c r="DB58" s="50"/>
      <c r="DC58" s="43"/>
      <c r="DD58" s="43"/>
      <c r="DE58" s="43"/>
      <c r="DF58" s="43"/>
      <c r="DG58" s="71"/>
      <c r="DH58" s="41"/>
      <c r="DI58" s="50"/>
      <c r="DJ58" s="43"/>
      <c r="DK58" s="43"/>
      <c r="DL58" s="43"/>
      <c r="DM58" s="43"/>
      <c r="DN58" s="43"/>
    </row>
    <row r="59" s="4" customFormat="1" ht="18.75" spans="1:118">
      <c r="A59" s="38"/>
      <c r="B59" s="39" t="s">
        <v>104</v>
      </c>
      <c r="C59" s="40">
        <f>D59+N59+X59+AH59+AR59+BB59+BL59+BV59+CF59+CP59+DA59+DH59</f>
        <v>2545</v>
      </c>
      <c r="D59" s="41">
        <f t="shared" si="127"/>
        <v>280</v>
      </c>
      <c r="E59" s="42">
        <v>7</v>
      </c>
      <c r="F59" s="43">
        <v>49</v>
      </c>
      <c r="G59" s="43">
        <v>63</v>
      </c>
      <c r="H59" s="55">
        <v>70</v>
      </c>
      <c r="I59" s="55">
        <v>39</v>
      </c>
      <c r="J59" s="55">
        <v>31</v>
      </c>
      <c r="K59" s="55">
        <v>21</v>
      </c>
      <c r="L59" s="55">
        <v>0</v>
      </c>
      <c r="M59" s="67">
        <v>0</v>
      </c>
      <c r="N59" s="74">
        <f t="shared" si="136"/>
        <v>483</v>
      </c>
      <c r="O59" s="50">
        <v>2</v>
      </c>
      <c r="P59" s="43">
        <v>81</v>
      </c>
      <c r="Q59" s="43">
        <v>197</v>
      </c>
      <c r="R59" s="43">
        <v>100</v>
      </c>
      <c r="S59" s="43">
        <v>45</v>
      </c>
      <c r="T59" s="71">
        <v>29</v>
      </c>
      <c r="U59" s="71">
        <v>25</v>
      </c>
      <c r="V59" s="71">
        <v>4</v>
      </c>
      <c r="W59" s="71">
        <v>0</v>
      </c>
      <c r="X59" s="41">
        <f t="shared" si="137"/>
        <v>330</v>
      </c>
      <c r="Y59" s="50">
        <v>58</v>
      </c>
      <c r="Z59" s="43">
        <v>79</v>
      </c>
      <c r="AA59" s="43">
        <v>92</v>
      </c>
      <c r="AB59" s="43">
        <v>40</v>
      </c>
      <c r="AC59" s="43">
        <v>28</v>
      </c>
      <c r="AD59" s="71">
        <v>22</v>
      </c>
      <c r="AE59" s="71">
        <v>10</v>
      </c>
      <c r="AF59" s="71">
        <v>1</v>
      </c>
      <c r="AG59" s="71">
        <v>0</v>
      </c>
      <c r="AH59" s="48">
        <f t="shared" si="138"/>
        <v>480</v>
      </c>
      <c r="AI59" s="50">
        <v>59</v>
      </c>
      <c r="AJ59" s="43">
        <v>131</v>
      </c>
      <c r="AK59" s="43">
        <v>155</v>
      </c>
      <c r="AL59" s="43">
        <v>52</v>
      </c>
      <c r="AM59" s="43">
        <v>38</v>
      </c>
      <c r="AN59" s="43">
        <v>25</v>
      </c>
      <c r="AO59" s="43">
        <v>18</v>
      </c>
      <c r="AP59" s="43">
        <v>2</v>
      </c>
      <c r="AQ59" s="71">
        <v>0</v>
      </c>
      <c r="AR59" s="48">
        <f t="shared" si="22"/>
        <v>485</v>
      </c>
      <c r="AS59" s="50">
        <v>57</v>
      </c>
      <c r="AT59" s="43">
        <v>126</v>
      </c>
      <c r="AU59" s="43">
        <v>176</v>
      </c>
      <c r="AV59" s="43">
        <v>69</v>
      </c>
      <c r="AW59" s="43">
        <v>30</v>
      </c>
      <c r="AX59" s="71">
        <v>16</v>
      </c>
      <c r="AY59" s="71">
        <v>11</v>
      </c>
      <c r="AZ59" s="71">
        <v>0</v>
      </c>
      <c r="BA59" s="71">
        <v>0</v>
      </c>
      <c r="BB59" s="61">
        <f t="shared" si="13"/>
        <v>472</v>
      </c>
      <c r="BC59" s="50">
        <v>60</v>
      </c>
      <c r="BD59" s="43">
        <v>105</v>
      </c>
      <c r="BE59" s="43">
        <v>156</v>
      </c>
      <c r="BF59" s="43">
        <v>77</v>
      </c>
      <c r="BG59" s="43">
        <v>29</v>
      </c>
      <c r="BH59" s="71">
        <v>25</v>
      </c>
      <c r="BI59" s="71">
        <v>20</v>
      </c>
      <c r="BJ59" s="71">
        <v>0</v>
      </c>
      <c r="BK59" s="71">
        <v>0</v>
      </c>
      <c r="BL59" s="48"/>
      <c r="BM59" s="50">
        <v>0</v>
      </c>
      <c r="BN59" s="50">
        <v>0</v>
      </c>
      <c r="BO59" s="50">
        <v>0</v>
      </c>
      <c r="BP59" s="50">
        <v>0</v>
      </c>
      <c r="BQ59" s="50">
        <v>0</v>
      </c>
      <c r="BR59" s="50">
        <v>0</v>
      </c>
      <c r="BS59" s="43">
        <v>0</v>
      </c>
      <c r="BT59" s="43">
        <v>0</v>
      </c>
      <c r="BU59" s="71">
        <v>0</v>
      </c>
      <c r="BV59" s="48">
        <f t="shared" si="126"/>
        <v>0</v>
      </c>
      <c r="BW59" s="50">
        <v>0</v>
      </c>
      <c r="BX59" s="43">
        <v>0</v>
      </c>
      <c r="BY59" s="43">
        <v>0</v>
      </c>
      <c r="BZ59" s="43">
        <v>0</v>
      </c>
      <c r="CA59" s="43">
        <v>0</v>
      </c>
      <c r="CB59" s="43">
        <v>0</v>
      </c>
      <c r="CC59" s="43">
        <v>0</v>
      </c>
      <c r="CD59" s="43">
        <v>0</v>
      </c>
      <c r="CE59" s="71">
        <v>0</v>
      </c>
      <c r="CF59" s="41">
        <f t="shared" si="139"/>
        <v>10</v>
      </c>
      <c r="CG59" s="50">
        <v>0</v>
      </c>
      <c r="CH59" s="43">
        <v>0</v>
      </c>
      <c r="CI59" s="43">
        <v>0</v>
      </c>
      <c r="CJ59" s="43">
        <v>0</v>
      </c>
      <c r="CK59" s="43">
        <v>0</v>
      </c>
      <c r="CL59" s="71">
        <v>0</v>
      </c>
      <c r="CM59" s="71">
        <v>0</v>
      </c>
      <c r="CN59" s="71">
        <v>0</v>
      </c>
      <c r="CO59" s="71">
        <v>0</v>
      </c>
      <c r="CP59" s="48">
        <f t="shared" si="140"/>
        <v>5</v>
      </c>
      <c r="CQ59" s="50">
        <v>0</v>
      </c>
      <c r="CR59" s="43">
        <v>5</v>
      </c>
      <c r="CS59" s="43">
        <v>0</v>
      </c>
      <c r="CT59" s="43">
        <v>0</v>
      </c>
      <c r="CU59" s="43">
        <v>0</v>
      </c>
      <c r="CV59" s="71">
        <v>0</v>
      </c>
      <c r="CW59" s="71">
        <v>0</v>
      </c>
      <c r="CX59" s="71">
        <v>0</v>
      </c>
      <c r="CY59" s="71">
        <v>0</v>
      </c>
      <c r="CZ59" s="71"/>
      <c r="DA59" s="41"/>
      <c r="DB59" s="50"/>
      <c r="DC59" s="43"/>
      <c r="DD59" s="43"/>
      <c r="DE59" s="43"/>
      <c r="DF59" s="43"/>
      <c r="DG59" s="71"/>
      <c r="DH59" s="41"/>
      <c r="DI59" s="50"/>
      <c r="DJ59" s="43"/>
      <c r="DK59" s="43"/>
      <c r="DL59" s="43"/>
      <c r="DM59" s="43"/>
      <c r="DN59" s="43"/>
    </row>
    <row r="60" s="2" customFormat="1" ht="18.75" spans="1:118">
      <c r="A60" s="35" t="s">
        <v>139</v>
      </c>
      <c r="B60" s="36"/>
      <c r="C60" s="47">
        <f>D60+N60+X60+AH60+AR60+BB60+BL60+BV60+CF60+CP60+DA60+DH60</f>
        <v>3504</v>
      </c>
      <c r="D60" s="48">
        <f>E60+F60+G60+H60+L60+M60+I60+J60+K60</f>
        <v>579</v>
      </c>
      <c r="E60" s="49">
        <f>E61+E62</f>
        <v>245</v>
      </c>
      <c r="F60" s="49">
        <f t="shared" ref="F60:M60" si="141">F61+F62</f>
        <v>178</v>
      </c>
      <c r="G60" s="49">
        <f t="shared" si="141"/>
        <v>93</v>
      </c>
      <c r="H60" s="49">
        <f t="shared" si="141"/>
        <v>50</v>
      </c>
      <c r="I60" s="49">
        <f t="shared" si="141"/>
        <v>10</v>
      </c>
      <c r="J60" s="49">
        <f t="shared" si="141"/>
        <v>2</v>
      </c>
      <c r="K60" s="49">
        <f t="shared" si="141"/>
        <v>1</v>
      </c>
      <c r="L60" s="49">
        <f t="shared" si="141"/>
        <v>0</v>
      </c>
      <c r="M60" s="49">
        <f t="shared" si="141"/>
        <v>0</v>
      </c>
      <c r="N60" s="74">
        <f t="shared" si="136"/>
        <v>421</v>
      </c>
      <c r="O60" s="68">
        <f>O61+O62</f>
        <v>174</v>
      </c>
      <c r="P60" s="68">
        <f t="shared" ref="P60:W60" si="142">P61+P62</f>
        <v>134</v>
      </c>
      <c r="Q60" s="68">
        <f t="shared" si="142"/>
        <v>84</v>
      </c>
      <c r="R60" s="68">
        <f t="shared" si="142"/>
        <v>25</v>
      </c>
      <c r="S60" s="68">
        <f t="shared" si="142"/>
        <v>2</v>
      </c>
      <c r="T60" s="68">
        <f t="shared" si="142"/>
        <v>0</v>
      </c>
      <c r="U60" s="68">
        <f t="shared" si="142"/>
        <v>0</v>
      </c>
      <c r="V60" s="68">
        <f t="shared" si="142"/>
        <v>0</v>
      </c>
      <c r="W60" s="68">
        <f t="shared" si="142"/>
        <v>2</v>
      </c>
      <c r="X60" s="48">
        <f t="shared" si="137"/>
        <v>482</v>
      </c>
      <c r="Y60" s="68">
        <f>Y61+Y62</f>
        <v>91</v>
      </c>
      <c r="Z60" s="68">
        <f t="shared" ref="Z60:AG60" si="143">Z61+Z62</f>
        <v>163</v>
      </c>
      <c r="AA60" s="68">
        <f t="shared" si="143"/>
        <v>159</v>
      </c>
      <c r="AB60" s="68">
        <f t="shared" si="143"/>
        <v>59</v>
      </c>
      <c r="AC60" s="68">
        <f t="shared" si="143"/>
        <v>9</v>
      </c>
      <c r="AD60" s="68">
        <f t="shared" si="143"/>
        <v>1</v>
      </c>
      <c r="AE60" s="68">
        <f t="shared" si="143"/>
        <v>0</v>
      </c>
      <c r="AF60" s="68">
        <f t="shared" si="143"/>
        <v>0</v>
      </c>
      <c r="AG60" s="68">
        <f t="shared" si="143"/>
        <v>0</v>
      </c>
      <c r="AH60" s="48">
        <f t="shared" si="138"/>
        <v>403</v>
      </c>
      <c r="AI60" s="68">
        <f>AI61+AI62</f>
        <v>91</v>
      </c>
      <c r="AJ60" s="68">
        <f t="shared" ref="AJ60:AQ60" si="144">AJ61+AJ62</f>
        <v>163</v>
      </c>
      <c r="AK60" s="68">
        <f t="shared" si="144"/>
        <v>98</v>
      </c>
      <c r="AL60" s="68">
        <f t="shared" si="144"/>
        <v>35</v>
      </c>
      <c r="AM60" s="68">
        <f t="shared" si="144"/>
        <v>11</v>
      </c>
      <c r="AN60" s="68">
        <f t="shared" si="144"/>
        <v>3</v>
      </c>
      <c r="AO60" s="68">
        <f t="shared" si="144"/>
        <v>1</v>
      </c>
      <c r="AP60" s="68">
        <f t="shared" si="144"/>
        <v>0</v>
      </c>
      <c r="AQ60" s="68">
        <f t="shared" si="144"/>
        <v>1</v>
      </c>
      <c r="AR60" s="48">
        <f t="shared" si="22"/>
        <v>699</v>
      </c>
      <c r="AS60" s="68">
        <f>AS61+AS62</f>
        <v>282</v>
      </c>
      <c r="AT60" s="68">
        <f t="shared" ref="AT60:BA60" si="145">AT61+AT62</f>
        <v>206</v>
      </c>
      <c r="AU60" s="68">
        <f t="shared" si="145"/>
        <v>137</v>
      </c>
      <c r="AV60" s="68">
        <f t="shared" si="145"/>
        <v>62</v>
      </c>
      <c r="AW60" s="68">
        <f t="shared" si="145"/>
        <v>10</v>
      </c>
      <c r="AX60" s="68">
        <f t="shared" si="145"/>
        <v>2</v>
      </c>
      <c r="AY60" s="68">
        <f t="shared" si="145"/>
        <v>0</v>
      </c>
      <c r="AZ60" s="68">
        <f t="shared" si="145"/>
        <v>0</v>
      </c>
      <c r="BA60" s="68">
        <f t="shared" si="145"/>
        <v>0</v>
      </c>
      <c r="BB60" s="61">
        <f t="shared" si="13"/>
        <v>570</v>
      </c>
      <c r="BC60" s="68">
        <f>BC61+BC62</f>
        <v>366</v>
      </c>
      <c r="BD60" s="68">
        <f t="shared" ref="BD60:BK60" si="146">BD61+BD62</f>
        <v>135</v>
      </c>
      <c r="BE60" s="68">
        <f t="shared" si="146"/>
        <v>53</v>
      </c>
      <c r="BF60" s="68">
        <f t="shared" si="146"/>
        <v>13</v>
      </c>
      <c r="BG60" s="68">
        <f t="shared" si="146"/>
        <v>1</v>
      </c>
      <c r="BH60" s="68">
        <f t="shared" si="146"/>
        <v>0</v>
      </c>
      <c r="BI60" s="68">
        <f t="shared" si="146"/>
        <v>0</v>
      </c>
      <c r="BJ60" s="68">
        <f t="shared" si="146"/>
        <v>1</v>
      </c>
      <c r="BK60" s="68">
        <f t="shared" si="146"/>
        <v>1</v>
      </c>
      <c r="BL60" s="48"/>
      <c r="BM60" s="50">
        <v>0</v>
      </c>
      <c r="BN60" s="50">
        <v>0</v>
      </c>
      <c r="BO60" s="50">
        <v>0</v>
      </c>
      <c r="BP60" s="50">
        <v>0</v>
      </c>
      <c r="BQ60" s="50">
        <v>0</v>
      </c>
      <c r="BR60" s="50">
        <v>0</v>
      </c>
      <c r="BS60" s="43">
        <v>0</v>
      </c>
      <c r="BT60" s="43">
        <v>0</v>
      </c>
      <c r="BU60" s="71">
        <v>0</v>
      </c>
      <c r="BV60" s="48">
        <f t="shared" si="126"/>
        <v>3</v>
      </c>
      <c r="BW60" s="68">
        <f>BW62</f>
        <v>0</v>
      </c>
      <c r="BX60" s="68">
        <f t="shared" ref="BX60:CE60" si="147">BX62</f>
        <v>2</v>
      </c>
      <c r="BY60" s="68">
        <f t="shared" si="147"/>
        <v>0</v>
      </c>
      <c r="BZ60" s="68">
        <f t="shared" si="147"/>
        <v>0</v>
      </c>
      <c r="CA60" s="68">
        <f t="shared" si="147"/>
        <v>0</v>
      </c>
      <c r="CB60" s="68">
        <f t="shared" si="147"/>
        <v>0</v>
      </c>
      <c r="CC60" s="68">
        <f t="shared" si="147"/>
        <v>1</v>
      </c>
      <c r="CD60" s="68">
        <f t="shared" si="147"/>
        <v>0</v>
      </c>
      <c r="CE60" s="68">
        <f t="shared" si="147"/>
        <v>0</v>
      </c>
      <c r="CF60" s="48">
        <f t="shared" si="139"/>
        <v>214</v>
      </c>
      <c r="CG60" s="68">
        <f>CG61+CG62</f>
        <v>0</v>
      </c>
      <c r="CH60" s="68">
        <f t="shared" ref="CH60:CO60" si="148">CH61+CH62</f>
        <v>3</v>
      </c>
      <c r="CI60" s="68">
        <f t="shared" si="148"/>
        <v>3</v>
      </c>
      <c r="CJ60" s="68">
        <f t="shared" si="148"/>
        <v>1</v>
      </c>
      <c r="CK60" s="68">
        <f t="shared" si="148"/>
        <v>0</v>
      </c>
      <c r="CL60" s="68">
        <f t="shared" si="148"/>
        <v>0</v>
      </c>
      <c r="CM60" s="68">
        <f t="shared" si="148"/>
        <v>0</v>
      </c>
      <c r="CN60" s="68">
        <f t="shared" si="148"/>
        <v>0</v>
      </c>
      <c r="CO60" s="68">
        <f t="shared" si="148"/>
        <v>0</v>
      </c>
      <c r="CP60" s="48">
        <f t="shared" si="140"/>
        <v>133</v>
      </c>
      <c r="CQ60" s="68">
        <f>CQ61+CQ62</f>
        <v>0</v>
      </c>
      <c r="CR60" s="68">
        <f t="shared" ref="CR60:CZ60" si="149">CR61+CR62</f>
        <v>74</v>
      </c>
      <c r="CS60" s="68">
        <f t="shared" si="149"/>
        <v>41</v>
      </c>
      <c r="CT60" s="68">
        <f t="shared" si="149"/>
        <v>16</v>
      </c>
      <c r="CU60" s="68">
        <f t="shared" si="149"/>
        <v>2</v>
      </c>
      <c r="CV60" s="68">
        <f t="shared" si="149"/>
        <v>2</v>
      </c>
      <c r="CW60" s="68">
        <f t="shared" si="149"/>
        <v>0</v>
      </c>
      <c r="CX60" s="68">
        <f t="shared" si="149"/>
        <v>0</v>
      </c>
      <c r="CY60" s="68">
        <f t="shared" si="149"/>
        <v>0</v>
      </c>
      <c r="CZ60" s="68">
        <f t="shared" si="149"/>
        <v>0</v>
      </c>
      <c r="DA60" s="48"/>
      <c r="DB60" s="68"/>
      <c r="DC60" s="69"/>
      <c r="DD60" s="69"/>
      <c r="DE60" s="69"/>
      <c r="DF60" s="69"/>
      <c r="DG60" s="77"/>
      <c r="DH60" s="48"/>
      <c r="DI60" s="68"/>
      <c r="DJ60" s="69"/>
      <c r="DK60" s="69"/>
      <c r="DL60" s="69"/>
      <c r="DM60" s="69"/>
      <c r="DN60" s="69"/>
    </row>
    <row r="61" s="4" customFormat="1" ht="18.75" spans="1:118">
      <c r="A61" s="38"/>
      <c r="B61" s="39" t="s">
        <v>140</v>
      </c>
      <c r="C61" s="40">
        <f>D61+N61+X61+AH61+AR61+BB61+BL61+BV61+CF61+CP61+DA61+DH61</f>
        <v>1947</v>
      </c>
      <c r="D61" s="41">
        <f>E61+F61+G61+H61+L61+M61</f>
        <v>264</v>
      </c>
      <c r="E61" s="42">
        <v>132</v>
      </c>
      <c r="F61" s="43">
        <v>86</v>
      </c>
      <c r="G61" s="43">
        <v>28</v>
      </c>
      <c r="H61" s="55">
        <v>18</v>
      </c>
      <c r="I61" s="55">
        <v>1</v>
      </c>
      <c r="J61" s="55">
        <v>0</v>
      </c>
      <c r="K61" s="55">
        <v>0</v>
      </c>
      <c r="L61" s="55">
        <v>0</v>
      </c>
      <c r="M61" s="67">
        <v>0</v>
      </c>
      <c r="N61" s="74">
        <f t="shared" si="136"/>
        <v>251</v>
      </c>
      <c r="O61" s="50">
        <v>133</v>
      </c>
      <c r="P61" s="43">
        <v>65</v>
      </c>
      <c r="Q61" s="43">
        <v>42</v>
      </c>
      <c r="R61" s="43">
        <v>8</v>
      </c>
      <c r="S61" s="43">
        <v>1</v>
      </c>
      <c r="T61" s="71">
        <v>0</v>
      </c>
      <c r="U61" s="71">
        <v>0</v>
      </c>
      <c r="V61" s="71">
        <v>0</v>
      </c>
      <c r="W61" s="71">
        <v>2</v>
      </c>
      <c r="X61" s="41">
        <f t="shared" si="137"/>
        <v>286</v>
      </c>
      <c r="Y61" s="50">
        <v>22</v>
      </c>
      <c r="Z61" s="43">
        <v>123</v>
      </c>
      <c r="AA61" s="43">
        <v>102</v>
      </c>
      <c r="AB61" s="43">
        <v>38</v>
      </c>
      <c r="AC61" s="43">
        <v>1</v>
      </c>
      <c r="AD61" s="71">
        <v>0</v>
      </c>
      <c r="AE61" s="71">
        <v>0</v>
      </c>
      <c r="AF61" s="71">
        <v>0</v>
      </c>
      <c r="AG61" s="71">
        <v>0</v>
      </c>
      <c r="AH61" s="48">
        <f t="shared" si="138"/>
        <v>246</v>
      </c>
      <c r="AI61" s="50">
        <v>37</v>
      </c>
      <c r="AJ61" s="43">
        <v>99</v>
      </c>
      <c r="AK61" s="43">
        <v>75</v>
      </c>
      <c r="AL61" s="43">
        <v>26</v>
      </c>
      <c r="AM61" s="43">
        <v>8</v>
      </c>
      <c r="AN61" s="43">
        <v>1</v>
      </c>
      <c r="AO61" s="43">
        <v>0</v>
      </c>
      <c r="AP61" s="43">
        <v>0</v>
      </c>
      <c r="AQ61" s="71">
        <v>0</v>
      </c>
      <c r="AR61" s="48">
        <f t="shared" si="22"/>
        <v>355</v>
      </c>
      <c r="AS61" s="50">
        <v>153</v>
      </c>
      <c r="AT61" s="43">
        <v>116</v>
      </c>
      <c r="AU61" s="43">
        <v>66</v>
      </c>
      <c r="AV61" s="43">
        <v>17</v>
      </c>
      <c r="AW61" s="43">
        <v>3</v>
      </c>
      <c r="AX61" s="71">
        <v>0</v>
      </c>
      <c r="AY61" s="71">
        <v>0</v>
      </c>
      <c r="AZ61" s="71">
        <v>0</v>
      </c>
      <c r="BA61" s="71">
        <v>0</v>
      </c>
      <c r="BB61" s="61">
        <f t="shared" si="13"/>
        <v>356</v>
      </c>
      <c r="BC61" s="50">
        <v>261</v>
      </c>
      <c r="BD61" s="43">
        <v>84</v>
      </c>
      <c r="BE61" s="43">
        <v>8</v>
      </c>
      <c r="BF61" s="43">
        <v>1</v>
      </c>
      <c r="BG61" s="43">
        <v>0</v>
      </c>
      <c r="BH61" s="71">
        <v>0</v>
      </c>
      <c r="BI61" s="71">
        <v>0</v>
      </c>
      <c r="BJ61" s="71">
        <v>1</v>
      </c>
      <c r="BK61" s="71">
        <v>1</v>
      </c>
      <c r="BL61" s="48"/>
      <c r="BM61" s="50">
        <v>0</v>
      </c>
      <c r="BN61" s="50">
        <v>0</v>
      </c>
      <c r="BO61" s="50">
        <v>0</v>
      </c>
      <c r="BP61" s="50">
        <v>0</v>
      </c>
      <c r="BQ61" s="50">
        <v>0</v>
      </c>
      <c r="BR61" s="50">
        <v>0</v>
      </c>
      <c r="BS61" s="43">
        <v>0</v>
      </c>
      <c r="BT61" s="43">
        <v>0</v>
      </c>
      <c r="BU61" s="71">
        <v>0</v>
      </c>
      <c r="BV61" s="48">
        <f t="shared" si="126"/>
        <v>0</v>
      </c>
      <c r="BW61" s="50">
        <v>0</v>
      </c>
      <c r="BX61" s="43">
        <v>0</v>
      </c>
      <c r="BY61" s="43">
        <v>0</v>
      </c>
      <c r="BZ61" s="43">
        <v>0</v>
      </c>
      <c r="CA61" s="43">
        <v>0</v>
      </c>
      <c r="CB61" s="43">
        <v>0</v>
      </c>
      <c r="CC61" s="43">
        <v>0</v>
      </c>
      <c r="CD61" s="43">
        <v>0</v>
      </c>
      <c r="CE61" s="71">
        <v>0</v>
      </c>
      <c r="CF61" s="41">
        <f t="shared" si="139"/>
        <v>122</v>
      </c>
      <c r="CG61">
        <v>0</v>
      </c>
      <c r="CH61">
        <v>2</v>
      </c>
      <c r="CI61">
        <v>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 s="48">
        <f t="shared" si="140"/>
        <v>67</v>
      </c>
      <c r="CQ61" s="50">
        <v>0</v>
      </c>
      <c r="CR61" s="43">
        <v>52</v>
      </c>
      <c r="CS61" s="43">
        <v>12</v>
      </c>
      <c r="CT61" s="43">
        <v>3</v>
      </c>
      <c r="CU61" s="43">
        <v>0</v>
      </c>
      <c r="CV61" s="71">
        <v>0</v>
      </c>
      <c r="CW61" s="71">
        <v>0</v>
      </c>
      <c r="CX61" s="71">
        <v>0</v>
      </c>
      <c r="CY61" s="71">
        <v>0</v>
      </c>
      <c r="CZ61" s="71"/>
      <c r="DA61" s="41"/>
      <c r="DB61" s="50"/>
      <c r="DC61" s="43"/>
      <c r="DD61" s="43"/>
      <c r="DE61" s="43"/>
      <c r="DF61" s="43"/>
      <c r="DG61" s="71"/>
      <c r="DH61" s="41"/>
      <c r="DI61" s="50"/>
      <c r="DJ61" s="43"/>
      <c r="DK61" s="43"/>
      <c r="DL61" s="43"/>
      <c r="DM61" s="43"/>
      <c r="DN61" s="43"/>
    </row>
    <row r="62" s="4" customFormat="1" ht="18" spans="1:118">
      <c r="A62" s="38"/>
      <c r="B62" s="39" t="s">
        <v>142</v>
      </c>
      <c r="C62" s="40">
        <f>D62+N62+X62+AH62+AR62+BB62+BL62+BV62+CF62+CP62+DA62+DH62</f>
        <v>1544</v>
      </c>
      <c r="D62" s="41">
        <f>E62+F62+G62+H62+L62+M62</f>
        <v>302</v>
      </c>
      <c r="E62" s="42">
        <v>113</v>
      </c>
      <c r="F62" s="43">
        <v>92</v>
      </c>
      <c r="G62" s="43">
        <v>65</v>
      </c>
      <c r="H62" s="55">
        <v>32</v>
      </c>
      <c r="I62" s="55">
        <v>9</v>
      </c>
      <c r="J62" s="55">
        <v>2</v>
      </c>
      <c r="K62" s="55">
        <v>1</v>
      </c>
      <c r="L62" s="55">
        <v>0</v>
      </c>
      <c r="M62" s="67">
        <v>0</v>
      </c>
      <c r="N62" s="74">
        <f t="shared" si="136"/>
        <v>170</v>
      </c>
      <c r="O62" s="50">
        <v>41</v>
      </c>
      <c r="P62" s="43">
        <v>69</v>
      </c>
      <c r="Q62" s="43">
        <v>42</v>
      </c>
      <c r="R62" s="43">
        <v>17</v>
      </c>
      <c r="S62" s="43">
        <v>1</v>
      </c>
      <c r="T62" s="71">
        <v>0</v>
      </c>
      <c r="U62" s="71">
        <v>0</v>
      </c>
      <c r="V62" s="71">
        <v>0</v>
      </c>
      <c r="W62" s="71">
        <v>0</v>
      </c>
      <c r="X62" s="41">
        <f t="shared" si="137"/>
        <v>196</v>
      </c>
      <c r="Y62" s="50">
        <v>69</v>
      </c>
      <c r="Z62" s="43">
        <v>40</v>
      </c>
      <c r="AA62" s="43">
        <v>57</v>
      </c>
      <c r="AB62" s="43">
        <v>21</v>
      </c>
      <c r="AC62" s="43">
        <v>8</v>
      </c>
      <c r="AD62" s="71">
        <v>1</v>
      </c>
      <c r="AE62" s="71">
        <v>0</v>
      </c>
      <c r="AF62" s="71">
        <v>0</v>
      </c>
      <c r="AG62" s="71">
        <v>0</v>
      </c>
      <c r="AH62" s="48">
        <f t="shared" si="138"/>
        <v>157</v>
      </c>
      <c r="AI62" s="50">
        <v>54</v>
      </c>
      <c r="AJ62" s="43">
        <v>64</v>
      </c>
      <c r="AK62" s="43">
        <v>23</v>
      </c>
      <c r="AL62" s="43">
        <v>9</v>
      </c>
      <c r="AM62" s="43">
        <v>3</v>
      </c>
      <c r="AN62" s="43">
        <v>2</v>
      </c>
      <c r="AO62" s="43">
        <v>1</v>
      </c>
      <c r="AP62" s="43">
        <v>0</v>
      </c>
      <c r="AQ62" s="71">
        <v>1</v>
      </c>
      <c r="AR62" s="48">
        <f t="shared" si="22"/>
        <v>344</v>
      </c>
      <c r="AS62" s="50">
        <v>129</v>
      </c>
      <c r="AT62" s="43">
        <v>90</v>
      </c>
      <c r="AU62" s="43">
        <v>71</v>
      </c>
      <c r="AV62" s="43">
        <v>45</v>
      </c>
      <c r="AW62" s="43">
        <v>7</v>
      </c>
      <c r="AX62" s="71">
        <v>2</v>
      </c>
      <c r="AY62" s="71">
        <v>0</v>
      </c>
      <c r="AZ62" s="71">
        <v>0</v>
      </c>
      <c r="BA62" s="71">
        <v>0</v>
      </c>
      <c r="BB62" s="61">
        <f t="shared" si="13"/>
        <v>214</v>
      </c>
      <c r="BC62" s="50">
        <v>105</v>
      </c>
      <c r="BD62" s="43">
        <v>51</v>
      </c>
      <c r="BE62" s="43">
        <v>45</v>
      </c>
      <c r="BF62" s="43">
        <v>12</v>
      </c>
      <c r="BG62" s="43">
        <v>1</v>
      </c>
      <c r="BH62" s="71">
        <v>0</v>
      </c>
      <c r="BI62" s="71">
        <v>0</v>
      </c>
      <c r="BJ62" s="71">
        <v>0</v>
      </c>
      <c r="BK62" s="71">
        <v>0</v>
      </c>
      <c r="BL62" s="48"/>
      <c r="BM62" s="50">
        <v>0</v>
      </c>
      <c r="BN62" s="50">
        <v>0</v>
      </c>
      <c r="BO62" s="50">
        <v>0</v>
      </c>
      <c r="BP62" s="50">
        <v>0</v>
      </c>
      <c r="BQ62" s="50">
        <v>0</v>
      </c>
      <c r="BR62" s="50">
        <v>0</v>
      </c>
      <c r="BS62" s="43">
        <v>0</v>
      </c>
      <c r="BT62" s="43">
        <v>0</v>
      </c>
      <c r="BU62" s="71">
        <v>0</v>
      </c>
      <c r="BV62" s="48">
        <f t="shared" si="126"/>
        <v>3</v>
      </c>
      <c r="BW62" s="50"/>
      <c r="BX62" s="43">
        <v>2</v>
      </c>
      <c r="BY62" s="43">
        <v>0</v>
      </c>
      <c r="BZ62" s="43">
        <v>0</v>
      </c>
      <c r="CA62" s="43">
        <v>0</v>
      </c>
      <c r="CB62" s="43">
        <v>0</v>
      </c>
      <c r="CC62" s="43">
        <v>1</v>
      </c>
      <c r="CD62" s="43"/>
      <c r="CE62" s="71"/>
      <c r="CF62" s="41">
        <f t="shared" si="139"/>
        <v>92</v>
      </c>
      <c r="CG62">
        <v>0</v>
      </c>
      <c r="CH62">
        <v>1</v>
      </c>
      <c r="CI62">
        <v>2</v>
      </c>
      <c r="CJ62">
        <v>1</v>
      </c>
      <c r="CK62">
        <v>0</v>
      </c>
      <c r="CL62">
        <v>0</v>
      </c>
      <c r="CM62">
        <v>0</v>
      </c>
      <c r="CN62">
        <v>0</v>
      </c>
      <c r="CO62">
        <v>0</v>
      </c>
      <c r="CP62" s="48">
        <f t="shared" si="140"/>
        <v>66</v>
      </c>
      <c r="CQ62" s="50">
        <v>0</v>
      </c>
      <c r="CR62" s="43">
        <v>22</v>
      </c>
      <c r="CS62" s="43">
        <v>29</v>
      </c>
      <c r="CT62" s="43">
        <v>13</v>
      </c>
      <c r="CU62" s="43">
        <v>2</v>
      </c>
      <c r="CV62" s="71">
        <v>2</v>
      </c>
      <c r="CW62" s="71">
        <v>0</v>
      </c>
      <c r="CX62" s="71">
        <v>0</v>
      </c>
      <c r="CY62" s="71">
        <v>0</v>
      </c>
      <c r="CZ62" s="71"/>
      <c r="DA62" s="41"/>
      <c r="DB62" s="50"/>
      <c r="DC62" s="43"/>
      <c r="DD62" s="43"/>
      <c r="DE62" s="43"/>
      <c r="DF62" s="43"/>
      <c r="DG62" s="71"/>
      <c r="DH62" s="41"/>
      <c r="DI62" s="50"/>
      <c r="DJ62" s="43"/>
      <c r="DK62" s="43"/>
      <c r="DL62" s="43"/>
      <c r="DM62" s="43"/>
      <c r="DN62" s="43"/>
    </row>
  </sheetData>
  <pageMargins left="0.7" right="0.7" top="0.75" bottom="0.75" header="0.3" footer="0.3"/>
  <pageSetup paperSize="1" orientation="portrait" horizontalDpi="1200" verticalDpi="12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M i g r a t i o n W i z I d P e r m i s s i o n s   x m l n s = " a e 8 1 2 5 8 6 - 3 f d 1 - 4 1 a 3 - b 6 c b - a e c 3 6 4 d 8 a 4 7 b "   x s i : n i l = " t r u e " / > < M i g r a t i o n W i z I d P e r m i s s i o n L e v e l s   x m l n s = " a e 8 1 2 5 8 6 - 3 f d 1 - 4 1 a 3 - b 6 c b - a e c 3 6 4 d 8 a 4 7 b "   x s i : n i l = " t r u e " / > < M i g r a t i o n W i z I d   x m l n s = " a e 8 1 2 5 8 6 - 3 f d 1 - 4 1 a 3 - b 6 c b - a e c 3 6 4 d 8 a 4 7 b "   x s i : n i l = " t r u e " / > < M i g r a t i o n W i z I d D o c u m e n t L i b r a r y P e r m i s s i o n s   x m l n s = " a e 8 1 2 5 8 6 - 3 f d 1 - 4 1 a 3 - b 6 c b - a e c 3 6 4 d 8 a 4 7 b "   x s i : n i l = " t r u e " / > < M i g r a t i o n W i z I d S e c u r i t y G r o u p s   x m l n s = " a e 8 1 2 5 8 6 - 3 f d 1 - 4 1 a 3 - b 6 c b - a e c 3 6 4 d 8 a 4 7 b "   x s i : n i l = " t r u e " /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3 8 3 E 8 9 9 A 1 5 A 5 B C 4 2 A 6 2 B 7 8 2 8 D A C D A 1 C 7 "   m a : c o n t e n t T y p e V e r s i o n = " 1 9 "   m a : c o n t e n t T y p e D e s c r i p t i o n = " C r e a t e   a   n e w   d o c u m e n t . "   m a : c o n t e n t T y p e S c o p e = " "   m a : v e r s i o n I D = " 7 f 3 9 0 0 3 9 e 1 2 a 3 5 8 0 9 0 1 d 7 4 5 b e a d 7 d 3 4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8 8 f 8 6 7 0 b e e 2 a b 2 b f 4 0 1 8 4 b f 8 d 1 d 7 2 c 7 c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a e 8 1 2 5 8 6 - 3 f d 1 - 4 1 a 3 - b 6 c b - a e c 3 6 4 d 8 a 4 7 b "   x m l n s : n s 4 = " 7 c c 9 0 0 8 3 - 5 6 c 8 - 4 c 2 1 - b f 7 1 - 0 8 3 1 d 9 1 3 9 c f 4 " >  
 < x s d : i m p o r t   n a m e s p a c e = " a e 8 1 2 5 8 6 - 3 f d 1 - 4 1 a 3 - b 6 c b - a e c 3 6 4 d 8 a 4 7 b " / >  
 < x s d : i m p o r t   n a m e s p a c e = " 7 c c 9 0 0 8 3 - 5 6 c 8 - 4 c 2 1 - b f 7 1 - 0 8 3 1 d 9 1 3 9 c f 4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i g r a t i o n W i z I d "   m i n O c c u r s = " 0 " / >  
 < x s d : e l e m e n t   r e f = " n s 3 : M i g r a t i o n W i z I d P e r m i s s i o n s "   m i n O c c u r s = " 0 " / >  
 < x s d : e l e m e n t   r e f = " n s 3 : M i g r a t i o n W i z I d P e r m i s s i o n L e v e l s "   m i n O c c u r s = " 0 " / >  
 < x s d : e l e m e n t   r e f = " n s 3 : M i g r a t i o n W i z I d D o c u m e n t L i b r a r y P e r m i s s i o n s "   m i n O c c u r s = " 0 " / >  
 < x s d : e l e m e n t   r e f = " n s 3 : M i g r a t i o n W i z I d S e c u r i t y G r o u p s "   m i n O c c u r s = " 0 " / >  
 < x s d : e l e m e n t   r e f = " n s 4 : S h a r e d W i t h U s e r s "   m i n O c c u r s = " 0 " / >  
 < x s d : e l e m e n t   r e f = " n s 4 : S h a r e d W i t h D e t a i l s "   m i n O c c u r s = " 0 " / >  
 < x s d : e l e m e n t   r e f = " n s 4 : S h a r i n g H i n t H a s h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x s d : e l e m e n t   r e f = " n s 3 : M e d i a S e r v i c e A u t o T a g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L e n g t h I n S e c o n d s "   m i n O c c u r s = " 0 " / >  
 < x s d : e l e m e n t   r e f = " n s 3 : M e d i a S e r v i c e D a t e T a k e n "   m i n O c c u r s = " 0 " / >  
 < x s d : e l e m e n t   r e f = " n s 3 : M e d i a S e r v i c e O C R "   m i n O c c u r s = " 0 " / >  
 < x s d : e l e m e n t   r e f = " n s 3 : M e d i a S e r v i c e L o c a t i o n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e 8 1 2 5 8 6 - 3 f d 1 - 4 1 a 3 - b 6 c b - a e c 3 6 4 d 8 a 4 7 b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i g r a t i o n W i z I d "   m a : i n d e x = " 8 "   n i l l a b l e = " t r u e "   m a : d i s p l a y N a m e = " M i g r a t i o n W i z I d "   m a : i n t e r n a l N a m e = " M i g r a t i o n W i z I d " >  
 < x s d : s i m p l e T y p e >  
 < x s d : r e s t r i c t i o n   b a s e = " d m s : T e x t " / >  
 < / x s d : s i m p l e T y p e >  
 < / x s d : e l e m e n t >  
 < x s d : e l e m e n t   n a m e = " M i g r a t i o n W i z I d P e r m i s s i o n s "   m a : i n d e x = " 9 "   n i l l a b l e = " t r u e "   m a : d i s p l a y N a m e = " M i g r a t i o n W i z I d P e r m i s s i o n s "   m a : i n t e r n a l N a m e = " M i g r a t i o n W i z I d P e r m i s s i o n s " >  
 < x s d : s i m p l e T y p e >  
 < x s d : r e s t r i c t i o n   b a s e = " d m s : T e x t " / >  
 < / x s d : s i m p l e T y p e >  
 < / x s d : e l e m e n t >  
 < x s d : e l e m e n t   n a m e = " M i g r a t i o n W i z I d P e r m i s s i o n L e v e l s "   m a : i n d e x = " 1 0 "   n i l l a b l e = " t r u e "   m a : d i s p l a y N a m e = " M i g r a t i o n W i z I d P e r m i s s i o n L e v e l s "   m a : i n t e r n a l N a m e = " M i g r a t i o n W i z I d P e r m i s s i o n L e v e l s " >  
 < x s d : s i m p l e T y p e >  
 < x s d : r e s t r i c t i o n   b a s e = " d m s : T e x t " / >  
 < / x s d : s i m p l e T y p e >  
 < / x s d : e l e m e n t >  
 < x s d : e l e m e n t   n a m e = " M i g r a t i o n W i z I d D o c u m e n t L i b r a r y P e r m i s s i o n s "   m a : i n d e x = " 1 1 "   n i l l a b l e = " t r u e "   m a : d i s p l a y N a m e = " M i g r a t i o n W i z I d D o c u m e n t L i b r a r y P e r m i s s i o n s "   m a : i n t e r n a l N a m e = " M i g r a t i o n W i z I d D o c u m e n t L i b r a r y P e r m i s s i o n s " >  
 < x s d : s i m p l e T y p e >  
 < x s d : r e s t r i c t i o n   b a s e = " d m s : T e x t " / >  
 < / x s d : s i m p l e T y p e >  
 < / x s d : e l e m e n t >  
 < x s d : e l e m e n t   n a m e = " M i g r a t i o n W i z I d S e c u r i t y G r o u p s "   m a : i n d e x = " 1 2 "   n i l l a b l e = " t r u e "   m a : d i s p l a y N a m e = " M i g r a t i o n W i z I d S e c u r i t y G r o u p s "   m a : i n t e r n a l N a m e = " M i g r a t i o n W i z I d S e c u r i t y G r o u p s " >  
 < x s d : s i m p l e T y p e >  
 < x s d : r e s t r i c t i o n   b a s e = " d m s : T e x t " / >  
 < / x s d : s i m p l e T y p e >  
 < / x s d : e l e m e n t >  
 < x s d : e l e m e n t   n a m e = " M e d i a S e r v i c e M e t a d a t a "   m a : i n d e x = " 1 6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7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8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9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T a g s "   m a : i n d e x = " 2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2 1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2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3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D a t e T a k e n "   m a : i n d e x = " 2 4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2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2 6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7 c c 9 0 0 8 3 - 5 6 c 8 - 4 c 2 1 - b f 7 1 - 0 8 3 1 d 9 1 3 9 c f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3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4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1 5 "   n i l l a b l e = " t r u e "   m a : d i s p l a y N a m e = " S h a r i n g   H i n t   H a s h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26CEE563-937A-42E3-8872-986AA5616128}">
  <ds:schemaRefs/>
</ds:datastoreItem>
</file>

<file path=customXml/itemProps2.xml><?xml version="1.0" encoding="utf-8"?>
<ds:datastoreItem xmlns:ds="http://schemas.openxmlformats.org/officeDocument/2006/customXml" ds:itemID="{4D9A5337-73DC-4DA4-9242-C42A858516BA}">
  <ds:schemaRefs/>
</ds:datastoreItem>
</file>

<file path=customXml/itemProps3.xml><?xml version="1.0" encoding="utf-8"?>
<ds:datastoreItem xmlns:ds="http://schemas.openxmlformats.org/officeDocument/2006/customXml" ds:itemID="{53598372-E610-45D8-BA7F-33B0B10B7AE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1-SUMMARY WEEKLY STATS</vt:lpstr>
      <vt:lpstr>3-Trends by Site</vt:lpstr>
      <vt:lpstr>2-Weekly Dashboard </vt:lpstr>
      <vt:lpstr>5-MONTHLY CONFIRMED STATISTICS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RNyanga</dc:creator>
  <cp:lastModifiedBy>AshleyMutenha</cp:lastModifiedBy>
  <dcterms:created xsi:type="dcterms:W3CDTF">2014-07-03T07:22:00Z</dcterms:created>
  <dcterms:modified xsi:type="dcterms:W3CDTF">2024-12-17T18:32:39Z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0x010100383E899A15A5BC42A62B7828DACDA1C7</vt:lpwstr>
  </property>
  <property fmtid="{D5CDD505-2E9C-101B-9397-08002B2CF9AE}" pid="3" name="ICV">
    <vt:lpwstr>4FF89681508640858D89DA1F108CBEF2_13</vt:lpwstr>
  </property>
  <property fmtid="{D5CDD505-2E9C-101B-9397-08002B2CF9AE}" pid="4" name="KSOProductBuildVer">
    <vt:lpwstr>2057-12.2.0.19307</vt:lpwstr>
  </property>
</Properties>
</file>